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A584F3A1-7107-43AD-9255-7B5FA6F754A2}" xr6:coauthVersionLast="47" xr6:coauthVersionMax="47" xr10:uidLastSave="{00000000-0000-0000-0000-000000000000}"/>
  <bookViews>
    <workbookView xWindow="28680" yWindow="-120" windowWidth="29040" windowHeight="15720" activeTab="1" xr2:uid="{ADB13611-B075-4815-94A4-B3146F6AB416}"/>
  </bookViews>
  <sheets>
    <sheet name="SubSector Analysis" sheetId="3" r:id="rId1"/>
    <sheet name="Nifty 750 Analysis" sheetId="2" r:id="rId2"/>
    <sheet name="Price_Filter_01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/>
  <c r="I9" i="3"/>
  <c r="I6" i="3"/>
  <c r="I3" i="3"/>
  <c r="I14" i="3"/>
  <c r="I15" i="3"/>
  <c r="I16" i="3"/>
  <c r="I17" i="3"/>
  <c r="I18" i="3"/>
  <c r="I5" i="3"/>
  <c r="I20" i="3"/>
  <c r="I8" i="3"/>
  <c r="I19" i="3"/>
  <c r="I24" i="3"/>
  <c r="I26" i="3"/>
  <c r="I48" i="3"/>
  <c r="I22" i="3"/>
  <c r="I29" i="3"/>
  <c r="I40" i="3"/>
  <c r="I36" i="3"/>
  <c r="I38" i="3"/>
  <c r="I39" i="3"/>
  <c r="I30" i="3"/>
  <c r="I31" i="3"/>
  <c r="I44" i="3"/>
  <c r="I23" i="3"/>
  <c r="I55" i="3"/>
  <c r="I7" i="3"/>
  <c r="I74" i="3"/>
  <c r="I25" i="3"/>
  <c r="I12" i="3"/>
  <c r="I33" i="3"/>
  <c r="I59" i="3"/>
  <c r="I32" i="3"/>
  <c r="I53" i="3"/>
  <c r="I62" i="3"/>
  <c r="I10" i="3"/>
  <c r="I57" i="3"/>
  <c r="I11" i="3"/>
  <c r="I56" i="3"/>
  <c r="I49" i="3"/>
  <c r="I13" i="3"/>
  <c r="I21" i="3"/>
  <c r="I67" i="3"/>
  <c r="I65" i="3"/>
  <c r="I66" i="3"/>
  <c r="I83" i="3"/>
  <c r="I68" i="3"/>
  <c r="I42" i="3"/>
  <c r="I50" i="3"/>
  <c r="I71" i="3"/>
  <c r="I37" i="3"/>
  <c r="I77" i="3"/>
  <c r="I86" i="3"/>
  <c r="I45" i="3"/>
  <c r="I46" i="3"/>
  <c r="I47" i="3"/>
  <c r="I88" i="3"/>
  <c r="I78" i="3"/>
  <c r="I73" i="3"/>
  <c r="I54" i="3"/>
  <c r="I75" i="3"/>
  <c r="I80" i="3"/>
  <c r="I28" i="3"/>
  <c r="I27" i="3"/>
  <c r="I82" i="3"/>
  <c r="I91" i="3"/>
  <c r="I58" i="3"/>
  <c r="I34" i="3"/>
  <c r="I60" i="3"/>
  <c r="I35" i="3"/>
  <c r="I61" i="3"/>
  <c r="I85" i="3"/>
  <c r="I43" i="3"/>
  <c r="I72" i="3"/>
  <c r="I41" i="3"/>
  <c r="I84" i="3"/>
  <c r="I90" i="3"/>
  <c r="I51" i="3"/>
  <c r="I52" i="3"/>
  <c r="I79" i="3"/>
  <c r="I89" i="3"/>
  <c r="I102" i="3"/>
  <c r="I98" i="3"/>
  <c r="I87" i="3"/>
  <c r="I117" i="3"/>
  <c r="I100" i="3"/>
  <c r="I76" i="3"/>
  <c r="I95" i="3"/>
  <c r="I97" i="3"/>
  <c r="I109" i="3"/>
  <c r="I63" i="3"/>
  <c r="I110" i="3"/>
  <c r="I64" i="3"/>
  <c r="I111" i="3"/>
  <c r="I112" i="3"/>
  <c r="I92" i="3"/>
  <c r="I104" i="3"/>
  <c r="I69" i="3"/>
  <c r="I114" i="3"/>
  <c r="I115" i="3"/>
  <c r="I70" i="3"/>
  <c r="I93" i="3"/>
  <c r="I107" i="3"/>
  <c r="I81" i="3"/>
  <c r="I96" i="3"/>
  <c r="I116" i="3"/>
  <c r="I94" i="3"/>
  <c r="I108" i="3"/>
  <c r="I101" i="3"/>
  <c r="I119" i="3"/>
  <c r="I103" i="3"/>
  <c r="I99" i="3"/>
  <c r="I105" i="3"/>
  <c r="I121" i="3"/>
  <c r="I106" i="3"/>
  <c r="I118" i="3"/>
  <c r="I120" i="3"/>
  <c r="I122" i="3"/>
  <c r="I113" i="3"/>
  <c r="B65" i="3"/>
  <c r="F65" i="3" s="1"/>
  <c r="B71" i="3"/>
  <c r="F71" i="3" s="1"/>
  <c r="B22" i="3"/>
  <c r="G22" i="3" s="1"/>
  <c r="B73" i="3"/>
  <c r="E73" i="3" s="1"/>
  <c r="B32" i="3"/>
  <c r="B10" i="3"/>
  <c r="B23" i="3"/>
  <c r="B55" i="3"/>
  <c r="F55" i="3" s="1"/>
  <c r="B7" i="3"/>
  <c r="B90" i="3"/>
  <c r="F90" i="3" s="1"/>
  <c r="B3" i="3"/>
  <c r="F3" i="3" s="1"/>
  <c r="B49" i="3"/>
  <c r="F49" i="3" s="1"/>
  <c r="B91" i="3"/>
  <c r="B50" i="3"/>
  <c r="H50" i="3" s="1"/>
  <c r="B20" i="3"/>
  <c r="E20" i="3" s="1"/>
  <c r="B78" i="3"/>
  <c r="D78" i="3" s="1"/>
  <c r="B95" i="3"/>
  <c r="G95" i="3" s="1"/>
  <c r="B5" i="3"/>
  <c r="F5" i="3" s="1"/>
  <c r="B11" i="3"/>
  <c r="G11" i="3" s="1"/>
  <c r="B16" i="3"/>
  <c r="H16" i="3" s="1"/>
  <c r="B104" i="3"/>
  <c r="G104" i="3" s="1"/>
  <c r="B54" i="3"/>
  <c r="G54" i="3" s="1"/>
  <c r="B39" i="3"/>
  <c r="G39" i="3" s="1"/>
  <c r="B25" i="3"/>
  <c r="G25" i="3" s="1"/>
  <c r="B40" i="3"/>
  <c r="E40" i="3" s="1"/>
  <c r="B6" i="3"/>
  <c r="B9" i="3"/>
  <c r="E9" i="3" s="1"/>
  <c r="B47" i="3"/>
  <c r="D47" i="3" s="1"/>
  <c r="B84" i="3"/>
  <c r="P84" i="3" s="1"/>
  <c r="B34" i="3"/>
  <c r="B21" i="3"/>
  <c r="B8" i="3"/>
  <c r="B87" i="3"/>
  <c r="B44" i="3"/>
  <c r="P44" i="3" s="1"/>
  <c r="B116" i="3"/>
  <c r="G116" i="3" s="1"/>
  <c r="B42" i="3"/>
  <c r="G42" i="3" s="1"/>
  <c r="B94" i="3"/>
  <c r="G94" i="3" s="1"/>
  <c r="B100" i="3"/>
  <c r="F100" i="3" s="1"/>
  <c r="B107" i="3"/>
  <c r="G107" i="3" s="1"/>
  <c r="B26" i="3"/>
  <c r="E26" i="3" s="1"/>
  <c r="B12" i="3"/>
  <c r="B102" i="3"/>
  <c r="F102" i="3" s="1"/>
  <c r="B14" i="3"/>
  <c r="E14" i="3" s="1"/>
  <c r="B15" i="3"/>
  <c r="H15" i="3" s="1"/>
  <c r="B38" i="3"/>
  <c r="B93" i="3"/>
  <c r="B72" i="3"/>
  <c r="H72" i="3" s="1"/>
  <c r="B59" i="3"/>
  <c r="H59" i="3" s="1"/>
  <c r="B35" i="3"/>
  <c r="F35" i="3" s="1"/>
  <c r="B29" i="3"/>
  <c r="F29" i="3" s="1"/>
  <c r="B45" i="3"/>
  <c r="G45" i="3" s="1"/>
  <c r="B48" i="3"/>
  <c r="E48" i="3" s="1"/>
  <c r="B92" i="3"/>
  <c r="B56" i="3"/>
  <c r="B67" i="3"/>
  <c r="B79" i="3"/>
  <c r="B85" i="3"/>
  <c r="G85" i="3" s="1"/>
  <c r="B27" i="3"/>
  <c r="B83" i="3"/>
  <c r="B69" i="3"/>
  <c r="B31" i="3"/>
  <c r="G31" i="3" s="1"/>
  <c r="B28" i="3"/>
  <c r="B51" i="3"/>
  <c r="D51" i="3" s="1"/>
  <c r="B99" i="3"/>
  <c r="D99" i="3" s="1"/>
  <c r="B80" i="3"/>
  <c r="G80" i="3" s="1"/>
  <c r="B98" i="3"/>
  <c r="B82" i="3"/>
  <c r="G82" i="3" s="1"/>
  <c r="B17" i="3"/>
  <c r="B57" i="3"/>
  <c r="G57" i="3" s="1"/>
  <c r="B18" i="3"/>
  <c r="D18" i="3" s="1"/>
  <c r="B58" i="3"/>
  <c r="B37" i="3"/>
  <c r="B62" i="3"/>
  <c r="B24" i="3"/>
  <c r="G24" i="3" s="1"/>
  <c r="B97" i="3"/>
  <c r="D97" i="3" s="1"/>
  <c r="B88" i="3"/>
  <c r="D88" i="3" s="1"/>
  <c r="B74" i="3"/>
  <c r="D74" i="3" s="1"/>
  <c r="B105" i="3"/>
  <c r="F105" i="3" s="1"/>
  <c r="B108" i="3"/>
  <c r="G108" i="3" s="1"/>
  <c r="B77" i="3"/>
  <c r="B13" i="3"/>
  <c r="G13" i="3" s="1"/>
  <c r="B2" i="3"/>
  <c r="B30" i="3"/>
  <c r="G30" i="3" s="1"/>
  <c r="B103" i="3"/>
  <c r="G103" i="3" s="1"/>
  <c r="B89" i="3"/>
  <c r="G89" i="3" s="1"/>
  <c r="B33" i="3"/>
  <c r="B52" i="3"/>
  <c r="G52" i="3" s="1"/>
  <c r="B115" i="3"/>
  <c r="E115" i="3" s="1"/>
  <c r="B118" i="3"/>
  <c r="F118" i="3" s="1"/>
  <c r="B76" i="3"/>
  <c r="H76" i="3" s="1"/>
  <c r="B46" i="3"/>
  <c r="B36" i="3"/>
  <c r="B19" i="3"/>
  <c r="B61" i="3"/>
  <c r="B96" i="3"/>
  <c r="H96" i="3" s="1"/>
  <c r="B41" i="3"/>
  <c r="B81" i="3"/>
  <c r="B60" i="3"/>
  <c r="B53" i="3"/>
  <c r="B110" i="3"/>
  <c r="E110" i="3" s="1"/>
  <c r="B86" i="3"/>
  <c r="E86" i="3" s="1"/>
  <c r="B43" i="3"/>
  <c r="B114" i="3"/>
  <c r="G114" i="3" s="1"/>
  <c r="B4" i="3"/>
  <c r="B120" i="3"/>
  <c r="B109" i="3"/>
  <c r="B68" i="3"/>
  <c r="H68" i="3" s="1"/>
  <c r="B119" i="3"/>
  <c r="H119" i="3" s="1"/>
  <c r="B66" i="3"/>
  <c r="E66" i="3" s="1"/>
  <c r="B101" i="3"/>
  <c r="F101" i="3" s="1"/>
  <c r="B70" i="3"/>
  <c r="H70" i="3" s="1"/>
  <c r="B121" i="3"/>
  <c r="D121" i="3" s="1"/>
  <c r="B63" i="3"/>
  <c r="B64" i="3"/>
  <c r="B106" i="3"/>
  <c r="G106" i="3" s="1"/>
  <c r="B117" i="3"/>
  <c r="F117" i="3" s="1"/>
  <c r="B111" i="3"/>
  <c r="B75" i="3"/>
  <c r="D75" i="3" s="1"/>
  <c r="B122" i="3"/>
  <c r="G122" i="3" s="1"/>
  <c r="B112" i="3"/>
  <c r="G112" i="3" s="1"/>
  <c r="B113" i="3"/>
  <c r="AQ529" i="2"/>
  <c r="AQ531" i="2"/>
  <c r="AQ638" i="2"/>
  <c r="AQ165" i="2"/>
  <c r="AQ413" i="2"/>
  <c r="AQ263" i="2"/>
  <c r="AQ543" i="2"/>
  <c r="AQ316" i="2"/>
  <c r="AQ617" i="2"/>
  <c r="AQ426" i="2"/>
  <c r="AQ317" i="2"/>
  <c r="AQ469" i="2"/>
  <c r="AQ119" i="2"/>
  <c r="AQ137" i="2"/>
  <c r="AQ333" i="2"/>
  <c r="AQ681" i="2"/>
  <c r="AQ278" i="2"/>
  <c r="AQ98" i="2"/>
  <c r="AQ456" i="2"/>
  <c r="AQ518" i="2"/>
  <c r="AQ696" i="2"/>
  <c r="AQ371" i="2"/>
  <c r="AQ166" i="2"/>
  <c r="AQ46" i="2"/>
  <c r="AQ153" i="2"/>
  <c r="AQ80" i="2"/>
  <c r="AQ382" i="2"/>
  <c r="AQ23" i="2"/>
  <c r="AQ527" i="2"/>
  <c r="AQ296" i="2"/>
  <c r="AQ667" i="2"/>
  <c r="AQ61" i="2"/>
  <c r="AQ111" i="2"/>
  <c r="AQ597" i="2"/>
  <c r="AQ160" i="2"/>
  <c r="AQ652" i="2"/>
  <c r="AQ195" i="2"/>
  <c r="AQ67" i="2"/>
  <c r="AQ121" i="2"/>
  <c r="AQ620" i="2"/>
  <c r="AQ567" i="2"/>
  <c r="AQ22" i="2"/>
  <c r="AQ283" i="2"/>
  <c r="AQ418" i="2"/>
  <c r="AQ5" i="2"/>
  <c r="AQ115" i="2"/>
  <c r="AQ101" i="2"/>
  <c r="AQ490" i="2"/>
  <c r="AQ272" i="2"/>
  <c r="AQ87" i="2"/>
  <c r="AQ400" i="2"/>
  <c r="AQ238" i="2"/>
  <c r="AQ155" i="2"/>
  <c r="AQ604" i="2"/>
  <c r="AQ65" i="2"/>
  <c r="AQ59" i="2"/>
  <c r="AQ380" i="2"/>
  <c r="AQ491" i="2"/>
  <c r="AQ145" i="2"/>
  <c r="AQ572" i="2"/>
  <c r="AQ161" i="2"/>
  <c r="AQ232" i="2"/>
  <c r="AQ485" i="2"/>
  <c r="AQ393" i="2"/>
  <c r="AQ420" i="2"/>
  <c r="AQ177" i="2"/>
  <c r="AQ341" i="2"/>
  <c r="AQ508" i="2"/>
  <c r="AQ318" i="2"/>
  <c r="AQ250" i="2"/>
  <c r="AQ176" i="2"/>
  <c r="AQ442" i="2"/>
  <c r="AQ425" i="2"/>
  <c r="AQ86" i="2"/>
  <c r="AQ248" i="2"/>
  <c r="AQ140" i="2"/>
  <c r="AQ123" i="2"/>
  <c r="AQ453" i="2"/>
  <c r="AQ3" i="2"/>
  <c r="AQ95" i="2"/>
  <c r="AQ460" i="2"/>
  <c r="AQ332" i="2"/>
  <c r="AQ81" i="2"/>
  <c r="AQ337" i="2"/>
  <c r="AQ534" i="2"/>
  <c r="AQ593" i="2"/>
  <c r="AQ243" i="2"/>
  <c r="AQ277" i="2"/>
  <c r="AQ57" i="2"/>
  <c r="AQ635" i="2"/>
  <c r="AQ242" i="2"/>
  <c r="AQ295" i="2"/>
  <c r="AQ49" i="2"/>
  <c r="AQ297" i="2"/>
  <c r="AQ432" i="2"/>
  <c r="AQ38" i="2"/>
  <c r="AQ168" i="2"/>
  <c r="AQ376" i="2"/>
  <c r="AQ360" i="2"/>
  <c r="AQ7" i="2"/>
  <c r="AQ276" i="2"/>
  <c r="AQ239" i="2"/>
  <c r="AQ138" i="2"/>
  <c r="AQ142" i="2"/>
  <c r="AQ547" i="2"/>
  <c r="AQ678" i="2"/>
  <c r="AQ247" i="2"/>
  <c r="AQ378" i="2"/>
  <c r="AQ14" i="2"/>
  <c r="AQ20" i="2"/>
  <c r="AQ478" i="2"/>
  <c r="AQ62" i="2"/>
  <c r="AQ30" i="2"/>
  <c r="AQ206" i="2"/>
  <c r="AQ162" i="2"/>
  <c r="AQ251" i="2"/>
  <c r="AQ383" i="2"/>
  <c r="AQ362" i="2"/>
  <c r="AQ236" i="2"/>
  <c r="AQ29" i="2"/>
  <c r="AQ502" i="2"/>
  <c r="AQ202" i="2"/>
  <c r="AQ267" i="2"/>
  <c r="AQ185" i="2"/>
  <c r="AQ355" i="2"/>
  <c r="AQ611" i="2"/>
  <c r="AQ215" i="2"/>
  <c r="AQ167" i="2"/>
  <c r="AQ349" i="2"/>
  <c r="AQ401" i="2"/>
  <c r="AQ524" i="2"/>
  <c r="AQ410" i="2"/>
  <c r="AQ290" i="2"/>
  <c r="AQ189" i="2"/>
  <c r="AQ127" i="2"/>
  <c r="AQ255" i="2"/>
  <c r="AQ298" i="2"/>
  <c r="AQ39" i="2"/>
  <c r="AQ42" i="2"/>
  <c r="AQ112" i="2"/>
  <c r="AQ711" i="2"/>
  <c r="AQ221" i="2"/>
  <c r="AQ2" i="2"/>
  <c r="AQ439" i="2"/>
  <c r="AQ170" i="2"/>
  <c r="AQ252" i="2"/>
  <c r="AQ217" i="2"/>
  <c r="AQ159" i="2"/>
  <c r="AQ246" i="2"/>
  <c r="AQ244" i="2"/>
  <c r="AQ372" i="2"/>
  <c r="AQ703" i="2"/>
  <c r="AQ47" i="2"/>
  <c r="AQ422" i="2"/>
  <c r="AQ503" i="2"/>
  <c r="AQ472" i="2"/>
  <c r="AQ404" i="2"/>
  <c r="AQ27" i="2"/>
  <c r="AQ141" i="2"/>
  <c r="AQ519" i="2"/>
  <c r="AQ131" i="2"/>
  <c r="AQ487" i="2"/>
  <c r="AQ58" i="2"/>
  <c r="AQ569" i="2"/>
  <c r="AQ10" i="2"/>
  <c r="AQ126" i="2"/>
  <c r="AQ499" i="2"/>
  <c r="AQ381" i="2"/>
  <c r="AQ643" i="2"/>
  <c r="AQ555" i="2"/>
  <c r="AQ257" i="2"/>
  <c r="AQ556" i="2"/>
  <c r="AQ253" i="2"/>
  <c r="AQ637" i="2"/>
  <c r="AQ594" i="2"/>
  <c r="AQ580" i="2"/>
  <c r="AQ28" i="2"/>
  <c r="AQ539" i="2"/>
  <c r="AQ12" i="2"/>
  <c r="AQ227" i="2"/>
  <c r="AQ171" i="2"/>
  <c r="AQ222" i="2"/>
  <c r="AQ198" i="2"/>
  <c r="AQ677" i="2"/>
  <c r="AQ427" i="2"/>
  <c r="AQ321" i="2"/>
  <c r="AQ583" i="2"/>
  <c r="AQ194" i="2"/>
  <c r="AQ262" i="2"/>
  <c r="AQ618" i="2"/>
  <c r="AQ260" i="2"/>
  <c r="AQ672" i="2"/>
  <c r="AQ551" i="2"/>
  <c r="AQ146" i="2"/>
  <c r="AQ405" i="2"/>
  <c r="AQ446" i="2"/>
  <c r="AQ82" i="2"/>
  <c r="AQ615" i="2"/>
  <c r="AQ411" i="2"/>
  <c r="AQ444" i="2"/>
  <c r="AQ313" i="2"/>
  <c r="AQ693" i="2"/>
  <c r="AQ554" i="2"/>
  <c r="AQ275" i="2"/>
  <c r="AQ224" i="2"/>
  <c r="AQ590" i="2"/>
  <c r="AQ428" i="2"/>
  <c r="AQ129" i="2"/>
  <c r="AQ60" i="2"/>
  <c r="AQ570" i="2"/>
  <c r="AQ514" i="2"/>
  <c r="AQ233" i="2"/>
  <c r="AQ175" i="2"/>
  <c r="AQ74" i="2"/>
  <c r="AQ64" i="2"/>
  <c r="AQ118" i="2"/>
  <c r="AQ328" i="2"/>
  <c r="AQ494" i="2"/>
  <c r="AQ540" i="2"/>
  <c r="AQ505" i="2"/>
  <c r="AQ535" i="2"/>
  <c r="AQ286" i="2"/>
  <c r="AQ389" i="2"/>
  <c r="AQ53" i="2"/>
  <c r="AQ226" i="2"/>
  <c r="AQ164" i="2"/>
  <c r="AQ179" i="2"/>
  <c r="AQ40" i="2"/>
  <c r="AQ684" i="2"/>
  <c r="AQ265" i="2"/>
  <c r="AQ406" i="2"/>
  <c r="AQ538" i="2"/>
  <c r="AQ285" i="2"/>
  <c r="AQ706" i="2"/>
  <c r="AQ568" i="2"/>
  <c r="AQ289" i="2"/>
  <c r="AQ723" i="2"/>
  <c r="AQ595" i="2"/>
  <c r="AQ474" i="2"/>
  <c r="AQ454" i="2"/>
  <c r="AQ305" i="2"/>
  <c r="AQ228" i="2"/>
  <c r="AQ489" i="2"/>
  <c r="AQ90" i="2"/>
  <c r="AQ345" i="2"/>
  <c r="AQ190" i="2"/>
  <c r="AQ562" i="2"/>
  <c r="AQ735" i="2"/>
  <c r="AQ481" i="2"/>
  <c r="AQ266" i="2"/>
  <c r="AQ716" i="2"/>
  <c r="AQ13" i="2"/>
  <c r="AQ504" i="2"/>
  <c r="AQ346" i="2"/>
  <c r="AQ394" i="2"/>
  <c r="AQ476" i="2"/>
  <c r="AQ68" i="2"/>
  <c r="AQ320" i="2"/>
  <c r="AQ122" i="2"/>
  <c r="AQ218" i="2"/>
  <c r="AQ358" i="2"/>
  <c r="AQ475" i="2"/>
  <c r="AQ576" i="2"/>
  <c r="AQ416" i="2"/>
  <c r="AQ191" i="2"/>
  <c r="AQ586" i="2"/>
  <c r="AQ603" i="2"/>
  <c r="AQ369" i="2"/>
  <c r="AQ71" i="2"/>
  <c r="AQ77" i="2"/>
  <c r="AQ4" i="2"/>
  <c r="AQ488" i="2"/>
  <c r="AQ100" i="2"/>
  <c r="AQ114" i="2"/>
  <c r="AQ463" i="2"/>
  <c r="AQ510" i="2"/>
  <c r="AQ479" i="2"/>
  <c r="AQ201" i="2"/>
  <c r="AQ18" i="2"/>
  <c r="AQ496" i="2"/>
  <c r="AQ364" i="2"/>
  <c r="AQ79" i="2"/>
  <c r="AQ237" i="2"/>
  <c r="AQ173" i="2"/>
  <c r="AQ648" i="2"/>
  <c r="AQ728" i="2"/>
  <c r="AQ268" i="2"/>
  <c r="AQ577" i="2"/>
  <c r="AQ151" i="2"/>
  <c r="AQ301" i="2"/>
  <c r="AQ335" i="2"/>
  <c r="AQ169" i="2"/>
  <c r="AQ585" i="2"/>
  <c r="AQ254" i="2"/>
  <c r="AQ186" i="2"/>
  <c r="AQ36" i="2"/>
  <c r="AQ578" i="2"/>
  <c r="AQ619" i="2"/>
  <c r="AQ500" i="2"/>
  <c r="AQ351" i="2"/>
  <c r="AQ147" i="2"/>
  <c r="AQ338" i="2"/>
  <c r="AQ374" i="2"/>
  <c r="AQ613" i="2"/>
  <c r="AQ132" i="2"/>
  <c r="AQ56" i="2"/>
  <c r="AQ72" i="2"/>
  <c r="AQ55" i="2"/>
  <c r="AQ52" i="2"/>
  <c r="AQ44" i="2"/>
  <c r="AQ241" i="2"/>
  <c r="AQ34" i="2"/>
  <c r="AQ614" i="2"/>
  <c r="AQ158" i="2"/>
  <c r="AQ548" i="2"/>
  <c r="AQ616" i="2"/>
  <c r="AQ214" i="2"/>
  <c r="AQ655" i="2"/>
  <c r="AQ188" i="2"/>
  <c r="AQ148" i="2"/>
  <c r="AQ354" i="2"/>
  <c r="AQ395" i="2"/>
  <c r="AQ264" i="2"/>
  <c r="AQ106" i="2"/>
  <c r="AQ528" i="2"/>
  <c r="AQ199" i="2"/>
  <c r="AQ8" i="2"/>
  <c r="AQ415" i="2"/>
  <c r="AQ431" i="2"/>
  <c r="AQ729" i="2"/>
  <c r="AQ117" i="2"/>
  <c r="AQ234" i="2"/>
  <c r="AQ560" i="2"/>
  <c r="AQ661" i="2"/>
  <c r="AQ203" i="2"/>
  <c r="AQ579" i="2"/>
  <c r="AQ110" i="2"/>
  <c r="AQ24" i="2"/>
  <c r="AQ657" i="2"/>
  <c r="AQ309" i="2"/>
  <c r="AQ15" i="2"/>
  <c r="AQ154" i="2"/>
  <c r="AQ574" i="2"/>
  <c r="AQ523" i="2"/>
  <c r="AQ526" i="2"/>
  <c r="AQ650" i="2"/>
  <c r="AQ19" i="2"/>
  <c r="AQ483" i="2"/>
  <c r="AQ223" i="2"/>
  <c r="AQ193" i="2"/>
  <c r="AQ440" i="2"/>
  <c r="AQ325" i="2"/>
  <c r="AQ385" i="2"/>
  <c r="AQ407" i="2"/>
  <c r="AQ532" i="2"/>
  <c r="AQ550" i="2"/>
  <c r="AQ103" i="2"/>
  <c r="AQ306" i="2"/>
  <c r="AQ314" i="2"/>
  <c r="AQ249" i="2"/>
  <c r="AQ31" i="2"/>
  <c r="AQ350" i="2"/>
  <c r="AQ559" i="2"/>
  <c r="AQ398" i="2"/>
  <c r="AQ653" i="2"/>
  <c r="AQ204" i="2"/>
  <c r="AQ197" i="2"/>
  <c r="AQ625" i="2"/>
  <c r="AQ339" i="2"/>
  <c r="AQ434" i="2"/>
  <c r="AQ88" i="2"/>
  <c r="AQ93" i="2"/>
  <c r="AQ429" i="2"/>
  <c r="AQ608" i="2"/>
  <c r="AQ589" i="2"/>
  <c r="AQ124" i="2"/>
  <c r="AQ136" i="2"/>
  <c r="AQ84" i="2"/>
  <c r="AQ391" i="2"/>
  <c r="AQ156" i="2"/>
  <c r="AQ575" i="2"/>
  <c r="AQ271" i="2"/>
  <c r="AQ331" i="2"/>
  <c r="AQ686" i="2"/>
  <c r="AQ347" i="2"/>
  <c r="AQ212" i="2"/>
  <c r="AQ602" i="2"/>
  <c r="AQ85" i="2"/>
  <c r="AQ113" i="2"/>
  <c r="AQ269" i="2"/>
  <c r="AQ181" i="2"/>
  <c r="AQ403" i="2"/>
  <c r="AQ433" i="2"/>
  <c r="AQ229" i="2"/>
  <c r="AQ343" i="2"/>
  <c r="AQ120" i="2"/>
  <c r="AQ133" i="2"/>
  <c r="AQ356" i="2"/>
  <c r="AQ641" i="2"/>
  <c r="AQ282" i="2"/>
  <c r="AQ467" i="2"/>
  <c r="AQ180" i="2"/>
  <c r="AQ9" i="2"/>
  <c r="AQ299" i="2"/>
  <c r="AQ629" i="2"/>
  <c r="AQ150" i="2"/>
  <c r="AQ344" i="2"/>
  <c r="AQ11" i="2"/>
  <c r="AQ196" i="2"/>
  <c r="AQ70" i="2"/>
  <c r="AQ727" i="2"/>
  <c r="AQ135" i="2"/>
  <c r="AQ51" i="2"/>
  <c r="AQ530" i="2"/>
  <c r="AQ307" i="2"/>
  <c r="AQ261" i="2"/>
  <c r="AQ76" i="2"/>
  <c r="AQ521" i="2"/>
  <c r="AQ471" i="2"/>
  <c r="AQ632" i="2"/>
  <c r="AQ676" i="2"/>
  <c r="AQ25" i="2"/>
  <c r="AQ208" i="2"/>
  <c r="AQ558" i="2"/>
  <c r="AQ245" i="2"/>
  <c r="AQ230" i="2"/>
  <c r="AQ270" i="2"/>
  <c r="AQ520" i="2"/>
  <c r="AQ408" i="2"/>
  <c r="AQ187" i="2"/>
  <c r="AQ624" i="2"/>
  <c r="AQ73" i="2"/>
  <c r="AQ319" i="2"/>
  <c r="AQ651" i="2"/>
  <c r="AQ704" i="2"/>
  <c r="AQ725" i="2"/>
  <c r="AQ473" i="2"/>
  <c r="AQ174" i="2"/>
  <c r="AQ419" i="2"/>
  <c r="AQ336" i="2"/>
  <c r="AQ45" i="2"/>
  <c r="AQ609" i="2"/>
  <c r="AQ211" i="2"/>
  <c r="AQ669" i="2"/>
  <c r="AQ178" i="2"/>
  <c r="AQ477" i="2"/>
  <c r="AQ17" i="2"/>
  <c r="AQ373" i="2"/>
  <c r="AQ310" i="2"/>
  <c r="AQ522" i="2"/>
  <c r="AQ402" i="2"/>
  <c r="AQ16" i="2"/>
  <c r="AQ6" i="2"/>
  <c r="AQ157" i="2"/>
  <c r="AQ205" i="2"/>
  <c r="AQ200" i="2"/>
  <c r="AQ273" i="2"/>
  <c r="AQ549" i="2"/>
  <c r="AQ544" i="2"/>
  <c r="AQ293" i="2"/>
  <c r="AQ26" i="2"/>
  <c r="AQ726" i="2"/>
  <c r="AQ94" i="2"/>
  <c r="AQ449" i="2"/>
  <c r="AQ731" i="2"/>
  <c r="AQ435" i="2"/>
  <c r="AQ445" i="2"/>
  <c r="AQ107" i="2"/>
  <c r="AQ541" i="2"/>
  <c r="AQ581" i="2"/>
  <c r="AQ367" i="2"/>
  <c r="AQ545" i="2"/>
  <c r="AQ294" i="2"/>
  <c r="AQ664" i="2"/>
  <c r="AQ542" i="2"/>
  <c r="AQ312" i="2"/>
  <c r="AQ130" i="2"/>
  <c r="AQ300" i="2"/>
  <c r="AQ654" i="2"/>
  <c r="AQ663" i="2"/>
  <c r="AQ563" i="2"/>
  <c r="AQ172" i="2"/>
  <c r="AQ621" i="2"/>
  <c r="AQ612" i="2"/>
  <c r="AQ482" i="2"/>
  <c r="AQ104" i="2"/>
  <c r="AQ468" i="2"/>
  <c r="AQ105" i="2"/>
  <c r="AQ461" i="2"/>
  <c r="AQ377" i="2"/>
  <c r="AQ258" i="2"/>
  <c r="AQ43" i="2"/>
  <c r="AQ600" i="2"/>
  <c r="AQ384" i="2"/>
  <c r="AQ348" i="2"/>
  <c r="AQ308" i="2"/>
  <c r="AQ340" i="2"/>
  <c r="AQ501" i="2"/>
  <c r="AQ330" i="2"/>
  <c r="AQ326" i="2"/>
  <c r="AQ423" i="2"/>
  <c r="AQ75" i="2"/>
  <c r="AQ184" i="2"/>
  <c r="AQ182" i="2"/>
  <c r="AQ512" i="2"/>
  <c r="AQ694" i="2"/>
  <c r="AQ734" i="2"/>
  <c r="AQ311" i="2"/>
  <c r="AQ447" i="2"/>
  <c r="AQ662" i="2"/>
  <c r="AQ66" i="2"/>
  <c r="AQ397" i="2"/>
  <c r="AQ128" i="2"/>
  <c r="AQ480" i="2"/>
  <c r="AQ675" i="2"/>
  <c r="AQ552" i="2"/>
  <c r="AQ21" i="2"/>
  <c r="AQ588" i="2"/>
  <c r="AQ457" i="2"/>
  <c r="AQ715" i="2"/>
  <c r="AQ636" i="2"/>
  <c r="AQ209" i="2"/>
  <c r="AQ452" i="2"/>
  <c r="AQ537" i="2"/>
  <c r="AQ327" i="2"/>
  <c r="AQ436" i="2"/>
  <c r="AQ507" i="2"/>
  <c r="AQ368" i="2"/>
  <c r="AQ291" i="2"/>
  <c r="AQ50" i="2"/>
  <c r="AQ498" i="2"/>
  <c r="AQ630" i="2"/>
  <c r="AQ443" i="2"/>
  <c r="AQ108" i="2"/>
  <c r="AQ361" i="2"/>
  <c r="AQ486" i="2"/>
  <c r="AQ35" i="2"/>
  <c r="AQ598" i="2"/>
  <c r="AQ464" i="2"/>
  <c r="AQ409" i="2"/>
  <c r="AQ48" i="2"/>
  <c r="AQ721" i="2"/>
  <c r="AQ342" i="2"/>
  <c r="AQ280" i="2"/>
  <c r="AQ647" i="2"/>
  <c r="AQ37" i="2"/>
  <c r="AQ163" i="2"/>
  <c r="AQ633" i="2"/>
  <c r="AQ144" i="2"/>
  <c r="AQ33" i="2"/>
  <c r="AQ240" i="2"/>
  <c r="AQ379" i="2"/>
  <c r="AQ231" i="2"/>
  <c r="AQ41" i="2"/>
  <c r="AQ438" i="2"/>
  <c r="AQ279" i="2"/>
  <c r="AQ96" i="2"/>
  <c r="AQ287" i="2"/>
  <c r="AQ97" i="2"/>
  <c r="AQ83" i="2"/>
  <c r="AQ396" i="2"/>
  <c r="AQ470" i="2"/>
  <c r="AQ284" i="2"/>
  <c r="AQ722" i="2"/>
  <c r="AQ359" i="2"/>
  <c r="AQ386" i="2"/>
  <c r="AQ622" i="2"/>
  <c r="AQ536" i="2"/>
  <c r="AQ659" i="2"/>
  <c r="AQ601" i="2"/>
  <c r="AQ683" i="2"/>
  <c r="AQ695" i="2"/>
  <c r="AQ213" i="2"/>
  <c r="AQ390" i="2"/>
  <c r="AQ99" i="2"/>
  <c r="AQ125" i="2"/>
  <c r="AQ69" i="2"/>
  <c r="AQ685" i="2"/>
  <c r="AQ32" i="2"/>
  <c r="AQ628" i="2"/>
  <c r="AQ220" i="2"/>
  <c r="AQ465" i="2"/>
  <c r="AQ366" i="2"/>
  <c r="AQ274" i="2"/>
  <c r="AQ192" i="2"/>
  <c r="AQ109" i="2"/>
  <c r="AQ352" i="2"/>
  <c r="AQ288" i="2"/>
  <c r="AQ718" i="2"/>
  <c r="AQ225" i="2"/>
  <c r="AQ363" i="2"/>
  <c r="AQ149" i="2"/>
  <c r="AQ717" i="2"/>
  <c r="AQ705" i="2"/>
  <c r="AQ484" i="2"/>
  <c r="AQ697" i="2"/>
  <c r="AQ515" i="2"/>
  <c r="AQ566" i="2"/>
  <c r="AQ412" i="2"/>
  <c r="AQ54" i="2"/>
  <c r="AQ91" i="2"/>
  <c r="AQ334" i="2"/>
  <c r="AQ414" i="2"/>
  <c r="AQ644" i="2"/>
  <c r="AQ634" i="2"/>
  <c r="AQ116" i="2"/>
  <c r="AQ139" i="2"/>
  <c r="AQ516" i="2"/>
  <c r="AQ674" i="2"/>
  <c r="AQ492" i="2"/>
  <c r="AQ315" i="2"/>
  <c r="AQ509" i="2"/>
  <c r="AQ448" i="2"/>
  <c r="AQ450" i="2"/>
  <c r="AQ281" i="2"/>
  <c r="AQ152" i="2"/>
  <c r="AQ63" i="2"/>
  <c r="AQ646" i="2"/>
  <c r="AQ689" i="2"/>
  <c r="AQ573" i="2"/>
  <c r="AQ353" i="2"/>
  <c r="AQ687" i="2"/>
  <c r="AQ417" i="2"/>
  <c r="AQ210" i="2"/>
  <c r="AQ732" i="2"/>
  <c r="AQ671" i="2"/>
  <c r="AQ533" i="2"/>
  <c r="AQ713" i="2"/>
  <c r="AQ517" i="2"/>
  <c r="AQ102" i="2"/>
  <c r="AQ506" i="2"/>
  <c r="AQ458" i="2"/>
  <c r="AQ599" i="2"/>
  <c r="AQ89" i="2"/>
  <c r="AQ207" i="2"/>
  <c r="AQ259" i="2"/>
  <c r="AQ665" i="2"/>
  <c r="AQ642" i="2"/>
  <c r="AQ388" i="2"/>
  <c r="AQ370" i="2"/>
  <c r="AQ78" i="2"/>
  <c r="AQ631" i="2"/>
  <c r="AQ466" i="2"/>
  <c r="AQ322" i="2"/>
  <c r="AQ143" i="2"/>
  <c r="AQ656" i="2"/>
  <c r="AQ323" i="2"/>
  <c r="AQ719" i="2"/>
  <c r="AQ392" i="2"/>
  <c r="AQ430" i="2"/>
  <c r="AQ557" i="2"/>
  <c r="AQ365" i="2"/>
  <c r="AQ462" i="2"/>
  <c r="AQ708" i="2"/>
  <c r="AQ219" i="2"/>
  <c r="AQ134" i="2"/>
  <c r="AQ596" i="2"/>
  <c r="AQ235" i="2"/>
  <c r="AQ707" i="2"/>
  <c r="AQ387" i="2"/>
  <c r="AQ329" i="2"/>
  <c r="AQ357" i="2"/>
  <c r="AQ441" i="2"/>
  <c r="AQ525" i="2"/>
  <c r="AQ605" i="2"/>
  <c r="AQ690" i="2"/>
  <c r="AQ511" i="2"/>
  <c r="AQ451" i="2"/>
  <c r="AQ592" i="2"/>
  <c r="AQ437" i="2"/>
  <c r="AQ587" i="2"/>
  <c r="AQ591" i="2"/>
  <c r="AQ606" i="2"/>
  <c r="AQ92" i="2"/>
  <c r="AQ639" i="2"/>
  <c r="AQ455" i="2"/>
  <c r="AQ324" i="2"/>
  <c r="AQ375" i="2"/>
  <c r="AQ216" i="2"/>
  <c r="AQ303" i="2"/>
  <c r="AQ183" i="2"/>
  <c r="AQ564" i="2"/>
  <c r="AQ546" i="2"/>
  <c r="AQ610" i="2"/>
  <c r="AQ649" i="2"/>
  <c r="AQ495" i="2"/>
  <c r="AQ292" i="2"/>
  <c r="AQ421" i="2"/>
  <c r="AQ304" i="2"/>
  <c r="AQ302" i="2"/>
  <c r="AQ702" i="2"/>
  <c r="AQ565" i="2"/>
  <c r="AQ710" i="2"/>
  <c r="AQ561" i="2"/>
  <c r="AQ459" i="2"/>
  <c r="AQ645" i="2"/>
  <c r="AQ256" i="2"/>
  <c r="AQ658" i="2"/>
  <c r="AQ493" i="2"/>
  <c r="AQ680" i="2"/>
  <c r="AQ399" i="2"/>
  <c r="AQ688" i="2"/>
  <c r="AQ640" i="2"/>
  <c r="AQ424" i="2"/>
  <c r="AQ497" i="2"/>
  <c r="AQ682" i="2"/>
  <c r="AQ712" i="2"/>
  <c r="AQ553" i="2"/>
  <c r="AQ623" i="2"/>
  <c r="AQ733" i="2"/>
  <c r="AQ668" i="2"/>
  <c r="AQ582" i="2"/>
  <c r="AQ660" i="2"/>
  <c r="AQ571" i="2"/>
  <c r="AQ714" i="2"/>
  <c r="AQ626" i="2"/>
  <c r="AQ513" i="2"/>
  <c r="AQ692" i="2"/>
  <c r="AQ699" i="2"/>
  <c r="AQ584" i="2"/>
  <c r="AQ700" i="2"/>
  <c r="AQ607" i="2"/>
  <c r="AQ698" i="2"/>
  <c r="AQ720" i="2"/>
  <c r="AQ679" i="2"/>
  <c r="AQ709" i="2"/>
  <c r="AQ673" i="2"/>
  <c r="AQ701" i="2"/>
  <c r="AQ670" i="2"/>
  <c r="AQ691" i="2"/>
  <c r="AQ730" i="2"/>
  <c r="AQ627" i="2"/>
  <c r="AQ666" i="2"/>
  <c r="AQ724" i="2"/>
  <c r="AK529" i="2"/>
  <c r="AK531" i="2"/>
  <c r="AK638" i="2"/>
  <c r="AK165" i="2"/>
  <c r="AK413" i="2"/>
  <c r="AK263" i="2"/>
  <c r="AK543" i="2"/>
  <c r="AK316" i="2"/>
  <c r="AK617" i="2"/>
  <c r="AK426" i="2"/>
  <c r="AK317" i="2"/>
  <c r="AK469" i="2"/>
  <c r="AK119" i="2"/>
  <c r="AK137" i="2"/>
  <c r="AK333" i="2"/>
  <c r="AK681" i="2"/>
  <c r="AR681" i="2" s="1"/>
  <c r="AK278" i="2"/>
  <c r="AK98" i="2"/>
  <c r="AK456" i="2"/>
  <c r="AR456" i="2" s="1"/>
  <c r="AK518" i="2"/>
  <c r="AK696" i="2"/>
  <c r="AK371" i="2"/>
  <c r="AK166" i="2"/>
  <c r="AK46" i="2"/>
  <c r="AK153" i="2"/>
  <c r="AK80" i="2"/>
  <c r="AK382" i="2"/>
  <c r="AK23" i="2"/>
  <c r="AK527" i="2"/>
  <c r="AR527" i="2" s="1"/>
  <c r="AK296" i="2"/>
  <c r="AR296" i="2" s="1"/>
  <c r="AK667" i="2"/>
  <c r="AR667" i="2" s="1"/>
  <c r="AK61" i="2"/>
  <c r="AK111" i="2"/>
  <c r="AK597" i="2"/>
  <c r="AK160" i="2"/>
  <c r="AK652" i="2"/>
  <c r="AK195" i="2"/>
  <c r="AK67" i="2"/>
  <c r="AK121" i="2"/>
  <c r="AK620" i="2"/>
  <c r="AR620" i="2" s="1"/>
  <c r="AK567" i="2"/>
  <c r="AK22" i="2"/>
  <c r="AK283" i="2"/>
  <c r="AK418" i="2"/>
  <c r="AR418" i="2" s="1"/>
  <c r="AK5" i="2"/>
  <c r="AK115" i="2"/>
  <c r="AK101" i="2"/>
  <c r="AK490" i="2"/>
  <c r="AR490" i="2" s="1"/>
  <c r="AK272" i="2"/>
  <c r="AK87" i="2"/>
  <c r="AK400" i="2"/>
  <c r="AK238" i="2"/>
  <c r="AK155" i="2"/>
  <c r="AK604" i="2"/>
  <c r="AK65" i="2"/>
  <c r="AK59" i="2"/>
  <c r="AK380" i="2"/>
  <c r="AK491" i="2"/>
  <c r="AK145" i="2"/>
  <c r="AK572" i="2"/>
  <c r="AK161" i="2"/>
  <c r="AK232" i="2"/>
  <c r="AK485" i="2"/>
  <c r="AK393" i="2"/>
  <c r="AK420" i="2"/>
  <c r="AK177" i="2"/>
  <c r="AK341" i="2"/>
  <c r="AR341" i="2" s="1"/>
  <c r="AK508" i="2"/>
  <c r="AK318" i="2"/>
  <c r="AK250" i="2"/>
  <c r="AR250" i="2" s="1"/>
  <c r="AK176" i="2"/>
  <c r="AK442" i="2"/>
  <c r="AK425" i="2"/>
  <c r="AR425" i="2" s="1"/>
  <c r="AK86" i="2"/>
  <c r="AK248" i="2"/>
  <c r="AK140" i="2"/>
  <c r="AK123" i="2"/>
  <c r="AK453" i="2"/>
  <c r="AK3" i="2"/>
  <c r="AK95" i="2"/>
  <c r="AK460" i="2"/>
  <c r="AK332" i="2"/>
  <c r="AK81" i="2"/>
  <c r="AK337" i="2"/>
  <c r="AK534" i="2"/>
  <c r="AK593" i="2"/>
  <c r="AK243" i="2"/>
  <c r="AK277" i="2"/>
  <c r="AK57" i="2"/>
  <c r="AK635" i="2"/>
  <c r="AR635" i="2" s="1"/>
  <c r="AK242" i="2"/>
  <c r="AK295" i="2"/>
  <c r="AK49" i="2"/>
  <c r="AK297" i="2"/>
  <c r="AK432" i="2"/>
  <c r="AK38" i="2"/>
  <c r="AK168" i="2"/>
  <c r="AK376" i="2"/>
  <c r="AK360" i="2"/>
  <c r="AR360" i="2" s="1"/>
  <c r="AK7" i="2"/>
  <c r="AK276" i="2"/>
  <c r="AK239" i="2"/>
  <c r="AR239" i="2" s="1"/>
  <c r="AK138" i="2"/>
  <c r="AK142" i="2"/>
  <c r="AK547" i="2"/>
  <c r="AR547" i="2" s="1"/>
  <c r="AK678" i="2"/>
  <c r="AK247" i="2"/>
  <c r="AR247" i="2" s="1"/>
  <c r="AK378" i="2"/>
  <c r="AK14" i="2"/>
  <c r="AK20" i="2"/>
  <c r="AK478" i="2"/>
  <c r="AK62" i="2"/>
  <c r="AK30" i="2"/>
  <c r="AK206" i="2"/>
  <c r="AK162" i="2"/>
  <c r="AK251" i="2"/>
  <c r="AK383" i="2"/>
  <c r="AK362" i="2"/>
  <c r="AK236" i="2"/>
  <c r="AK29" i="2"/>
  <c r="AK502" i="2"/>
  <c r="AK202" i="2"/>
  <c r="AK267" i="2"/>
  <c r="AK185" i="2"/>
  <c r="AK355" i="2"/>
  <c r="AK611" i="2"/>
  <c r="AR611" i="2" s="1"/>
  <c r="AK215" i="2"/>
  <c r="AK167" i="2"/>
  <c r="AK349" i="2"/>
  <c r="AK401" i="2"/>
  <c r="AR401" i="2" s="1"/>
  <c r="AK524" i="2"/>
  <c r="AK410" i="2"/>
  <c r="AK290" i="2"/>
  <c r="AK189" i="2"/>
  <c r="AK127" i="2"/>
  <c r="AK255" i="2"/>
  <c r="AK298" i="2"/>
  <c r="AR298" i="2" s="1"/>
  <c r="AK39" i="2"/>
  <c r="AK42" i="2"/>
  <c r="AK112" i="2"/>
  <c r="AR112" i="2" s="1"/>
  <c r="AK711" i="2"/>
  <c r="AR711" i="2" s="1"/>
  <c r="AK221" i="2"/>
  <c r="AK2" i="2"/>
  <c r="AK439" i="2"/>
  <c r="AK170" i="2"/>
  <c r="AK252" i="2"/>
  <c r="AK217" i="2"/>
  <c r="AK159" i="2"/>
  <c r="AK246" i="2"/>
  <c r="AK244" i="2"/>
  <c r="AK372" i="2"/>
  <c r="AK703" i="2"/>
  <c r="AR703" i="2" s="1"/>
  <c r="AK47" i="2"/>
  <c r="AK422" i="2"/>
  <c r="AK503" i="2"/>
  <c r="AK472" i="2"/>
  <c r="AK404" i="2"/>
  <c r="AR404" i="2" s="1"/>
  <c r="AK27" i="2"/>
  <c r="AK141" i="2"/>
  <c r="AK519" i="2"/>
  <c r="AK131" i="2"/>
  <c r="AK487" i="2"/>
  <c r="AK58" i="2"/>
  <c r="AK569" i="2"/>
  <c r="AK10" i="2"/>
  <c r="AK126" i="2"/>
  <c r="AK499" i="2"/>
  <c r="AR499" i="2" s="1"/>
  <c r="AK381" i="2"/>
  <c r="AR381" i="2" s="1"/>
  <c r="AK643" i="2"/>
  <c r="AR643" i="2" s="1"/>
  <c r="AK555" i="2"/>
  <c r="AK257" i="2"/>
  <c r="AK556" i="2"/>
  <c r="AK253" i="2"/>
  <c r="AK637" i="2"/>
  <c r="AK594" i="2"/>
  <c r="AK580" i="2"/>
  <c r="AK28" i="2"/>
  <c r="AK539" i="2"/>
  <c r="AK12" i="2"/>
  <c r="AK227" i="2"/>
  <c r="AK171" i="2"/>
  <c r="AK222" i="2"/>
  <c r="AK198" i="2"/>
  <c r="AK677" i="2"/>
  <c r="AR677" i="2" s="1"/>
  <c r="AK427" i="2"/>
  <c r="AK321" i="2"/>
  <c r="AR321" i="2" s="1"/>
  <c r="AK583" i="2"/>
  <c r="AK194" i="2"/>
  <c r="AK262" i="2"/>
  <c r="AK618" i="2"/>
  <c r="AK260" i="2"/>
  <c r="AK672" i="2"/>
  <c r="AR672" i="2" s="1"/>
  <c r="AK551" i="2"/>
  <c r="AK146" i="2"/>
  <c r="AK405" i="2"/>
  <c r="AK446" i="2"/>
  <c r="AK82" i="2"/>
  <c r="AK615" i="2"/>
  <c r="AR615" i="2" s="1"/>
  <c r="AK411" i="2"/>
  <c r="AK444" i="2"/>
  <c r="AK313" i="2"/>
  <c r="AK693" i="2"/>
  <c r="AR693" i="2" s="1"/>
  <c r="AK554" i="2"/>
  <c r="AK275" i="2"/>
  <c r="AK224" i="2"/>
  <c r="AK590" i="2"/>
  <c r="AR590" i="2" s="1"/>
  <c r="AK428" i="2"/>
  <c r="AK129" i="2"/>
  <c r="AK60" i="2"/>
  <c r="AK570" i="2"/>
  <c r="AK514" i="2"/>
  <c r="AK233" i="2"/>
  <c r="AK175" i="2"/>
  <c r="AK74" i="2"/>
  <c r="AK64" i="2"/>
  <c r="AK118" i="2"/>
  <c r="AK328" i="2"/>
  <c r="AK494" i="2"/>
  <c r="AK540" i="2"/>
  <c r="AK505" i="2"/>
  <c r="AK535" i="2"/>
  <c r="AK286" i="2"/>
  <c r="AK389" i="2"/>
  <c r="AK53" i="2"/>
  <c r="AK226" i="2"/>
  <c r="AK164" i="2"/>
  <c r="AR164" i="2" s="1"/>
  <c r="AK179" i="2"/>
  <c r="AK40" i="2"/>
  <c r="AK684" i="2"/>
  <c r="AK265" i="2"/>
  <c r="AK406" i="2"/>
  <c r="AK538" i="2"/>
  <c r="AK285" i="2"/>
  <c r="AK706" i="2"/>
  <c r="AR706" i="2" s="1"/>
  <c r="AK568" i="2"/>
  <c r="AK289" i="2"/>
  <c r="AK723" i="2"/>
  <c r="AR723" i="2" s="1"/>
  <c r="AK595" i="2"/>
  <c r="AK474" i="2"/>
  <c r="AK454" i="2"/>
  <c r="AR454" i="2" s="1"/>
  <c r="AK305" i="2"/>
  <c r="AK228" i="2"/>
  <c r="AK489" i="2"/>
  <c r="AK90" i="2"/>
  <c r="AK345" i="2"/>
  <c r="AK190" i="2"/>
  <c r="AR190" i="2" s="1"/>
  <c r="AK562" i="2"/>
  <c r="AK735" i="2"/>
  <c r="AR735" i="2" s="1"/>
  <c r="AK481" i="2"/>
  <c r="AK266" i="2"/>
  <c r="AR266" i="2" s="1"/>
  <c r="AK716" i="2"/>
  <c r="AR716" i="2" s="1"/>
  <c r="AK13" i="2"/>
  <c r="AK504" i="2"/>
  <c r="AK346" i="2"/>
  <c r="AK394" i="2"/>
  <c r="AK476" i="2"/>
  <c r="AK68" i="2"/>
  <c r="AK320" i="2"/>
  <c r="AK122" i="2"/>
  <c r="AK218" i="2"/>
  <c r="AK358" i="2"/>
  <c r="AK475" i="2"/>
  <c r="AK576" i="2"/>
  <c r="AR576" i="2" s="1"/>
  <c r="AK416" i="2"/>
  <c r="AR416" i="2" s="1"/>
  <c r="AK191" i="2"/>
  <c r="AK586" i="2"/>
  <c r="AR586" i="2" s="1"/>
  <c r="AK603" i="2"/>
  <c r="AR603" i="2" s="1"/>
  <c r="AK369" i="2"/>
  <c r="AK71" i="2"/>
  <c r="AK77" i="2"/>
  <c r="AK4" i="2"/>
  <c r="AK488" i="2"/>
  <c r="AK100" i="2"/>
  <c r="AR100" i="2" s="1"/>
  <c r="AK114" i="2"/>
  <c r="AK463" i="2"/>
  <c r="AK510" i="2"/>
  <c r="AK479" i="2"/>
  <c r="AK201" i="2"/>
  <c r="AK18" i="2"/>
  <c r="AK496" i="2"/>
  <c r="AK364" i="2"/>
  <c r="AK79" i="2"/>
  <c r="AK237" i="2"/>
  <c r="AK173" i="2"/>
  <c r="AK648" i="2"/>
  <c r="AK728" i="2"/>
  <c r="AR728" i="2" s="1"/>
  <c r="AK268" i="2"/>
  <c r="AK577" i="2"/>
  <c r="AK151" i="2"/>
  <c r="AK301" i="2"/>
  <c r="AK335" i="2"/>
  <c r="AK169" i="2"/>
  <c r="AK585" i="2"/>
  <c r="AK254" i="2"/>
  <c r="AK186" i="2"/>
  <c r="AK36" i="2"/>
  <c r="AK578" i="2"/>
  <c r="AK619" i="2"/>
  <c r="AK500" i="2"/>
  <c r="AK351" i="2"/>
  <c r="AK147" i="2"/>
  <c r="AK338" i="2"/>
  <c r="AK374" i="2"/>
  <c r="AK613" i="2"/>
  <c r="AR613" i="2" s="1"/>
  <c r="AK132" i="2"/>
  <c r="AK56" i="2"/>
  <c r="AK72" i="2"/>
  <c r="AK55" i="2"/>
  <c r="AK52" i="2"/>
  <c r="AK44" i="2"/>
  <c r="AK241" i="2"/>
  <c r="AK34" i="2"/>
  <c r="AK614" i="2"/>
  <c r="AR614" i="2" s="1"/>
  <c r="AK158" i="2"/>
  <c r="AK548" i="2"/>
  <c r="AK616" i="2"/>
  <c r="AR616" i="2" s="1"/>
  <c r="AK214" i="2"/>
  <c r="AK655" i="2"/>
  <c r="AK188" i="2"/>
  <c r="AK148" i="2"/>
  <c r="AK354" i="2"/>
  <c r="AK395" i="2"/>
  <c r="AK264" i="2"/>
  <c r="AK106" i="2"/>
  <c r="AK528" i="2"/>
  <c r="AR528" i="2" s="1"/>
  <c r="AK199" i="2"/>
  <c r="AK8" i="2"/>
  <c r="AK415" i="2"/>
  <c r="AK431" i="2"/>
  <c r="AK729" i="2"/>
  <c r="AR729" i="2" s="1"/>
  <c r="AK117" i="2"/>
  <c r="AK234" i="2"/>
  <c r="AK560" i="2"/>
  <c r="AR560" i="2" s="1"/>
  <c r="AK661" i="2"/>
  <c r="AR661" i="2" s="1"/>
  <c r="AK203" i="2"/>
  <c r="AK579" i="2"/>
  <c r="AR579" i="2" s="1"/>
  <c r="AK110" i="2"/>
  <c r="AK24" i="2"/>
  <c r="AR24" i="2" s="1"/>
  <c r="AK657" i="2"/>
  <c r="AK309" i="2"/>
  <c r="AK15" i="2"/>
  <c r="AK154" i="2"/>
  <c r="AK574" i="2"/>
  <c r="AR574" i="2" s="1"/>
  <c r="AK523" i="2"/>
  <c r="AK526" i="2"/>
  <c r="AR526" i="2" s="1"/>
  <c r="AK650" i="2"/>
  <c r="AR650" i="2" s="1"/>
  <c r="AK19" i="2"/>
  <c r="AK483" i="2"/>
  <c r="AK223" i="2"/>
  <c r="AK193" i="2"/>
  <c r="AK440" i="2"/>
  <c r="AK325" i="2"/>
  <c r="AK385" i="2"/>
  <c r="AK407" i="2"/>
  <c r="AK532" i="2"/>
  <c r="AK550" i="2"/>
  <c r="AR550" i="2" s="1"/>
  <c r="AK103" i="2"/>
  <c r="AK306" i="2"/>
  <c r="AK314" i="2"/>
  <c r="AK249" i="2"/>
  <c r="AK31" i="2"/>
  <c r="AK350" i="2"/>
  <c r="AK559" i="2"/>
  <c r="AK398" i="2"/>
  <c r="AK653" i="2"/>
  <c r="AK204" i="2"/>
  <c r="AK197" i="2"/>
  <c r="AR197" i="2" s="1"/>
  <c r="AK625" i="2"/>
  <c r="AR625" i="2" s="1"/>
  <c r="AK339" i="2"/>
  <c r="AK434" i="2"/>
  <c r="AK88" i="2"/>
  <c r="AK93" i="2"/>
  <c r="AK429" i="2"/>
  <c r="AK608" i="2"/>
  <c r="AK589" i="2"/>
  <c r="AK124" i="2"/>
  <c r="AK136" i="2"/>
  <c r="AK84" i="2"/>
  <c r="AR84" i="2" s="1"/>
  <c r="AK391" i="2"/>
  <c r="AK156" i="2"/>
  <c r="AK575" i="2"/>
  <c r="AR575" i="2" s="1"/>
  <c r="AK271" i="2"/>
  <c r="AR271" i="2" s="1"/>
  <c r="AK331" i="2"/>
  <c r="AK686" i="2"/>
  <c r="AR686" i="2" s="1"/>
  <c r="AK347" i="2"/>
  <c r="AK212" i="2"/>
  <c r="AK602" i="2"/>
  <c r="AK85" i="2"/>
  <c r="AR85" i="2" s="1"/>
  <c r="AK113" i="2"/>
  <c r="AK269" i="2"/>
  <c r="AK181" i="2"/>
  <c r="AK403" i="2"/>
  <c r="AK433" i="2"/>
  <c r="AK229" i="2"/>
  <c r="AK343" i="2"/>
  <c r="AK120" i="2"/>
  <c r="AK133" i="2"/>
  <c r="AK356" i="2"/>
  <c r="AK641" i="2"/>
  <c r="AR641" i="2" s="1"/>
  <c r="AK282" i="2"/>
  <c r="AK467" i="2"/>
  <c r="AK180" i="2"/>
  <c r="AK9" i="2"/>
  <c r="AK299" i="2"/>
  <c r="AK629" i="2"/>
  <c r="AR629" i="2" s="1"/>
  <c r="AK150" i="2"/>
  <c r="AR150" i="2" s="1"/>
  <c r="AK344" i="2"/>
  <c r="AR344" i="2" s="1"/>
  <c r="AK11" i="2"/>
  <c r="AK196" i="2"/>
  <c r="AK70" i="2"/>
  <c r="AK727" i="2"/>
  <c r="AR727" i="2" s="1"/>
  <c r="AK135" i="2"/>
  <c r="AK51" i="2"/>
  <c r="AK530" i="2"/>
  <c r="AK307" i="2"/>
  <c r="AK261" i="2"/>
  <c r="AK76" i="2"/>
  <c r="AK521" i="2"/>
  <c r="AR521" i="2" s="1"/>
  <c r="AK471" i="2"/>
  <c r="AR471" i="2" s="1"/>
  <c r="AK632" i="2"/>
  <c r="AK676" i="2"/>
  <c r="AR676" i="2" s="1"/>
  <c r="AK25" i="2"/>
  <c r="AK208" i="2"/>
  <c r="AK558" i="2"/>
  <c r="AK245" i="2"/>
  <c r="AK230" i="2"/>
  <c r="AK270" i="2"/>
  <c r="AK520" i="2"/>
  <c r="AK408" i="2"/>
  <c r="AK187" i="2"/>
  <c r="AK624" i="2"/>
  <c r="AK73" i="2"/>
  <c r="AK319" i="2"/>
  <c r="AK651" i="2"/>
  <c r="AR651" i="2" s="1"/>
  <c r="AK704" i="2"/>
  <c r="AK725" i="2"/>
  <c r="AR725" i="2" s="1"/>
  <c r="AK473" i="2"/>
  <c r="AR473" i="2" s="1"/>
  <c r="AK174" i="2"/>
  <c r="AK419" i="2"/>
  <c r="AR419" i="2" s="1"/>
  <c r="AK336" i="2"/>
  <c r="AK45" i="2"/>
  <c r="AK609" i="2"/>
  <c r="AK211" i="2"/>
  <c r="AK669" i="2"/>
  <c r="AK178" i="2"/>
  <c r="AK477" i="2"/>
  <c r="AK17" i="2"/>
  <c r="AK373" i="2"/>
  <c r="AK310" i="2"/>
  <c r="AK522" i="2"/>
  <c r="AK402" i="2"/>
  <c r="AK16" i="2"/>
  <c r="AK6" i="2"/>
  <c r="AK157" i="2"/>
  <c r="AK205" i="2"/>
  <c r="AK200" i="2"/>
  <c r="AK273" i="2"/>
  <c r="AK549" i="2"/>
  <c r="AK544" i="2"/>
  <c r="AK293" i="2"/>
  <c r="AK26" i="2"/>
  <c r="AK726" i="2"/>
  <c r="AR726" i="2" s="1"/>
  <c r="AK94" i="2"/>
  <c r="AK449" i="2"/>
  <c r="AK731" i="2"/>
  <c r="AR731" i="2" s="1"/>
  <c r="AK435" i="2"/>
  <c r="AK445" i="2"/>
  <c r="AK107" i="2"/>
  <c r="AK541" i="2"/>
  <c r="AK581" i="2"/>
  <c r="AK367" i="2"/>
  <c r="AK545" i="2"/>
  <c r="AK294" i="2"/>
  <c r="AK664" i="2"/>
  <c r="AR664" i="2" s="1"/>
  <c r="AK542" i="2"/>
  <c r="AK312" i="2"/>
  <c r="AK130" i="2"/>
  <c r="AK300" i="2"/>
  <c r="AK654" i="2"/>
  <c r="AK663" i="2"/>
  <c r="AK563" i="2"/>
  <c r="AK172" i="2"/>
  <c r="AK621" i="2"/>
  <c r="AK612" i="2"/>
  <c r="AK482" i="2"/>
  <c r="AR482" i="2" s="1"/>
  <c r="AK104" i="2"/>
  <c r="AK468" i="2"/>
  <c r="AR468" i="2" s="1"/>
  <c r="AK105" i="2"/>
  <c r="AK461" i="2"/>
  <c r="AK377" i="2"/>
  <c r="AK258" i="2"/>
  <c r="AK43" i="2"/>
  <c r="AK600" i="2"/>
  <c r="AK384" i="2"/>
  <c r="AK348" i="2"/>
  <c r="AK308" i="2"/>
  <c r="AK340" i="2"/>
  <c r="AK501" i="2"/>
  <c r="AK330" i="2"/>
  <c r="AK326" i="2"/>
  <c r="AK423" i="2"/>
  <c r="AK75" i="2"/>
  <c r="AK184" i="2"/>
  <c r="AK182" i="2"/>
  <c r="AK512" i="2"/>
  <c r="AK694" i="2"/>
  <c r="AR694" i="2" s="1"/>
  <c r="AK734" i="2"/>
  <c r="AR734" i="2" s="1"/>
  <c r="AK311" i="2"/>
  <c r="AK447" i="2"/>
  <c r="AK662" i="2"/>
  <c r="AR662" i="2" s="1"/>
  <c r="AK66" i="2"/>
  <c r="AK397" i="2"/>
  <c r="AK128" i="2"/>
  <c r="AK480" i="2"/>
  <c r="AK675" i="2"/>
  <c r="AR675" i="2" s="1"/>
  <c r="AK552" i="2"/>
  <c r="AK21" i="2"/>
  <c r="AK588" i="2"/>
  <c r="AR588" i="2" s="1"/>
  <c r="AK457" i="2"/>
  <c r="AK715" i="2"/>
  <c r="AR715" i="2" s="1"/>
  <c r="AK636" i="2"/>
  <c r="AR636" i="2" s="1"/>
  <c r="AK209" i="2"/>
  <c r="AK452" i="2"/>
  <c r="AR452" i="2" s="1"/>
  <c r="AK537" i="2"/>
  <c r="AK327" i="2"/>
  <c r="AK436" i="2"/>
  <c r="AR436" i="2" s="1"/>
  <c r="AK507" i="2"/>
  <c r="AR507" i="2" s="1"/>
  <c r="AK368" i="2"/>
  <c r="AR368" i="2" s="1"/>
  <c r="AK291" i="2"/>
  <c r="AK50" i="2"/>
  <c r="AK498" i="2"/>
  <c r="AR498" i="2" s="1"/>
  <c r="AK630" i="2"/>
  <c r="AR630" i="2" s="1"/>
  <c r="AK443" i="2"/>
  <c r="AK108" i="2"/>
  <c r="AK361" i="2"/>
  <c r="AK486" i="2"/>
  <c r="AK35" i="2"/>
  <c r="AK598" i="2"/>
  <c r="AK464" i="2"/>
  <c r="AK409" i="2"/>
  <c r="AK48" i="2"/>
  <c r="AK721" i="2"/>
  <c r="AR721" i="2" s="1"/>
  <c r="AK342" i="2"/>
  <c r="AK280" i="2"/>
  <c r="AK647" i="2"/>
  <c r="AK37" i="2"/>
  <c r="AK163" i="2"/>
  <c r="AK633" i="2"/>
  <c r="AR633" i="2" s="1"/>
  <c r="AK144" i="2"/>
  <c r="AK33" i="2"/>
  <c r="AK240" i="2"/>
  <c r="AK379" i="2"/>
  <c r="AK231" i="2"/>
  <c r="AK41" i="2"/>
  <c r="AK438" i="2"/>
  <c r="AK279" i="2"/>
  <c r="AK96" i="2"/>
  <c r="AK287" i="2"/>
  <c r="AK97" i="2"/>
  <c r="AK83" i="2"/>
  <c r="AK396" i="2"/>
  <c r="AK470" i="2"/>
  <c r="AR470" i="2" s="1"/>
  <c r="AK284" i="2"/>
  <c r="AK722" i="2"/>
  <c r="AR722" i="2" s="1"/>
  <c r="AK359" i="2"/>
  <c r="AK386" i="2"/>
  <c r="AK622" i="2"/>
  <c r="AR622" i="2" s="1"/>
  <c r="AK536" i="2"/>
  <c r="AK659" i="2"/>
  <c r="AR659" i="2" s="1"/>
  <c r="AK601" i="2"/>
  <c r="AK683" i="2"/>
  <c r="AK695" i="2"/>
  <c r="AK213" i="2"/>
  <c r="AK390" i="2"/>
  <c r="AK99" i="2"/>
  <c r="AK125" i="2"/>
  <c r="AK69" i="2"/>
  <c r="AK685" i="2"/>
  <c r="AR685" i="2" s="1"/>
  <c r="AK32" i="2"/>
  <c r="AK628" i="2"/>
  <c r="AK220" i="2"/>
  <c r="AK465" i="2"/>
  <c r="AR465" i="2" s="1"/>
  <c r="AK366" i="2"/>
  <c r="AK274" i="2"/>
  <c r="AK192" i="2"/>
  <c r="AK109" i="2"/>
  <c r="AK352" i="2"/>
  <c r="AK288" i="2"/>
  <c r="AK718" i="2"/>
  <c r="AR718" i="2" s="1"/>
  <c r="AK225" i="2"/>
  <c r="AK363" i="2"/>
  <c r="AK149" i="2"/>
  <c r="AK717" i="2"/>
  <c r="AR717" i="2" s="1"/>
  <c r="AK705" i="2"/>
  <c r="AR705" i="2" s="1"/>
  <c r="AK484" i="2"/>
  <c r="AK697" i="2"/>
  <c r="AR697" i="2" s="1"/>
  <c r="AK515" i="2"/>
  <c r="AK566" i="2"/>
  <c r="AK412" i="2"/>
  <c r="AK54" i="2"/>
  <c r="AK91" i="2"/>
  <c r="AK334" i="2"/>
  <c r="AK414" i="2"/>
  <c r="AK644" i="2"/>
  <c r="AR644" i="2" s="1"/>
  <c r="AK634" i="2"/>
  <c r="AR634" i="2" s="1"/>
  <c r="AK116" i="2"/>
  <c r="AK139" i="2"/>
  <c r="AK516" i="2"/>
  <c r="AR516" i="2" s="1"/>
  <c r="AK674" i="2"/>
  <c r="AR674" i="2" s="1"/>
  <c r="AK492" i="2"/>
  <c r="AR492" i="2" s="1"/>
  <c r="AK315" i="2"/>
  <c r="AK509" i="2"/>
  <c r="AK448" i="2"/>
  <c r="AK450" i="2"/>
  <c r="AK281" i="2"/>
  <c r="AR281" i="2" s="1"/>
  <c r="AK152" i="2"/>
  <c r="AK63" i="2"/>
  <c r="AK646" i="2"/>
  <c r="AR646" i="2" s="1"/>
  <c r="AK689" i="2"/>
  <c r="AK573" i="2"/>
  <c r="AK353" i="2"/>
  <c r="AK687" i="2"/>
  <c r="AR687" i="2" s="1"/>
  <c r="AK417" i="2"/>
  <c r="AK210" i="2"/>
  <c r="AK732" i="2"/>
  <c r="AR732" i="2" s="1"/>
  <c r="AK671" i="2"/>
  <c r="AR671" i="2" s="1"/>
  <c r="AK533" i="2"/>
  <c r="AK713" i="2"/>
  <c r="AR713" i="2" s="1"/>
  <c r="AK517" i="2"/>
  <c r="AK102" i="2"/>
  <c r="AK506" i="2"/>
  <c r="AK458" i="2"/>
  <c r="AK599" i="2"/>
  <c r="AK89" i="2"/>
  <c r="AK207" i="2"/>
  <c r="AK259" i="2"/>
  <c r="AK665" i="2"/>
  <c r="AR665" i="2" s="1"/>
  <c r="AK642" i="2"/>
  <c r="AK388" i="2"/>
  <c r="AK370" i="2"/>
  <c r="AK78" i="2"/>
  <c r="AR78" i="2" s="1"/>
  <c r="AK631" i="2"/>
  <c r="AR631" i="2" s="1"/>
  <c r="AK466" i="2"/>
  <c r="AK322" i="2"/>
  <c r="AK143" i="2"/>
  <c r="AK656" i="2"/>
  <c r="AK323" i="2"/>
  <c r="AK719" i="2"/>
  <c r="AR719" i="2" s="1"/>
  <c r="AK392" i="2"/>
  <c r="AR392" i="2" s="1"/>
  <c r="AK430" i="2"/>
  <c r="AK557" i="2"/>
  <c r="AK365" i="2"/>
  <c r="AK462" i="2"/>
  <c r="AR462" i="2" s="1"/>
  <c r="AK708" i="2"/>
  <c r="AK219" i="2"/>
  <c r="AK134" i="2"/>
  <c r="AK596" i="2"/>
  <c r="AR596" i="2" s="1"/>
  <c r="AK235" i="2"/>
  <c r="AK707" i="2"/>
  <c r="AR707" i="2" s="1"/>
  <c r="AK387" i="2"/>
  <c r="AK329" i="2"/>
  <c r="AK357" i="2"/>
  <c r="AK441" i="2"/>
  <c r="AK525" i="2"/>
  <c r="AK605" i="2"/>
  <c r="AK690" i="2"/>
  <c r="AR690" i="2" s="1"/>
  <c r="AK511" i="2"/>
  <c r="AR511" i="2" s="1"/>
  <c r="AK451" i="2"/>
  <c r="AK592" i="2"/>
  <c r="AK437" i="2"/>
  <c r="AK587" i="2"/>
  <c r="AR587" i="2" s="1"/>
  <c r="AK591" i="2"/>
  <c r="AK606" i="2"/>
  <c r="AR606" i="2" s="1"/>
  <c r="AK92" i="2"/>
  <c r="AK639" i="2"/>
  <c r="AR639" i="2" s="1"/>
  <c r="AK455" i="2"/>
  <c r="AK324" i="2"/>
  <c r="AK375" i="2"/>
  <c r="AK216" i="2"/>
  <c r="AK303" i="2"/>
  <c r="AK183" i="2"/>
  <c r="AK564" i="2"/>
  <c r="AK546" i="2"/>
  <c r="AK610" i="2"/>
  <c r="AR610" i="2" s="1"/>
  <c r="AK649" i="2"/>
  <c r="AR649" i="2" s="1"/>
  <c r="AK495" i="2"/>
  <c r="AK292" i="2"/>
  <c r="AK421" i="2"/>
  <c r="AK304" i="2"/>
  <c r="AK302" i="2"/>
  <c r="AK702" i="2"/>
  <c r="AR702" i="2" s="1"/>
  <c r="AK565" i="2"/>
  <c r="AK710" i="2"/>
  <c r="AR710" i="2" s="1"/>
  <c r="AK561" i="2"/>
  <c r="AK459" i="2"/>
  <c r="AK645" i="2"/>
  <c r="AK256" i="2"/>
  <c r="AK658" i="2"/>
  <c r="AK493" i="2"/>
  <c r="AK680" i="2"/>
  <c r="AK399" i="2"/>
  <c r="AK688" i="2"/>
  <c r="AR688" i="2" s="1"/>
  <c r="AK640" i="2"/>
  <c r="AR640" i="2" s="1"/>
  <c r="AK424" i="2"/>
  <c r="AK497" i="2"/>
  <c r="AK682" i="2"/>
  <c r="AR682" i="2" s="1"/>
  <c r="AK712" i="2"/>
  <c r="AR712" i="2" s="1"/>
  <c r="AK553" i="2"/>
  <c r="AK623" i="2"/>
  <c r="AR623" i="2" s="1"/>
  <c r="AK733" i="2"/>
  <c r="AR733" i="2" s="1"/>
  <c r="AK668" i="2"/>
  <c r="AR668" i="2" s="1"/>
  <c r="AK582" i="2"/>
  <c r="AR582" i="2" s="1"/>
  <c r="AK660" i="2"/>
  <c r="AR660" i="2" s="1"/>
  <c r="AK571" i="2"/>
  <c r="AR571" i="2" s="1"/>
  <c r="AK714" i="2"/>
  <c r="AR714" i="2" s="1"/>
  <c r="AK626" i="2"/>
  <c r="AR626" i="2" s="1"/>
  <c r="AK513" i="2"/>
  <c r="AK692" i="2"/>
  <c r="AK699" i="2"/>
  <c r="AR699" i="2" s="1"/>
  <c r="AK584" i="2"/>
  <c r="AK700" i="2"/>
  <c r="AR700" i="2" s="1"/>
  <c r="AK607" i="2"/>
  <c r="AK698" i="2"/>
  <c r="AR698" i="2" s="1"/>
  <c r="AK720" i="2"/>
  <c r="AR720" i="2" s="1"/>
  <c r="AK679" i="2"/>
  <c r="AK709" i="2"/>
  <c r="AR709" i="2" s="1"/>
  <c r="AK673" i="2"/>
  <c r="AR673" i="2" s="1"/>
  <c r="AK701" i="2"/>
  <c r="AR701" i="2" s="1"/>
  <c r="AK670" i="2"/>
  <c r="AR670" i="2" s="1"/>
  <c r="AK691" i="2"/>
  <c r="AR691" i="2" s="1"/>
  <c r="AK730" i="2"/>
  <c r="AR730" i="2" s="1"/>
  <c r="AK627" i="2"/>
  <c r="AK666" i="2"/>
  <c r="AR666" i="2" s="1"/>
  <c r="AK724" i="2"/>
  <c r="AR724" i="2" s="1"/>
  <c r="AH529" i="2"/>
  <c r="AH531" i="2"/>
  <c r="AH638" i="2"/>
  <c r="AH165" i="2"/>
  <c r="AH413" i="2"/>
  <c r="AH263" i="2"/>
  <c r="AH543" i="2"/>
  <c r="AH316" i="2"/>
  <c r="AH617" i="2"/>
  <c r="AH426" i="2"/>
  <c r="AH317" i="2"/>
  <c r="AH469" i="2"/>
  <c r="AH119" i="2"/>
  <c r="AH137" i="2"/>
  <c r="AH333" i="2"/>
  <c r="AH681" i="2"/>
  <c r="AH278" i="2"/>
  <c r="AH98" i="2"/>
  <c r="AH456" i="2"/>
  <c r="AH518" i="2"/>
  <c r="AH696" i="2"/>
  <c r="AH371" i="2"/>
  <c r="AH166" i="2"/>
  <c r="AH46" i="2"/>
  <c r="AH153" i="2"/>
  <c r="AH80" i="2"/>
  <c r="AH382" i="2"/>
  <c r="AH23" i="2"/>
  <c r="AH527" i="2"/>
  <c r="AH296" i="2"/>
  <c r="AH667" i="2"/>
  <c r="AH61" i="2"/>
  <c r="AH111" i="2"/>
  <c r="AH597" i="2"/>
  <c r="AH160" i="2"/>
  <c r="AH652" i="2"/>
  <c r="AH195" i="2"/>
  <c r="AH67" i="2"/>
  <c r="AH121" i="2"/>
  <c r="AH620" i="2"/>
  <c r="AH567" i="2"/>
  <c r="AH22" i="2"/>
  <c r="AH283" i="2"/>
  <c r="AH418" i="2"/>
  <c r="AH5" i="2"/>
  <c r="AH115" i="2"/>
  <c r="AH101" i="2"/>
  <c r="AH490" i="2"/>
  <c r="AH272" i="2"/>
  <c r="AH87" i="2"/>
  <c r="AH400" i="2"/>
  <c r="AH238" i="2"/>
  <c r="AH155" i="2"/>
  <c r="AH604" i="2"/>
  <c r="AH65" i="2"/>
  <c r="AH59" i="2"/>
  <c r="AH380" i="2"/>
  <c r="AH491" i="2"/>
  <c r="AH145" i="2"/>
  <c r="AH572" i="2"/>
  <c r="AH161" i="2"/>
  <c r="AH232" i="2"/>
  <c r="AH485" i="2"/>
  <c r="AH393" i="2"/>
  <c r="AH420" i="2"/>
  <c r="AH177" i="2"/>
  <c r="AH341" i="2"/>
  <c r="AH508" i="2"/>
  <c r="AH318" i="2"/>
  <c r="AH250" i="2"/>
  <c r="AH176" i="2"/>
  <c r="AH442" i="2"/>
  <c r="AH425" i="2"/>
  <c r="AH86" i="2"/>
  <c r="AH248" i="2"/>
  <c r="AH140" i="2"/>
  <c r="AH123" i="2"/>
  <c r="AH453" i="2"/>
  <c r="AH3" i="2"/>
  <c r="AH95" i="2"/>
  <c r="AH460" i="2"/>
  <c r="AH332" i="2"/>
  <c r="AH81" i="2"/>
  <c r="AH337" i="2"/>
  <c r="AH534" i="2"/>
  <c r="AH593" i="2"/>
  <c r="AH243" i="2"/>
  <c r="AH277" i="2"/>
  <c r="AH57" i="2"/>
  <c r="AH635" i="2"/>
  <c r="AH242" i="2"/>
  <c r="AH295" i="2"/>
  <c r="AH49" i="2"/>
  <c r="AH297" i="2"/>
  <c r="AH432" i="2"/>
  <c r="AH38" i="2"/>
  <c r="AH168" i="2"/>
  <c r="AH376" i="2"/>
  <c r="AH360" i="2"/>
  <c r="AH7" i="2"/>
  <c r="AH276" i="2"/>
  <c r="AH239" i="2"/>
  <c r="AH138" i="2"/>
  <c r="AH142" i="2"/>
  <c r="AH547" i="2"/>
  <c r="AH678" i="2"/>
  <c r="AH247" i="2"/>
  <c r="AH378" i="2"/>
  <c r="AH14" i="2"/>
  <c r="AH20" i="2"/>
  <c r="AH478" i="2"/>
  <c r="AH62" i="2"/>
  <c r="AH30" i="2"/>
  <c r="AH206" i="2"/>
  <c r="AH162" i="2"/>
  <c r="AH251" i="2"/>
  <c r="AH383" i="2"/>
  <c r="AH362" i="2"/>
  <c r="AH236" i="2"/>
  <c r="AH29" i="2"/>
  <c r="AH502" i="2"/>
  <c r="AH202" i="2"/>
  <c r="AH267" i="2"/>
  <c r="AH185" i="2"/>
  <c r="AH355" i="2"/>
  <c r="AH611" i="2"/>
  <c r="AH215" i="2"/>
  <c r="AH167" i="2"/>
  <c r="AH349" i="2"/>
  <c r="AH401" i="2"/>
  <c r="AH524" i="2"/>
  <c r="AH410" i="2"/>
  <c r="AH290" i="2"/>
  <c r="AH189" i="2"/>
  <c r="AH127" i="2"/>
  <c r="AH255" i="2"/>
  <c r="AH298" i="2"/>
  <c r="AH39" i="2"/>
  <c r="AH42" i="2"/>
  <c r="AH112" i="2"/>
  <c r="AH711" i="2"/>
  <c r="AH221" i="2"/>
  <c r="AH2" i="2"/>
  <c r="AH439" i="2"/>
  <c r="AH170" i="2"/>
  <c r="AH252" i="2"/>
  <c r="AH217" i="2"/>
  <c r="AH159" i="2"/>
  <c r="AH246" i="2"/>
  <c r="AH244" i="2"/>
  <c r="AH372" i="2"/>
  <c r="AH703" i="2"/>
  <c r="AH47" i="2"/>
  <c r="AH422" i="2"/>
  <c r="AH503" i="2"/>
  <c r="AH472" i="2"/>
  <c r="AH404" i="2"/>
  <c r="AH27" i="2"/>
  <c r="AH141" i="2"/>
  <c r="AH519" i="2"/>
  <c r="AH131" i="2"/>
  <c r="AH487" i="2"/>
  <c r="AH58" i="2"/>
  <c r="AH569" i="2"/>
  <c r="AH10" i="2"/>
  <c r="AH126" i="2"/>
  <c r="AH499" i="2"/>
  <c r="AH381" i="2"/>
  <c r="AH643" i="2"/>
  <c r="AH555" i="2"/>
  <c r="AH257" i="2"/>
  <c r="AH556" i="2"/>
  <c r="AH253" i="2"/>
  <c r="AH637" i="2"/>
  <c r="AH594" i="2"/>
  <c r="AH580" i="2"/>
  <c r="AH28" i="2"/>
  <c r="AH539" i="2"/>
  <c r="AH12" i="2"/>
  <c r="AH227" i="2"/>
  <c r="AH171" i="2"/>
  <c r="AH222" i="2"/>
  <c r="AH198" i="2"/>
  <c r="AH677" i="2"/>
  <c r="AH427" i="2"/>
  <c r="AH321" i="2"/>
  <c r="AH583" i="2"/>
  <c r="AH194" i="2"/>
  <c r="AH262" i="2"/>
  <c r="AH618" i="2"/>
  <c r="AH260" i="2"/>
  <c r="AH672" i="2"/>
  <c r="AH551" i="2"/>
  <c r="AH146" i="2"/>
  <c r="AH405" i="2"/>
  <c r="AH446" i="2"/>
  <c r="AH82" i="2"/>
  <c r="AH615" i="2"/>
  <c r="AH411" i="2"/>
  <c r="AH444" i="2"/>
  <c r="AH313" i="2"/>
  <c r="AH693" i="2"/>
  <c r="AH554" i="2"/>
  <c r="AH275" i="2"/>
  <c r="AH224" i="2"/>
  <c r="AH590" i="2"/>
  <c r="AH428" i="2"/>
  <c r="AH129" i="2"/>
  <c r="AH60" i="2"/>
  <c r="AH570" i="2"/>
  <c r="AH514" i="2"/>
  <c r="AH233" i="2"/>
  <c r="AH175" i="2"/>
  <c r="AH74" i="2"/>
  <c r="AH64" i="2"/>
  <c r="AH118" i="2"/>
  <c r="AH328" i="2"/>
  <c r="AH494" i="2"/>
  <c r="AH540" i="2"/>
  <c r="AH505" i="2"/>
  <c r="AH535" i="2"/>
  <c r="AH286" i="2"/>
  <c r="AH389" i="2"/>
  <c r="AH53" i="2"/>
  <c r="AH226" i="2"/>
  <c r="AH164" i="2"/>
  <c r="AH179" i="2"/>
  <c r="AH40" i="2"/>
  <c r="AH684" i="2"/>
  <c r="AH265" i="2"/>
  <c r="AH406" i="2"/>
  <c r="AH538" i="2"/>
  <c r="AH285" i="2"/>
  <c r="AH706" i="2"/>
  <c r="AH568" i="2"/>
  <c r="AH289" i="2"/>
  <c r="AH723" i="2"/>
  <c r="AH595" i="2"/>
  <c r="AH474" i="2"/>
  <c r="AH454" i="2"/>
  <c r="AH305" i="2"/>
  <c r="AH228" i="2"/>
  <c r="AH489" i="2"/>
  <c r="AH90" i="2"/>
  <c r="AH345" i="2"/>
  <c r="AH190" i="2"/>
  <c r="AH562" i="2"/>
  <c r="AH735" i="2"/>
  <c r="AH481" i="2"/>
  <c r="AH266" i="2"/>
  <c r="AH716" i="2"/>
  <c r="AH13" i="2"/>
  <c r="AH504" i="2"/>
  <c r="AH346" i="2"/>
  <c r="AH394" i="2"/>
  <c r="AH476" i="2"/>
  <c r="AH68" i="2"/>
  <c r="AH320" i="2"/>
  <c r="AH122" i="2"/>
  <c r="AH218" i="2"/>
  <c r="AH358" i="2"/>
  <c r="AH475" i="2"/>
  <c r="AH576" i="2"/>
  <c r="AH416" i="2"/>
  <c r="AH191" i="2"/>
  <c r="AH586" i="2"/>
  <c r="AH603" i="2"/>
  <c r="AH369" i="2"/>
  <c r="AH71" i="2"/>
  <c r="AH77" i="2"/>
  <c r="AH4" i="2"/>
  <c r="AH488" i="2"/>
  <c r="AH100" i="2"/>
  <c r="AH114" i="2"/>
  <c r="AH463" i="2"/>
  <c r="AH510" i="2"/>
  <c r="AH479" i="2"/>
  <c r="AH201" i="2"/>
  <c r="AH18" i="2"/>
  <c r="AH496" i="2"/>
  <c r="AH364" i="2"/>
  <c r="AH79" i="2"/>
  <c r="AH237" i="2"/>
  <c r="AH173" i="2"/>
  <c r="AH648" i="2"/>
  <c r="AH728" i="2"/>
  <c r="AH268" i="2"/>
  <c r="AH577" i="2"/>
  <c r="AH151" i="2"/>
  <c r="AH301" i="2"/>
  <c r="AH335" i="2"/>
  <c r="AH169" i="2"/>
  <c r="AH585" i="2"/>
  <c r="AH254" i="2"/>
  <c r="AH186" i="2"/>
  <c r="AH36" i="2"/>
  <c r="AH578" i="2"/>
  <c r="AH619" i="2"/>
  <c r="AH500" i="2"/>
  <c r="AH351" i="2"/>
  <c r="AH147" i="2"/>
  <c r="AH338" i="2"/>
  <c r="AH374" i="2"/>
  <c r="AH613" i="2"/>
  <c r="AH132" i="2"/>
  <c r="AH56" i="2"/>
  <c r="AH72" i="2"/>
  <c r="AH55" i="2"/>
  <c r="AH52" i="2"/>
  <c r="AH44" i="2"/>
  <c r="AH241" i="2"/>
  <c r="AH34" i="2"/>
  <c r="AH614" i="2"/>
  <c r="AH158" i="2"/>
  <c r="AH548" i="2"/>
  <c r="AH616" i="2"/>
  <c r="AH214" i="2"/>
  <c r="AH655" i="2"/>
  <c r="AH188" i="2"/>
  <c r="AH148" i="2"/>
  <c r="AH354" i="2"/>
  <c r="AH395" i="2"/>
  <c r="AH264" i="2"/>
  <c r="AH106" i="2"/>
  <c r="AH528" i="2"/>
  <c r="AH199" i="2"/>
  <c r="AH8" i="2"/>
  <c r="AH415" i="2"/>
  <c r="AH431" i="2"/>
  <c r="AH729" i="2"/>
  <c r="AH117" i="2"/>
  <c r="AH234" i="2"/>
  <c r="AH560" i="2"/>
  <c r="AH661" i="2"/>
  <c r="AH203" i="2"/>
  <c r="AH579" i="2"/>
  <c r="AH110" i="2"/>
  <c r="AH24" i="2"/>
  <c r="AH657" i="2"/>
  <c r="AH309" i="2"/>
  <c r="AH15" i="2"/>
  <c r="AH154" i="2"/>
  <c r="AH574" i="2"/>
  <c r="AH523" i="2"/>
  <c r="AH526" i="2"/>
  <c r="AH650" i="2"/>
  <c r="AH19" i="2"/>
  <c r="AH483" i="2"/>
  <c r="AH223" i="2"/>
  <c r="AH193" i="2"/>
  <c r="AH440" i="2"/>
  <c r="AH325" i="2"/>
  <c r="AH385" i="2"/>
  <c r="AH407" i="2"/>
  <c r="AH532" i="2"/>
  <c r="AH550" i="2"/>
  <c r="AH103" i="2"/>
  <c r="AH306" i="2"/>
  <c r="AH314" i="2"/>
  <c r="AH249" i="2"/>
  <c r="AH31" i="2"/>
  <c r="AH350" i="2"/>
  <c r="AH559" i="2"/>
  <c r="AH398" i="2"/>
  <c r="AH653" i="2"/>
  <c r="AH204" i="2"/>
  <c r="AH197" i="2"/>
  <c r="AH625" i="2"/>
  <c r="AH339" i="2"/>
  <c r="AH434" i="2"/>
  <c r="AH88" i="2"/>
  <c r="AH93" i="2"/>
  <c r="AH429" i="2"/>
  <c r="AH608" i="2"/>
  <c r="AH589" i="2"/>
  <c r="AH124" i="2"/>
  <c r="AH136" i="2"/>
  <c r="AH84" i="2"/>
  <c r="AH391" i="2"/>
  <c r="AH156" i="2"/>
  <c r="AH575" i="2"/>
  <c r="AH271" i="2"/>
  <c r="AH331" i="2"/>
  <c r="AH686" i="2"/>
  <c r="AH347" i="2"/>
  <c r="AH212" i="2"/>
  <c r="AH602" i="2"/>
  <c r="AH85" i="2"/>
  <c r="AH113" i="2"/>
  <c r="AH269" i="2"/>
  <c r="AH181" i="2"/>
  <c r="AH403" i="2"/>
  <c r="AH433" i="2"/>
  <c r="AH229" i="2"/>
  <c r="AH343" i="2"/>
  <c r="AH120" i="2"/>
  <c r="AH133" i="2"/>
  <c r="AH356" i="2"/>
  <c r="AH641" i="2"/>
  <c r="AH282" i="2"/>
  <c r="AH467" i="2"/>
  <c r="AH180" i="2"/>
  <c r="AH9" i="2"/>
  <c r="AH299" i="2"/>
  <c r="AH629" i="2"/>
  <c r="AH150" i="2"/>
  <c r="AH344" i="2"/>
  <c r="AH11" i="2"/>
  <c r="AH196" i="2"/>
  <c r="AH70" i="2"/>
  <c r="AH727" i="2"/>
  <c r="AH135" i="2"/>
  <c r="AH51" i="2"/>
  <c r="AH530" i="2"/>
  <c r="AH307" i="2"/>
  <c r="AH261" i="2"/>
  <c r="AH76" i="2"/>
  <c r="AH521" i="2"/>
  <c r="AH471" i="2"/>
  <c r="AH632" i="2"/>
  <c r="AH676" i="2"/>
  <c r="AH25" i="2"/>
  <c r="AH208" i="2"/>
  <c r="AH558" i="2"/>
  <c r="AH245" i="2"/>
  <c r="AH230" i="2"/>
  <c r="AH270" i="2"/>
  <c r="AH520" i="2"/>
  <c r="AH408" i="2"/>
  <c r="AH187" i="2"/>
  <c r="AH624" i="2"/>
  <c r="AH73" i="2"/>
  <c r="AH319" i="2"/>
  <c r="AH651" i="2"/>
  <c r="AH704" i="2"/>
  <c r="AH725" i="2"/>
  <c r="AH473" i="2"/>
  <c r="AH174" i="2"/>
  <c r="AH419" i="2"/>
  <c r="AH336" i="2"/>
  <c r="AH45" i="2"/>
  <c r="AH609" i="2"/>
  <c r="AH211" i="2"/>
  <c r="AH669" i="2"/>
  <c r="AH178" i="2"/>
  <c r="AH477" i="2"/>
  <c r="AH17" i="2"/>
  <c r="AH373" i="2"/>
  <c r="AH310" i="2"/>
  <c r="AH522" i="2"/>
  <c r="AH402" i="2"/>
  <c r="AH16" i="2"/>
  <c r="AH6" i="2"/>
  <c r="AH157" i="2"/>
  <c r="AH205" i="2"/>
  <c r="AH200" i="2"/>
  <c r="AH273" i="2"/>
  <c r="AH549" i="2"/>
  <c r="AH544" i="2"/>
  <c r="AH293" i="2"/>
  <c r="AH26" i="2"/>
  <c r="AH726" i="2"/>
  <c r="AH94" i="2"/>
  <c r="AH449" i="2"/>
  <c r="AH731" i="2"/>
  <c r="AH435" i="2"/>
  <c r="AH445" i="2"/>
  <c r="AH107" i="2"/>
  <c r="AH541" i="2"/>
  <c r="AH581" i="2"/>
  <c r="AH367" i="2"/>
  <c r="AH545" i="2"/>
  <c r="AH294" i="2"/>
  <c r="AH664" i="2"/>
  <c r="AH542" i="2"/>
  <c r="AH312" i="2"/>
  <c r="AH130" i="2"/>
  <c r="AH300" i="2"/>
  <c r="AH654" i="2"/>
  <c r="AH663" i="2"/>
  <c r="AH563" i="2"/>
  <c r="AH172" i="2"/>
  <c r="AH621" i="2"/>
  <c r="AH612" i="2"/>
  <c r="AH482" i="2"/>
  <c r="AH104" i="2"/>
  <c r="AH468" i="2"/>
  <c r="AH105" i="2"/>
  <c r="AH461" i="2"/>
  <c r="AH377" i="2"/>
  <c r="AH258" i="2"/>
  <c r="AH43" i="2"/>
  <c r="AH600" i="2"/>
  <c r="AH384" i="2"/>
  <c r="AH348" i="2"/>
  <c r="AH308" i="2"/>
  <c r="AH340" i="2"/>
  <c r="AH501" i="2"/>
  <c r="AH330" i="2"/>
  <c r="AH326" i="2"/>
  <c r="AH423" i="2"/>
  <c r="AH75" i="2"/>
  <c r="AH184" i="2"/>
  <c r="AH182" i="2"/>
  <c r="AH512" i="2"/>
  <c r="AH694" i="2"/>
  <c r="AH734" i="2"/>
  <c r="AH311" i="2"/>
  <c r="AH447" i="2"/>
  <c r="AH662" i="2"/>
  <c r="AH66" i="2"/>
  <c r="AH397" i="2"/>
  <c r="AH128" i="2"/>
  <c r="AH480" i="2"/>
  <c r="AH675" i="2"/>
  <c r="AH552" i="2"/>
  <c r="AH21" i="2"/>
  <c r="AH588" i="2"/>
  <c r="AH457" i="2"/>
  <c r="AH715" i="2"/>
  <c r="AH636" i="2"/>
  <c r="AH209" i="2"/>
  <c r="AH452" i="2"/>
  <c r="AH537" i="2"/>
  <c r="AH327" i="2"/>
  <c r="AH436" i="2"/>
  <c r="AH507" i="2"/>
  <c r="AH368" i="2"/>
  <c r="AH291" i="2"/>
  <c r="AH50" i="2"/>
  <c r="AH498" i="2"/>
  <c r="AH630" i="2"/>
  <c r="AH443" i="2"/>
  <c r="AH108" i="2"/>
  <c r="AH361" i="2"/>
  <c r="AH486" i="2"/>
  <c r="AH35" i="2"/>
  <c r="AH598" i="2"/>
  <c r="AH464" i="2"/>
  <c r="AH409" i="2"/>
  <c r="AH48" i="2"/>
  <c r="AH721" i="2"/>
  <c r="AH342" i="2"/>
  <c r="AH280" i="2"/>
  <c r="AH647" i="2"/>
  <c r="AH37" i="2"/>
  <c r="AH163" i="2"/>
  <c r="AH633" i="2"/>
  <c r="AH144" i="2"/>
  <c r="AH33" i="2"/>
  <c r="AH240" i="2"/>
  <c r="AH379" i="2"/>
  <c r="AH231" i="2"/>
  <c r="AH41" i="2"/>
  <c r="AH438" i="2"/>
  <c r="AH279" i="2"/>
  <c r="AH96" i="2"/>
  <c r="AH287" i="2"/>
  <c r="AH97" i="2"/>
  <c r="AH83" i="2"/>
  <c r="AH396" i="2"/>
  <c r="AH470" i="2"/>
  <c r="AH284" i="2"/>
  <c r="AH722" i="2"/>
  <c r="AH359" i="2"/>
  <c r="AH386" i="2"/>
  <c r="AH622" i="2"/>
  <c r="AH536" i="2"/>
  <c r="AH659" i="2"/>
  <c r="AH601" i="2"/>
  <c r="AH683" i="2"/>
  <c r="AH695" i="2"/>
  <c r="AH213" i="2"/>
  <c r="AH390" i="2"/>
  <c r="AH99" i="2"/>
  <c r="AH125" i="2"/>
  <c r="AH69" i="2"/>
  <c r="AH685" i="2"/>
  <c r="AH32" i="2"/>
  <c r="AH628" i="2"/>
  <c r="AH220" i="2"/>
  <c r="AH465" i="2"/>
  <c r="AH366" i="2"/>
  <c r="AH274" i="2"/>
  <c r="AH192" i="2"/>
  <c r="AH109" i="2"/>
  <c r="AH352" i="2"/>
  <c r="AH288" i="2"/>
  <c r="AH718" i="2"/>
  <c r="AH225" i="2"/>
  <c r="AH363" i="2"/>
  <c r="AH149" i="2"/>
  <c r="AH717" i="2"/>
  <c r="AH705" i="2"/>
  <c r="AH484" i="2"/>
  <c r="AH697" i="2"/>
  <c r="AH515" i="2"/>
  <c r="AH566" i="2"/>
  <c r="AH412" i="2"/>
  <c r="AH54" i="2"/>
  <c r="AH91" i="2"/>
  <c r="AH334" i="2"/>
  <c r="AH414" i="2"/>
  <c r="AH644" i="2"/>
  <c r="AH634" i="2"/>
  <c r="AH116" i="2"/>
  <c r="AH139" i="2"/>
  <c r="AH516" i="2"/>
  <c r="AH674" i="2"/>
  <c r="AH492" i="2"/>
  <c r="AH315" i="2"/>
  <c r="AH509" i="2"/>
  <c r="AH448" i="2"/>
  <c r="AH450" i="2"/>
  <c r="AH281" i="2"/>
  <c r="AH152" i="2"/>
  <c r="AH63" i="2"/>
  <c r="AH646" i="2"/>
  <c r="AH689" i="2"/>
  <c r="AH573" i="2"/>
  <c r="AH353" i="2"/>
  <c r="AH687" i="2"/>
  <c r="AH417" i="2"/>
  <c r="AH210" i="2"/>
  <c r="AH732" i="2"/>
  <c r="AH671" i="2"/>
  <c r="AH533" i="2"/>
  <c r="AH713" i="2"/>
  <c r="AH517" i="2"/>
  <c r="AH102" i="2"/>
  <c r="AH506" i="2"/>
  <c r="AH458" i="2"/>
  <c r="AH599" i="2"/>
  <c r="AH89" i="2"/>
  <c r="AH207" i="2"/>
  <c r="AH259" i="2"/>
  <c r="AH665" i="2"/>
  <c r="AH642" i="2"/>
  <c r="AH388" i="2"/>
  <c r="AH370" i="2"/>
  <c r="AH78" i="2"/>
  <c r="AH631" i="2"/>
  <c r="AH466" i="2"/>
  <c r="AH322" i="2"/>
  <c r="AH143" i="2"/>
  <c r="AH656" i="2"/>
  <c r="AH323" i="2"/>
  <c r="AH719" i="2"/>
  <c r="AH392" i="2"/>
  <c r="AH430" i="2"/>
  <c r="AH557" i="2"/>
  <c r="AH365" i="2"/>
  <c r="AH462" i="2"/>
  <c r="AH708" i="2"/>
  <c r="AH219" i="2"/>
  <c r="AH134" i="2"/>
  <c r="AH596" i="2"/>
  <c r="AH235" i="2"/>
  <c r="AH707" i="2"/>
  <c r="AH387" i="2"/>
  <c r="AH329" i="2"/>
  <c r="AH357" i="2"/>
  <c r="AH441" i="2"/>
  <c r="AH525" i="2"/>
  <c r="AH605" i="2"/>
  <c r="AH690" i="2"/>
  <c r="AH511" i="2"/>
  <c r="AH451" i="2"/>
  <c r="AH592" i="2"/>
  <c r="AH437" i="2"/>
  <c r="AH587" i="2"/>
  <c r="AH591" i="2"/>
  <c r="AH606" i="2"/>
  <c r="AH92" i="2"/>
  <c r="AH639" i="2"/>
  <c r="AH455" i="2"/>
  <c r="AH324" i="2"/>
  <c r="AH375" i="2"/>
  <c r="AH216" i="2"/>
  <c r="AH303" i="2"/>
  <c r="AH183" i="2"/>
  <c r="AH564" i="2"/>
  <c r="AH546" i="2"/>
  <c r="AH610" i="2"/>
  <c r="AH649" i="2"/>
  <c r="AH495" i="2"/>
  <c r="AH292" i="2"/>
  <c r="AH421" i="2"/>
  <c r="AH304" i="2"/>
  <c r="AH302" i="2"/>
  <c r="AH702" i="2"/>
  <c r="AH565" i="2"/>
  <c r="AH710" i="2"/>
  <c r="AH561" i="2"/>
  <c r="AH459" i="2"/>
  <c r="AH645" i="2"/>
  <c r="AH256" i="2"/>
  <c r="AH658" i="2"/>
  <c r="AH493" i="2"/>
  <c r="AH680" i="2"/>
  <c r="AH399" i="2"/>
  <c r="AH688" i="2"/>
  <c r="AH640" i="2"/>
  <c r="AH424" i="2"/>
  <c r="AH497" i="2"/>
  <c r="AH682" i="2"/>
  <c r="AH712" i="2"/>
  <c r="AH553" i="2"/>
  <c r="AH623" i="2"/>
  <c r="AH733" i="2"/>
  <c r="AH668" i="2"/>
  <c r="AH582" i="2"/>
  <c r="AH660" i="2"/>
  <c r="AH571" i="2"/>
  <c r="AH714" i="2"/>
  <c r="AH626" i="2"/>
  <c r="AH513" i="2"/>
  <c r="AH692" i="2"/>
  <c r="AH699" i="2"/>
  <c r="AH584" i="2"/>
  <c r="AH700" i="2"/>
  <c r="AH607" i="2"/>
  <c r="AH698" i="2"/>
  <c r="AH720" i="2"/>
  <c r="AH679" i="2"/>
  <c r="AH709" i="2"/>
  <c r="AH673" i="2"/>
  <c r="AH701" i="2"/>
  <c r="AH670" i="2"/>
  <c r="AH691" i="2"/>
  <c r="AH730" i="2"/>
  <c r="AH627" i="2"/>
  <c r="AH666" i="2"/>
  <c r="AH724" i="2"/>
  <c r="AG529" i="2"/>
  <c r="AG531" i="2"/>
  <c r="AG638" i="2"/>
  <c r="AG165" i="2"/>
  <c r="AG413" i="2"/>
  <c r="AG263" i="2"/>
  <c r="AG543" i="2"/>
  <c r="AG316" i="2"/>
  <c r="AG617" i="2"/>
  <c r="AG426" i="2"/>
  <c r="AG317" i="2"/>
  <c r="AG469" i="2"/>
  <c r="AG119" i="2"/>
  <c r="AG137" i="2"/>
  <c r="AG333" i="2"/>
  <c r="AG681" i="2"/>
  <c r="AG278" i="2"/>
  <c r="AG98" i="2"/>
  <c r="AG456" i="2"/>
  <c r="AG518" i="2"/>
  <c r="AG696" i="2"/>
  <c r="AG371" i="2"/>
  <c r="AG166" i="2"/>
  <c r="AG46" i="2"/>
  <c r="AG153" i="2"/>
  <c r="AG80" i="2"/>
  <c r="AG382" i="2"/>
  <c r="AG23" i="2"/>
  <c r="AG527" i="2"/>
  <c r="AG296" i="2"/>
  <c r="AG667" i="2"/>
  <c r="AG61" i="2"/>
  <c r="AG111" i="2"/>
  <c r="AG597" i="2"/>
  <c r="AG160" i="2"/>
  <c r="AG652" i="2"/>
  <c r="AG195" i="2"/>
  <c r="AG67" i="2"/>
  <c r="AG121" i="2"/>
  <c r="AG620" i="2"/>
  <c r="AG567" i="2"/>
  <c r="AG22" i="2"/>
  <c r="AG283" i="2"/>
  <c r="AG418" i="2"/>
  <c r="AG5" i="2"/>
  <c r="AG115" i="2"/>
  <c r="AG101" i="2"/>
  <c r="AG490" i="2"/>
  <c r="AG272" i="2"/>
  <c r="AG87" i="2"/>
  <c r="AG400" i="2"/>
  <c r="AG238" i="2"/>
  <c r="AG155" i="2"/>
  <c r="AG604" i="2"/>
  <c r="AG65" i="2"/>
  <c r="AG59" i="2"/>
  <c r="AG380" i="2"/>
  <c r="AG491" i="2"/>
  <c r="AG145" i="2"/>
  <c r="AG572" i="2"/>
  <c r="AG161" i="2"/>
  <c r="AG232" i="2"/>
  <c r="AG485" i="2"/>
  <c r="AG393" i="2"/>
  <c r="AG420" i="2"/>
  <c r="AG177" i="2"/>
  <c r="AG341" i="2"/>
  <c r="AG508" i="2"/>
  <c r="AG318" i="2"/>
  <c r="AG250" i="2"/>
  <c r="AG176" i="2"/>
  <c r="AG442" i="2"/>
  <c r="AG425" i="2"/>
  <c r="AG86" i="2"/>
  <c r="AG248" i="2"/>
  <c r="AG140" i="2"/>
  <c r="AG123" i="2"/>
  <c r="AG453" i="2"/>
  <c r="AG3" i="2"/>
  <c r="AG95" i="2"/>
  <c r="AG460" i="2"/>
  <c r="AG332" i="2"/>
  <c r="AG81" i="2"/>
  <c r="AG337" i="2"/>
  <c r="AG534" i="2"/>
  <c r="AG593" i="2"/>
  <c r="AG243" i="2"/>
  <c r="AG277" i="2"/>
  <c r="AG57" i="2"/>
  <c r="AG635" i="2"/>
  <c r="AG242" i="2"/>
  <c r="AG295" i="2"/>
  <c r="AG49" i="2"/>
  <c r="AG297" i="2"/>
  <c r="AG432" i="2"/>
  <c r="AG38" i="2"/>
  <c r="AG168" i="2"/>
  <c r="AG376" i="2"/>
  <c r="AG360" i="2"/>
  <c r="AG7" i="2"/>
  <c r="AG276" i="2"/>
  <c r="AG239" i="2"/>
  <c r="AG138" i="2"/>
  <c r="AG142" i="2"/>
  <c r="AG547" i="2"/>
  <c r="AG678" i="2"/>
  <c r="AG247" i="2"/>
  <c r="AG378" i="2"/>
  <c r="AG14" i="2"/>
  <c r="AG20" i="2"/>
  <c r="AG478" i="2"/>
  <c r="AG62" i="2"/>
  <c r="AG30" i="2"/>
  <c r="AG206" i="2"/>
  <c r="AG162" i="2"/>
  <c r="AG251" i="2"/>
  <c r="AG383" i="2"/>
  <c r="AG362" i="2"/>
  <c r="AG236" i="2"/>
  <c r="AG29" i="2"/>
  <c r="AG502" i="2"/>
  <c r="AG202" i="2"/>
  <c r="AG267" i="2"/>
  <c r="AG185" i="2"/>
  <c r="AG355" i="2"/>
  <c r="AG611" i="2"/>
  <c r="AG215" i="2"/>
  <c r="AG167" i="2"/>
  <c r="AG349" i="2"/>
  <c r="AG401" i="2"/>
  <c r="AG524" i="2"/>
  <c r="AG410" i="2"/>
  <c r="AG290" i="2"/>
  <c r="AG189" i="2"/>
  <c r="AG127" i="2"/>
  <c r="AG255" i="2"/>
  <c r="AG298" i="2"/>
  <c r="AG39" i="2"/>
  <c r="AG42" i="2"/>
  <c r="AG112" i="2"/>
  <c r="AG711" i="2"/>
  <c r="AG221" i="2"/>
  <c r="AG2" i="2"/>
  <c r="AG439" i="2"/>
  <c r="AG170" i="2"/>
  <c r="AG252" i="2"/>
  <c r="AG217" i="2"/>
  <c r="AG159" i="2"/>
  <c r="AG246" i="2"/>
  <c r="AG244" i="2"/>
  <c r="AG372" i="2"/>
  <c r="AG703" i="2"/>
  <c r="AG47" i="2"/>
  <c r="AG422" i="2"/>
  <c r="AG503" i="2"/>
  <c r="AG472" i="2"/>
  <c r="AG404" i="2"/>
  <c r="AG27" i="2"/>
  <c r="AG141" i="2"/>
  <c r="AG519" i="2"/>
  <c r="AG131" i="2"/>
  <c r="AG487" i="2"/>
  <c r="AG58" i="2"/>
  <c r="AG569" i="2"/>
  <c r="AG10" i="2"/>
  <c r="AG126" i="2"/>
  <c r="AG499" i="2"/>
  <c r="AG381" i="2"/>
  <c r="AG643" i="2"/>
  <c r="AG555" i="2"/>
  <c r="AG257" i="2"/>
  <c r="AG556" i="2"/>
  <c r="AG253" i="2"/>
  <c r="AG637" i="2"/>
  <c r="AG594" i="2"/>
  <c r="AG580" i="2"/>
  <c r="AG28" i="2"/>
  <c r="AG539" i="2"/>
  <c r="AG12" i="2"/>
  <c r="AG227" i="2"/>
  <c r="AG171" i="2"/>
  <c r="AG222" i="2"/>
  <c r="AG198" i="2"/>
  <c r="AG677" i="2"/>
  <c r="AG427" i="2"/>
  <c r="AG321" i="2"/>
  <c r="AG583" i="2"/>
  <c r="AG194" i="2"/>
  <c r="AG262" i="2"/>
  <c r="AG618" i="2"/>
  <c r="AG260" i="2"/>
  <c r="AG672" i="2"/>
  <c r="AG551" i="2"/>
  <c r="AG146" i="2"/>
  <c r="AG405" i="2"/>
  <c r="AG446" i="2"/>
  <c r="AG82" i="2"/>
  <c r="AG615" i="2"/>
  <c r="AG411" i="2"/>
  <c r="AG444" i="2"/>
  <c r="N66" i="3" s="1"/>
  <c r="AG313" i="2"/>
  <c r="AG693" i="2"/>
  <c r="AG554" i="2"/>
  <c r="AG275" i="2"/>
  <c r="AG224" i="2"/>
  <c r="AG590" i="2"/>
  <c r="AG428" i="2"/>
  <c r="AG129" i="2"/>
  <c r="AG60" i="2"/>
  <c r="AG570" i="2"/>
  <c r="AG514" i="2"/>
  <c r="AG233" i="2"/>
  <c r="AG175" i="2"/>
  <c r="AG74" i="2"/>
  <c r="AG64" i="2"/>
  <c r="AG118" i="2"/>
  <c r="AG328" i="2"/>
  <c r="AG494" i="2"/>
  <c r="AG540" i="2"/>
  <c r="AG505" i="2"/>
  <c r="AG535" i="2"/>
  <c r="AG286" i="2"/>
  <c r="AG389" i="2"/>
  <c r="AG53" i="2"/>
  <c r="AG226" i="2"/>
  <c r="AG164" i="2"/>
  <c r="AG179" i="2"/>
  <c r="AG40" i="2"/>
  <c r="AG684" i="2"/>
  <c r="AG265" i="2"/>
  <c r="AG406" i="2"/>
  <c r="AG538" i="2"/>
  <c r="AG285" i="2"/>
  <c r="AG706" i="2"/>
  <c r="AG568" i="2"/>
  <c r="AG289" i="2"/>
  <c r="AG723" i="2"/>
  <c r="AG595" i="2"/>
  <c r="AG474" i="2"/>
  <c r="AG454" i="2"/>
  <c r="AG305" i="2"/>
  <c r="AG228" i="2"/>
  <c r="AG489" i="2"/>
  <c r="AG90" i="2"/>
  <c r="AG345" i="2"/>
  <c r="AG190" i="2"/>
  <c r="AG562" i="2"/>
  <c r="AG735" i="2"/>
  <c r="AG481" i="2"/>
  <c r="AG266" i="2"/>
  <c r="AG716" i="2"/>
  <c r="AG13" i="2"/>
  <c r="AG504" i="2"/>
  <c r="AG346" i="2"/>
  <c r="AG394" i="2"/>
  <c r="AG476" i="2"/>
  <c r="AG68" i="2"/>
  <c r="AG320" i="2"/>
  <c r="AG122" i="2"/>
  <c r="AG218" i="2"/>
  <c r="AG358" i="2"/>
  <c r="AG475" i="2"/>
  <c r="AG576" i="2"/>
  <c r="AG416" i="2"/>
  <c r="AG191" i="2"/>
  <c r="AG586" i="2"/>
  <c r="AG603" i="2"/>
  <c r="AG369" i="2"/>
  <c r="AG71" i="2"/>
  <c r="AG77" i="2"/>
  <c r="AG4" i="2"/>
  <c r="AG488" i="2"/>
  <c r="AG100" i="2"/>
  <c r="AG114" i="2"/>
  <c r="AG463" i="2"/>
  <c r="AG510" i="2"/>
  <c r="AG479" i="2"/>
  <c r="AG201" i="2"/>
  <c r="AG18" i="2"/>
  <c r="AG496" i="2"/>
  <c r="AG364" i="2"/>
  <c r="AG79" i="2"/>
  <c r="AG237" i="2"/>
  <c r="AG173" i="2"/>
  <c r="AG648" i="2"/>
  <c r="AG728" i="2"/>
  <c r="AG268" i="2"/>
  <c r="AG577" i="2"/>
  <c r="AG151" i="2"/>
  <c r="AG301" i="2"/>
  <c r="AG335" i="2"/>
  <c r="AG169" i="2"/>
  <c r="AG585" i="2"/>
  <c r="AG254" i="2"/>
  <c r="AG186" i="2"/>
  <c r="AG36" i="2"/>
  <c r="AG578" i="2"/>
  <c r="AG619" i="2"/>
  <c r="AG500" i="2"/>
  <c r="AG351" i="2"/>
  <c r="AG147" i="2"/>
  <c r="AG338" i="2"/>
  <c r="AG374" i="2"/>
  <c r="AG613" i="2"/>
  <c r="AG132" i="2"/>
  <c r="AG56" i="2"/>
  <c r="AG72" i="2"/>
  <c r="AG55" i="2"/>
  <c r="AG52" i="2"/>
  <c r="AG44" i="2"/>
  <c r="AG241" i="2"/>
  <c r="AG34" i="2"/>
  <c r="AG614" i="2"/>
  <c r="AG158" i="2"/>
  <c r="AG548" i="2"/>
  <c r="AG616" i="2"/>
  <c r="AG214" i="2"/>
  <c r="AG655" i="2"/>
  <c r="AG188" i="2"/>
  <c r="AG148" i="2"/>
  <c r="AG354" i="2"/>
  <c r="AG395" i="2"/>
  <c r="AG264" i="2"/>
  <c r="AG106" i="2"/>
  <c r="AG528" i="2"/>
  <c r="AG199" i="2"/>
  <c r="AG8" i="2"/>
  <c r="AG415" i="2"/>
  <c r="AG431" i="2"/>
  <c r="AG729" i="2"/>
  <c r="AG117" i="2"/>
  <c r="AG234" i="2"/>
  <c r="AG560" i="2"/>
  <c r="AG661" i="2"/>
  <c r="AG203" i="2"/>
  <c r="AG579" i="2"/>
  <c r="AG110" i="2"/>
  <c r="AG24" i="2"/>
  <c r="AG657" i="2"/>
  <c r="AG309" i="2"/>
  <c r="AG15" i="2"/>
  <c r="AG154" i="2"/>
  <c r="AG574" i="2"/>
  <c r="AG523" i="2"/>
  <c r="AG526" i="2"/>
  <c r="AG650" i="2"/>
  <c r="AG19" i="2"/>
  <c r="AG483" i="2"/>
  <c r="AG223" i="2"/>
  <c r="AG193" i="2"/>
  <c r="AG440" i="2"/>
  <c r="AG325" i="2"/>
  <c r="AG385" i="2"/>
  <c r="AG407" i="2"/>
  <c r="AG532" i="2"/>
  <c r="AG550" i="2"/>
  <c r="AG103" i="2"/>
  <c r="AG306" i="2"/>
  <c r="AG314" i="2"/>
  <c r="AG249" i="2"/>
  <c r="AG31" i="2"/>
  <c r="AG350" i="2"/>
  <c r="AG559" i="2"/>
  <c r="AG398" i="2"/>
  <c r="AG653" i="2"/>
  <c r="AG204" i="2"/>
  <c r="AG197" i="2"/>
  <c r="AG625" i="2"/>
  <c r="AG339" i="2"/>
  <c r="AG434" i="2"/>
  <c r="AG88" i="2"/>
  <c r="AG93" i="2"/>
  <c r="AG429" i="2"/>
  <c r="AG608" i="2"/>
  <c r="AG589" i="2"/>
  <c r="AG124" i="2"/>
  <c r="AG136" i="2"/>
  <c r="AG84" i="2"/>
  <c r="AG391" i="2"/>
  <c r="AG156" i="2"/>
  <c r="AG575" i="2"/>
  <c r="AG271" i="2"/>
  <c r="AG331" i="2"/>
  <c r="AG686" i="2"/>
  <c r="AG347" i="2"/>
  <c r="AG212" i="2"/>
  <c r="AG602" i="2"/>
  <c r="AG85" i="2"/>
  <c r="AG113" i="2"/>
  <c r="AG269" i="2"/>
  <c r="AG181" i="2"/>
  <c r="AG403" i="2"/>
  <c r="AG433" i="2"/>
  <c r="AG229" i="2"/>
  <c r="AG343" i="2"/>
  <c r="AG120" i="2"/>
  <c r="AG133" i="2"/>
  <c r="AG356" i="2"/>
  <c r="AG641" i="2"/>
  <c r="AG282" i="2"/>
  <c r="AG467" i="2"/>
  <c r="AG180" i="2"/>
  <c r="AG9" i="2"/>
  <c r="AG299" i="2"/>
  <c r="AG629" i="2"/>
  <c r="AG150" i="2"/>
  <c r="AG344" i="2"/>
  <c r="AG11" i="2"/>
  <c r="AG196" i="2"/>
  <c r="AG70" i="2"/>
  <c r="AG727" i="2"/>
  <c r="AG135" i="2"/>
  <c r="AG51" i="2"/>
  <c r="AG530" i="2"/>
  <c r="AG307" i="2"/>
  <c r="AG261" i="2"/>
  <c r="AG76" i="2"/>
  <c r="AG521" i="2"/>
  <c r="AG471" i="2"/>
  <c r="AG632" i="2"/>
  <c r="AG676" i="2"/>
  <c r="AG25" i="2"/>
  <c r="AG208" i="2"/>
  <c r="AG558" i="2"/>
  <c r="AG245" i="2"/>
  <c r="AG230" i="2"/>
  <c r="AG270" i="2"/>
  <c r="AG520" i="2"/>
  <c r="AG408" i="2"/>
  <c r="AG187" i="2"/>
  <c r="AG624" i="2"/>
  <c r="AG73" i="2"/>
  <c r="AG319" i="2"/>
  <c r="AG651" i="2"/>
  <c r="AG704" i="2"/>
  <c r="AG725" i="2"/>
  <c r="AG473" i="2"/>
  <c r="AG174" i="2"/>
  <c r="AG419" i="2"/>
  <c r="AG336" i="2"/>
  <c r="AG45" i="2"/>
  <c r="AG609" i="2"/>
  <c r="AG211" i="2"/>
  <c r="AG669" i="2"/>
  <c r="AG178" i="2"/>
  <c r="AG477" i="2"/>
  <c r="AG17" i="2"/>
  <c r="AG373" i="2"/>
  <c r="AG310" i="2"/>
  <c r="AG522" i="2"/>
  <c r="AG402" i="2"/>
  <c r="AG16" i="2"/>
  <c r="AG6" i="2"/>
  <c r="AG157" i="2"/>
  <c r="AG205" i="2"/>
  <c r="AG200" i="2"/>
  <c r="AG273" i="2"/>
  <c r="AG549" i="2"/>
  <c r="AG544" i="2"/>
  <c r="AG293" i="2"/>
  <c r="AG26" i="2"/>
  <c r="AG726" i="2"/>
  <c r="AG94" i="2"/>
  <c r="AG449" i="2"/>
  <c r="AG731" i="2"/>
  <c r="AG435" i="2"/>
  <c r="AG445" i="2"/>
  <c r="AG107" i="2"/>
  <c r="AG541" i="2"/>
  <c r="AG581" i="2"/>
  <c r="AG367" i="2"/>
  <c r="AG545" i="2"/>
  <c r="AG294" i="2"/>
  <c r="AG664" i="2"/>
  <c r="AG542" i="2"/>
  <c r="AG312" i="2"/>
  <c r="AG130" i="2"/>
  <c r="AG300" i="2"/>
  <c r="AG654" i="2"/>
  <c r="AG663" i="2"/>
  <c r="AG563" i="2"/>
  <c r="AG172" i="2"/>
  <c r="AG621" i="2"/>
  <c r="AG612" i="2"/>
  <c r="AG482" i="2"/>
  <c r="AG104" i="2"/>
  <c r="AG468" i="2"/>
  <c r="AG105" i="2"/>
  <c r="AG461" i="2"/>
  <c r="AG377" i="2"/>
  <c r="AG258" i="2"/>
  <c r="AG43" i="2"/>
  <c r="AG600" i="2"/>
  <c r="AG384" i="2"/>
  <c r="AG348" i="2"/>
  <c r="AG308" i="2"/>
  <c r="AG340" i="2"/>
  <c r="AG501" i="2"/>
  <c r="AG330" i="2"/>
  <c r="AG326" i="2"/>
  <c r="AG423" i="2"/>
  <c r="AG75" i="2"/>
  <c r="AG184" i="2"/>
  <c r="AG182" i="2"/>
  <c r="AG512" i="2"/>
  <c r="AG694" i="2"/>
  <c r="AG734" i="2"/>
  <c r="AG311" i="2"/>
  <c r="AG447" i="2"/>
  <c r="AG662" i="2"/>
  <c r="AG66" i="2"/>
  <c r="AG397" i="2"/>
  <c r="AG128" i="2"/>
  <c r="AG480" i="2"/>
  <c r="AG675" i="2"/>
  <c r="AG552" i="2"/>
  <c r="AG21" i="2"/>
  <c r="AG588" i="2"/>
  <c r="AG457" i="2"/>
  <c r="AG715" i="2"/>
  <c r="AG636" i="2"/>
  <c r="AG209" i="2"/>
  <c r="AG452" i="2"/>
  <c r="AG537" i="2"/>
  <c r="AG327" i="2"/>
  <c r="AG436" i="2"/>
  <c r="AG507" i="2"/>
  <c r="AG368" i="2"/>
  <c r="AG291" i="2"/>
  <c r="AG50" i="2"/>
  <c r="AG498" i="2"/>
  <c r="AG630" i="2"/>
  <c r="AG443" i="2"/>
  <c r="AG108" i="2"/>
  <c r="AG361" i="2"/>
  <c r="AG486" i="2"/>
  <c r="AG35" i="2"/>
  <c r="AG598" i="2"/>
  <c r="AG464" i="2"/>
  <c r="AG409" i="2"/>
  <c r="AG48" i="2"/>
  <c r="AG721" i="2"/>
  <c r="AG342" i="2"/>
  <c r="AG280" i="2"/>
  <c r="AG647" i="2"/>
  <c r="AG37" i="2"/>
  <c r="AG163" i="2"/>
  <c r="AG633" i="2"/>
  <c r="AG144" i="2"/>
  <c r="AG33" i="2"/>
  <c r="AG240" i="2"/>
  <c r="AG379" i="2"/>
  <c r="AG231" i="2"/>
  <c r="AG41" i="2"/>
  <c r="AG438" i="2"/>
  <c r="AG279" i="2"/>
  <c r="AG96" i="2"/>
  <c r="AG287" i="2"/>
  <c r="AG97" i="2"/>
  <c r="AG83" i="2"/>
  <c r="AG396" i="2"/>
  <c r="AG470" i="2"/>
  <c r="AG284" i="2"/>
  <c r="AG722" i="2"/>
  <c r="AG359" i="2"/>
  <c r="AG386" i="2"/>
  <c r="AG622" i="2"/>
  <c r="AG536" i="2"/>
  <c r="AG659" i="2"/>
  <c r="AG601" i="2"/>
  <c r="AG683" i="2"/>
  <c r="AG695" i="2"/>
  <c r="AG213" i="2"/>
  <c r="AG390" i="2"/>
  <c r="AG99" i="2"/>
  <c r="AG125" i="2"/>
  <c r="AG69" i="2"/>
  <c r="AG685" i="2"/>
  <c r="AG32" i="2"/>
  <c r="AG628" i="2"/>
  <c r="AG220" i="2"/>
  <c r="AG465" i="2"/>
  <c r="AG366" i="2"/>
  <c r="AG274" i="2"/>
  <c r="AG192" i="2"/>
  <c r="AG109" i="2"/>
  <c r="AG352" i="2"/>
  <c r="AG288" i="2"/>
  <c r="AG718" i="2"/>
  <c r="AG225" i="2"/>
  <c r="AG363" i="2"/>
  <c r="AG149" i="2"/>
  <c r="AG717" i="2"/>
  <c r="AG705" i="2"/>
  <c r="AG484" i="2"/>
  <c r="AG697" i="2"/>
  <c r="AG515" i="2"/>
  <c r="AG566" i="2"/>
  <c r="AG412" i="2"/>
  <c r="AG54" i="2"/>
  <c r="AG91" i="2"/>
  <c r="AG334" i="2"/>
  <c r="AG414" i="2"/>
  <c r="AG644" i="2"/>
  <c r="AG634" i="2"/>
  <c r="AG116" i="2"/>
  <c r="AG139" i="2"/>
  <c r="AG516" i="2"/>
  <c r="AG674" i="2"/>
  <c r="AG492" i="2"/>
  <c r="AG315" i="2"/>
  <c r="AG509" i="2"/>
  <c r="AG448" i="2"/>
  <c r="AG450" i="2"/>
  <c r="AG281" i="2"/>
  <c r="AG152" i="2"/>
  <c r="AG63" i="2"/>
  <c r="AG646" i="2"/>
  <c r="AG689" i="2"/>
  <c r="AG573" i="2"/>
  <c r="AG353" i="2"/>
  <c r="AG687" i="2"/>
  <c r="AG417" i="2"/>
  <c r="AG210" i="2"/>
  <c r="AG732" i="2"/>
  <c r="AG671" i="2"/>
  <c r="AG533" i="2"/>
  <c r="AG713" i="2"/>
  <c r="AG517" i="2"/>
  <c r="AG102" i="2"/>
  <c r="AG506" i="2"/>
  <c r="AG458" i="2"/>
  <c r="AG599" i="2"/>
  <c r="AG89" i="2"/>
  <c r="AG207" i="2"/>
  <c r="AG259" i="2"/>
  <c r="AG665" i="2"/>
  <c r="AG642" i="2"/>
  <c r="AG388" i="2"/>
  <c r="AG370" i="2"/>
  <c r="AG78" i="2"/>
  <c r="AG631" i="2"/>
  <c r="AG466" i="2"/>
  <c r="AG322" i="2"/>
  <c r="AG143" i="2"/>
  <c r="AG656" i="2"/>
  <c r="AG323" i="2"/>
  <c r="AG719" i="2"/>
  <c r="AG392" i="2"/>
  <c r="AG430" i="2"/>
  <c r="AG557" i="2"/>
  <c r="AG365" i="2"/>
  <c r="AG462" i="2"/>
  <c r="AG708" i="2"/>
  <c r="AG219" i="2"/>
  <c r="AG134" i="2"/>
  <c r="AG596" i="2"/>
  <c r="AG235" i="2"/>
  <c r="AG707" i="2"/>
  <c r="AG387" i="2"/>
  <c r="AG329" i="2"/>
  <c r="AG357" i="2"/>
  <c r="AG441" i="2"/>
  <c r="AG525" i="2"/>
  <c r="AG605" i="2"/>
  <c r="AG690" i="2"/>
  <c r="AG511" i="2"/>
  <c r="AG451" i="2"/>
  <c r="AG592" i="2"/>
  <c r="AG437" i="2"/>
  <c r="AG587" i="2"/>
  <c r="AG591" i="2"/>
  <c r="AG606" i="2"/>
  <c r="AG92" i="2"/>
  <c r="AG639" i="2"/>
  <c r="AG455" i="2"/>
  <c r="AG324" i="2"/>
  <c r="AG375" i="2"/>
  <c r="AG216" i="2"/>
  <c r="AG303" i="2"/>
  <c r="AG183" i="2"/>
  <c r="AG564" i="2"/>
  <c r="AG546" i="2"/>
  <c r="AG610" i="2"/>
  <c r="AG649" i="2"/>
  <c r="AG495" i="2"/>
  <c r="AG292" i="2"/>
  <c r="AG421" i="2"/>
  <c r="AG304" i="2"/>
  <c r="AG302" i="2"/>
  <c r="AG702" i="2"/>
  <c r="AG565" i="2"/>
  <c r="AG710" i="2"/>
  <c r="AG561" i="2"/>
  <c r="AG459" i="2"/>
  <c r="AG645" i="2"/>
  <c r="AG256" i="2"/>
  <c r="AG658" i="2"/>
  <c r="AG493" i="2"/>
  <c r="AG680" i="2"/>
  <c r="AG399" i="2"/>
  <c r="AG688" i="2"/>
  <c r="AG640" i="2"/>
  <c r="AG424" i="2"/>
  <c r="AG497" i="2"/>
  <c r="AG682" i="2"/>
  <c r="AG712" i="2"/>
  <c r="AG553" i="2"/>
  <c r="AG623" i="2"/>
  <c r="AG733" i="2"/>
  <c r="AG668" i="2"/>
  <c r="AG582" i="2"/>
  <c r="AG660" i="2"/>
  <c r="AG571" i="2"/>
  <c r="AG714" i="2"/>
  <c r="AG626" i="2"/>
  <c r="AG513" i="2"/>
  <c r="AG692" i="2"/>
  <c r="AG699" i="2"/>
  <c r="AG584" i="2"/>
  <c r="AG700" i="2"/>
  <c r="AG607" i="2"/>
  <c r="AG698" i="2"/>
  <c r="AG720" i="2"/>
  <c r="AG679" i="2"/>
  <c r="AG709" i="2"/>
  <c r="AG673" i="2"/>
  <c r="AG701" i="2"/>
  <c r="AG670" i="2"/>
  <c r="AG691" i="2"/>
  <c r="AG730" i="2"/>
  <c r="AG627" i="2"/>
  <c r="AG666" i="2"/>
  <c r="AG724" i="2"/>
  <c r="AF529" i="2"/>
  <c r="AF531" i="2"/>
  <c r="AF638" i="2"/>
  <c r="AF165" i="2"/>
  <c r="AF413" i="2"/>
  <c r="AF263" i="2"/>
  <c r="AF543" i="2"/>
  <c r="AF316" i="2"/>
  <c r="AF617" i="2"/>
  <c r="AF426" i="2"/>
  <c r="AF317" i="2"/>
  <c r="AF469" i="2"/>
  <c r="AF119" i="2"/>
  <c r="AF137" i="2"/>
  <c r="AF333" i="2"/>
  <c r="AF681" i="2"/>
  <c r="AF278" i="2"/>
  <c r="AF98" i="2"/>
  <c r="AF456" i="2"/>
  <c r="AF518" i="2"/>
  <c r="AF696" i="2"/>
  <c r="AF371" i="2"/>
  <c r="AF166" i="2"/>
  <c r="AF46" i="2"/>
  <c r="AF153" i="2"/>
  <c r="AF80" i="2"/>
  <c r="AF382" i="2"/>
  <c r="AF23" i="2"/>
  <c r="AF527" i="2"/>
  <c r="AF296" i="2"/>
  <c r="AF667" i="2"/>
  <c r="AF61" i="2"/>
  <c r="AF111" i="2"/>
  <c r="AF597" i="2"/>
  <c r="AF160" i="2"/>
  <c r="AF652" i="2"/>
  <c r="AF195" i="2"/>
  <c r="AF67" i="2"/>
  <c r="AF121" i="2"/>
  <c r="AF620" i="2"/>
  <c r="AF567" i="2"/>
  <c r="AF22" i="2"/>
  <c r="AF283" i="2"/>
  <c r="AF418" i="2"/>
  <c r="AF5" i="2"/>
  <c r="AF115" i="2"/>
  <c r="AF101" i="2"/>
  <c r="AF490" i="2"/>
  <c r="AF272" i="2"/>
  <c r="AF87" i="2"/>
  <c r="AF400" i="2"/>
  <c r="AF238" i="2"/>
  <c r="AF155" i="2"/>
  <c r="AF604" i="2"/>
  <c r="AF65" i="2"/>
  <c r="AF59" i="2"/>
  <c r="AF380" i="2"/>
  <c r="AF491" i="2"/>
  <c r="AF145" i="2"/>
  <c r="AF572" i="2"/>
  <c r="AF161" i="2"/>
  <c r="AF232" i="2"/>
  <c r="AF485" i="2"/>
  <c r="AF393" i="2"/>
  <c r="AF420" i="2"/>
  <c r="AF177" i="2"/>
  <c r="AF341" i="2"/>
  <c r="AF508" i="2"/>
  <c r="AF318" i="2"/>
  <c r="AF250" i="2"/>
  <c r="AF176" i="2"/>
  <c r="AF442" i="2"/>
  <c r="AF425" i="2"/>
  <c r="AF86" i="2"/>
  <c r="AF248" i="2"/>
  <c r="AF140" i="2"/>
  <c r="AF123" i="2"/>
  <c r="AF453" i="2"/>
  <c r="AF3" i="2"/>
  <c r="AF95" i="2"/>
  <c r="AF460" i="2"/>
  <c r="AF332" i="2"/>
  <c r="AF81" i="2"/>
  <c r="AF337" i="2"/>
  <c r="AF534" i="2"/>
  <c r="AF593" i="2"/>
  <c r="AF243" i="2"/>
  <c r="AF277" i="2"/>
  <c r="AF57" i="2"/>
  <c r="AF635" i="2"/>
  <c r="AF242" i="2"/>
  <c r="AF295" i="2"/>
  <c r="AF49" i="2"/>
  <c r="AF297" i="2"/>
  <c r="AF432" i="2"/>
  <c r="AF38" i="2"/>
  <c r="AF168" i="2"/>
  <c r="AF376" i="2"/>
  <c r="AF360" i="2"/>
  <c r="AF7" i="2"/>
  <c r="AF276" i="2"/>
  <c r="AF239" i="2"/>
  <c r="AF138" i="2"/>
  <c r="AF142" i="2"/>
  <c r="AF547" i="2"/>
  <c r="AF678" i="2"/>
  <c r="AF247" i="2"/>
  <c r="AF378" i="2"/>
  <c r="AF14" i="2"/>
  <c r="AF20" i="2"/>
  <c r="AF478" i="2"/>
  <c r="AF62" i="2"/>
  <c r="AF30" i="2"/>
  <c r="AF206" i="2"/>
  <c r="AF162" i="2"/>
  <c r="AF251" i="2"/>
  <c r="AF383" i="2"/>
  <c r="AF362" i="2"/>
  <c r="AF236" i="2"/>
  <c r="AF29" i="2"/>
  <c r="AF502" i="2"/>
  <c r="AF202" i="2"/>
  <c r="AF267" i="2"/>
  <c r="AF185" i="2"/>
  <c r="AF355" i="2"/>
  <c r="AF611" i="2"/>
  <c r="AF215" i="2"/>
  <c r="AF167" i="2"/>
  <c r="AF349" i="2"/>
  <c r="AF401" i="2"/>
  <c r="AF524" i="2"/>
  <c r="AF410" i="2"/>
  <c r="AF290" i="2"/>
  <c r="AF189" i="2"/>
  <c r="AF127" i="2"/>
  <c r="AF255" i="2"/>
  <c r="AF298" i="2"/>
  <c r="AF39" i="2"/>
  <c r="AF42" i="2"/>
  <c r="AF112" i="2"/>
  <c r="AF711" i="2"/>
  <c r="AF221" i="2"/>
  <c r="AF2" i="2"/>
  <c r="AF439" i="2"/>
  <c r="AF170" i="2"/>
  <c r="AF252" i="2"/>
  <c r="AF217" i="2"/>
  <c r="AF159" i="2"/>
  <c r="AF246" i="2"/>
  <c r="AF244" i="2"/>
  <c r="AF372" i="2"/>
  <c r="AF703" i="2"/>
  <c r="AF47" i="2"/>
  <c r="AF422" i="2"/>
  <c r="AF503" i="2"/>
  <c r="AF472" i="2"/>
  <c r="AF404" i="2"/>
  <c r="AF27" i="2"/>
  <c r="AF141" i="2"/>
  <c r="AF519" i="2"/>
  <c r="AF131" i="2"/>
  <c r="AF487" i="2"/>
  <c r="AF58" i="2"/>
  <c r="AF569" i="2"/>
  <c r="AF10" i="2"/>
  <c r="AF126" i="2"/>
  <c r="AF499" i="2"/>
  <c r="AF381" i="2"/>
  <c r="AF643" i="2"/>
  <c r="AF555" i="2"/>
  <c r="AF257" i="2"/>
  <c r="AF556" i="2"/>
  <c r="AF253" i="2"/>
  <c r="AF637" i="2"/>
  <c r="AF594" i="2"/>
  <c r="AF580" i="2"/>
  <c r="AF28" i="2"/>
  <c r="AF539" i="2"/>
  <c r="AF12" i="2"/>
  <c r="AF227" i="2"/>
  <c r="AF171" i="2"/>
  <c r="AF222" i="2"/>
  <c r="AF198" i="2"/>
  <c r="AF677" i="2"/>
  <c r="AF427" i="2"/>
  <c r="AF321" i="2"/>
  <c r="AF583" i="2"/>
  <c r="AF194" i="2"/>
  <c r="AF262" i="2"/>
  <c r="AF618" i="2"/>
  <c r="AF260" i="2"/>
  <c r="AF672" i="2"/>
  <c r="AF551" i="2"/>
  <c r="AF146" i="2"/>
  <c r="AF405" i="2"/>
  <c r="AF446" i="2"/>
  <c r="AF82" i="2"/>
  <c r="AF615" i="2"/>
  <c r="AF411" i="2"/>
  <c r="AF444" i="2"/>
  <c r="AF313" i="2"/>
  <c r="AF693" i="2"/>
  <c r="AF554" i="2"/>
  <c r="AF275" i="2"/>
  <c r="AF224" i="2"/>
  <c r="AF590" i="2"/>
  <c r="AF428" i="2"/>
  <c r="AF129" i="2"/>
  <c r="AF60" i="2"/>
  <c r="AF570" i="2"/>
  <c r="AF514" i="2"/>
  <c r="AF233" i="2"/>
  <c r="AF175" i="2"/>
  <c r="AF74" i="2"/>
  <c r="AF64" i="2"/>
  <c r="AF118" i="2"/>
  <c r="AF328" i="2"/>
  <c r="AF494" i="2"/>
  <c r="AF540" i="2"/>
  <c r="AF505" i="2"/>
  <c r="AF535" i="2"/>
  <c r="AF286" i="2"/>
  <c r="AF389" i="2"/>
  <c r="AF53" i="2"/>
  <c r="AF226" i="2"/>
  <c r="AF164" i="2"/>
  <c r="AF179" i="2"/>
  <c r="AF40" i="2"/>
  <c r="AF684" i="2"/>
  <c r="AF265" i="2"/>
  <c r="AF406" i="2"/>
  <c r="AF538" i="2"/>
  <c r="AF285" i="2"/>
  <c r="AF706" i="2"/>
  <c r="AF568" i="2"/>
  <c r="AF289" i="2"/>
  <c r="AF723" i="2"/>
  <c r="AF595" i="2"/>
  <c r="AF474" i="2"/>
  <c r="AF454" i="2"/>
  <c r="AF305" i="2"/>
  <c r="AF228" i="2"/>
  <c r="AF489" i="2"/>
  <c r="AF90" i="2"/>
  <c r="AF345" i="2"/>
  <c r="AF190" i="2"/>
  <c r="AF562" i="2"/>
  <c r="AF735" i="2"/>
  <c r="AF481" i="2"/>
  <c r="AF266" i="2"/>
  <c r="AF716" i="2"/>
  <c r="AF13" i="2"/>
  <c r="AF504" i="2"/>
  <c r="AF346" i="2"/>
  <c r="AF394" i="2"/>
  <c r="AF476" i="2"/>
  <c r="AF68" i="2"/>
  <c r="AF320" i="2"/>
  <c r="AF122" i="2"/>
  <c r="AF218" i="2"/>
  <c r="AF358" i="2"/>
  <c r="AF475" i="2"/>
  <c r="AF576" i="2"/>
  <c r="AF416" i="2"/>
  <c r="AF191" i="2"/>
  <c r="AF586" i="2"/>
  <c r="AF603" i="2"/>
  <c r="AF369" i="2"/>
  <c r="AF71" i="2"/>
  <c r="AF77" i="2"/>
  <c r="AF4" i="2"/>
  <c r="AF488" i="2"/>
  <c r="AF100" i="2"/>
  <c r="AF114" i="2"/>
  <c r="AF463" i="2"/>
  <c r="AF510" i="2"/>
  <c r="AF479" i="2"/>
  <c r="AF201" i="2"/>
  <c r="AF18" i="2"/>
  <c r="AF496" i="2"/>
  <c r="AF364" i="2"/>
  <c r="AF79" i="2"/>
  <c r="AF237" i="2"/>
  <c r="AF173" i="2"/>
  <c r="AF648" i="2"/>
  <c r="AF728" i="2"/>
  <c r="AF268" i="2"/>
  <c r="AF577" i="2"/>
  <c r="AF151" i="2"/>
  <c r="AF301" i="2"/>
  <c r="AF335" i="2"/>
  <c r="AF169" i="2"/>
  <c r="AF585" i="2"/>
  <c r="AF254" i="2"/>
  <c r="AF186" i="2"/>
  <c r="AF36" i="2"/>
  <c r="AF578" i="2"/>
  <c r="AF619" i="2"/>
  <c r="AF500" i="2"/>
  <c r="AF351" i="2"/>
  <c r="AF147" i="2"/>
  <c r="AF338" i="2"/>
  <c r="AF374" i="2"/>
  <c r="AF613" i="2"/>
  <c r="AF132" i="2"/>
  <c r="AF56" i="2"/>
  <c r="AF72" i="2"/>
  <c r="AF55" i="2"/>
  <c r="AF52" i="2"/>
  <c r="AF44" i="2"/>
  <c r="AF241" i="2"/>
  <c r="AF34" i="2"/>
  <c r="AF614" i="2"/>
  <c r="AF158" i="2"/>
  <c r="AF548" i="2"/>
  <c r="AF616" i="2"/>
  <c r="AF214" i="2"/>
  <c r="AF655" i="2"/>
  <c r="AF188" i="2"/>
  <c r="AF148" i="2"/>
  <c r="AF354" i="2"/>
  <c r="AF395" i="2"/>
  <c r="AF264" i="2"/>
  <c r="AF106" i="2"/>
  <c r="AF528" i="2"/>
  <c r="AF199" i="2"/>
  <c r="AF8" i="2"/>
  <c r="AF415" i="2"/>
  <c r="AF431" i="2"/>
  <c r="AF729" i="2"/>
  <c r="AF117" i="2"/>
  <c r="AF234" i="2"/>
  <c r="AF560" i="2"/>
  <c r="AF661" i="2"/>
  <c r="AF203" i="2"/>
  <c r="AF579" i="2"/>
  <c r="AF110" i="2"/>
  <c r="AF24" i="2"/>
  <c r="AF657" i="2"/>
  <c r="AF309" i="2"/>
  <c r="AF15" i="2"/>
  <c r="AF154" i="2"/>
  <c r="AF574" i="2"/>
  <c r="AF523" i="2"/>
  <c r="AF526" i="2"/>
  <c r="AF650" i="2"/>
  <c r="AF19" i="2"/>
  <c r="AF483" i="2"/>
  <c r="AF223" i="2"/>
  <c r="AF193" i="2"/>
  <c r="AF440" i="2"/>
  <c r="AF325" i="2"/>
  <c r="AF385" i="2"/>
  <c r="AF407" i="2"/>
  <c r="AF532" i="2"/>
  <c r="AF550" i="2"/>
  <c r="AF103" i="2"/>
  <c r="AF306" i="2"/>
  <c r="AF314" i="2"/>
  <c r="AF249" i="2"/>
  <c r="AF31" i="2"/>
  <c r="AF350" i="2"/>
  <c r="AF559" i="2"/>
  <c r="AF398" i="2"/>
  <c r="AF653" i="2"/>
  <c r="AF204" i="2"/>
  <c r="AF197" i="2"/>
  <c r="AF625" i="2"/>
  <c r="AF339" i="2"/>
  <c r="AF434" i="2"/>
  <c r="AF88" i="2"/>
  <c r="AF93" i="2"/>
  <c r="AF429" i="2"/>
  <c r="AF608" i="2"/>
  <c r="AF589" i="2"/>
  <c r="AF124" i="2"/>
  <c r="AF136" i="2"/>
  <c r="AF84" i="2"/>
  <c r="AF391" i="2"/>
  <c r="AF156" i="2"/>
  <c r="AF575" i="2"/>
  <c r="AF271" i="2"/>
  <c r="AF331" i="2"/>
  <c r="AF686" i="2"/>
  <c r="AF347" i="2"/>
  <c r="AF212" i="2"/>
  <c r="AF602" i="2"/>
  <c r="AF85" i="2"/>
  <c r="AF113" i="2"/>
  <c r="AF269" i="2"/>
  <c r="AF181" i="2"/>
  <c r="AF403" i="2"/>
  <c r="AF433" i="2"/>
  <c r="AF229" i="2"/>
  <c r="AF343" i="2"/>
  <c r="AF120" i="2"/>
  <c r="AF133" i="2"/>
  <c r="AF356" i="2"/>
  <c r="AF641" i="2"/>
  <c r="AF282" i="2"/>
  <c r="AF467" i="2"/>
  <c r="AF180" i="2"/>
  <c r="AF9" i="2"/>
  <c r="AF299" i="2"/>
  <c r="AF629" i="2"/>
  <c r="AF150" i="2"/>
  <c r="AF344" i="2"/>
  <c r="AF11" i="2"/>
  <c r="AF196" i="2"/>
  <c r="AF70" i="2"/>
  <c r="AF727" i="2"/>
  <c r="AF135" i="2"/>
  <c r="AF51" i="2"/>
  <c r="AF530" i="2"/>
  <c r="AF307" i="2"/>
  <c r="AF261" i="2"/>
  <c r="AF76" i="2"/>
  <c r="AF521" i="2"/>
  <c r="AF471" i="2"/>
  <c r="AF632" i="2"/>
  <c r="AF676" i="2"/>
  <c r="AF25" i="2"/>
  <c r="AF208" i="2"/>
  <c r="AF558" i="2"/>
  <c r="AF245" i="2"/>
  <c r="AF230" i="2"/>
  <c r="AF270" i="2"/>
  <c r="AF520" i="2"/>
  <c r="AF408" i="2"/>
  <c r="AF187" i="2"/>
  <c r="AF624" i="2"/>
  <c r="AF73" i="2"/>
  <c r="AF319" i="2"/>
  <c r="AF651" i="2"/>
  <c r="AF704" i="2"/>
  <c r="AF725" i="2"/>
  <c r="AF473" i="2"/>
  <c r="AF174" i="2"/>
  <c r="AF419" i="2"/>
  <c r="AF336" i="2"/>
  <c r="AF45" i="2"/>
  <c r="AF609" i="2"/>
  <c r="AF211" i="2"/>
  <c r="AF669" i="2"/>
  <c r="AF178" i="2"/>
  <c r="AF477" i="2"/>
  <c r="AF17" i="2"/>
  <c r="AF373" i="2"/>
  <c r="AF310" i="2"/>
  <c r="AF522" i="2"/>
  <c r="AF402" i="2"/>
  <c r="AF16" i="2"/>
  <c r="AF6" i="2"/>
  <c r="AF157" i="2"/>
  <c r="AF205" i="2"/>
  <c r="AF200" i="2"/>
  <c r="AF273" i="2"/>
  <c r="AF549" i="2"/>
  <c r="AF544" i="2"/>
  <c r="AF293" i="2"/>
  <c r="AF26" i="2"/>
  <c r="AF726" i="2"/>
  <c r="AF94" i="2"/>
  <c r="AF449" i="2"/>
  <c r="AF731" i="2"/>
  <c r="AF435" i="2"/>
  <c r="AF445" i="2"/>
  <c r="AF107" i="2"/>
  <c r="AF541" i="2"/>
  <c r="AF581" i="2"/>
  <c r="AF367" i="2"/>
  <c r="AF545" i="2"/>
  <c r="AF294" i="2"/>
  <c r="AF664" i="2"/>
  <c r="AF542" i="2"/>
  <c r="AF312" i="2"/>
  <c r="AF130" i="2"/>
  <c r="AF300" i="2"/>
  <c r="AF654" i="2"/>
  <c r="AF663" i="2"/>
  <c r="AF563" i="2"/>
  <c r="AF172" i="2"/>
  <c r="AF621" i="2"/>
  <c r="AF612" i="2"/>
  <c r="AF482" i="2"/>
  <c r="AF104" i="2"/>
  <c r="AF468" i="2"/>
  <c r="AF105" i="2"/>
  <c r="AF461" i="2"/>
  <c r="AF377" i="2"/>
  <c r="AF258" i="2"/>
  <c r="AF43" i="2"/>
  <c r="AF600" i="2"/>
  <c r="AF384" i="2"/>
  <c r="AF348" i="2"/>
  <c r="AF308" i="2"/>
  <c r="AF340" i="2"/>
  <c r="AF501" i="2"/>
  <c r="AF330" i="2"/>
  <c r="AF326" i="2"/>
  <c r="AF423" i="2"/>
  <c r="AF75" i="2"/>
  <c r="AF184" i="2"/>
  <c r="AF182" i="2"/>
  <c r="AF512" i="2"/>
  <c r="AF694" i="2"/>
  <c r="AF734" i="2"/>
  <c r="AF311" i="2"/>
  <c r="AF447" i="2"/>
  <c r="AF662" i="2"/>
  <c r="AF66" i="2"/>
  <c r="AF397" i="2"/>
  <c r="AF128" i="2"/>
  <c r="AF480" i="2"/>
  <c r="AF675" i="2"/>
  <c r="AF552" i="2"/>
  <c r="AF21" i="2"/>
  <c r="AF588" i="2"/>
  <c r="AF457" i="2"/>
  <c r="AF715" i="2"/>
  <c r="AF636" i="2"/>
  <c r="AF209" i="2"/>
  <c r="AF452" i="2"/>
  <c r="AF537" i="2"/>
  <c r="AF327" i="2"/>
  <c r="AF436" i="2"/>
  <c r="AF507" i="2"/>
  <c r="AF368" i="2"/>
  <c r="AF291" i="2"/>
  <c r="AF50" i="2"/>
  <c r="AF498" i="2"/>
  <c r="AF630" i="2"/>
  <c r="AF443" i="2"/>
  <c r="AF108" i="2"/>
  <c r="AF361" i="2"/>
  <c r="AF486" i="2"/>
  <c r="AF35" i="2"/>
  <c r="AF598" i="2"/>
  <c r="AF464" i="2"/>
  <c r="AF409" i="2"/>
  <c r="AF48" i="2"/>
  <c r="AF721" i="2"/>
  <c r="AF342" i="2"/>
  <c r="AF280" i="2"/>
  <c r="AF647" i="2"/>
  <c r="AF37" i="2"/>
  <c r="AF163" i="2"/>
  <c r="AF633" i="2"/>
  <c r="AF144" i="2"/>
  <c r="AF33" i="2"/>
  <c r="AF240" i="2"/>
  <c r="AF379" i="2"/>
  <c r="AF231" i="2"/>
  <c r="AF41" i="2"/>
  <c r="AF438" i="2"/>
  <c r="AF279" i="2"/>
  <c r="AF96" i="2"/>
  <c r="AF287" i="2"/>
  <c r="AF97" i="2"/>
  <c r="AF83" i="2"/>
  <c r="AF396" i="2"/>
  <c r="AF470" i="2"/>
  <c r="AF284" i="2"/>
  <c r="AF722" i="2"/>
  <c r="AF359" i="2"/>
  <c r="AF386" i="2"/>
  <c r="AF622" i="2"/>
  <c r="AF536" i="2"/>
  <c r="AF659" i="2"/>
  <c r="AF601" i="2"/>
  <c r="AF683" i="2"/>
  <c r="AF695" i="2"/>
  <c r="AF213" i="2"/>
  <c r="AF390" i="2"/>
  <c r="AF99" i="2"/>
  <c r="AF125" i="2"/>
  <c r="AF69" i="2"/>
  <c r="AF685" i="2"/>
  <c r="AF32" i="2"/>
  <c r="AF628" i="2"/>
  <c r="AF220" i="2"/>
  <c r="AF465" i="2"/>
  <c r="AF366" i="2"/>
  <c r="AF274" i="2"/>
  <c r="AF192" i="2"/>
  <c r="AF109" i="2"/>
  <c r="AF352" i="2"/>
  <c r="AF288" i="2"/>
  <c r="AF718" i="2"/>
  <c r="AF225" i="2"/>
  <c r="AF363" i="2"/>
  <c r="AF149" i="2"/>
  <c r="AF717" i="2"/>
  <c r="AF705" i="2"/>
  <c r="AF484" i="2"/>
  <c r="AF697" i="2"/>
  <c r="AF515" i="2"/>
  <c r="AF566" i="2"/>
  <c r="AF412" i="2"/>
  <c r="AF54" i="2"/>
  <c r="AF91" i="2"/>
  <c r="AF334" i="2"/>
  <c r="AF414" i="2"/>
  <c r="AF644" i="2"/>
  <c r="AF634" i="2"/>
  <c r="AF116" i="2"/>
  <c r="AF139" i="2"/>
  <c r="AF516" i="2"/>
  <c r="AF674" i="2"/>
  <c r="AF492" i="2"/>
  <c r="AF315" i="2"/>
  <c r="AF509" i="2"/>
  <c r="AF448" i="2"/>
  <c r="AF450" i="2"/>
  <c r="AF281" i="2"/>
  <c r="AF152" i="2"/>
  <c r="AF63" i="2"/>
  <c r="AF646" i="2"/>
  <c r="AF689" i="2"/>
  <c r="AF573" i="2"/>
  <c r="AF353" i="2"/>
  <c r="AF687" i="2"/>
  <c r="AF417" i="2"/>
  <c r="AF210" i="2"/>
  <c r="AF732" i="2"/>
  <c r="AF671" i="2"/>
  <c r="AF533" i="2"/>
  <c r="AF713" i="2"/>
  <c r="AF517" i="2"/>
  <c r="AF102" i="2"/>
  <c r="AF506" i="2"/>
  <c r="AF458" i="2"/>
  <c r="AF599" i="2"/>
  <c r="AF89" i="2"/>
  <c r="AF207" i="2"/>
  <c r="AF259" i="2"/>
  <c r="AF665" i="2"/>
  <c r="AF642" i="2"/>
  <c r="AF388" i="2"/>
  <c r="AF370" i="2"/>
  <c r="AF78" i="2"/>
  <c r="AF631" i="2"/>
  <c r="AF466" i="2"/>
  <c r="AF322" i="2"/>
  <c r="AF143" i="2"/>
  <c r="AF656" i="2"/>
  <c r="AF323" i="2"/>
  <c r="AF719" i="2"/>
  <c r="AF392" i="2"/>
  <c r="AF430" i="2"/>
  <c r="AF557" i="2"/>
  <c r="AF365" i="2"/>
  <c r="AF462" i="2"/>
  <c r="AF708" i="2"/>
  <c r="AF219" i="2"/>
  <c r="AF134" i="2"/>
  <c r="AF596" i="2"/>
  <c r="AF235" i="2"/>
  <c r="AF707" i="2"/>
  <c r="AF387" i="2"/>
  <c r="AF329" i="2"/>
  <c r="AF357" i="2"/>
  <c r="AF441" i="2"/>
  <c r="AF525" i="2"/>
  <c r="AF605" i="2"/>
  <c r="AF690" i="2"/>
  <c r="AF511" i="2"/>
  <c r="AF451" i="2"/>
  <c r="AF592" i="2"/>
  <c r="AF437" i="2"/>
  <c r="AF587" i="2"/>
  <c r="AF591" i="2"/>
  <c r="AF606" i="2"/>
  <c r="AF92" i="2"/>
  <c r="AF639" i="2"/>
  <c r="AF455" i="2"/>
  <c r="AF324" i="2"/>
  <c r="AF375" i="2"/>
  <c r="AF216" i="2"/>
  <c r="AF303" i="2"/>
  <c r="AF183" i="2"/>
  <c r="AF564" i="2"/>
  <c r="AF546" i="2"/>
  <c r="AF610" i="2"/>
  <c r="AF649" i="2"/>
  <c r="AF495" i="2"/>
  <c r="AF292" i="2"/>
  <c r="AF421" i="2"/>
  <c r="AF304" i="2"/>
  <c r="AF302" i="2"/>
  <c r="AF702" i="2"/>
  <c r="AF565" i="2"/>
  <c r="AF710" i="2"/>
  <c r="AF561" i="2"/>
  <c r="AF459" i="2"/>
  <c r="AF645" i="2"/>
  <c r="AF256" i="2"/>
  <c r="AF658" i="2"/>
  <c r="AF493" i="2"/>
  <c r="AF680" i="2"/>
  <c r="AF399" i="2"/>
  <c r="AF688" i="2"/>
  <c r="AF640" i="2"/>
  <c r="AF424" i="2"/>
  <c r="AF497" i="2"/>
  <c r="AF682" i="2"/>
  <c r="AF712" i="2"/>
  <c r="AF553" i="2"/>
  <c r="AF623" i="2"/>
  <c r="AF733" i="2"/>
  <c r="AF668" i="2"/>
  <c r="AF582" i="2"/>
  <c r="AF660" i="2"/>
  <c r="AF571" i="2"/>
  <c r="AF714" i="2"/>
  <c r="AF626" i="2"/>
  <c r="AF513" i="2"/>
  <c r="AF692" i="2"/>
  <c r="AF699" i="2"/>
  <c r="AF584" i="2"/>
  <c r="AF700" i="2"/>
  <c r="AF607" i="2"/>
  <c r="AF698" i="2"/>
  <c r="AF720" i="2"/>
  <c r="AF679" i="2"/>
  <c r="AF709" i="2"/>
  <c r="AF673" i="2"/>
  <c r="AF701" i="2"/>
  <c r="AF670" i="2"/>
  <c r="AF691" i="2"/>
  <c r="AF730" i="2"/>
  <c r="AF627" i="2"/>
  <c r="AF666" i="2"/>
  <c r="AF724" i="2"/>
  <c r="AE529" i="2"/>
  <c r="AE531" i="2"/>
  <c r="AE638" i="2"/>
  <c r="AE165" i="2"/>
  <c r="AE413" i="2"/>
  <c r="AE263" i="2"/>
  <c r="AE543" i="2"/>
  <c r="AE316" i="2"/>
  <c r="AE617" i="2"/>
  <c r="AE426" i="2"/>
  <c r="AE317" i="2"/>
  <c r="AE469" i="2"/>
  <c r="AE119" i="2"/>
  <c r="AE137" i="2"/>
  <c r="AE333" i="2"/>
  <c r="AE681" i="2"/>
  <c r="AE278" i="2"/>
  <c r="AE98" i="2"/>
  <c r="AE456" i="2"/>
  <c r="AE518" i="2"/>
  <c r="AE696" i="2"/>
  <c r="AE371" i="2"/>
  <c r="AE166" i="2"/>
  <c r="AE46" i="2"/>
  <c r="AE153" i="2"/>
  <c r="AE80" i="2"/>
  <c r="AE382" i="2"/>
  <c r="AE23" i="2"/>
  <c r="AE527" i="2"/>
  <c r="AE296" i="2"/>
  <c r="AE667" i="2"/>
  <c r="AE61" i="2"/>
  <c r="AE111" i="2"/>
  <c r="AE597" i="2"/>
  <c r="AE160" i="2"/>
  <c r="AE652" i="2"/>
  <c r="AE195" i="2"/>
  <c r="AE67" i="2"/>
  <c r="AE121" i="2"/>
  <c r="AE620" i="2"/>
  <c r="AE567" i="2"/>
  <c r="AE22" i="2"/>
  <c r="AE283" i="2"/>
  <c r="AE418" i="2"/>
  <c r="AE5" i="2"/>
  <c r="AE115" i="2"/>
  <c r="AE101" i="2"/>
  <c r="AE490" i="2"/>
  <c r="AE272" i="2"/>
  <c r="AE87" i="2"/>
  <c r="AE400" i="2"/>
  <c r="AE238" i="2"/>
  <c r="AE155" i="2"/>
  <c r="AE604" i="2"/>
  <c r="AE65" i="2"/>
  <c r="AE59" i="2"/>
  <c r="AE380" i="2"/>
  <c r="AE491" i="2"/>
  <c r="AE145" i="2"/>
  <c r="AE572" i="2"/>
  <c r="AE161" i="2"/>
  <c r="AE232" i="2"/>
  <c r="AE485" i="2"/>
  <c r="AE393" i="2"/>
  <c r="AE420" i="2"/>
  <c r="AE177" i="2"/>
  <c r="AE341" i="2"/>
  <c r="AE508" i="2"/>
  <c r="AE318" i="2"/>
  <c r="AE250" i="2"/>
  <c r="AE176" i="2"/>
  <c r="AE442" i="2"/>
  <c r="AE425" i="2"/>
  <c r="AE86" i="2"/>
  <c r="AE248" i="2"/>
  <c r="AE140" i="2"/>
  <c r="AE123" i="2"/>
  <c r="AE453" i="2"/>
  <c r="AE3" i="2"/>
  <c r="AE95" i="2"/>
  <c r="AE460" i="2"/>
  <c r="AE332" i="2"/>
  <c r="AE81" i="2"/>
  <c r="AE337" i="2"/>
  <c r="AE534" i="2"/>
  <c r="AE593" i="2"/>
  <c r="AE243" i="2"/>
  <c r="AE277" i="2"/>
  <c r="AE57" i="2"/>
  <c r="AE635" i="2"/>
  <c r="AE242" i="2"/>
  <c r="AE295" i="2"/>
  <c r="AE49" i="2"/>
  <c r="AE297" i="2"/>
  <c r="AE432" i="2"/>
  <c r="AE38" i="2"/>
  <c r="AE168" i="2"/>
  <c r="AE376" i="2"/>
  <c r="AE360" i="2"/>
  <c r="AE7" i="2"/>
  <c r="AE276" i="2"/>
  <c r="AE239" i="2"/>
  <c r="AE138" i="2"/>
  <c r="AE142" i="2"/>
  <c r="AE547" i="2"/>
  <c r="AE678" i="2"/>
  <c r="AE247" i="2"/>
  <c r="AE378" i="2"/>
  <c r="AE14" i="2"/>
  <c r="AE20" i="2"/>
  <c r="AE478" i="2"/>
  <c r="AE62" i="2"/>
  <c r="AE30" i="2"/>
  <c r="AE206" i="2"/>
  <c r="AE162" i="2"/>
  <c r="AE251" i="2"/>
  <c r="AE383" i="2"/>
  <c r="AE362" i="2"/>
  <c r="AE236" i="2"/>
  <c r="AE29" i="2"/>
  <c r="AE502" i="2"/>
  <c r="AE202" i="2"/>
  <c r="AE267" i="2"/>
  <c r="AE185" i="2"/>
  <c r="AE355" i="2"/>
  <c r="AE611" i="2"/>
  <c r="AE215" i="2"/>
  <c r="AE167" i="2"/>
  <c r="AE349" i="2"/>
  <c r="AE401" i="2"/>
  <c r="AE524" i="2"/>
  <c r="AE410" i="2"/>
  <c r="AE290" i="2"/>
  <c r="AE189" i="2"/>
  <c r="AE127" i="2"/>
  <c r="AE255" i="2"/>
  <c r="AE298" i="2"/>
  <c r="AE39" i="2"/>
  <c r="AE42" i="2"/>
  <c r="AE112" i="2"/>
  <c r="AE711" i="2"/>
  <c r="AE221" i="2"/>
  <c r="AE2" i="2"/>
  <c r="AE439" i="2"/>
  <c r="AE170" i="2"/>
  <c r="AE252" i="2"/>
  <c r="AE217" i="2"/>
  <c r="AE159" i="2"/>
  <c r="AE246" i="2"/>
  <c r="AE244" i="2"/>
  <c r="AE372" i="2"/>
  <c r="AE703" i="2"/>
  <c r="AE47" i="2"/>
  <c r="AE422" i="2"/>
  <c r="AE503" i="2"/>
  <c r="AE472" i="2"/>
  <c r="AE404" i="2"/>
  <c r="AE27" i="2"/>
  <c r="AE141" i="2"/>
  <c r="AE519" i="2"/>
  <c r="AE131" i="2"/>
  <c r="AE487" i="2"/>
  <c r="AE58" i="2"/>
  <c r="AE569" i="2"/>
  <c r="AE10" i="2"/>
  <c r="AE126" i="2"/>
  <c r="AE499" i="2"/>
  <c r="AE381" i="2"/>
  <c r="AE643" i="2"/>
  <c r="AE555" i="2"/>
  <c r="AE257" i="2"/>
  <c r="AE556" i="2"/>
  <c r="AE253" i="2"/>
  <c r="AE637" i="2"/>
  <c r="AE594" i="2"/>
  <c r="AE580" i="2"/>
  <c r="AE28" i="2"/>
  <c r="AE539" i="2"/>
  <c r="AE12" i="2"/>
  <c r="AE227" i="2"/>
  <c r="AE171" i="2"/>
  <c r="AE222" i="2"/>
  <c r="AE198" i="2"/>
  <c r="AE677" i="2"/>
  <c r="AE427" i="2"/>
  <c r="AE321" i="2"/>
  <c r="AE583" i="2"/>
  <c r="AE194" i="2"/>
  <c r="AE262" i="2"/>
  <c r="AE618" i="2"/>
  <c r="AE260" i="2"/>
  <c r="AE672" i="2"/>
  <c r="AE551" i="2"/>
  <c r="AE146" i="2"/>
  <c r="AE405" i="2"/>
  <c r="AE446" i="2"/>
  <c r="AE82" i="2"/>
  <c r="AE615" i="2"/>
  <c r="AE411" i="2"/>
  <c r="AE444" i="2"/>
  <c r="AE313" i="2"/>
  <c r="AE693" i="2"/>
  <c r="AE554" i="2"/>
  <c r="AE275" i="2"/>
  <c r="AE224" i="2"/>
  <c r="AE590" i="2"/>
  <c r="AE428" i="2"/>
  <c r="AE129" i="2"/>
  <c r="AE60" i="2"/>
  <c r="AE570" i="2"/>
  <c r="AE514" i="2"/>
  <c r="AE233" i="2"/>
  <c r="AE175" i="2"/>
  <c r="AE74" i="2"/>
  <c r="AE64" i="2"/>
  <c r="AE118" i="2"/>
  <c r="AE328" i="2"/>
  <c r="AE494" i="2"/>
  <c r="AE540" i="2"/>
  <c r="AE505" i="2"/>
  <c r="AE535" i="2"/>
  <c r="AE286" i="2"/>
  <c r="AE389" i="2"/>
  <c r="AE53" i="2"/>
  <c r="AE226" i="2"/>
  <c r="AE164" i="2"/>
  <c r="AE179" i="2"/>
  <c r="AE40" i="2"/>
  <c r="AE684" i="2"/>
  <c r="AE265" i="2"/>
  <c r="AE406" i="2"/>
  <c r="AE538" i="2"/>
  <c r="AE285" i="2"/>
  <c r="AE706" i="2"/>
  <c r="AE568" i="2"/>
  <c r="AE289" i="2"/>
  <c r="AE723" i="2"/>
  <c r="AE595" i="2"/>
  <c r="AE474" i="2"/>
  <c r="AE454" i="2"/>
  <c r="AE305" i="2"/>
  <c r="AE228" i="2"/>
  <c r="AE489" i="2"/>
  <c r="AE90" i="2"/>
  <c r="AE345" i="2"/>
  <c r="AE190" i="2"/>
  <c r="AE562" i="2"/>
  <c r="AE735" i="2"/>
  <c r="AE481" i="2"/>
  <c r="AE266" i="2"/>
  <c r="AE716" i="2"/>
  <c r="AE13" i="2"/>
  <c r="AE504" i="2"/>
  <c r="AE346" i="2"/>
  <c r="AE394" i="2"/>
  <c r="AE476" i="2"/>
  <c r="AE68" i="2"/>
  <c r="AE320" i="2"/>
  <c r="AE122" i="2"/>
  <c r="AE218" i="2"/>
  <c r="AE358" i="2"/>
  <c r="AE475" i="2"/>
  <c r="AE576" i="2"/>
  <c r="AE416" i="2"/>
  <c r="AE191" i="2"/>
  <c r="AE586" i="2"/>
  <c r="AE603" i="2"/>
  <c r="AE369" i="2"/>
  <c r="AE71" i="2"/>
  <c r="AE77" i="2"/>
  <c r="AE4" i="2"/>
  <c r="AE488" i="2"/>
  <c r="AE100" i="2"/>
  <c r="AE114" i="2"/>
  <c r="AE463" i="2"/>
  <c r="AE510" i="2"/>
  <c r="AE479" i="2"/>
  <c r="AE201" i="2"/>
  <c r="AE18" i="2"/>
  <c r="AE496" i="2"/>
  <c r="AE364" i="2"/>
  <c r="AE79" i="2"/>
  <c r="AE237" i="2"/>
  <c r="AE173" i="2"/>
  <c r="AE648" i="2"/>
  <c r="AE728" i="2"/>
  <c r="AE268" i="2"/>
  <c r="AE577" i="2"/>
  <c r="AE151" i="2"/>
  <c r="AE301" i="2"/>
  <c r="AE335" i="2"/>
  <c r="AE169" i="2"/>
  <c r="AE585" i="2"/>
  <c r="AE254" i="2"/>
  <c r="AE186" i="2"/>
  <c r="AE36" i="2"/>
  <c r="AE578" i="2"/>
  <c r="AE619" i="2"/>
  <c r="AE500" i="2"/>
  <c r="AE351" i="2"/>
  <c r="AE147" i="2"/>
  <c r="AE338" i="2"/>
  <c r="AE374" i="2"/>
  <c r="AE613" i="2"/>
  <c r="AE132" i="2"/>
  <c r="AE56" i="2"/>
  <c r="AE72" i="2"/>
  <c r="AE55" i="2"/>
  <c r="AE52" i="2"/>
  <c r="AE44" i="2"/>
  <c r="AE241" i="2"/>
  <c r="AE34" i="2"/>
  <c r="AE614" i="2"/>
  <c r="AE158" i="2"/>
  <c r="AE548" i="2"/>
  <c r="AE616" i="2"/>
  <c r="AE214" i="2"/>
  <c r="AE655" i="2"/>
  <c r="AE188" i="2"/>
  <c r="AE148" i="2"/>
  <c r="AE354" i="2"/>
  <c r="AE395" i="2"/>
  <c r="AE264" i="2"/>
  <c r="AE106" i="2"/>
  <c r="AE528" i="2"/>
  <c r="AE199" i="2"/>
  <c r="AE8" i="2"/>
  <c r="AE415" i="2"/>
  <c r="AE431" i="2"/>
  <c r="AE729" i="2"/>
  <c r="AE117" i="2"/>
  <c r="AE234" i="2"/>
  <c r="AE560" i="2"/>
  <c r="AE661" i="2"/>
  <c r="AE203" i="2"/>
  <c r="AE579" i="2"/>
  <c r="AE110" i="2"/>
  <c r="AE24" i="2"/>
  <c r="AE657" i="2"/>
  <c r="AE309" i="2"/>
  <c r="AE15" i="2"/>
  <c r="AE154" i="2"/>
  <c r="AE574" i="2"/>
  <c r="AE523" i="2"/>
  <c r="AE526" i="2"/>
  <c r="AE650" i="2"/>
  <c r="AE19" i="2"/>
  <c r="AE483" i="2"/>
  <c r="AE223" i="2"/>
  <c r="AE193" i="2"/>
  <c r="AE440" i="2"/>
  <c r="AE325" i="2"/>
  <c r="AE385" i="2"/>
  <c r="AE407" i="2"/>
  <c r="AE532" i="2"/>
  <c r="AE550" i="2"/>
  <c r="AE103" i="2"/>
  <c r="AE306" i="2"/>
  <c r="AE314" i="2"/>
  <c r="AE249" i="2"/>
  <c r="AE31" i="2"/>
  <c r="AE350" i="2"/>
  <c r="AE559" i="2"/>
  <c r="AE398" i="2"/>
  <c r="AE653" i="2"/>
  <c r="AE204" i="2"/>
  <c r="AE197" i="2"/>
  <c r="AE625" i="2"/>
  <c r="AE339" i="2"/>
  <c r="AE434" i="2"/>
  <c r="AE88" i="2"/>
  <c r="AE93" i="2"/>
  <c r="AE429" i="2"/>
  <c r="AE608" i="2"/>
  <c r="AE589" i="2"/>
  <c r="AE124" i="2"/>
  <c r="AE136" i="2"/>
  <c r="AE84" i="2"/>
  <c r="AE391" i="2"/>
  <c r="AE156" i="2"/>
  <c r="AE575" i="2"/>
  <c r="AE271" i="2"/>
  <c r="AE331" i="2"/>
  <c r="AE686" i="2"/>
  <c r="AE347" i="2"/>
  <c r="AE212" i="2"/>
  <c r="AE602" i="2"/>
  <c r="AE85" i="2"/>
  <c r="AE113" i="2"/>
  <c r="AE269" i="2"/>
  <c r="AE181" i="2"/>
  <c r="AE403" i="2"/>
  <c r="AE433" i="2"/>
  <c r="AE229" i="2"/>
  <c r="AE343" i="2"/>
  <c r="AE120" i="2"/>
  <c r="AE133" i="2"/>
  <c r="AE356" i="2"/>
  <c r="AE641" i="2"/>
  <c r="AE282" i="2"/>
  <c r="AE467" i="2"/>
  <c r="AE180" i="2"/>
  <c r="AE9" i="2"/>
  <c r="AE299" i="2"/>
  <c r="AE629" i="2"/>
  <c r="AE150" i="2"/>
  <c r="AE344" i="2"/>
  <c r="AE11" i="2"/>
  <c r="AE196" i="2"/>
  <c r="AE70" i="2"/>
  <c r="AE727" i="2"/>
  <c r="AE135" i="2"/>
  <c r="AE51" i="2"/>
  <c r="AE530" i="2"/>
  <c r="AE307" i="2"/>
  <c r="AE261" i="2"/>
  <c r="AE76" i="2"/>
  <c r="AE521" i="2"/>
  <c r="AE471" i="2"/>
  <c r="AE632" i="2"/>
  <c r="AE676" i="2"/>
  <c r="AE25" i="2"/>
  <c r="AE208" i="2"/>
  <c r="AE558" i="2"/>
  <c r="AE245" i="2"/>
  <c r="AE230" i="2"/>
  <c r="AE270" i="2"/>
  <c r="AE520" i="2"/>
  <c r="AE408" i="2"/>
  <c r="AE187" i="2"/>
  <c r="AE624" i="2"/>
  <c r="AE73" i="2"/>
  <c r="AE319" i="2"/>
  <c r="AE651" i="2"/>
  <c r="AE704" i="2"/>
  <c r="AE725" i="2"/>
  <c r="AE473" i="2"/>
  <c r="AE174" i="2"/>
  <c r="AE419" i="2"/>
  <c r="AE336" i="2"/>
  <c r="AE45" i="2"/>
  <c r="AE609" i="2"/>
  <c r="AE211" i="2"/>
  <c r="AE669" i="2"/>
  <c r="AE178" i="2"/>
  <c r="AE477" i="2"/>
  <c r="AE17" i="2"/>
  <c r="AE373" i="2"/>
  <c r="AE310" i="2"/>
  <c r="AE522" i="2"/>
  <c r="AE402" i="2"/>
  <c r="AE16" i="2"/>
  <c r="AE6" i="2"/>
  <c r="AE157" i="2"/>
  <c r="AE205" i="2"/>
  <c r="AE200" i="2"/>
  <c r="AE273" i="2"/>
  <c r="AE549" i="2"/>
  <c r="AE544" i="2"/>
  <c r="AE293" i="2"/>
  <c r="AE26" i="2"/>
  <c r="AE726" i="2"/>
  <c r="AE94" i="2"/>
  <c r="AE449" i="2"/>
  <c r="AE731" i="2"/>
  <c r="AE435" i="2"/>
  <c r="AE445" i="2"/>
  <c r="AE107" i="2"/>
  <c r="AE541" i="2"/>
  <c r="AE581" i="2"/>
  <c r="AE367" i="2"/>
  <c r="AE545" i="2"/>
  <c r="AE294" i="2"/>
  <c r="AE664" i="2"/>
  <c r="AE542" i="2"/>
  <c r="AE312" i="2"/>
  <c r="AE130" i="2"/>
  <c r="AE300" i="2"/>
  <c r="AE654" i="2"/>
  <c r="AE663" i="2"/>
  <c r="AE563" i="2"/>
  <c r="AE172" i="2"/>
  <c r="AE621" i="2"/>
  <c r="AE612" i="2"/>
  <c r="AE482" i="2"/>
  <c r="AE104" i="2"/>
  <c r="AE468" i="2"/>
  <c r="AE105" i="2"/>
  <c r="AE461" i="2"/>
  <c r="AE377" i="2"/>
  <c r="AE258" i="2"/>
  <c r="AE43" i="2"/>
  <c r="AE600" i="2"/>
  <c r="AE384" i="2"/>
  <c r="AE348" i="2"/>
  <c r="AE308" i="2"/>
  <c r="AE340" i="2"/>
  <c r="AE501" i="2"/>
  <c r="AE330" i="2"/>
  <c r="AE326" i="2"/>
  <c r="AE423" i="2"/>
  <c r="AE75" i="2"/>
  <c r="AE184" i="2"/>
  <c r="AE182" i="2"/>
  <c r="AE512" i="2"/>
  <c r="AE694" i="2"/>
  <c r="AE734" i="2"/>
  <c r="AE311" i="2"/>
  <c r="AE447" i="2"/>
  <c r="AE662" i="2"/>
  <c r="AE66" i="2"/>
  <c r="AE397" i="2"/>
  <c r="AE128" i="2"/>
  <c r="AE480" i="2"/>
  <c r="AE675" i="2"/>
  <c r="AE552" i="2"/>
  <c r="AE21" i="2"/>
  <c r="AE588" i="2"/>
  <c r="AE457" i="2"/>
  <c r="AE715" i="2"/>
  <c r="AE636" i="2"/>
  <c r="AE209" i="2"/>
  <c r="AE452" i="2"/>
  <c r="AE537" i="2"/>
  <c r="AE327" i="2"/>
  <c r="AE436" i="2"/>
  <c r="AE507" i="2"/>
  <c r="AE368" i="2"/>
  <c r="AE291" i="2"/>
  <c r="AE50" i="2"/>
  <c r="AE498" i="2"/>
  <c r="AE630" i="2"/>
  <c r="AE443" i="2"/>
  <c r="AE108" i="2"/>
  <c r="AE361" i="2"/>
  <c r="AE486" i="2"/>
  <c r="AE35" i="2"/>
  <c r="AE598" i="2"/>
  <c r="AE464" i="2"/>
  <c r="AE409" i="2"/>
  <c r="AE48" i="2"/>
  <c r="AE721" i="2"/>
  <c r="AE342" i="2"/>
  <c r="AE280" i="2"/>
  <c r="AE647" i="2"/>
  <c r="AE37" i="2"/>
  <c r="AE163" i="2"/>
  <c r="AE633" i="2"/>
  <c r="AE144" i="2"/>
  <c r="AE33" i="2"/>
  <c r="AE240" i="2"/>
  <c r="AE379" i="2"/>
  <c r="AE231" i="2"/>
  <c r="AE41" i="2"/>
  <c r="AE438" i="2"/>
  <c r="AE279" i="2"/>
  <c r="AE96" i="2"/>
  <c r="AE287" i="2"/>
  <c r="AE97" i="2"/>
  <c r="AE83" i="2"/>
  <c r="AE396" i="2"/>
  <c r="AE470" i="2"/>
  <c r="AE284" i="2"/>
  <c r="AE722" i="2"/>
  <c r="AE359" i="2"/>
  <c r="AE386" i="2"/>
  <c r="AE622" i="2"/>
  <c r="AE536" i="2"/>
  <c r="AE659" i="2"/>
  <c r="AE601" i="2"/>
  <c r="AE683" i="2"/>
  <c r="AE695" i="2"/>
  <c r="AE213" i="2"/>
  <c r="AE390" i="2"/>
  <c r="AE99" i="2"/>
  <c r="AE125" i="2"/>
  <c r="AE69" i="2"/>
  <c r="AE685" i="2"/>
  <c r="AE32" i="2"/>
  <c r="AE628" i="2"/>
  <c r="AE220" i="2"/>
  <c r="AE465" i="2"/>
  <c r="AE366" i="2"/>
  <c r="AE274" i="2"/>
  <c r="AE192" i="2"/>
  <c r="AE109" i="2"/>
  <c r="AE352" i="2"/>
  <c r="AE288" i="2"/>
  <c r="AE718" i="2"/>
  <c r="AE225" i="2"/>
  <c r="AE363" i="2"/>
  <c r="AE149" i="2"/>
  <c r="AE717" i="2"/>
  <c r="AE705" i="2"/>
  <c r="AE484" i="2"/>
  <c r="AE697" i="2"/>
  <c r="AE515" i="2"/>
  <c r="AE566" i="2"/>
  <c r="AE412" i="2"/>
  <c r="AE54" i="2"/>
  <c r="AE91" i="2"/>
  <c r="AE334" i="2"/>
  <c r="AE414" i="2"/>
  <c r="AE644" i="2"/>
  <c r="AE634" i="2"/>
  <c r="AE116" i="2"/>
  <c r="AE139" i="2"/>
  <c r="AE516" i="2"/>
  <c r="AE674" i="2"/>
  <c r="AE492" i="2"/>
  <c r="AE315" i="2"/>
  <c r="AE509" i="2"/>
  <c r="AE448" i="2"/>
  <c r="AE450" i="2"/>
  <c r="AE281" i="2"/>
  <c r="AE152" i="2"/>
  <c r="AE63" i="2"/>
  <c r="AE646" i="2"/>
  <c r="AE689" i="2"/>
  <c r="AE573" i="2"/>
  <c r="AE353" i="2"/>
  <c r="AE687" i="2"/>
  <c r="AE417" i="2"/>
  <c r="AE210" i="2"/>
  <c r="AE732" i="2"/>
  <c r="AE671" i="2"/>
  <c r="AE533" i="2"/>
  <c r="AE713" i="2"/>
  <c r="AE517" i="2"/>
  <c r="AE102" i="2"/>
  <c r="AE506" i="2"/>
  <c r="AE458" i="2"/>
  <c r="AE599" i="2"/>
  <c r="AE89" i="2"/>
  <c r="AE207" i="2"/>
  <c r="AE259" i="2"/>
  <c r="AE665" i="2"/>
  <c r="AE642" i="2"/>
  <c r="AE388" i="2"/>
  <c r="AE370" i="2"/>
  <c r="AE78" i="2"/>
  <c r="AE631" i="2"/>
  <c r="AE466" i="2"/>
  <c r="AE322" i="2"/>
  <c r="AE143" i="2"/>
  <c r="AE656" i="2"/>
  <c r="AE323" i="2"/>
  <c r="AE719" i="2"/>
  <c r="AE392" i="2"/>
  <c r="AE430" i="2"/>
  <c r="AE557" i="2"/>
  <c r="AE365" i="2"/>
  <c r="AE462" i="2"/>
  <c r="AE708" i="2"/>
  <c r="AE219" i="2"/>
  <c r="AE134" i="2"/>
  <c r="AE596" i="2"/>
  <c r="AE235" i="2"/>
  <c r="AE707" i="2"/>
  <c r="AE387" i="2"/>
  <c r="AE329" i="2"/>
  <c r="AE357" i="2"/>
  <c r="AE441" i="2"/>
  <c r="AE525" i="2"/>
  <c r="AE605" i="2"/>
  <c r="AE690" i="2"/>
  <c r="AE511" i="2"/>
  <c r="AE451" i="2"/>
  <c r="AE592" i="2"/>
  <c r="AE437" i="2"/>
  <c r="AE587" i="2"/>
  <c r="AE591" i="2"/>
  <c r="AE606" i="2"/>
  <c r="AE92" i="2"/>
  <c r="AE639" i="2"/>
  <c r="AE455" i="2"/>
  <c r="AE324" i="2"/>
  <c r="AE375" i="2"/>
  <c r="AE216" i="2"/>
  <c r="AE303" i="2"/>
  <c r="AE183" i="2"/>
  <c r="AE564" i="2"/>
  <c r="AE546" i="2"/>
  <c r="AE610" i="2"/>
  <c r="AE649" i="2"/>
  <c r="AE495" i="2"/>
  <c r="AE292" i="2"/>
  <c r="AE421" i="2"/>
  <c r="AE304" i="2"/>
  <c r="AE302" i="2"/>
  <c r="AE702" i="2"/>
  <c r="AE565" i="2"/>
  <c r="AE710" i="2"/>
  <c r="AE561" i="2"/>
  <c r="AE459" i="2"/>
  <c r="AE645" i="2"/>
  <c r="AE256" i="2"/>
  <c r="AE658" i="2"/>
  <c r="AE493" i="2"/>
  <c r="AE680" i="2"/>
  <c r="AE399" i="2"/>
  <c r="AE688" i="2"/>
  <c r="AE640" i="2"/>
  <c r="AE424" i="2"/>
  <c r="AE497" i="2"/>
  <c r="AE682" i="2"/>
  <c r="AE712" i="2"/>
  <c r="AE553" i="2"/>
  <c r="AE623" i="2"/>
  <c r="AE733" i="2"/>
  <c r="AE668" i="2"/>
  <c r="AE582" i="2"/>
  <c r="AE660" i="2"/>
  <c r="AE571" i="2"/>
  <c r="AE714" i="2"/>
  <c r="AE626" i="2"/>
  <c r="AE513" i="2"/>
  <c r="AE692" i="2"/>
  <c r="AE699" i="2"/>
  <c r="AE584" i="2"/>
  <c r="AE700" i="2"/>
  <c r="AE607" i="2"/>
  <c r="AE698" i="2"/>
  <c r="AE720" i="2"/>
  <c r="AE679" i="2"/>
  <c r="AE709" i="2"/>
  <c r="AE673" i="2"/>
  <c r="AE701" i="2"/>
  <c r="AE670" i="2"/>
  <c r="AE691" i="2"/>
  <c r="AE730" i="2"/>
  <c r="AE627" i="2"/>
  <c r="AE666" i="2"/>
  <c r="AE724" i="2"/>
  <c r="AD529" i="2"/>
  <c r="AD531" i="2"/>
  <c r="AD638" i="2"/>
  <c r="AD165" i="2"/>
  <c r="AD413" i="2"/>
  <c r="AD263" i="2"/>
  <c r="AD543" i="2"/>
  <c r="AD316" i="2"/>
  <c r="AD617" i="2"/>
  <c r="AD426" i="2"/>
  <c r="AD317" i="2"/>
  <c r="AD469" i="2"/>
  <c r="AD119" i="2"/>
  <c r="AD137" i="2"/>
  <c r="AD333" i="2"/>
  <c r="AD681" i="2"/>
  <c r="AD278" i="2"/>
  <c r="AD98" i="2"/>
  <c r="AD456" i="2"/>
  <c r="AD518" i="2"/>
  <c r="AD696" i="2"/>
  <c r="AD371" i="2"/>
  <c r="AD166" i="2"/>
  <c r="AD46" i="2"/>
  <c r="AD153" i="2"/>
  <c r="AD80" i="2"/>
  <c r="AD382" i="2"/>
  <c r="AD23" i="2"/>
  <c r="AD527" i="2"/>
  <c r="AD296" i="2"/>
  <c r="AD667" i="2"/>
  <c r="AD61" i="2"/>
  <c r="AD111" i="2"/>
  <c r="AD597" i="2"/>
  <c r="AD160" i="2"/>
  <c r="AD652" i="2"/>
  <c r="AD195" i="2"/>
  <c r="AD67" i="2"/>
  <c r="AD121" i="2"/>
  <c r="AD620" i="2"/>
  <c r="AD567" i="2"/>
  <c r="AD22" i="2"/>
  <c r="AD283" i="2"/>
  <c r="AD418" i="2"/>
  <c r="AD5" i="2"/>
  <c r="AD115" i="2"/>
  <c r="AD101" i="2"/>
  <c r="AD490" i="2"/>
  <c r="AD272" i="2"/>
  <c r="AD87" i="2"/>
  <c r="AD400" i="2"/>
  <c r="AD238" i="2"/>
  <c r="AD155" i="2"/>
  <c r="AD604" i="2"/>
  <c r="AD65" i="2"/>
  <c r="AD59" i="2"/>
  <c r="AD380" i="2"/>
  <c r="AD491" i="2"/>
  <c r="AD145" i="2"/>
  <c r="AD572" i="2"/>
  <c r="AD161" i="2"/>
  <c r="AD232" i="2"/>
  <c r="AD485" i="2"/>
  <c r="AD393" i="2"/>
  <c r="AD420" i="2"/>
  <c r="AD177" i="2"/>
  <c r="AD341" i="2"/>
  <c r="AD508" i="2"/>
  <c r="AD318" i="2"/>
  <c r="AD250" i="2"/>
  <c r="AD176" i="2"/>
  <c r="AD442" i="2"/>
  <c r="AD425" i="2"/>
  <c r="AD86" i="2"/>
  <c r="AD248" i="2"/>
  <c r="AD140" i="2"/>
  <c r="AD123" i="2"/>
  <c r="AD453" i="2"/>
  <c r="AD3" i="2"/>
  <c r="AD95" i="2"/>
  <c r="AD460" i="2"/>
  <c r="AD332" i="2"/>
  <c r="AD81" i="2"/>
  <c r="AD337" i="2"/>
  <c r="AD534" i="2"/>
  <c r="AD593" i="2"/>
  <c r="AD243" i="2"/>
  <c r="AD277" i="2"/>
  <c r="AD57" i="2"/>
  <c r="AD635" i="2"/>
  <c r="AD242" i="2"/>
  <c r="AD295" i="2"/>
  <c r="AD49" i="2"/>
  <c r="AD297" i="2"/>
  <c r="AD432" i="2"/>
  <c r="AD38" i="2"/>
  <c r="AD168" i="2"/>
  <c r="AD376" i="2"/>
  <c r="AD360" i="2"/>
  <c r="AD7" i="2"/>
  <c r="AD276" i="2"/>
  <c r="AD239" i="2"/>
  <c r="AD138" i="2"/>
  <c r="AD142" i="2"/>
  <c r="AD547" i="2"/>
  <c r="AD678" i="2"/>
  <c r="AD247" i="2"/>
  <c r="AD378" i="2"/>
  <c r="AD14" i="2"/>
  <c r="AD20" i="2"/>
  <c r="AD478" i="2"/>
  <c r="AD62" i="2"/>
  <c r="AD30" i="2"/>
  <c r="AD206" i="2"/>
  <c r="AD162" i="2"/>
  <c r="AD251" i="2"/>
  <c r="AD383" i="2"/>
  <c r="AD362" i="2"/>
  <c r="AD236" i="2"/>
  <c r="AD29" i="2"/>
  <c r="AD502" i="2"/>
  <c r="AD202" i="2"/>
  <c r="AD267" i="2"/>
  <c r="AD185" i="2"/>
  <c r="AD355" i="2"/>
  <c r="AD611" i="2"/>
  <c r="AD215" i="2"/>
  <c r="AD167" i="2"/>
  <c r="AD349" i="2"/>
  <c r="AD401" i="2"/>
  <c r="AD524" i="2"/>
  <c r="AD410" i="2"/>
  <c r="AD290" i="2"/>
  <c r="AD189" i="2"/>
  <c r="AD127" i="2"/>
  <c r="AD255" i="2"/>
  <c r="AD298" i="2"/>
  <c r="AD39" i="2"/>
  <c r="AD42" i="2"/>
  <c r="AD112" i="2"/>
  <c r="AD711" i="2"/>
  <c r="AD221" i="2"/>
  <c r="AD2" i="2"/>
  <c r="AD439" i="2"/>
  <c r="AD170" i="2"/>
  <c r="AD252" i="2"/>
  <c r="AD217" i="2"/>
  <c r="AD159" i="2"/>
  <c r="AD246" i="2"/>
  <c r="AD244" i="2"/>
  <c r="AD372" i="2"/>
  <c r="AD703" i="2"/>
  <c r="AD47" i="2"/>
  <c r="AD422" i="2"/>
  <c r="AD503" i="2"/>
  <c r="AD472" i="2"/>
  <c r="AD404" i="2"/>
  <c r="AD27" i="2"/>
  <c r="AD141" i="2"/>
  <c r="AD519" i="2"/>
  <c r="AD131" i="2"/>
  <c r="AD487" i="2"/>
  <c r="AD58" i="2"/>
  <c r="AD569" i="2"/>
  <c r="AD10" i="2"/>
  <c r="AD126" i="2"/>
  <c r="AD499" i="2"/>
  <c r="AD381" i="2"/>
  <c r="AD643" i="2"/>
  <c r="AD555" i="2"/>
  <c r="AD257" i="2"/>
  <c r="AD556" i="2"/>
  <c r="AD253" i="2"/>
  <c r="AD637" i="2"/>
  <c r="AD594" i="2"/>
  <c r="AD580" i="2"/>
  <c r="AD28" i="2"/>
  <c r="AD539" i="2"/>
  <c r="AD12" i="2"/>
  <c r="AD227" i="2"/>
  <c r="AD171" i="2"/>
  <c r="AD222" i="2"/>
  <c r="AD198" i="2"/>
  <c r="AD677" i="2"/>
  <c r="AD427" i="2"/>
  <c r="AD321" i="2"/>
  <c r="AD583" i="2"/>
  <c r="AD194" i="2"/>
  <c r="AD262" i="2"/>
  <c r="AD618" i="2"/>
  <c r="AD260" i="2"/>
  <c r="AD672" i="2"/>
  <c r="AD551" i="2"/>
  <c r="AD146" i="2"/>
  <c r="AD405" i="2"/>
  <c r="AD446" i="2"/>
  <c r="AD82" i="2"/>
  <c r="AD615" i="2"/>
  <c r="AD411" i="2"/>
  <c r="AD444" i="2"/>
  <c r="AD313" i="2"/>
  <c r="AD693" i="2"/>
  <c r="AD554" i="2"/>
  <c r="AD275" i="2"/>
  <c r="AD224" i="2"/>
  <c r="AD590" i="2"/>
  <c r="AD428" i="2"/>
  <c r="AD129" i="2"/>
  <c r="AD60" i="2"/>
  <c r="AD570" i="2"/>
  <c r="AD514" i="2"/>
  <c r="AD233" i="2"/>
  <c r="AD175" i="2"/>
  <c r="AD74" i="2"/>
  <c r="AD64" i="2"/>
  <c r="AD118" i="2"/>
  <c r="AD328" i="2"/>
  <c r="AD494" i="2"/>
  <c r="AD540" i="2"/>
  <c r="AD505" i="2"/>
  <c r="AD535" i="2"/>
  <c r="AD286" i="2"/>
  <c r="AD389" i="2"/>
  <c r="AD53" i="2"/>
  <c r="AD226" i="2"/>
  <c r="AD164" i="2"/>
  <c r="AD179" i="2"/>
  <c r="AD40" i="2"/>
  <c r="AD684" i="2"/>
  <c r="AD265" i="2"/>
  <c r="AD406" i="2"/>
  <c r="AD538" i="2"/>
  <c r="AD285" i="2"/>
  <c r="AD706" i="2"/>
  <c r="AD568" i="2"/>
  <c r="AD289" i="2"/>
  <c r="AD723" i="2"/>
  <c r="AD595" i="2"/>
  <c r="AD474" i="2"/>
  <c r="AD454" i="2"/>
  <c r="AD305" i="2"/>
  <c r="AD228" i="2"/>
  <c r="AD489" i="2"/>
  <c r="AD90" i="2"/>
  <c r="AD345" i="2"/>
  <c r="AD190" i="2"/>
  <c r="AD562" i="2"/>
  <c r="AD735" i="2"/>
  <c r="AD481" i="2"/>
  <c r="AD266" i="2"/>
  <c r="AD716" i="2"/>
  <c r="AD13" i="2"/>
  <c r="AD504" i="2"/>
  <c r="AD346" i="2"/>
  <c r="AD394" i="2"/>
  <c r="AD476" i="2"/>
  <c r="AD68" i="2"/>
  <c r="AD320" i="2"/>
  <c r="AD122" i="2"/>
  <c r="AD218" i="2"/>
  <c r="AD358" i="2"/>
  <c r="AD475" i="2"/>
  <c r="AD576" i="2"/>
  <c r="AD416" i="2"/>
  <c r="AD191" i="2"/>
  <c r="AD586" i="2"/>
  <c r="AD603" i="2"/>
  <c r="AD369" i="2"/>
  <c r="AD71" i="2"/>
  <c r="AD77" i="2"/>
  <c r="AD4" i="2"/>
  <c r="AD488" i="2"/>
  <c r="AD100" i="2"/>
  <c r="AD114" i="2"/>
  <c r="AD463" i="2"/>
  <c r="AD510" i="2"/>
  <c r="AD479" i="2"/>
  <c r="AD201" i="2"/>
  <c r="AD18" i="2"/>
  <c r="AD496" i="2"/>
  <c r="AD364" i="2"/>
  <c r="AD79" i="2"/>
  <c r="AD237" i="2"/>
  <c r="AD173" i="2"/>
  <c r="AD648" i="2"/>
  <c r="AD728" i="2"/>
  <c r="AD268" i="2"/>
  <c r="AD577" i="2"/>
  <c r="AD151" i="2"/>
  <c r="AD301" i="2"/>
  <c r="AD335" i="2"/>
  <c r="AD169" i="2"/>
  <c r="AD585" i="2"/>
  <c r="AD254" i="2"/>
  <c r="AD186" i="2"/>
  <c r="AD36" i="2"/>
  <c r="AD578" i="2"/>
  <c r="AD619" i="2"/>
  <c r="AD500" i="2"/>
  <c r="AD351" i="2"/>
  <c r="AD147" i="2"/>
  <c r="AD338" i="2"/>
  <c r="AD374" i="2"/>
  <c r="AD613" i="2"/>
  <c r="AD132" i="2"/>
  <c r="AD56" i="2"/>
  <c r="AD72" i="2"/>
  <c r="AD55" i="2"/>
  <c r="AD52" i="2"/>
  <c r="AD44" i="2"/>
  <c r="AD241" i="2"/>
  <c r="AD34" i="2"/>
  <c r="AD614" i="2"/>
  <c r="AD158" i="2"/>
  <c r="AD548" i="2"/>
  <c r="AD616" i="2"/>
  <c r="AD214" i="2"/>
  <c r="AD655" i="2"/>
  <c r="AD188" i="2"/>
  <c r="AD148" i="2"/>
  <c r="AD354" i="2"/>
  <c r="AD395" i="2"/>
  <c r="AD264" i="2"/>
  <c r="AD106" i="2"/>
  <c r="AD528" i="2"/>
  <c r="AD199" i="2"/>
  <c r="AD8" i="2"/>
  <c r="AD415" i="2"/>
  <c r="AD431" i="2"/>
  <c r="AD729" i="2"/>
  <c r="AD117" i="2"/>
  <c r="AD234" i="2"/>
  <c r="AD560" i="2"/>
  <c r="AD661" i="2"/>
  <c r="AD203" i="2"/>
  <c r="AD579" i="2"/>
  <c r="AD110" i="2"/>
  <c r="AD24" i="2"/>
  <c r="AD657" i="2"/>
  <c r="AD309" i="2"/>
  <c r="AD15" i="2"/>
  <c r="AD154" i="2"/>
  <c r="AD574" i="2"/>
  <c r="AD523" i="2"/>
  <c r="AD526" i="2"/>
  <c r="AD650" i="2"/>
  <c r="AD19" i="2"/>
  <c r="AD483" i="2"/>
  <c r="AD223" i="2"/>
  <c r="AD193" i="2"/>
  <c r="AD440" i="2"/>
  <c r="AD325" i="2"/>
  <c r="AD385" i="2"/>
  <c r="AD407" i="2"/>
  <c r="AD532" i="2"/>
  <c r="AD550" i="2"/>
  <c r="AD103" i="2"/>
  <c r="AD306" i="2"/>
  <c r="AD314" i="2"/>
  <c r="AD249" i="2"/>
  <c r="AD31" i="2"/>
  <c r="AD350" i="2"/>
  <c r="AD559" i="2"/>
  <c r="AD398" i="2"/>
  <c r="AD653" i="2"/>
  <c r="AD204" i="2"/>
  <c r="AD197" i="2"/>
  <c r="AD625" i="2"/>
  <c r="AD339" i="2"/>
  <c r="AD434" i="2"/>
  <c r="AD88" i="2"/>
  <c r="AD93" i="2"/>
  <c r="AD429" i="2"/>
  <c r="AD608" i="2"/>
  <c r="AD589" i="2"/>
  <c r="AD124" i="2"/>
  <c r="AD136" i="2"/>
  <c r="AD84" i="2"/>
  <c r="AD391" i="2"/>
  <c r="AD156" i="2"/>
  <c r="AD575" i="2"/>
  <c r="AD271" i="2"/>
  <c r="AD331" i="2"/>
  <c r="AD686" i="2"/>
  <c r="AD347" i="2"/>
  <c r="AD212" i="2"/>
  <c r="AD602" i="2"/>
  <c r="AD85" i="2"/>
  <c r="AD113" i="2"/>
  <c r="AD269" i="2"/>
  <c r="AD181" i="2"/>
  <c r="AD403" i="2"/>
  <c r="AD433" i="2"/>
  <c r="AD229" i="2"/>
  <c r="AD343" i="2"/>
  <c r="AD120" i="2"/>
  <c r="AD133" i="2"/>
  <c r="AD356" i="2"/>
  <c r="AD641" i="2"/>
  <c r="AD282" i="2"/>
  <c r="AD467" i="2"/>
  <c r="AD180" i="2"/>
  <c r="AD9" i="2"/>
  <c r="AD299" i="2"/>
  <c r="AD629" i="2"/>
  <c r="AD150" i="2"/>
  <c r="AD344" i="2"/>
  <c r="AD11" i="2"/>
  <c r="AD196" i="2"/>
  <c r="AD70" i="2"/>
  <c r="AD727" i="2"/>
  <c r="AD135" i="2"/>
  <c r="AD51" i="2"/>
  <c r="AD530" i="2"/>
  <c r="AD307" i="2"/>
  <c r="AD261" i="2"/>
  <c r="AD76" i="2"/>
  <c r="AD521" i="2"/>
  <c r="AD471" i="2"/>
  <c r="AD632" i="2"/>
  <c r="AD676" i="2"/>
  <c r="AD25" i="2"/>
  <c r="AD208" i="2"/>
  <c r="AD558" i="2"/>
  <c r="AD245" i="2"/>
  <c r="AD230" i="2"/>
  <c r="AD270" i="2"/>
  <c r="AD520" i="2"/>
  <c r="AD408" i="2"/>
  <c r="AD187" i="2"/>
  <c r="AD624" i="2"/>
  <c r="AD73" i="2"/>
  <c r="AD319" i="2"/>
  <c r="AD651" i="2"/>
  <c r="AD704" i="2"/>
  <c r="AD725" i="2"/>
  <c r="AD473" i="2"/>
  <c r="AD174" i="2"/>
  <c r="AD419" i="2"/>
  <c r="AD336" i="2"/>
  <c r="AD45" i="2"/>
  <c r="AD609" i="2"/>
  <c r="AD211" i="2"/>
  <c r="AD669" i="2"/>
  <c r="AD178" i="2"/>
  <c r="AD477" i="2"/>
  <c r="AD17" i="2"/>
  <c r="AD373" i="2"/>
  <c r="AD310" i="2"/>
  <c r="AD522" i="2"/>
  <c r="AD402" i="2"/>
  <c r="AD16" i="2"/>
  <c r="AD6" i="2"/>
  <c r="AD157" i="2"/>
  <c r="AD205" i="2"/>
  <c r="AD200" i="2"/>
  <c r="AD273" i="2"/>
  <c r="AD549" i="2"/>
  <c r="AD544" i="2"/>
  <c r="AD293" i="2"/>
  <c r="AD26" i="2"/>
  <c r="AD726" i="2"/>
  <c r="AD94" i="2"/>
  <c r="AD449" i="2"/>
  <c r="AD731" i="2"/>
  <c r="AD435" i="2"/>
  <c r="AD445" i="2"/>
  <c r="AD107" i="2"/>
  <c r="AD541" i="2"/>
  <c r="AD581" i="2"/>
  <c r="AD367" i="2"/>
  <c r="AD545" i="2"/>
  <c r="AD294" i="2"/>
  <c r="AD664" i="2"/>
  <c r="AD542" i="2"/>
  <c r="AD312" i="2"/>
  <c r="AD130" i="2"/>
  <c r="AD300" i="2"/>
  <c r="AD654" i="2"/>
  <c r="AD663" i="2"/>
  <c r="AD563" i="2"/>
  <c r="AD172" i="2"/>
  <c r="AD621" i="2"/>
  <c r="AD612" i="2"/>
  <c r="AD482" i="2"/>
  <c r="AD104" i="2"/>
  <c r="AD468" i="2"/>
  <c r="AD105" i="2"/>
  <c r="AD461" i="2"/>
  <c r="AD377" i="2"/>
  <c r="AD258" i="2"/>
  <c r="AD43" i="2"/>
  <c r="AD600" i="2"/>
  <c r="AD384" i="2"/>
  <c r="AD348" i="2"/>
  <c r="AD308" i="2"/>
  <c r="AD340" i="2"/>
  <c r="AD501" i="2"/>
  <c r="AD330" i="2"/>
  <c r="AD326" i="2"/>
  <c r="AD423" i="2"/>
  <c r="AD75" i="2"/>
  <c r="AD184" i="2"/>
  <c r="AD182" i="2"/>
  <c r="AD512" i="2"/>
  <c r="AD694" i="2"/>
  <c r="AD734" i="2"/>
  <c r="AD311" i="2"/>
  <c r="AD447" i="2"/>
  <c r="AD662" i="2"/>
  <c r="AD66" i="2"/>
  <c r="AD397" i="2"/>
  <c r="AD128" i="2"/>
  <c r="AD480" i="2"/>
  <c r="AD675" i="2"/>
  <c r="AD552" i="2"/>
  <c r="AD21" i="2"/>
  <c r="AD588" i="2"/>
  <c r="AD457" i="2"/>
  <c r="AD715" i="2"/>
  <c r="AD636" i="2"/>
  <c r="AD209" i="2"/>
  <c r="AD452" i="2"/>
  <c r="AD537" i="2"/>
  <c r="AD327" i="2"/>
  <c r="AD436" i="2"/>
  <c r="AD507" i="2"/>
  <c r="AD368" i="2"/>
  <c r="AD291" i="2"/>
  <c r="AD50" i="2"/>
  <c r="AD498" i="2"/>
  <c r="AD630" i="2"/>
  <c r="AD443" i="2"/>
  <c r="AD108" i="2"/>
  <c r="AD361" i="2"/>
  <c r="AD486" i="2"/>
  <c r="AD35" i="2"/>
  <c r="AD598" i="2"/>
  <c r="AD464" i="2"/>
  <c r="AD409" i="2"/>
  <c r="AD48" i="2"/>
  <c r="AD721" i="2"/>
  <c r="AD342" i="2"/>
  <c r="AD280" i="2"/>
  <c r="AD647" i="2"/>
  <c r="AD37" i="2"/>
  <c r="AD163" i="2"/>
  <c r="AD633" i="2"/>
  <c r="AD144" i="2"/>
  <c r="AD33" i="2"/>
  <c r="AD240" i="2"/>
  <c r="AD379" i="2"/>
  <c r="AD231" i="2"/>
  <c r="AD41" i="2"/>
  <c r="AD438" i="2"/>
  <c r="AD279" i="2"/>
  <c r="AD96" i="2"/>
  <c r="AD287" i="2"/>
  <c r="AD97" i="2"/>
  <c r="AD83" i="2"/>
  <c r="AD396" i="2"/>
  <c r="AD470" i="2"/>
  <c r="AD284" i="2"/>
  <c r="AD722" i="2"/>
  <c r="AD359" i="2"/>
  <c r="AD386" i="2"/>
  <c r="AD622" i="2"/>
  <c r="AD536" i="2"/>
  <c r="AD659" i="2"/>
  <c r="AD601" i="2"/>
  <c r="AD683" i="2"/>
  <c r="AD695" i="2"/>
  <c r="AD213" i="2"/>
  <c r="AD390" i="2"/>
  <c r="AD99" i="2"/>
  <c r="AD125" i="2"/>
  <c r="AD69" i="2"/>
  <c r="AD685" i="2"/>
  <c r="AD32" i="2"/>
  <c r="AD628" i="2"/>
  <c r="AD220" i="2"/>
  <c r="AD465" i="2"/>
  <c r="AD366" i="2"/>
  <c r="AD274" i="2"/>
  <c r="AD192" i="2"/>
  <c r="AD109" i="2"/>
  <c r="AD352" i="2"/>
  <c r="AD288" i="2"/>
  <c r="AD718" i="2"/>
  <c r="AD225" i="2"/>
  <c r="AD363" i="2"/>
  <c r="AD149" i="2"/>
  <c r="AD717" i="2"/>
  <c r="AD705" i="2"/>
  <c r="AD484" i="2"/>
  <c r="AD697" i="2"/>
  <c r="AD515" i="2"/>
  <c r="AD566" i="2"/>
  <c r="AD412" i="2"/>
  <c r="AD54" i="2"/>
  <c r="AD91" i="2"/>
  <c r="AD334" i="2"/>
  <c r="AD414" i="2"/>
  <c r="AD644" i="2"/>
  <c r="AD634" i="2"/>
  <c r="AD116" i="2"/>
  <c r="AD139" i="2"/>
  <c r="AD516" i="2"/>
  <c r="AD674" i="2"/>
  <c r="AD492" i="2"/>
  <c r="AD315" i="2"/>
  <c r="AD509" i="2"/>
  <c r="AD448" i="2"/>
  <c r="AD450" i="2"/>
  <c r="AD281" i="2"/>
  <c r="AD152" i="2"/>
  <c r="AD63" i="2"/>
  <c r="AD646" i="2"/>
  <c r="AD689" i="2"/>
  <c r="AD573" i="2"/>
  <c r="AD353" i="2"/>
  <c r="AD687" i="2"/>
  <c r="AD417" i="2"/>
  <c r="AD210" i="2"/>
  <c r="AD732" i="2"/>
  <c r="AD671" i="2"/>
  <c r="AD533" i="2"/>
  <c r="AD713" i="2"/>
  <c r="AD517" i="2"/>
  <c r="AD102" i="2"/>
  <c r="AD506" i="2"/>
  <c r="AD458" i="2"/>
  <c r="AD599" i="2"/>
  <c r="AD89" i="2"/>
  <c r="AD207" i="2"/>
  <c r="AD259" i="2"/>
  <c r="AD665" i="2"/>
  <c r="AD642" i="2"/>
  <c r="AD388" i="2"/>
  <c r="AD370" i="2"/>
  <c r="AD78" i="2"/>
  <c r="AD631" i="2"/>
  <c r="AD466" i="2"/>
  <c r="AD322" i="2"/>
  <c r="AD143" i="2"/>
  <c r="AD656" i="2"/>
  <c r="AD323" i="2"/>
  <c r="AD719" i="2"/>
  <c r="AD392" i="2"/>
  <c r="AD430" i="2"/>
  <c r="AD557" i="2"/>
  <c r="AD365" i="2"/>
  <c r="AD462" i="2"/>
  <c r="AD708" i="2"/>
  <c r="AD219" i="2"/>
  <c r="AD134" i="2"/>
  <c r="AD596" i="2"/>
  <c r="AD235" i="2"/>
  <c r="AD707" i="2"/>
  <c r="AD387" i="2"/>
  <c r="AD329" i="2"/>
  <c r="AD357" i="2"/>
  <c r="AD441" i="2"/>
  <c r="AD525" i="2"/>
  <c r="AD605" i="2"/>
  <c r="AD690" i="2"/>
  <c r="AD511" i="2"/>
  <c r="AD451" i="2"/>
  <c r="AD592" i="2"/>
  <c r="AD437" i="2"/>
  <c r="AD587" i="2"/>
  <c r="AD591" i="2"/>
  <c r="AD606" i="2"/>
  <c r="AD92" i="2"/>
  <c r="AD639" i="2"/>
  <c r="AD455" i="2"/>
  <c r="AD324" i="2"/>
  <c r="AD375" i="2"/>
  <c r="AD216" i="2"/>
  <c r="AD303" i="2"/>
  <c r="AD183" i="2"/>
  <c r="AD564" i="2"/>
  <c r="AD546" i="2"/>
  <c r="AD610" i="2"/>
  <c r="AD649" i="2"/>
  <c r="AD495" i="2"/>
  <c r="AD292" i="2"/>
  <c r="AD421" i="2"/>
  <c r="AD304" i="2"/>
  <c r="AD302" i="2"/>
  <c r="AD702" i="2"/>
  <c r="AD565" i="2"/>
  <c r="AD710" i="2"/>
  <c r="AD561" i="2"/>
  <c r="AD459" i="2"/>
  <c r="AD645" i="2"/>
  <c r="AD256" i="2"/>
  <c r="AD658" i="2"/>
  <c r="AD493" i="2"/>
  <c r="AD680" i="2"/>
  <c r="AD399" i="2"/>
  <c r="AD688" i="2"/>
  <c r="AD640" i="2"/>
  <c r="AD424" i="2"/>
  <c r="AD497" i="2"/>
  <c r="AD682" i="2"/>
  <c r="AD712" i="2"/>
  <c r="AD553" i="2"/>
  <c r="AD623" i="2"/>
  <c r="AD733" i="2"/>
  <c r="AD668" i="2"/>
  <c r="AD582" i="2"/>
  <c r="AD660" i="2"/>
  <c r="AD571" i="2"/>
  <c r="AD714" i="2"/>
  <c r="AD626" i="2"/>
  <c r="AD513" i="2"/>
  <c r="AD692" i="2"/>
  <c r="AD699" i="2"/>
  <c r="AD584" i="2"/>
  <c r="AD700" i="2"/>
  <c r="AD607" i="2"/>
  <c r="AD698" i="2"/>
  <c r="AD720" i="2"/>
  <c r="AD679" i="2"/>
  <c r="AD709" i="2"/>
  <c r="AD673" i="2"/>
  <c r="AD701" i="2"/>
  <c r="AD670" i="2"/>
  <c r="AD691" i="2"/>
  <c r="AD730" i="2"/>
  <c r="AD627" i="2"/>
  <c r="AD666" i="2"/>
  <c r="AD724" i="2"/>
  <c r="AC529" i="2"/>
  <c r="AC531" i="2"/>
  <c r="AC638" i="2"/>
  <c r="AC165" i="2"/>
  <c r="AC413" i="2"/>
  <c r="AC263" i="2"/>
  <c r="AC543" i="2"/>
  <c r="AC316" i="2"/>
  <c r="AC617" i="2"/>
  <c r="AC426" i="2"/>
  <c r="AC317" i="2"/>
  <c r="AC469" i="2"/>
  <c r="AC119" i="2"/>
  <c r="AC137" i="2"/>
  <c r="AC333" i="2"/>
  <c r="AC681" i="2"/>
  <c r="AC278" i="2"/>
  <c r="AC98" i="2"/>
  <c r="AC456" i="2"/>
  <c r="AC518" i="2"/>
  <c r="AC696" i="2"/>
  <c r="AC371" i="2"/>
  <c r="AC166" i="2"/>
  <c r="AC46" i="2"/>
  <c r="AC153" i="2"/>
  <c r="AC80" i="2"/>
  <c r="AC382" i="2"/>
  <c r="AC23" i="2"/>
  <c r="AC527" i="2"/>
  <c r="AC296" i="2"/>
  <c r="AC667" i="2"/>
  <c r="AC61" i="2"/>
  <c r="AC111" i="2"/>
  <c r="AC597" i="2"/>
  <c r="AC160" i="2"/>
  <c r="AC652" i="2"/>
  <c r="AC195" i="2"/>
  <c r="AC67" i="2"/>
  <c r="AC121" i="2"/>
  <c r="AC620" i="2"/>
  <c r="AC567" i="2"/>
  <c r="AC22" i="2"/>
  <c r="AC283" i="2"/>
  <c r="AC418" i="2"/>
  <c r="AC5" i="2"/>
  <c r="AC115" i="2"/>
  <c r="AC101" i="2"/>
  <c r="AC490" i="2"/>
  <c r="AC272" i="2"/>
  <c r="AC87" i="2"/>
  <c r="AC400" i="2"/>
  <c r="AC238" i="2"/>
  <c r="AC155" i="2"/>
  <c r="AC604" i="2"/>
  <c r="AC65" i="2"/>
  <c r="AC59" i="2"/>
  <c r="AC380" i="2"/>
  <c r="AC491" i="2"/>
  <c r="AC145" i="2"/>
  <c r="AC572" i="2"/>
  <c r="AC161" i="2"/>
  <c r="AC232" i="2"/>
  <c r="AC485" i="2"/>
  <c r="AC393" i="2"/>
  <c r="AC420" i="2"/>
  <c r="AC177" i="2"/>
  <c r="AC341" i="2"/>
  <c r="AC508" i="2"/>
  <c r="AC318" i="2"/>
  <c r="AC250" i="2"/>
  <c r="AC176" i="2"/>
  <c r="AC442" i="2"/>
  <c r="AC425" i="2"/>
  <c r="AC86" i="2"/>
  <c r="AC248" i="2"/>
  <c r="AC140" i="2"/>
  <c r="AC123" i="2"/>
  <c r="AC453" i="2"/>
  <c r="AC3" i="2"/>
  <c r="AC95" i="2"/>
  <c r="AC460" i="2"/>
  <c r="AC332" i="2"/>
  <c r="AC81" i="2"/>
  <c r="AC337" i="2"/>
  <c r="AC534" i="2"/>
  <c r="AC593" i="2"/>
  <c r="AC243" i="2"/>
  <c r="AC277" i="2"/>
  <c r="AC57" i="2"/>
  <c r="AC635" i="2"/>
  <c r="AC242" i="2"/>
  <c r="AC295" i="2"/>
  <c r="AC49" i="2"/>
  <c r="AC297" i="2"/>
  <c r="AC432" i="2"/>
  <c r="AC38" i="2"/>
  <c r="AC168" i="2"/>
  <c r="AC376" i="2"/>
  <c r="AC360" i="2"/>
  <c r="AC7" i="2"/>
  <c r="AC276" i="2"/>
  <c r="AC239" i="2"/>
  <c r="AC138" i="2"/>
  <c r="AC142" i="2"/>
  <c r="AC547" i="2"/>
  <c r="AC678" i="2"/>
  <c r="AC247" i="2"/>
  <c r="AC378" i="2"/>
  <c r="AC14" i="2"/>
  <c r="AC20" i="2"/>
  <c r="AC478" i="2"/>
  <c r="AC62" i="2"/>
  <c r="AC30" i="2"/>
  <c r="AC206" i="2"/>
  <c r="AC162" i="2"/>
  <c r="AC251" i="2"/>
  <c r="AC383" i="2"/>
  <c r="AC362" i="2"/>
  <c r="AC236" i="2"/>
  <c r="AC29" i="2"/>
  <c r="AC502" i="2"/>
  <c r="AC202" i="2"/>
  <c r="AC267" i="2"/>
  <c r="AC185" i="2"/>
  <c r="AC355" i="2"/>
  <c r="AC611" i="2"/>
  <c r="AC215" i="2"/>
  <c r="AC167" i="2"/>
  <c r="AC349" i="2"/>
  <c r="AC401" i="2"/>
  <c r="AC524" i="2"/>
  <c r="AC410" i="2"/>
  <c r="AC290" i="2"/>
  <c r="AC189" i="2"/>
  <c r="AC127" i="2"/>
  <c r="AC255" i="2"/>
  <c r="AC298" i="2"/>
  <c r="AC39" i="2"/>
  <c r="AC42" i="2"/>
  <c r="AC112" i="2"/>
  <c r="AC711" i="2"/>
  <c r="AC221" i="2"/>
  <c r="AC2" i="2"/>
  <c r="AC439" i="2"/>
  <c r="AC170" i="2"/>
  <c r="AC252" i="2"/>
  <c r="AC217" i="2"/>
  <c r="AC159" i="2"/>
  <c r="AC246" i="2"/>
  <c r="AC244" i="2"/>
  <c r="AC372" i="2"/>
  <c r="AC703" i="2"/>
  <c r="AC47" i="2"/>
  <c r="AC422" i="2"/>
  <c r="AC503" i="2"/>
  <c r="AC472" i="2"/>
  <c r="AC404" i="2"/>
  <c r="AC27" i="2"/>
  <c r="AC141" i="2"/>
  <c r="AC519" i="2"/>
  <c r="AC131" i="2"/>
  <c r="AC487" i="2"/>
  <c r="AC58" i="2"/>
  <c r="AC569" i="2"/>
  <c r="AC10" i="2"/>
  <c r="AC126" i="2"/>
  <c r="AC499" i="2"/>
  <c r="AC381" i="2"/>
  <c r="AC643" i="2"/>
  <c r="AC555" i="2"/>
  <c r="AC257" i="2"/>
  <c r="AC556" i="2"/>
  <c r="AC253" i="2"/>
  <c r="AC637" i="2"/>
  <c r="AC594" i="2"/>
  <c r="AC580" i="2"/>
  <c r="AC28" i="2"/>
  <c r="AC539" i="2"/>
  <c r="AC12" i="2"/>
  <c r="AC227" i="2"/>
  <c r="AC171" i="2"/>
  <c r="AC222" i="2"/>
  <c r="AC198" i="2"/>
  <c r="AC677" i="2"/>
  <c r="AC427" i="2"/>
  <c r="AC321" i="2"/>
  <c r="AC583" i="2"/>
  <c r="AC194" i="2"/>
  <c r="AC262" i="2"/>
  <c r="AC618" i="2"/>
  <c r="AC260" i="2"/>
  <c r="AC672" i="2"/>
  <c r="AC551" i="2"/>
  <c r="AC146" i="2"/>
  <c r="AC405" i="2"/>
  <c r="AC446" i="2"/>
  <c r="AC82" i="2"/>
  <c r="AC615" i="2"/>
  <c r="AC411" i="2"/>
  <c r="AC444" i="2"/>
  <c r="AC313" i="2"/>
  <c r="AC693" i="2"/>
  <c r="AC554" i="2"/>
  <c r="AC275" i="2"/>
  <c r="AC224" i="2"/>
  <c r="AC590" i="2"/>
  <c r="AC428" i="2"/>
  <c r="AC129" i="2"/>
  <c r="AC60" i="2"/>
  <c r="AC570" i="2"/>
  <c r="AC514" i="2"/>
  <c r="AC233" i="2"/>
  <c r="AC175" i="2"/>
  <c r="AC74" i="2"/>
  <c r="AC64" i="2"/>
  <c r="AC118" i="2"/>
  <c r="AC328" i="2"/>
  <c r="AC494" i="2"/>
  <c r="AC540" i="2"/>
  <c r="AC505" i="2"/>
  <c r="AC535" i="2"/>
  <c r="AC286" i="2"/>
  <c r="AC389" i="2"/>
  <c r="AC53" i="2"/>
  <c r="AC226" i="2"/>
  <c r="AC164" i="2"/>
  <c r="AC179" i="2"/>
  <c r="AC40" i="2"/>
  <c r="AC684" i="2"/>
  <c r="AC265" i="2"/>
  <c r="AC406" i="2"/>
  <c r="AC538" i="2"/>
  <c r="AC285" i="2"/>
  <c r="AC706" i="2"/>
  <c r="AC568" i="2"/>
  <c r="AC289" i="2"/>
  <c r="AC723" i="2"/>
  <c r="AC595" i="2"/>
  <c r="AC474" i="2"/>
  <c r="AC454" i="2"/>
  <c r="AC305" i="2"/>
  <c r="AC228" i="2"/>
  <c r="AC489" i="2"/>
  <c r="AC90" i="2"/>
  <c r="AC345" i="2"/>
  <c r="AC190" i="2"/>
  <c r="AC562" i="2"/>
  <c r="AC735" i="2"/>
  <c r="AC481" i="2"/>
  <c r="AC266" i="2"/>
  <c r="AC716" i="2"/>
  <c r="AC13" i="2"/>
  <c r="AC504" i="2"/>
  <c r="AC346" i="2"/>
  <c r="AC394" i="2"/>
  <c r="AC476" i="2"/>
  <c r="AC68" i="2"/>
  <c r="AC320" i="2"/>
  <c r="AC122" i="2"/>
  <c r="AC218" i="2"/>
  <c r="AC358" i="2"/>
  <c r="AC475" i="2"/>
  <c r="AC576" i="2"/>
  <c r="AC416" i="2"/>
  <c r="AC191" i="2"/>
  <c r="AC586" i="2"/>
  <c r="AC603" i="2"/>
  <c r="AC369" i="2"/>
  <c r="AC71" i="2"/>
  <c r="AC77" i="2"/>
  <c r="AC4" i="2"/>
  <c r="AC488" i="2"/>
  <c r="AC100" i="2"/>
  <c r="AC114" i="2"/>
  <c r="AC463" i="2"/>
  <c r="AC510" i="2"/>
  <c r="AC479" i="2"/>
  <c r="AC201" i="2"/>
  <c r="AC18" i="2"/>
  <c r="AC496" i="2"/>
  <c r="AC364" i="2"/>
  <c r="AC79" i="2"/>
  <c r="AC237" i="2"/>
  <c r="AC173" i="2"/>
  <c r="AC648" i="2"/>
  <c r="AC728" i="2"/>
  <c r="AC268" i="2"/>
  <c r="AC577" i="2"/>
  <c r="AC151" i="2"/>
  <c r="AC301" i="2"/>
  <c r="AC335" i="2"/>
  <c r="AC169" i="2"/>
  <c r="AC585" i="2"/>
  <c r="AC254" i="2"/>
  <c r="AC186" i="2"/>
  <c r="AC36" i="2"/>
  <c r="AC578" i="2"/>
  <c r="AC619" i="2"/>
  <c r="AC500" i="2"/>
  <c r="AC351" i="2"/>
  <c r="AC147" i="2"/>
  <c r="AC338" i="2"/>
  <c r="AC374" i="2"/>
  <c r="AC613" i="2"/>
  <c r="AC132" i="2"/>
  <c r="AC56" i="2"/>
  <c r="AC72" i="2"/>
  <c r="AC55" i="2"/>
  <c r="AC52" i="2"/>
  <c r="AC44" i="2"/>
  <c r="AC241" i="2"/>
  <c r="AC34" i="2"/>
  <c r="AC614" i="2"/>
  <c r="AC158" i="2"/>
  <c r="AC548" i="2"/>
  <c r="AC616" i="2"/>
  <c r="AC214" i="2"/>
  <c r="AC655" i="2"/>
  <c r="AC188" i="2"/>
  <c r="AC148" i="2"/>
  <c r="AC354" i="2"/>
  <c r="AC395" i="2"/>
  <c r="AC264" i="2"/>
  <c r="AC106" i="2"/>
  <c r="AC528" i="2"/>
  <c r="AC199" i="2"/>
  <c r="AC8" i="2"/>
  <c r="AC415" i="2"/>
  <c r="AC431" i="2"/>
  <c r="AC729" i="2"/>
  <c r="AC117" i="2"/>
  <c r="AC234" i="2"/>
  <c r="AC560" i="2"/>
  <c r="AC661" i="2"/>
  <c r="AC203" i="2"/>
  <c r="AC579" i="2"/>
  <c r="AC110" i="2"/>
  <c r="AC24" i="2"/>
  <c r="AC657" i="2"/>
  <c r="AC309" i="2"/>
  <c r="AC15" i="2"/>
  <c r="AC154" i="2"/>
  <c r="AC574" i="2"/>
  <c r="AC523" i="2"/>
  <c r="AC526" i="2"/>
  <c r="AC650" i="2"/>
  <c r="AC19" i="2"/>
  <c r="AC483" i="2"/>
  <c r="AC223" i="2"/>
  <c r="AC193" i="2"/>
  <c r="AC440" i="2"/>
  <c r="AC325" i="2"/>
  <c r="AC385" i="2"/>
  <c r="AC407" i="2"/>
  <c r="AC532" i="2"/>
  <c r="AC550" i="2"/>
  <c r="AC103" i="2"/>
  <c r="AC306" i="2"/>
  <c r="AC314" i="2"/>
  <c r="AC249" i="2"/>
  <c r="AC31" i="2"/>
  <c r="AC350" i="2"/>
  <c r="AC559" i="2"/>
  <c r="AC398" i="2"/>
  <c r="AC653" i="2"/>
  <c r="AC204" i="2"/>
  <c r="AC197" i="2"/>
  <c r="AC625" i="2"/>
  <c r="AC339" i="2"/>
  <c r="AC434" i="2"/>
  <c r="AC88" i="2"/>
  <c r="AC93" i="2"/>
  <c r="AC429" i="2"/>
  <c r="AC608" i="2"/>
  <c r="AC589" i="2"/>
  <c r="AC124" i="2"/>
  <c r="AC136" i="2"/>
  <c r="AC84" i="2"/>
  <c r="AC391" i="2"/>
  <c r="AC156" i="2"/>
  <c r="AC575" i="2"/>
  <c r="AC271" i="2"/>
  <c r="AC331" i="2"/>
  <c r="AC686" i="2"/>
  <c r="AC347" i="2"/>
  <c r="AC212" i="2"/>
  <c r="AC602" i="2"/>
  <c r="AC85" i="2"/>
  <c r="AC113" i="2"/>
  <c r="AC269" i="2"/>
  <c r="AC181" i="2"/>
  <c r="AC403" i="2"/>
  <c r="AC433" i="2"/>
  <c r="AC229" i="2"/>
  <c r="AC343" i="2"/>
  <c r="AC120" i="2"/>
  <c r="AC133" i="2"/>
  <c r="AC356" i="2"/>
  <c r="AC641" i="2"/>
  <c r="AC282" i="2"/>
  <c r="AC467" i="2"/>
  <c r="AC180" i="2"/>
  <c r="AC9" i="2"/>
  <c r="AC299" i="2"/>
  <c r="AC629" i="2"/>
  <c r="AC150" i="2"/>
  <c r="AC344" i="2"/>
  <c r="AC11" i="2"/>
  <c r="AC196" i="2"/>
  <c r="AC70" i="2"/>
  <c r="AC727" i="2"/>
  <c r="AC135" i="2"/>
  <c r="AC51" i="2"/>
  <c r="AC530" i="2"/>
  <c r="AC307" i="2"/>
  <c r="AC261" i="2"/>
  <c r="AC76" i="2"/>
  <c r="AC521" i="2"/>
  <c r="AC471" i="2"/>
  <c r="AC632" i="2"/>
  <c r="AC676" i="2"/>
  <c r="AC25" i="2"/>
  <c r="AC208" i="2"/>
  <c r="AC558" i="2"/>
  <c r="AC245" i="2"/>
  <c r="AC230" i="2"/>
  <c r="AC270" i="2"/>
  <c r="AC520" i="2"/>
  <c r="AC408" i="2"/>
  <c r="AC187" i="2"/>
  <c r="AC624" i="2"/>
  <c r="AC73" i="2"/>
  <c r="AC319" i="2"/>
  <c r="AC651" i="2"/>
  <c r="AC704" i="2"/>
  <c r="AC725" i="2"/>
  <c r="AC473" i="2"/>
  <c r="AC174" i="2"/>
  <c r="AC419" i="2"/>
  <c r="AC336" i="2"/>
  <c r="AC45" i="2"/>
  <c r="AC609" i="2"/>
  <c r="AC211" i="2"/>
  <c r="AC669" i="2"/>
  <c r="AC178" i="2"/>
  <c r="AC477" i="2"/>
  <c r="AC17" i="2"/>
  <c r="AC373" i="2"/>
  <c r="AC310" i="2"/>
  <c r="AC522" i="2"/>
  <c r="AC402" i="2"/>
  <c r="AC16" i="2"/>
  <c r="AC6" i="2"/>
  <c r="AC157" i="2"/>
  <c r="AC205" i="2"/>
  <c r="AC200" i="2"/>
  <c r="AC273" i="2"/>
  <c r="AC549" i="2"/>
  <c r="AC544" i="2"/>
  <c r="AC293" i="2"/>
  <c r="AC26" i="2"/>
  <c r="AC726" i="2"/>
  <c r="AC94" i="2"/>
  <c r="AC449" i="2"/>
  <c r="AC731" i="2"/>
  <c r="AC435" i="2"/>
  <c r="AC445" i="2"/>
  <c r="AC107" i="2"/>
  <c r="AC541" i="2"/>
  <c r="AC581" i="2"/>
  <c r="AC367" i="2"/>
  <c r="AC545" i="2"/>
  <c r="AC294" i="2"/>
  <c r="AC664" i="2"/>
  <c r="AC542" i="2"/>
  <c r="AC312" i="2"/>
  <c r="AC130" i="2"/>
  <c r="AC300" i="2"/>
  <c r="AC654" i="2"/>
  <c r="AC663" i="2"/>
  <c r="AC563" i="2"/>
  <c r="AC172" i="2"/>
  <c r="AC621" i="2"/>
  <c r="AC612" i="2"/>
  <c r="AC482" i="2"/>
  <c r="AC104" i="2"/>
  <c r="AC468" i="2"/>
  <c r="AC105" i="2"/>
  <c r="AC461" i="2"/>
  <c r="AC377" i="2"/>
  <c r="AC258" i="2"/>
  <c r="AC43" i="2"/>
  <c r="AC600" i="2"/>
  <c r="AC384" i="2"/>
  <c r="AC348" i="2"/>
  <c r="AC308" i="2"/>
  <c r="AC340" i="2"/>
  <c r="AC501" i="2"/>
  <c r="AC330" i="2"/>
  <c r="AC326" i="2"/>
  <c r="AC423" i="2"/>
  <c r="AC75" i="2"/>
  <c r="AC184" i="2"/>
  <c r="AC182" i="2"/>
  <c r="AC512" i="2"/>
  <c r="AC694" i="2"/>
  <c r="AC734" i="2"/>
  <c r="AC311" i="2"/>
  <c r="AC447" i="2"/>
  <c r="AC662" i="2"/>
  <c r="AC66" i="2"/>
  <c r="AC397" i="2"/>
  <c r="AC128" i="2"/>
  <c r="AC480" i="2"/>
  <c r="AC675" i="2"/>
  <c r="AC552" i="2"/>
  <c r="AC21" i="2"/>
  <c r="AC588" i="2"/>
  <c r="AC457" i="2"/>
  <c r="AC715" i="2"/>
  <c r="AC636" i="2"/>
  <c r="AC209" i="2"/>
  <c r="AC452" i="2"/>
  <c r="AC537" i="2"/>
  <c r="AC327" i="2"/>
  <c r="AC436" i="2"/>
  <c r="AC507" i="2"/>
  <c r="AC368" i="2"/>
  <c r="AC291" i="2"/>
  <c r="AC50" i="2"/>
  <c r="AC498" i="2"/>
  <c r="AC630" i="2"/>
  <c r="AC443" i="2"/>
  <c r="AC108" i="2"/>
  <c r="AC361" i="2"/>
  <c r="AC486" i="2"/>
  <c r="AC35" i="2"/>
  <c r="AC598" i="2"/>
  <c r="AC464" i="2"/>
  <c r="AC409" i="2"/>
  <c r="AC48" i="2"/>
  <c r="AC721" i="2"/>
  <c r="AC342" i="2"/>
  <c r="AC280" i="2"/>
  <c r="AC647" i="2"/>
  <c r="AC37" i="2"/>
  <c r="AC163" i="2"/>
  <c r="AC633" i="2"/>
  <c r="AC144" i="2"/>
  <c r="AC33" i="2"/>
  <c r="AC240" i="2"/>
  <c r="AC379" i="2"/>
  <c r="AC231" i="2"/>
  <c r="AC41" i="2"/>
  <c r="AC438" i="2"/>
  <c r="AC279" i="2"/>
  <c r="AC96" i="2"/>
  <c r="AC287" i="2"/>
  <c r="AC97" i="2"/>
  <c r="AC83" i="2"/>
  <c r="AC396" i="2"/>
  <c r="AC470" i="2"/>
  <c r="AC284" i="2"/>
  <c r="AC722" i="2"/>
  <c r="AC359" i="2"/>
  <c r="AC386" i="2"/>
  <c r="AC622" i="2"/>
  <c r="AC536" i="2"/>
  <c r="AC659" i="2"/>
  <c r="AC601" i="2"/>
  <c r="AC683" i="2"/>
  <c r="AC695" i="2"/>
  <c r="AC213" i="2"/>
  <c r="AC390" i="2"/>
  <c r="AC99" i="2"/>
  <c r="AC125" i="2"/>
  <c r="AC69" i="2"/>
  <c r="AC685" i="2"/>
  <c r="AC32" i="2"/>
  <c r="AC628" i="2"/>
  <c r="AC220" i="2"/>
  <c r="AC465" i="2"/>
  <c r="AC366" i="2"/>
  <c r="AC274" i="2"/>
  <c r="AC192" i="2"/>
  <c r="AC109" i="2"/>
  <c r="AC352" i="2"/>
  <c r="AC288" i="2"/>
  <c r="AC718" i="2"/>
  <c r="AC225" i="2"/>
  <c r="AC363" i="2"/>
  <c r="AC149" i="2"/>
  <c r="AC717" i="2"/>
  <c r="AC705" i="2"/>
  <c r="AC484" i="2"/>
  <c r="AC697" i="2"/>
  <c r="AC515" i="2"/>
  <c r="AC566" i="2"/>
  <c r="AC412" i="2"/>
  <c r="AC54" i="2"/>
  <c r="AC91" i="2"/>
  <c r="AC334" i="2"/>
  <c r="AC414" i="2"/>
  <c r="AC644" i="2"/>
  <c r="AC634" i="2"/>
  <c r="AC116" i="2"/>
  <c r="AC139" i="2"/>
  <c r="AC516" i="2"/>
  <c r="AC674" i="2"/>
  <c r="AC492" i="2"/>
  <c r="AC315" i="2"/>
  <c r="AC509" i="2"/>
  <c r="AC448" i="2"/>
  <c r="AC450" i="2"/>
  <c r="AC281" i="2"/>
  <c r="AC152" i="2"/>
  <c r="AC63" i="2"/>
  <c r="AC646" i="2"/>
  <c r="AC689" i="2"/>
  <c r="AC573" i="2"/>
  <c r="AC353" i="2"/>
  <c r="AC687" i="2"/>
  <c r="AC417" i="2"/>
  <c r="AC210" i="2"/>
  <c r="AC732" i="2"/>
  <c r="AC671" i="2"/>
  <c r="AC533" i="2"/>
  <c r="AC713" i="2"/>
  <c r="AC517" i="2"/>
  <c r="AC102" i="2"/>
  <c r="AC506" i="2"/>
  <c r="AC458" i="2"/>
  <c r="AC599" i="2"/>
  <c r="AC89" i="2"/>
  <c r="AC207" i="2"/>
  <c r="AC259" i="2"/>
  <c r="AC665" i="2"/>
  <c r="AC642" i="2"/>
  <c r="AC388" i="2"/>
  <c r="AC370" i="2"/>
  <c r="AC78" i="2"/>
  <c r="AC631" i="2"/>
  <c r="AC466" i="2"/>
  <c r="AC322" i="2"/>
  <c r="AC143" i="2"/>
  <c r="AC656" i="2"/>
  <c r="AC323" i="2"/>
  <c r="AC719" i="2"/>
  <c r="AC392" i="2"/>
  <c r="AC430" i="2"/>
  <c r="AC557" i="2"/>
  <c r="AC365" i="2"/>
  <c r="AC462" i="2"/>
  <c r="AC708" i="2"/>
  <c r="AC219" i="2"/>
  <c r="AC134" i="2"/>
  <c r="AC596" i="2"/>
  <c r="AC235" i="2"/>
  <c r="AC707" i="2"/>
  <c r="AC387" i="2"/>
  <c r="AC329" i="2"/>
  <c r="AC357" i="2"/>
  <c r="AC441" i="2"/>
  <c r="AC525" i="2"/>
  <c r="AC605" i="2"/>
  <c r="AC690" i="2"/>
  <c r="AC511" i="2"/>
  <c r="AC451" i="2"/>
  <c r="AC592" i="2"/>
  <c r="AC437" i="2"/>
  <c r="AC587" i="2"/>
  <c r="AC591" i="2"/>
  <c r="AC606" i="2"/>
  <c r="AC92" i="2"/>
  <c r="AC639" i="2"/>
  <c r="AC455" i="2"/>
  <c r="AC324" i="2"/>
  <c r="AC375" i="2"/>
  <c r="AC216" i="2"/>
  <c r="AC303" i="2"/>
  <c r="AC183" i="2"/>
  <c r="AC564" i="2"/>
  <c r="AC546" i="2"/>
  <c r="AC610" i="2"/>
  <c r="AC649" i="2"/>
  <c r="AC495" i="2"/>
  <c r="AC292" i="2"/>
  <c r="AC421" i="2"/>
  <c r="AC304" i="2"/>
  <c r="AC302" i="2"/>
  <c r="AC702" i="2"/>
  <c r="AC565" i="2"/>
  <c r="AC710" i="2"/>
  <c r="AC561" i="2"/>
  <c r="AC459" i="2"/>
  <c r="AC645" i="2"/>
  <c r="AC256" i="2"/>
  <c r="AC658" i="2"/>
  <c r="AC493" i="2"/>
  <c r="AC680" i="2"/>
  <c r="AC399" i="2"/>
  <c r="AC688" i="2"/>
  <c r="AC640" i="2"/>
  <c r="AC424" i="2"/>
  <c r="AC497" i="2"/>
  <c r="AC682" i="2"/>
  <c r="AC712" i="2"/>
  <c r="AC553" i="2"/>
  <c r="AC623" i="2"/>
  <c r="AC733" i="2"/>
  <c r="AC668" i="2"/>
  <c r="AC582" i="2"/>
  <c r="AC660" i="2"/>
  <c r="AC571" i="2"/>
  <c r="AC714" i="2"/>
  <c r="AC626" i="2"/>
  <c r="AC513" i="2"/>
  <c r="AC692" i="2"/>
  <c r="AC699" i="2"/>
  <c r="AC584" i="2"/>
  <c r="AC700" i="2"/>
  <c r="AC607" i="2"/>
  <c r="AC698" i="2"/>
  <c r="AC720" i="2"/>
  <c r="AC679" i="2"/>
  <c r="AC709" i="2"/>
  <c r="AC673" i="2"/>
  <c r="AC701" i="2"/>
  <c r="AC670" i="2"/>
  <c r="AC691" i="2"/>
  <c r="AC730" i="2"/>
  <c r="AC627" i="2"/>
  <c r="AC666" i="2"/>
  <c r="AC724" i="2"/>
  <c r="U529" i="2"/>
  <c r="U531" i="2"/>
  <c r="U638" i="2"/>
  <c r="U165" i="2"/>
  <c r="U413" i="2"/>
  <c r="U263" i="2"/>
  <c r="U543" i="2"/>
  <c r="U316" i="2"/>
  <c r="U617" i="2"/>
  <c r="U426" i="2"/>
  <c r="U317" i="2"/>
  <c r="U469" i="2"/>
  <c r="U119" i="2"/>
  <c r="U137" i="2"/>
  <c r="U333" i="2"/>
  <c r="U681" i="2"/>
  <c r="U278" i="2"/>
  <c r="U98" i="2"/>
  <c r="U456" i="2"/>
  <c r="U518" i="2"/>
  <c r="U696" i="2"/>
  <c r="U371" i="2"/>
  <c r="U166" i="2"/>
  <c r="U46" i="2"/>
  <c r="U153" i="2"/>
  <c r="U80" i="2"/>
  <c r="U382" i="2"/>
  <c r="U23" i="2"/>
  <c r="U527" i="2"/>
  <c r="U296" i="2"/>
  <c r="U667" i="2"/>
  <c r="U61" i="2"/>
  <c r="U111" i="2"/>
  <c r="U597" i="2"/>
  <c r="U160" i="2"/>
  <c r="U652" i="2"/>
  <c r="U195" i="2"/>
  <c r="U67" i="2"/>
  <c r="U121" i="2"/>
  <c r="U620" i="2"/>
  <c r="U567" i="2"/>
  <c r="U22" i="2"/>
  <c r="U283" i="2"/>
  <c r="U418" i="2"/>
  <c r="U5" i="2"/>
  <c r="U115" i="2"/>
  <c r="U101" i="2"/>
  <c r="U490" i="2"/>
  <c r="U272" i="2"/>
  <c r="U87" i="2"/>
  <c r="U400" i="2"/>
  <c r="U238" i="2"/>
  <c r="U155" i="2"/>
  <c r="U604" i="2"/>
  <c r="U65" i="2"/>
  <c r="U59" i="2"/>
  <c r="U380" i="2"/>
  <c r="U491" i="2"/>
  <c r="U145" i="2"/>
  <c r="U572" i="2"/>
  <c r="U161" i="2"/>
  <c r="U232" i="2"/>
  <c r="U485" i="2"/>
  <c r="U393" i="2"/>
  <c r="U420" i="2"/>
  <c r="U177" i="2"/>
  <c r="U341" i="2"/>
  <c r="U508" i="2"/>
  <c r="U318" i="2"/>
  <c r="U250" i="2"/>
  <c r="U176" i="2"/>
  <c r="U442" i="2"/>
  <c r="U425" i="2"/>
  <c r="U86" i="2"/>
  <c r="U248" i="2"/>
  <c r="U140" i="2"/>
  <c r="U123" i="2"/>
  <c r="U453" i="2"/>
  <c r="U3" i="2"/>
  <c r="U95" i="2"/>
  <c r="U460" i="2"/>
  <c r="U332" i="2"/>
  <c r="U81" i="2"/>
  <c r="U337" i="2"/>
  <c r="U534" i="2"/>
  <c r="U593" i="2"/>
  <c r="U243" i="2"/>
  <c r="U277" i="2"/>
  <c r="U57" i="2"/>
  <c r="U635" i="2"/>
  <c r="U242" i="2"/>
  <c r="U295" i="2"/>
  <c r="U49" i="2"/>
  <c r="U297" i="2"/>
  <c r="U432" i="2"/>
  <c r="U38" i="2"/>
  <c r="U168" i="2"/>
  <c r="U376" i="2"/>
  <c r="U360" i="2"/>
  <c r="U7" i="2"/>
  <c r="U276" i="2"/>
  <c r="U239" i="2"/>
  <c r="U138" i="2"/>
  <c r="U142" i="2"/>
  <c r="U547" i="2"/>
  <c r="U678" i="2"/>
  <c r="U247" i="2"/>
  <c r="U378" i="2"/>
  <c r="U14" i="2"/>
  <c r="U20" i="2"/>
  <c r="U478" i="2"/>
  <c r="U62" i="2"/>
  <c r="U30" i="2"/>
  <c r="U206" i="2"/>
  <c r="U162" i="2"/>
  <c r="U251" i="2"/>
  <c r="U383" i="2"/>
  <c r="U362" i="2"/>
  <c r="U236" i="2"/>
  <c r="U29" i="2"/>
  <c r="U502" i="2"/>
  <c r="U202" i="2"/>
  <c r="U267" i="2"/>
  <c r="U185" i="2"/>
  <c r="U355" i="2"/>
  <c r="U611" i="2"/>
  <c r="U215" i="2"/>
  <c r="U167" i="2"/>
  <c r="U349" i="2"/>
  <c r="U401" i="2"/>
  <c r="U524" i="2"/>
  <c r="U410" i="2"/>
  <c r="U290" i="2"/>
  <c r="U189" i="2"/>
  <c r="U127" i="2"/>
  <c r="U255" i="2"/>
  <c r="U298" i="2"/>
  <c r="U39" i="2"/>
  <c r="U42" i="2"/>
  <c r="U112" i="2"/>
  <c r="U711" i="2"/>
  <c r="U221" i="2"/>
  <c r="U2" i="2"/>
  <c r="U439" i="2"/>
  <c r="U170" i="2"/>
  <c r="U252" i="2"/>
  <c r="U217" i="2"/>
  <c r="U159" i="2"/>
  <c r="U246" i="2"/>
  <c r="U244" i="2"/>
  <c r="U372" i="2"/>
  <c r="U703" i="2"/>
  <c r="U47" i="2"/>
  <c r="U422" i="2"/>
  <c r="U503" i="2"/>
  <c r="U472" i="2"/>
  <c r="U404" i="2"/>
  <c r="U27" i="2"/>
  <c r="U141" i="2"/>
  <c r="U519" i="2"/>
  <c r="U131" i="2"/>
  <c r="U487" i="2"/>
  <c r="U58" i="2"/>
  <c r="U569" i="2"/>
  <c r="U10" i="2"/>
  <c r="U126" i="2"/>
  <c r="U499" i="2"/>
  <c r="U381" i="2"/>
  <c r="U643" i="2"/>
  <c r="U555" i="2"/>
  <c r="U257" i="2"/>
  <c r="U556" i="2"/>
  <c r="U253" i="2"/>
  <c r="U637" i="2"/>
  <c r="U594" i="2"/>
  <c r="U580" i="2"/>
  <c r="U28" i="2"/>
  <c r="U539" i="2"/>
  <c r="U12" i="2"/>
  <c r="U227" i="2"/>
  <c r="U171" i="2"/>
  <c r="U222" i="2"/>
  <c r="U198" i="2"/>
  <c r="U677" i="2"/>
  <c r="U427" i="2"/>
  <c r="U321" i="2"/>
  <c r="U583" i="2"/>
  <c r="U194" i="2"/>
  <c r="U262" i="2"/>
  <c r="U618" i="2"/>
  <c r="U260" i="2"/>
  <c r="U672" i="2"/>
  <c r="U551" i="2"/>
  <c r="U146" i="2"/>
  <c r="U405" i="2"/>
  <c r="U446" i="2"/>
  <c r="U82" i="2"/>
  <c r="U615" i="2"/>
  <c r="U411" i="2"/>
  <c r="U444" i="2"/>
  <c r="U313" i="2"/>
  <c r="U693" i="2"/>
  <c r="U554" i="2"/>
  <c r="U275" i="2"/>
  <c r="U224" i="2"/>
  <c r="U590" i="2"/>
  <c r="U428" i="2"/>
  <c r="U129" i="2"/>
  <c r="U60" i="2"/>
  <c r="U570" i="2"/>
  <c r="U514" i="2"/>
  <c r="U233" i="2"/>
  <c r="U175" i="2"/>
  <c r="U74" i="2"/>
  <c r="U64" i="2"/>
  <c r="U118" i="2"/>
  <c r="U328" i="2"/>
  <c r="U494" i="2"/>
  <c r="U540" i="2"/>
  <c r="U505" i="2"/>
  <c r="U535" i="2"/>
  <c r="U286" i="2"/>
  <c r="U389" i="2"/>
  <c r="U53" i="2"/>
  <c r="U226" i="2"/>
  <c r="U164" i="2"/>
  <c r="U179" i="2"/>
  <c r="U40" i="2"/>
  <c r="U684" i="2"/>
  <c r="U265" i="2"/>
  <c r="U406" i="2"/>
  <c r="U538" i="2"/>
  <c r="U285" i="2"/>
  <c r="U706" i="2"/>
  <c r="U568" i="2"/>
  <c r="U289" i="2"/>
  <c r="U723" i="2"/>
  <c r="U595" i="2"/>
  <c r="U474" i="2"/>
  <c r="U454" i="2"/>
  <c r="U305" i="2"/>
  <c r="U228" i="2"/>
  <c r="U489" i="2"/>
  <c r="U90" i="2"/>
  <c r="U345" i="2"/>
  <c r="U190" i="2"/>
  <c r="U562" i="2"/>
  <c r="U735" i="2"/>
  <c r="U481" i="2"/>
  <c r="U266" i="2"/>
  <c r="U716" i="2"/>
  <c r="U13" i="2"/>
  <c r="U504" i="2"/>
  <c r="U346" i="2"/>
  <c r="U394" i="2"/>
  <c r="U476" i="2"/>
  <c r="U68" i="2"/>
  <c r="U320" i="2"/>
  <c r="U122" i="2"/>
  <c r="U218" i="2"/>
  <c r="U358" i="2"/>
  <c r="U475" i="2"/>
  <c r="U576" i="2"/>
  <c r="U416" i="2"/>
  <c r="U191" i="2"/>
  <c r="U586" i="2"/>
  <c r="U603" i="2"/>
  <c r="U369" i="2"/>
  <c r="U71" i="2"/>
  <c r="U77" i="2"/>
  <c r="U4" i="2"/>
  <c r="U488" i="2"/>
  <c r="U100" i="2"/>
  <c r="U114" i="2"/>
  <c r="U463" i="2"/>
  <c r="U510" i="2"/>
  <c r="U479" i="2"/>
  <c r="U201" i="2"/>
  <c r="U18" i="2"/>
  <c r="U496" i="2"/>
  <c r="U364" i="2"/>
  <c r="U79" i="2"/>
  <c r="U237" i="2"/>
  <c r="U173" i="2"/>
  <c r="U648" i="2"/>
  <c r="U728" i="2"/>
  <c r="U268" i="2"/>
  <c r="U577" i="2"/>
  <c r="U151" i="2"/>
  <c r="U301" i="2"/>
  <c r="U335" i="2"/>
  <c r="U169" i="2"/>
  <c r="U585" i="2"/>
  <c r="U254" i="2"/>
  <c r="U186" i="2"/>
  <c r="U36" i="2"/>
  <c r="U578" i="2"/>
  <c r="U619" i="2"/>
  <c r="U500" i="2"/>
  <c r="U351" i="2"/>
  <c r="U147" i="2"/>
  <c r="U338" i="2"/>
  <c r="U374" i="2"/>
  <c r="U613" i="2"/>
  <c r="U132" i="2"/>
  <c r="U56" i="2"/>
  <c r="U72" i="2"/>
  <c r="U55" i="2"/>
  <c r="U52" i="2"/>
  <c r="U44" i="2"/>
  <c r="U241" i="2"/>
  <c r="U34" i="2"/>
  <c r="U614" i="2"/>
  <c r="U158" i="2"/>
  <c r="U548" i="2"/>
  <c r="U616" i="2"/>
  <c r="U214" i="2"/>
  <c r="U655" i="2"/>
  <c r="U188" i="2"/>
  <c r="U148" i="2"/>
  <c r="U354" i="2"/>
  <c r="U395" i="2"/>
  <c r="U264" i="2"/>
  <c r="U106" i="2"/>
  <c r="U528" i="2"/>
  <c r="U199" i="2"/>
  <c r="U8" i="2"/>
  <c r="U415" i="2"/>
  <c r="U431" i="2"/>
  <c r="U729" i="2"/>
  <c r="U117" i="2"/>
  <c r="U234" i="2"/>
  <c r="U560" i="2"/>
  <c r="U661" i="2"/>
  <c r="U203" i="2"/>
  <c r="U579" i="2"/>
  <c r="U110" i="2"/>
  <c r="U24" i="2"/>
  <c r="U657" i="2"/>
  <c r="U309" i="2"/>
  <c r="U15" i="2"/>
  <c r="U154" i="2"/>
  <c r="U574" i="2"/>
  <c r="U523" i="2"/>
  <c r="U526" i="2"/>
  <c r="U650" i="2"/>
  <c r="U19" i="2"/>
  <c r="U483" i="2"/>
  <c r="U223" i="2"/>
  <c r="U193" i="2"/>
  <c r="U440" i="2"/>
  <c r="U325" i="2"/>
  <c r="U385" i="2"/>
  <c r="U407" i="2"/>
  <c r="U532" i="2"/>
  <c r="U550" i="2"/>
  <c r="U103" i="2"/>
  <c r="U306" i="2"/>
  <c r="U314" i="2"/>
  <c r="U249" i="2"/>
  <c r="U31" i="2"/>
  <c r="U350" i="2"/>
  <c r="U559" i="2"/>
  <c r="U398" i="2"/>
  <c r="U653" i="2"/>
  <c r="U204" i="2"/>
  <c r="U197" i="2"/>
  <c r="U625" i="2"/>
  <c r="U339" i="2"/>
  <c r="U434" i="2"/>
  <c r="U88" i="2"/>
  <c r="U93" i="2"/>
  <c r="U429" i="2"/>
  <c r="U608" i="2"/>
  <c r="U589" i="2"/>
  <c r="U124" i="2"/>
  <c r="U136" i="2"/>
  <c r="U84" i="2"/>
  <c r="U391" i="2"/>
  <c r="U156" i="2"/>
  <c r="U575" i="2"/>
  <c r="U271" i="2"/>
  <c r="U331" i="2"/>
  <c r="U686" i="2"/>
  <c r="U347" i="2"/>
  <c r="U212" i="2"/>
  <c r="U602" i="2"/>
  <c r="U85" i="2"/>
  <c r="U113" i="2"/>
  <c r="U269" i="2"/>
  <c r="U181" i="2"/>
  <c r="U403" i="2"/>
  <c r="U433" i="2"/>
  <c r="U229" i="2"/>
  <c r="U343" i="2"/>
  <c r="U120" i="2"/>
  <c r="U133" i="2"/>
  <c r="U356" i="2"/>
  <c r="U641" i="2"/>
  <c r="U282" i="2"/>
  <c r="U467" i="2"/>
  <c r="U180" i="2"/>
  <c r="U9" i="2"/>
  <c r="U299" i="2"/>
  <c r="U629" i="2"/>
  <c r="U150" i="2"/>
  <c r="U344" i="2"/>
  <c r="U11" i="2"/>
  <c r="U196" i="2"/>
  <c r="U70" i="2"/>
  <c r="U727" i="2"/>
  <c r="U135" i="2"/>
  <c r="U51" i="2"/>
  <c r="U530" i="2"/>
  <c r="U307" i="2"/>
  <c r="U261" i="2"/>
  <c r="U76" i="2"/>
  <c r="U521" i="2"/>
  <c r="U471" i="2"/>
  <c r="U632" i="2"/>
  <c r="U676" i="2"/>
  <c r="U25" i="2"/>
  <c r="U208" i="2"/>
  <c r="U558" i="2"/>
  <c r="U245" i="2"/>
  <c r="U230" i="2"/>
  <c r="U270" i="2"/>
  <c r="U520" i="2"/>
  <c r="U408" i="2"/>
  <c r="U187" i="2"/>
  <c r="U624" i="2"/>
  <c r="U73" i="2"/>
  <c r="U319" i="2"/>
  <c r="U651" i="2"/>
  <c r="U704" i="2"/>
  <c r="U725" i="2"/>
  <c r="U473" i="2"/>
  <c r="U174" i="2"/>
  <c r="U419" i="2"/>
  <c r="U336" i="2"/>
  <c r="U45" i="2"/>
  <c r="U609" i="2"/>
  <c r="U211" i="2"/>
  <c r="U669" i="2"/>
  <c r="U178" i="2"/>
  <c r="U477" i="2"/>
  <c r="U17" i="2"/>
  <c r="U373" i="2"/>
  <c r="U310" i="2"/>
  <c r="U522" i="2"/>
  <c r="U402" i="2"/>
  <c r="U16" i="2"/>
  <c r="U6" i="2"/>
  <c r="U157" i="2"/>
  <c r="U205" i="2"/>
  <c r="U200" i="2"/>
  <c r="U273" i="2"/>
  <c r="U549" i="2"/>
  <c r="U544" i="2"/>
  <c r="U293" i="2"/>
  <c r="U26" i="2"/>
  <c r="U726" i="2"/>
  <c r="U94" i="2"/>
  <c r="U449" i="2"/>
  <c r="U731" i="2"/>
  <c r="U435" i="2"/>
  <c r="U445" i="2"/>
  <c r="U107" i="2"/>
  <c r="U541" i="2"/>
  <c r="U581" i="2"/>
  <c r="U367" i="2"/>
  <c r="U545" i="2"/>
  <c r="U294" i="2"/>
  <c r="U664" i="2"/>
  <c r="U542" i="2"/>
  <c r="U312" i="2"/>
  <c r="U130" i="2"/>
  <c r="U300" i="2"/>
  <c r="U654" i="2"/>
  <c r="U663" i="2"/>
  <c r="U563" i="2"/>
  <c r="U172" i="2"/>
  <c r="U621" i="2"/>
  <c r="U612" i="2"/>
  <c r="U482" i="2"/>
  <c r="U104" i="2"/>
  <c r="U468" i="2"/>
  <c r="U105" i="2"/>
  <c r="U461" i="2"/>
  <c r="U377" i="2"/>
  <c r="U258" i="2"/>
  <c r="U43" i="2"/>
  <c r="U600" i="2"/>
  <c r="U384" i="2"/>
  <c r="U348" i="2"/>
  <c r="U308" i="2"/>
  <c r="U340" i="2"/>
  <c r="U501" i="2"/>
  <c r="U330" i="2"/>
  <c r="U326" i="2"/>
  <c r="U423" i="2"/>
  <c r="U75" i="2"/>
  <c r="U184" i="2"/>
  <c r="U182" i="2"/>
  <c r="U512" i="2"/>
  <c r="U694" i="2"/>
  <c r="U734" i="2"/>
  <c r="U311" i="2"/>
  <c r="U447" i="2"/>
  <c r="U662" i="2"/>
  <c r="U66" i="2"/>
  <c r="U397" i="2"/>
  <c r="U128" i="2"/>
  <c r="U480" i="2"/>
  <c r="U675" i="2"/>
  <c r="U552" i="2"/>
  <c r="U21" i="2"/>
  <c r="U588" i="2"/>
  <c r="U457" i="2"/>
  <c r="U715" i="2"/>
  <c r="U636" i="2"/>
  <c r="U209" i="2"/>
  <c r="U452" i="2"/>
  <c r="U537" i="2"/>
  <c r="U327" i="2"/>
  <c r="U436" i="2"/>
  <c r="U507" i="2"/>
  <c r="U368" i="2"/>
  <c r="U291" i="2"/>
  <c r="U50" i="2"/>
  <c r="U498" i="2"/>
  <c r="U630" i="2"/>
  <c r="U443" i="2"/>
  <c r="U108" i="2"/>
  <c r="U361" i="2"/>
  <c r="U486" i="2"/>
  <c r="U35" i="2"/>
  <c r="U598" i="2"/>
  <c r="U464" i="2"/>
  <c r="U409" i="2"/>
  <c r="U48" i="2"/>
  <c r="U721" i="2"/>
  <c r="U342" i="2"/>
  <c r="U280" i="2"/>
  <c r="U647" i="2"/>
  <c r="U37" i="2"/>
  <c r="U163" i="2"/>
  <c r="U633" i="2"/>
  <c r="U144" i="2"/>
  <c r="U33" i="2"/>
  <c r="U240" i="2"/>
  <c r="U379" i="2"/>
  <c r="U231" i="2"/>
  <c r="U41" i="2"/>
  <c r="U438" i="2"/>
  <c r="U279" i="2"/>
  <c r="U96" i="2"/>
  <c r="U287" i="2"/>
  <c r="U97" i="2"/>
  <c r="U83" i="2"/>
  <c r="U396" i="2"/>
  <c r="U470" i="2"/>
  <c r="U284" i="2"/>
  <c r="U722" i="2"/>
  <c r="U359" i="2"/>
  <c r="U386" i="2"/>
  <c r="U622" i="2"/>
  <c r="U536" i="2"/>
  <c r="U659" i="2"/>
  <c r="U601" i="2"/>
  <c r="U683" i="2"/>
  <c r="U695" i="2"/>
  <c r="U213" i="2"/>
  <c r="U390" i="2"/>
  <c r="U99" i="2"/>
  <c r="U125" i="2"/>
  <c r="U69" i="2"/>
  <c r="U685" i="2"/>
  <c r="U32" i="2"/>
  <c r="U628" i="2"/>
  <c r="U220" i="2"/>
  <c r="U465" i="2"/>
  <c r="U366" i="2"/>
  <c r="U274" i="2"/>
  <c r="U192" i="2"/>
  <c r="U109" i="2"/>
  <c r="U352" i="2"/>
  <c r="U288" i="2"/>
  <c r="U718" i="2"/>
  <c r="U225" i="2"/>
  <c r="U363" i="2"/>
  <c r="U149" i="2"/>
  <c r="U717" i="2"/>
  <c r="U705" i="2"/>
  <c r="U484" i="2"/>
  <c r="U697" i="2"/>
  <c r="U515" i="2"/>
  <c r="U566" i="2"/>
  <c r="U412" i="2"/>
  <c r="U54" i="2"/>
  <c r="U91" i="2"/>
  <c r="U334" i="2"/>
  <c r="U414" i="2"/>
  <c r="U644" i="2"/>
  <c r="U634" i="2"/>
  <c r="U116" i="2"/>
  <c r="U139" i="2"/>
  <c r="U516" i="2"/>
  <c r="U674" i="2"/>
  <c r="U492" i="2"/>
  <c r="U315" i="2"/>
  <c r="U509" i="2"/>
  <c r="U448" i="2"/>
  <c r="U450" i="2"/>
  <c r="U281" i="2"/>
  <c r="U152" i="2"/>
  <c r="U63" i="2"/>
  <c r="U646" i="2"/>
  <c r="U689" i="2"/>
  <c r="U573" i="2"/>
  <c r="U353" i="2"/>
  <c r="U687" i="2"/>
  <c r="U417" i="2"/>
  <c r="U210" i="2"/>
  <c r="U732" i="2"/>
  <c r="U671" i="2"/>
  <c r="U533" i="2"/>
  <c r="U713" i="2"/>
  <c r="U517" i="2"/>
  <c r="U102" i="2"/>
  <c r="U506" i="2"/>
  <c r="U458" i="2"/>
  <c r="U599" i="2"/>
  <c r="U89" i="2"/>
  <c r="U207" i="2"/>
  <c r="U259" i="2"/>
  <c r="U665" i="2"/>
  <c r="U642" i="2"/>
  <c r="U388" i="2"/>
  <c r="U370" i="2"/>
  <c r="U78" i="2"/>
  <c r="U631" i="2"/>
  <c r="U466" i="2"/>
  <c r="U322" i="2"/>
  <c r="U143" i="2"/>
  <c r="U656" i="2"/>
  <c r="U323" i="2"/>
  <c r="U719" i="2"/>
  <c r="U392" i="2"/>
  <c r="U430" i="2"/>
  <c r="U557" i="2"/>
  <c r="U365" i="2"/>
  <c r="U462" i="2"/>
  <c r="U708" i="2"/>
  <c r="U219" i="2"/>
  <c r="U134" i="2"/>
  <c r="U596" i="2"/>
  <c r="U235" i="2"/>
  <c r="U707" i="2"/>
  <c r="U387" i="2"/>
  <c r="U329" i="2"/>
  <c r="U357" i="2"/>
  <c r="U441" i="2"/>
  <c r="U525" i="2"/>
  <c r="U605" i="2"/>
  <c r="U690" i="2"/>
  <c r="U511" i="2"/>
  <c r="U451" i="2"/>
  <c r="U592" i="2"/>
  <c r="U437" i="2"/>
  <c r="U587" i="2"/>
  <c r="U591" i="2"/>
  <c r="U606" i="2"/>
  <c r="U92" i="2"/>
  <c r="U639" i="2"/>
  <c r="U455" i="2"/>
  <c r="U324" i="2"/>
  <c r="U375" i="2"/>
  <c r="U216" i="2"/>
  <c r="U303" i="2"/>
  <c r="U183" i="2"/>
  <c r="U564" i="2"/>
  <c r="U546" i="2"/>
  <c r="U610" i="2"/>
  <c r="U649" i="2"/>
  <c r="U495" i="2"/>
  <c r="U292" i="2"/>
  <c r="U421" i="2"/>
  <c r="U304" i="2"/>
  <c r="U302" i="2"/>
  <c r="U702" i="2"/>
  <c r="U565" i="2"/>
  <c r="U710" i="2"/>
  <c r="U561" i="2"/>
  <c r="U459" i="2"/>
  <c r="U645" i="2"/>
  <c r="U256" i="2"/>
  <c r="U658" i="2"/>
  <c r="U493" i="2"/>
  <c r="U680" i="2"/>
  <c r="U399" i="2"/>
  <c r="U688" i="2"/>
  <c r="U640" i="2"/>
  <c r="U424" i="2"/>
  <c r="U497" i="2"/>
  <c r="U682" i="2"/>
  <c r="U712" i="2"/>
  <c r="U553" i="2"/>
  <c r="U623" i="2"/>
  <c r="U733" i="2"/>
  <c r="U668" i="2"/>
  <c r="U582" i="2"/>
  <c r="U660" i="2"/>
  <c r="U571" i="2"/>
  <c r="U714" i="2"/>
  <c r="U626" i="2"/>
  <c r="U513" i="2"/>
  <c r="U692" i="2"/>
  <c r="U699" i="2"/>
  <c r="U584" i="2"/>
  <c r="U700" i="2"/>
  <c r="U607" i="2"/>
  <c r="U698" i="2"/>
  <c r="U720" i="2"/>
  <c r="U679" i="2"/>
  <c r="U709" i="2"/>
  <c r="U673" i="2"/>
  <c r="U701" i="2"/>
  <c r="U670" i="2"/>
  <c r="U691" i="2"/>
  <c r="U730" i="2"/>
  <c r="U627" i="2"/>
  <c r="U666" i="2"/>
  <c r="U724" i="2"/>
  <c r="T529" i="2"/>
  <c r="T531" i="2"/>
  <c r="T638" i="2"/>
  <c r="T165" i="2"/>
  <c r="T413" i="2"/>
  <c r="T263" i="2"/>
  <c r="T543" i="2"/>
  <c r="T316" i="2"/>
  <c r="T617" i="2"/>
  <c r="T426" i="2"/>
  <c r="T317" i="2"/>
  <c r="T469" i="2"/>
  <c r="T119" i="2"/>
  <c r="T137" i="2"/>
  <c r="T333" i="2"/>
  <c r="T681" i="2"/>
  <c r="T278" i="2"/>
  <c r="T98" i="2"/>
  <c r="T456" i="2"/>
  <c r="T518" i="2"/>
  <c r="T696" i="2"/>
  <c r="T371" i="2"/>
  <c r="T166" i="2"/>
  <c r="T46" i="2"/>
  <c r="T153" i="2"/>
  <c r="T80" i="2"/>
  <c r="T382" i="2"/>
  <c r="T23" i="2"/>
  <c r="T527" i="2"/>
  <c r="T296" i="2"/>
  <c r="T667" i="2"/>
  <c r="T61" i="2"/>
  <c r="T111" i="2"/>
  <c r="T597" i="2"/>
  <c r="T160" i="2"/>
  <c r="T652" i="2"/>
  <c r="T195" i="2"/>
  <c r="T67" i="2"/>
  <c r="T121" i="2"/>
  <c r="T620" i="2"/>
  <c r="T567" i="2"/>
  <c r="T22" i="2"/>
  <c r="T283" i="2"/>
  <c r="T418" i="2"/>
  <c r="T5" i="2"/>
  <c r="T115" i="2"/>
  <c r="T101" i="2"/>
  <c r="T490" i="2"/>
  <c r="T272" i="2"/>
  <c r="T87" i="2"/>
  <c r="T400" i="2"/>
  <c r="T238" i="2"/>
  <c r="T155" i="2"/>
  <c r="T604" i="2"/>
  <c r="T65" i="2"/>
  <c r="T59" i="2"/>
  <c r="T380" i="2"/>
  <c r="T491" i="2"/>
  <c r="T145" i="2"/>
  <c r="T572" i="2"/>
  <c r="T161" i="2"/>
  <c r="T232" i="2"/>
  <c r="T485" i="2"/>
  <c r="T393" i="2"/>
  <c r="T420" i="2"/>
  <c r="T177" i="2"/>
  <c r="T341" i="2"/>
  <c r="T508" i="2"/>
  <c r="T318" i="2"/>
  <c r="T250" i="2"/>
  <c r="T176" i="2"/>
  <c r="T442" i="2"/>
  <c r="T425" i="2"/>
  <c r="T86" i="2"/>
  <c r="T248" i="2"/>
  <c r="T140" i="2"/>
  <c r="T123" i="2"/>
  <c r="T453" i="2"/>
  <c r="T3" i="2"/>
  <c r="T95" i="2"/>
  <c r="T460" i="2"/>
  <c r="T332" i="2"/>
  <c r="T81" i="2"/>
  <c r="T337" i="2"/>
  <c r="T534" i="2"/>
  <c r="T593" i="2"/>
  <c r="T243" i="2"/>
  <c r="T277" i="2"/>
  <c r="T57" i="2"/>
  <c r="T635" i="2"/>
  <c r="T242" i="2"/>
  <c r="T295" i="2"/>
  <c r="T49" i="2"/>
  <c r="T297" i="2"/>
  <c r="T432" i="2"/>
  <c r="T38" i="2"/>
  <c r="T168" i="2"/>
  <c r="T376" i="2"/>
  <c r="T360" i="2"/>
  <c r="T7" i="2"/>
  <c r="T276" i="2"/>
  <c r="T239" i="2"/>
  <c r="T138" i="2"/>
  <c r="T142" i="2"/>
  <c r="T547" i="2"/>
  <c r="T678" i="2"/>
  <c r="T247" i="2"/>
  <c r="T378" i="2"/>
  <c r="T14" i="2"/>
  <c r="T20" i="2"/>
  <c r="T478" i="2"/>
  <c r="T62" i="2"/>
  <c r="T30" i="2"/>
  <c r="T206" i="2"/>
  <c r="T162" i="2"/>
  <c r="T251" i="2"/>
  <c r="T383" i="2"/>
  <c r="T362" i="2"/>
  <c r="T236" i="2"/>
  <c r="T29" i="2"/>
  <c r="T502" i="2"/>
  <c r="T202" i="2"/>
  <c r="T267" i="2"/>
  <c r="T185" i="2"/>
  <c r="T355" i="2"/>
  <c r="T611" i="2"/>
  <c r="T215" i="2"/>
  <c r="T167" i="2"/>
  <c r="T349" i="2"/>
  <c r="T401" i="2"/>
  <c r="T524" i="2"/>
  <c r="T410" i="2"/>
  <c r="T290" i="2"/>
  <c r="T189" i="2"/>
  <c r="T127" i="2"/>
  <c r="T255" i="2"/>
  <c r="T298" i="2"/>
  <c r="T39" i="2"/>
  <c r="T42" i="2"/>
  <c r="T112" i="2"/>
  <c r="T711" i="2"/>
  <c r="T221" i="2"/>
  <c r="T2" i="2"/>
  <c r="T439" i="2"/>
  <c r="T170" i="2"/>
  <c r="T252" i="2"/>
  <c r="T217" i="2"/>
  <c r="T159" i="2"/>
  <c r="T246" i="2"/>
  <c r="T244" i="2"/>
  <c r="T372" i="2"/>
  <c r="T703" i="2"/>
  <c r="T47" i="2"/>
  <c r="T422" i="2"/>
  <c r="T503" i="2"/>
  <c r="T472" i="2"/>
  <c r="T404" i="2"/>
  <c r="T27" i="2"/>
  <c r="T141" i="2"/>
  <c r="T519" i="2"/>
  <c r="T131" i="2"/>
  <c r="T487" i="2"/>
  <c r="T58" i="2"/>
  <c r="T569" i="2"/>
  <c r="T10" i="2"/>
  <c r="T126" i="2"/>
  <c r="T499" i="2"/>
  <c r="T381" i="2"/>
  <c r="T643" i="2"/>
  <c r="T555" i="2"/>
  <c r="T257" i="2"/>
  <c r="T556" i="2"/>
  <c r="T253" i="2"/>
  <c r="T637" i="2"/>
  <c r="T594" i="2"/>
  <c r="T580" i="2"/>
  <c r="T28" i="2"/>
  <c r="T539" i="2"/>
  <c r="T12" i="2"/>
  <c r="T227" i="2"/>
  <c r="T171" i="2"/>
  <c r="T222" i="2"/>
  <c r="T198" i="2"/>
  <c r="T677" i="2"/>
  <c r="T427" i="2"/>
  <c r="T321" i="2"/>
  <c r="T583" i="2"/>
  <c r="T194" i="2"/>
  <c r="T262" i="2"/>
  <c r="T618" i="2"/>
  <c r="T260" i="2"/>
  <c r="T672" i="2"/>
  <c r="T551" i="2"/>
  <c r="T146" i="2"/>
  <c r="T405" i="2"/>
  <c r="T446" i="2"/>
  <c r="T82" i="2"/>
  <c r="T615" i="2"/>
  <c r="T411" i="2"/>
  <c r="T444" i="2"/>
  <c r="T313" i="2"/>
  <c r="T693" i="2"/>
  <c r="T554" i="2"/>
  <c r="T275" i="2"/>
  <c r="T224" i="2"/>
  <c r="T590" i="2"/>
  <c r="T428" i="2"/>
  <c r="T129" i="2"/>
  <c r="T60" i="2"/>
  <c r="T570" i="2"/>
  <c r="T514" i="2"/>
  <c r="T233" i="2"/>
  <c r="T175" i="2"/>
  <c r="T74" i="2"/>
  <c r="T64" i="2"/>
  <c r="T118" i="2"/>
  <c r="T328" i="2"/>
  <c r="T494" i="2"/>
  <c r="T540" i="2"/>
  <c r="T505" i="2"/>
  <c r="T535" i="2"/>
  <c r="T286" i="2"/>
  <c r="T389" i="2"/>
  <c r="T53" i="2"/>
  <c r="T226" i="2"/>
  <c r="T164" i="2"/>
  <c r="T179" i="2"/>
  <c r="T40" i="2"/>
  <c r="T684" i="2"/>
  <c r="T265" i="2"/>
  <c r="T406" i="2"/>
  <c r="T538" i="2"/>
  <c r="T285" i="2"/>
  <c r="T706" i="2"/>
  <c r="T568" i="2"/>
  <c r="T289" i="2"/>
  <c r="T723" i="2"/>
  <c r="T595" i="2"/>
  <c r="T474" i="2"/>
  <c r="T454" i="2"/>
  <c r="T305" i="2"/>
  <c r="T228" i="2"/>
  <c r="T489" i="2"/>
  <c r="T90" i="2"/>
  <c r="T345" i="2"/>
  <c r="T190" i="2"/>
  <c r="T562" i="2"/>
  <c r="T735" i="2"/>
  <c r="T481" i="2"/>
  <c r="T266" i="2"/>
  <c r="T716" i="2"/>
  <c r="T13" i="2"/>
  <c r="T504" i="2"/>
  <c r="T346" i="2"/>
  <c r="T394" i="2"/>
  <c r="T476" i="2"/>
  <c r="T68" i="2"/>
  <c r="T320" i="2"/>
  <c r="T122" i="2"/>
  <c r="T218" i="2"/>
  <c r="T358" i="2"/>
  <c r="T475" i="2"/>
  <c r="T576" i="2"/>
  <c r="T416" i="2"/>
  <c r="T191" i="2"/>
  <c r="T586" i="2"/>
  <c r="T603" i="2"/>
  <c r="T369" i="2"/>
  <c r="T71" i="2"/>
  <c r="T77" i="2"/>
  <c r="T4" i="2"/>
  <c r="T488" i="2"/>
  <c r="T100" i="2"/>
  <c r="T114" i="2"/>
  <c r="T463" i="2"/>
  <c r="T510" i="2"/>
  <c r="T479" i="2"/>
  <c r="T201" i="2"/>
  <c r="T18" i="2"/>
  <c r="T496" i="2"/>
  <c r="T364" i="2"/>
  <c r="T79" i="2"/>
  <c r="T237" i="2"/>
  <c r="T173" i="2"/>
  <c r="T648" i="2"/>
  <c r="T728" i="2"/>
  <c r="T268" i="2"/>
  <c r="T577" i="2"/>
  <c r="T151" i="2"/>
  <c r="T301" i="2"/>
  <c r="T335" i="2"/>
  <c r="T169" i="2"/>
  <c r="T585" i="2"/>
  <c r="T254" i="2"/>
  <c r="T186" i="2"/>
  <c r="T36" i="2"/>
  <c r="T578" i="2"/>
  <c r="T619" i="2"/>
  <c r="T500" i="2"/>
  <c r="T351" i="2"/>
  <c r="T147" i="2"/>
  <c r="T338" i="2"/>
  <c r="T374" i="2"/>
  <c r="T613" i="2"/>
  <c r="T132" i="2"/>
  <c r="T56" i="2"/>
  <c r="T72" i="2"/>
  <c r="T55" i="2"/>
  <c r="T52" i="2"/>
  <c r="T44" i="2"/>
  <c r="T241" i="2"/>
  <c r="T34" i="2"/>
  <c r="T614" i="2"/>
  <c r="T158" i="2"/>
  <c r="T548" i="2"/>
  <c r="T616" i="2"/>
  <c r="T214" i="2"/>
  <c r="T655" i="2"/>
  <c r="T188" i="2"/>
  <c r="T148" i="2"/>
  <c r="T354" i="2"/>
  <c r="T395" i="2"/>
  <c r="T264" i="2"/>
  <c r="T106" i="2"/>
  <c r="T528" i="2"/>
  <c r="T199" i="2"/>
  <c r="T8" i="2"/>
  <c r="T415" i="2"/>
  <c r="T431" i="2"/>
  <c r="T729" i="2"/>
  <c r="T117" i="2"/>
  <c r="T234" i="2"/>
  <c r="T560" i="2"/>
  <c r="T661" i="2"/>
  <c r="T203" i="2"/>
  <c r="T579" i="2"/>
  <c r="T110" i="2"/>
  <c r="T24" i="2"/>
  <c r="T657" i="2"/>
  <c r="T309" i="2"/>
  <c r="T15" i="2"/>
  <c r="T154" i="2"/>
  <c r="T574" i="2"/>
  <c r="T523" i="2"/>
  <c r="T526" i="2"/>
  <c r="T650" i="2"/>
  <c r="T19" i="2"/>
  <c r="T483" i="2"/>
  <c r="T223" i="2"/>
  <c r="T193" i="2"/>
  <c r="T440" i="2"/>
  <c r="T325" i="2"/>
  <c r="T385" i="2"/>
  <c r="T407" i="2"/>
  <c r="T532" i="2"/>
  <c r="T550" i="2"/>
  <c r="T103" i="2"/>
  <c r="T306" i="2"/>
  <c r="T314" i="2"/>
  <c r="T249" i="2"/>
  <c r="T31" i="2"/>
  <c r="T350" i="2"/>
  <c r="T559" i="2"/>
  <c r="T398" i="2"/>
  <c r="T653" i="2"/>
  <c r="T204" i="2"/>
  <c r="T197" i="2"/>
  <c r="T625" i="2"/>
  <c r="T339" i="2"/>
  <c r="T434" i="2"/>
  <c r="T88" i="2"/>
  <c r="T93" i="2"/>
  <c r="T429" i="2"/>
  <c r="T608" i="2"/>
  <c r="T589" i="2"/>
  <c r="T124" i="2"/>
  <c r="T136" i="2"/>
  <c r="T84" i="2"/>
  <c r="T391" i="2"/>
  <c r="T156" i="2"/>
  <c r="T575" i="2"/>
  <c r="T271" i="2"/>
  <c r="T331" i="2"/>
  <c r="T686" i="2"/>
  <c r="T347" i="2"/>
  <c r="T212" i="2"/>
  <c r="T602" i="2"/>
  <c r="T85" i="2"/>
  <c r="T113" i="2"/>
  <c r="T269" i="2"/>
  <c r="T181" i="2"/>
  <c r="T403" i="2"/>
  <c r="T433" i="2"/>
  <c r="T229" i="2"/>
  <c r="T343" i="2"/>
  <c r="T120" i="2"/>
  <c r="T133" i="2"/>
  <c r="T356" i="2"/>
  <c r="T641" i="2"/>
  <c r="T282" i="2"/>
  <c r="T467" i="2"/>
  <c r="T180" i="2"/>
  <c r="T9" i="2"/>
  <c r="T299" i="2"/>
  <c r="T629" i="2"/>
  <c r="T150" i="2"/>
  <c r="T344" i="2"/>
  <c r="T11" i="2"/>
  <c r="T196" i="2"/>
  <c r="T70" i="2"/>
  <c r="T727" i="2"/>
  <c r="T135" i="2"/>
  <c r="T51" i="2"/>
  <c r="T530" i="2"/>
  <c r="T307" i="2"/>
  <c r="T261" i="2"/>
  <c r="T76" i="2"/>
  <c r="T521" i="2"/>
  <c r="T471" i="2"/>
  <c r="T632" i="2"/>
  <c r="T676" i="2"/>
  <c r="T25" i="2"/>
  <c r="T208" i="2"/>
  <c r="T558" i="2"/>
  <c r="T245" i="2"/>
  <c r="T230" i="2"/>
  <c r="T270" i="2"/>
  <c r="T520" i="2"/>
  <c r="T408" i="2"/>
  <c r="T187" i="2"/>
  <c r="T624" i="2"/>
  <c r="T73" i="2"/>
  <c r="T319" i="2"/>
  <c r="T651" i="2"/>
  <c r="T704" i="2"/>
  <c r="T725" i="2"/>
  <c r="T473" i="2"/>
  <c r="T174" i="2"/>
  <c r="T419" i="2"/>
  <c r="T336" i="2"/>
  <c r="T45" i="2"/>
  <c r="T609" i="2"/>
  <c r="T211" i="2"/>
  <c r="T669" i="2"/>
  <c r="T178" i="2"/>
  <c r="T477" i="2"/>
  <c r="T17" i="2"/>
  <c r="T373" i="2"/>
  <c r="T310" i="2"/>
  <c r="T522" i="2"/>
  <c r="T402" i="2"/>
  <c r="T16" i="2"/>
  <c r="T6" i="2"/>
  <c r="T157" i="2"/>
  <c r="T205" i="2"/>
  <c r="T200" i="2"/>
  <c r="T273" i="2"/>
  <c r="T549" i="2"/>
  <c r="T544" i="2"/>
  <c r="T293" i="2"/>
  <c r="T26" i="2"/>
  <c r="T726" i="2"/>
  <c r="T94" i="2"/>
  <c r="T449" i="2"/>
  <c r="T731" i="2"/>
  <c r="T435" i="2"/>
  <c r="T445" i="2"/>
  <c r="T107" i="2"/>
  <c r="T541" i="2"/>
  <c r="T581" i="2"/>
  <c r="T367" i="2"/>
  <c r="T545" i="2"/>
  <c r="T294" i="2"/>
  <c r="T664" i="2"/>
  <c r="T542" i="2"/>
  <c r="T312" i="2"/>
  <c r="T130" i="2"/>
  <c r="T300" i="2"/>
  <c r="T654" i="2"/>
  <c r="T663" i="2"/>
  <c r="T563" i="2"/>
  <c r="T172" i="2"/>
  <c r="T621" i="2"/>
  <c r="T612" i="2"/>
  <c r="T482" i="2"/>
  <c r="T104" i="2"/>
  <c r="T468" i="2"/>
  <c r="T105" i="2"/>
  <c r="T461" i="2"/>
  <c r="T377" i="2"/>
  <c r="T258" i="2"/>
  <c r="T43" i="2"/>
  <c r="T600" i="2"/>
  <c r="T384" i="2"/>
  <c r="T348" i="2"/>
  <c r="T308" i="2"/>
  <c r="T340" i="2"/>
  <c r="T501" i="2"/>
  <c r="T330" i="2"/>
  <c r="T326" i="2"/>
  <c r="T423" i="2"/>
  <c r="T75" i="2"/>
  <c r="T184" i="2"/>
  <c r="T182" i="2"/>
  <c r="T512" i="2"/>
  <c r="T694" i="2"/>
  <c r="T734" i="2"/>
  <c r="T311" i="2"/>
  <c r="T447" i="2"/>
  <c r="T662" i="2"/>
  <c r="T66" i="2"/>
  <c r="T397" i="2"/>
  <c r="T128" i="2"/>
  <c r="T480" i="2"/>
  <c r="T675" i="2"/>
  <c r="T552" i="2"/>
  <c r="T21" i="2"/>
  <c r="T588" i="2"/>
  <c r="T457" i="2"/>
  <c r="T715" i="2"/>
  <c r="T636" i="2"/>
  <c r="T209" i="2"/>
  <c r="T452" i="2"/>
  <c r="T537" i="2"/>
  <c r="T327" i="2"/>
  <c r="T436" i="2"/>
  <c r="T507" i="2"/>
  <c r="T368" i="2"/>
  <c r="T291" i="2"/>
  <c r="T50" i="2"/>
  <c r="T498" i="2"/>
  <c r="T630" i="2"/>
  <c r="T443" i="2"/>
  <c r="T108" i="2"/>
  <c r="T361" i="2"/>
  <c r="T486" i="2"/>
  <c r="T35" i="2"/>
  <c r="T598" i="2"/>
  <c r="T464" i="2"/>
  <c r="T409" i="2"/>
  <c r="T48" i="2"/>
  <c r="T721" i="2"/>
  <c r="T342" i="2"/>
  <c r="T280" i="2"/>
  <c r="T647" i="2"/>
  <c r="T37" i="2"/>
  <c r="T163" i="2"/>
  <c r="T633" i="2"/>
  <c r="T144" i="2"/>
  <c r="T33" i="2"/>
  <c r="T240" i="2"/>
  <c r="T379" i="2"/>
  <c r="T231" i="2"/>
  <c r="T41" i="2"/>
  <c r="T438" i="2"/>
  <c r="T279" i="2"/>
  <c r="T96" i="2"/>
  <c r="T287" i="2"/>
  <c r="T97" i="2"/>
  <c r="T83" i="2"/>
  <c r="T396" i="2"/>
  <c r="T470" i="2"/>
  <c r="T284" i="2"/>
  <c r="T722" i="2"/>
  <c r="T359" i="2"/>
  <c r="T386" i="2"/>
  <c r="T622" i="2"/>
  <c r="T536" i="2"/>
  <c r="T659" i="2"/>
  <c r="T601" i="2"/>
  <c r="T683" i="2"/>
  <c r="T695" i="2"/>
  <c r="T213" i="2"/>
  <c r="T390" i="2"/>
  <c r="T99" i="2"/>
  <c r="T125" i="2"/>
  <c r="T69" i="2"/>
  <c r="T685" i="2"/>
  <c r="T32" i="2"/>
  <c r="T628" i="2"/>
  <c r="T220" i="2"/>
  <c r="T465" i="2"/>
  <c r="T366" i="2"/>
  <c r="T274" i="2"/>
  <c r="T192" i="2"/>
  <c r="T109" i="2"/>
  <c r="T352" i="2"/>
  <c r="T288" i="2"/>
  <c r="T718" i="2"/>
  <c r="T225" i="2"/>
  <c r="T363" i="2"/>
  <c r="T149" i="2"/>
  <c r="T717" i="2"/>
  <c r="T705" i="2"/>
  <c r="T484" i="2"/>
  <c r="T697" i="2"/>
  <c r="T515" i="2"/>
  <c r="T566" i="2"/>
  <c r="T412" i="2"/>
  <c r="T54" i="2"/>
  <c r="T91" i="2"/>
  <c r="T334" i="2"/>
  <c r="T414" i="2"/>
  <c r="T644" i="2"/>
  <c r="T634" i="2"/>
  <c r="T116" i="2"/>
  <c r="T139" i="2"/>
  <c r="T516" i="2"/>
  <c r="T674" i="2"/>
  <c r="T492" i="2"/>
  <c r="T315" i="2"/>
  <c r="T509" i="2"/>
  <c r="T448" i="2"/>
  <c r="T450" i="2"/>
  <c r="T281" i="2"/>
  <c r="T152" i="2"/>
  <c r="T63" i="2"/>
  <c r="T646" i="2"/>
  <c r="T689" i="2"/>
  <c r="T573" i="2"/>
  <c r="T353" i="2"/>
  <c r="T687" i="2"/>
  <c r="T417" i="2"/>
  <c r="T210" i="2"/>
  <c r="T732" i="2"/>
  <c r="T671" i="2"/>
  <c r="T533" i="2"/>
  <c r="T713" i="2"/>
  <c r="T517" i="2"/>
  <c r="T102" i="2"/>
  <c r="T506" i="2"/>
  <c r="T458" i="2"/>
  <c r="T599" i="2"/>
  <c r="T89" i="2"/>
  <c r="T207" i="2"/>
  <c r="T259" i="2"/>
  <c r="T665" i="2"/>
  <c r="T642" i="2"/>
  <c r="T388" i="2"/>
  <c r="T370" i="2"/>
  <c r="T78" i="2"/>
  <c r="T631" i="2"/>
  <c r="T466" i="2"/>
  <c r="T322" i="2"/>
  <c r="T143" i="2"/>
  <c r="T656" i="2"/>
  <c r="T323" i="2"/>
  <c r="T719" i="2"/>
  <c r="T392" i="2"/>
  <c r="T430" i="2"/>
  <c r="T557" i="2"/>
  <c r="T365" i="2"/>
  <c r="T462" i="2"/>
  <c r="T708" i="2"/>
  <c r="T219" i="2"/>
  <c r="T134" i="2"/>
  <c r="T596" i="2"/>
  <c r="T235" i="2"/>
  <c r="T707" i="2"/>
  <c r="T387" i="2"/>
  <c r="T329" i="2"/>
  <c r="T357" i="2"/>
  <c r="T441" i="2"/>
  <c r="T525" i="2"/>
  <c r="T605" i="2"/>
  <c r="T690" i="2"/>
  <c r="T511" i="2"/>
  <c r="T451" i="2"/>
  <c r="T592" i="2"/>
  <c r="T437" i="2"/>
  <c r="T587" i="2"/>
  <c r="T591" i="2"/>
  <c r="T606" i="2"/>
  <c r="T92" i="2"/>
  <c r="T639" i="2"/>
  <c r="T455" i="2"/>
  <c r="T324" i="2"/>
  <c r="T375" i="2"/>
  <c r="T216" i="2"/>
  <c r="T303" i="2"/>
  <c r="T183" i="2"/>
  <c r="T564" i="2"/>
  <c r="T546" i="2"/>
  <c r="T610" i="2"/>
  <c r="T649" i="2"/>
  <c r="T495" i="2"/>
  <c r="T292" i="2"/>
  <c r="T421" i="2"/>
  <c r="T304" i="2"/>
  <c r="T302" i="2"/>
  <c r="T702" i="2"/>
  <c r="T565" i="2"/>
  <c r="T710" i="2"/>
  <c r="T561" i="2"/>
  <c r="T459" i="2"/>
  <c r="T645" i="2"/>
  <c r="T256" i="2"/>
  <c r="T658" i="2"/>
  <c r="T493" i="2"/>
  <c r="T680" i="2"/>
  <c r="T399" i="2"/>
  <c r="T688" i="2"/>
  <c r="T640" i="2"/>
  <c r="T424" i="2"/>
  <c r="T497" i="2"/>
  <c r="T682" i="2"/>
  <c r="T712" i="2"/>
  <c r="T553" i="2"/>
  <c r="T623" i="2"/>
  <c r="T733" i="2"/>
  <c r="T668" i="2"/>
  <c r="T582" i="2"/>
  <c r="T660" i="2"/>
  <c r="T571" i="2"/>
  <c r="T714" i="2"/>
  <c r="T626" i="2"/>
  <c r="T513" i="2"/>
  <c r="T692" i="2"/>
  <c r="T699" i="2"/>
  <c r="T584" i="2"/>
  <c r="T700" i="2"/>
  <c r="T607" i="2"/>
  <c r="T698" i="2"/>
  <c r="T720" i="2"/>
  <c r="T679" i="2"/>
  <c r="T709" i="2"/>
  <c r="T673" i="2"/>
  <c r="T701" i="2"/>
  <c r="T670" i="2"/>
  <c r="T691" i="2"/>
  <c r="T730" i="2"/>
  <c r="T627" i="2"/>
  <c r="T666" i="2"/>
  <c r="T724" i="2"/>
  <c r="S529" i="2"/>
  <c r="S531" i="2"/>
  <c r="S638" i="2"/>
  <c r="S165" i="2"/>
  <c r="S413" i="2"/>
  <c r="S263" i="2"/>
  <c r="S543" i="2"/>
  <c r="S316" i="2"/>
  <c r="S617" i="2"/>
  <c r="S426" i="2"/>
  <c r="S317" i="2"/>
  <c r="S469" i="2"/>
  <c r="S119" i="2"/>
  <c r="S137" i="2"/>
  <c r="S333" i="2"/>
  <c r="S681" i="2"/>
  <c r="S278" i="2"/>
  <c r="S98" i="2"/>
  <c r="S456" i="2"/>
  <c r="S518" i="2"/>
  <c r="S696" i="2"/>
  <c r="S371" i="2"/>
  <c r="S166" i="2"/>
  <c r="S46" i="2"/>
  <c r="S153" i="2"/>
  <c r="S80" i="2"/>
  <c r="S382" i="2"/>
  <c r="S23" i="2"/>
  <c r="S527" i="2"/>
  <c r="S296" i="2"/>
  <c r="S667" i="2"/>
  <c r="S61" i="2"/>
  <c r="S111" i="2"/>
  <c r="S597" i="2"/>
  <c r="S160" i="2"/>
  <c r="S652" i="2"/>
  <c r="S195" i="2"/>
  <c r="S67" i="2"/>
  <c r="S121" i="2"/>
  <c r="S620" i="2"/>
  <c r="S567" i="2"/>
  <c r="S22" i="2"/>
  <c r="S283" i="2"/>
  <c r="S418" i="2"/>
  <c r="S5" i="2"/>
  <c r="S115" i="2"/>
  <c r="S101" i="2"/>
  <c r="S490" i="2"/>
  <c r="S272" i="2"/>
  <c r="S87" i="2"/>
  <c r="S400" i="2"/>
  <c r="S238" i="2"/>
  <c r="S155" i="2"/>
  <c r="S604" i="2"/>
  <c r="S65" i="2"/>
  <c r="S59" i="2"/>
  <c r="S380" i="2"/>
  <c r="S491" i="2"/>
  <c r="S145" i="2"/>
  <c r="S572" i="2"/>
  <c r="S161" i="2"/>
  <c r="S232" i="2"/>
  <c r="S485" i="2"/>
  <c r="S393" i="2"/>
  <c r="S420" i="2"/>
  <c r="S177" i="2"/>
  <c r="S341" i="2"/>
  <c r="S508" i="2"/>
  <c r="S318" i="2"/>
  <c r="S250" i="2"/>
  <c r="S176" i="2"/>
  <c r="S442" i="2"/>
  <c r="S425" i="2"/>
  <c r="S86" i="2"/>
  <c r="S248" i="2"/>
  <c r="S140" i="2"/>
  <c r="S123" i="2"/>
  <c r="S453" i="2"/>
  <c r="S3" i="2"/>
  <c r="S95" i="2"/>
  <c r="S460" i="2"/>
  <c r="S332" i="2"/>
  <c r="S81" i="2"/>
  <c r="S337" i="2"/>
  <c r="S534" i="2"/>
  <c r="S593" i="2"/>
  <c r="S243" i="2"/>
  <c r="S277" i="2"/>
  <c r="S57" i="2"/>
  <c r="S635" i="2"/>
  <c r="S242" i="2"/>
  <c r="S295" i="2"/>
  <c r="S49" i="2"/>
  <c r="S297" i="2"/>
  <c r="S432" i="2"/>
  <c r="S38" i="2"/>
  <c r="S168" i="2"/>
  <c r="S376" i="2"/>
  <c r="S360" i="2"/>
  <c r="S7" i="2"/>
  <c r="S276" i="2"/>
  <c r="S239" i="2"/>
  <c r="S138" i="2"/>
  <c r="S142" i="2"/>
  <c r="S547" i="2"/>
  <c r="S678" i="2"/>
  <c r="S247" i="2"/>
  <c r="S378" i="2"/>
  <c r="S14" i="2"/>
  <c r="S20" i="2"/>
  <c r="S478" i="2"/>
  <c r="S62" i="2"/>
  <c r="S30" i="2"/>
  <c r="S206" i="2"/>
  <c r="S162" i="2"/>
  <c r="S251" i="2"/>
  <c r="S383" i="2"/>
  <c r="S362" i="2"/>
  <c r="S236" i="2"/>
  <c r="S29" i="2"/>
  <c r="S502" i="2"/>
  <c r="S202" i="2"/>
  <c r="S267" i="2"/>
  <c r="S185" i="2"/>
  <c r="S355" i="2"/>
  <c r="S611" i="2"/>
  <c r="S215" i="2"/>
  <c r="S167" i="2"/>
  <c r="S349" i="2"/>
  <c r="S401" i="2"/>
  <c r="S524" i="2"/>
  <c r="S410" i="2"/>
  <c r="S290" i="2"/>
  <c r="S189" i="2"/>
  <c r="S127" i="2"/>
  <c r="S255" i="2"/>
  <c r="S298" i="2"/>
  <c r="S39" i="2"/>
  <c r="S42" i="2"/>
  <c r="S112" i="2"/>
  <c r="S711" i="2"/>
  <c r="S221" i="2"/>
  <c r="S2" i="2"/>
  <c r="S439" i="2"/>
  <c r="S170" i="2"/>
  <c r="S252" i="2"/>
  <c r="S217" i="2"/>
  <c r="S159" i="2"/>
  <c r="S246" i="2"/>
  <c r="S244" i="2"/>
  <c r="S372" i="2"/>
  <c r="S703" i="2"/>
  <c r="S47" i="2"/>
  <c r="S422" i="2"/>
  <c r="S503" i="2"/>
  <c r="S472" i="2"/>
  <c r="S404" i="2"/>
  <c r="S27" i="2"/>
  <c r="S141" i="2"/>
  <c r="S519" i="2"/>
  <c r="S131" i="2"/>
  <c r="S487" i="2"/>
  <c r="S58" i="2"/>
  <c r="S569" i="2"/>
  <c r="S10" i="2"/>
  <c r="S126" i="2"/>
  <c r="S499" i="2"/>
  <c r="S381" i="2"/>
  <c r="S643" i="2"/>
  <c r="S555" i="2"/>
  <c r="S257" i="2"/>
  <c r="S556" i="2"/>
  <c r="S253" i="2"/>
  <c r="S637" i="2"/>
  <c r="S594" i="2"/>
  <c r="S580" i="2"/>
  <c r="S28" i="2"/>
  <c r="S539" i="2"/>
  <c r="S12" i="2"/>
  <c r="S227" i="2"/>
  <c r="S171" i="2"/>
  <c r="S222" i="2"/>
  <c r="S198" i="2"/>
  <c r="S677" i="2"/>
  <c r="S427" i="2"/>
  <c r="S321" i="2"/>
  <c r="S583" i="2"/>
  <c r="S194" i="2"/>
  <c r="S262" i="2"/>
  <c r="S618" i="2"/>
  <c r="S260" i="2"/>
  <c r="S672" i="2"/>
  <c r="S551" i="2"/>
  <c r="S146" i="2"/>
  <c r="S405" i="2"/>
  <c r="S446" i="2"/>
  <c r="S82" i="2"/>
  <c r="S615" i="2"/>
  <c r="S411" i="2"/>
  <c r="S444" i="2"/>
  <c r="S313" i="2"/>
  <c r="S693" i="2"/>
  <c r="S554" i="2"/>
  <c r="S275" i="2"/>
  <c r="S224" i="2"/>
  <c r="S590" i="2"/>
  <c r="S428" i="2"/>
  <c r="S129" i="2"/>
  <c r="S60" i="2"/>
  <c r="S570" i="2"/>
  <c r="S514" i="2"/>
  <c r="S233" i="2"/>
  <c r="S175" i="2"/>
  <c r="S74" i="2"/>
  <c r="S64" i="2"/>
  <c r="S118" i="2"/>
  <c r="S328" i="2"/>
  <c r="S494" i="2"/>
  <c r="S540" i="2"/>
  <c r="S505" i="2"/>
  <c r="S535" i="2"/>
  <c r="S286" i="2"/>
  <c r="S389" i="2"/>
  <c r="S53" i="2"/>
  <c r="S226" i="2"/>
  <c r="S164" i="2"/>
  <c r="S179" i="2"/>
  <c r="S40" i="2"/>
  <c r="S684" i="2"/>
  <c r="S265" i="2"/>
  <c r="S406" i="2"/>
  <c r="S538" i="2"/>
  <c r="S285" i="2"/>
  <c r="S706" i="2"/>
  <c r="S568" i="2"/>
  <c r="S289" i="2"/>
  <c r="S723" i="2"/>
  <c r="S595" i="2"/>
  <c r="S474" i="2"/>
  <c r="S454" i="2"/>
  <c r="S305" i="2"/>
  <c r="S228" i="2"/>
  <c r="S489" i="2"/>
  <c r="S90" i="2"/>
  <c r="S345" i="2"/>
  <c r="S190" i="2"/>
  <c r="S562" i="2"/>
  <c r="S735" i="2"/>
  <c r="S481" i="2"/>
  <c r="S266" i="2"/>
  <c r="S716" i="2"/>
  <c r="S13" i="2"/>
  <c r="S504" i="2"/>
  <c r="S346" i="2"/>
  <c r="S394" i="2"/>
  <c r="S476" i="2"/>
  <c r="S68" i="2"/>
  <c r="S320" i="2"/>
  <c r="S122" i="2"/>
  <c r="S218" i="2"/>
  <c r="S358" i="2"/>
  <c r="S475" i="2"/>
  <c r="S576" i="2"/>
  <c r="S416" i="2"/>
  <c r="S191" i="2"/>
  <c r="S586" i="2"/>
  <c r="S603" i="2"/>
  <c r="S369" i="2"/>
  <c r="S71" i="2"/>
  <c r="S77" i="2"/>
  <c r="S4" i="2"/>
  <c r="S488" i="2"/>
  <c r="S100" i="2"/>
  <c r="S114" i="2"/>
  <c r="S463" i="2"/>
  <c r="S510" i="2"/>
  <c r="S479" i="2"/>
  <c r="S201" i="2"/>
  <c r="S18" i="2"/>
  <c r="S496" i="2"/>
  <c r="S364" i="2"/>
  <c r="S79" i="2"/>
  <c r="S237" i="2"/>
  <c r="S173" i="2"/>
  <c r="S648" i="2"/>
  <c r="S728" i="2"/>
  <c r="S268" i="2"/>
  <c r="S577" i="2"/>
  <c r="S151" i="2"/>
  <c r="S301" i="2"/>
  <c r="S335" i="2"/>
  <c r="S169" i="2"/>
  <c r="S585" i="2"/>
  <c r="S254" i="2"/>
  <c r="S186" i="2"/>
  <c r="S36" i="2"/>
  <c r="S578" i="2"/>
  <c r="S619" i="2"/>
  <c r="S500" i="2"/>
  <c r="S351" i="2"/>
  <c r="S147" i="2"/>
  <c r="S338" i="2"/>
  <c r="S374" i="2"/>
  <c r="S613" i="2"/>
  <c r="S132" i="2"/>
  <c r="S56" i="2"/>
  <c r="S72" i="2"/>
  <c r="S55" i="2"/>
  <c r="S52" i="2"/>
  <c r="S44" i="2"/>
  <c r="S241" i="2"/>
  <c r="S34" i="2"/>
  <c r="S614" i="2"/>
  <c r="S158" i="2"/>
  <c r="S548" i="2"/>
  <c r="S616" i="2"/>
  <c r="S214" i="2"/>
  <c r="S655" i="2"/>
  <c r="S188" i="2"/>
  <c r="S148" i="2"/>
  <c r="S354" i="2"/>
  <c r="S395" i="2"/>
  <c r="S264" i="2"/>
  <c r="S106" i="2"/>
  <c r="S528" i="2"/>
  <c r="S199" i="2"/>
  <c r="S8" i="2"/>
  <c r="S415" i="2"/>
  <c r="S431" i="2"/>
  <c r="S729" i="2"/>
  <c r="S117" i="2"/>
  <c r="S234" i="2"/>
  <c r="S560" i="2"/>
  <c r="S661" i="2"/>
  <c r="S203" i="2"/>
  <c r="S579" i="2"/>
  <c r="S110" i="2"/>
  <c r="S24" i="2"/>
  <c r="S657" i="2"/>
  <c r="S309" i="2"/>
  <c r="S15" i="2"/>
  <c r="S154" i="2"/>
  <c r="S574" i="2"/>
  <c r="S523" i="2"/>
  <c r="S526" i="2"/>
  <c r="S650" i="2"/>
  <c r="S19" i="2"/>
  <c r="S483" i="2"/>
  <c r="S223" i="2"/>
  <c r="S193" i="2"/>
  <c r="S440" i="2"/>
  <c r="S325" i="2"/>
  <c r="S385" i="2"/>
  <c r="S407" i="2"/>
  <c r="S532" i="2"/>
  <c r="S550" i="2"/>
  <c r="S103" i="2"/>
  <c r="S306" i="2"/>
  <c r="S314" i="2"/>
  <c r="S249" i="2"/>
  <c r="S31" i="2"/>
  <c r="S350" i="2"/>
  <c r="S559" i="2"/>
  <c r="S398" i="2"/>
  <c r="S653" i="2"/>
  <c r="S204" i="2"/>
  <c r="S197" i="2"/>
  <c r="S625" i="2"/>
  <c r="S339" i="2"/>
  <c r="S434" i="2"/>
  <c r="S88" i="2"/>
  <c r="S93" i="2"/>
  <c r="S429" i="2"/>
  <c r="S608" i="2"/>
  <c r="S589" i="2"/>
  <c r="S124" i="2"/>
  <c r="S136" i="2"/>
  <c r="S84" i="2"/>
  <c r="S391" i="2"/>
  <c r="S156" i="2"/>
  <c r="S575" i="2"/>
  <c r="S271" i="2"/>
  <c r="S331" i="2"/>
  <c r="S686" i="2"/>
  <c r="S347" i="2"/>
  <c r="S212" i="2"/>
  <c r="S602" i="2"/>
  <c r="S85" i="2"/>
  <c r="S113" i="2"/>
  <c r="S269" i="2"/>
  <c r="S181" i="2"/>
  <c r="S403" i="2"/>
  <c r="S433" i="2"/>
  <c r="S229" i="2"/>
  <c r="S343" i="2"/>
  <c r="S120" i="2"/>
  <c r="S133" i="2"/>
  <c r="S356" i="2"/>
  <c r="S641" i="2"/>
  <c r="S282" i="2"/>
  <c r="S467" i="2"/>
  <c r="S180" i="2"/>
  <c r="S9" i="2"/>
  <c r="S299" i="2"/>
  <c r="S629" i="2"/>
  <c r="S150" i="2"/>
  <c r="S344" i="2"/>
  <c r="S11" i="2"/>
  <c r="S196" i="2"/>
  <c r="S70" i="2"/>
  <c r="S727" i="2"/>
  <c r="S135" i="2"/>
  <c r="S51" i="2"/>
  <c r="S530" i="2"/>
  <c r="S307" i="2"/>
  <c r="S261" i="2"/>
  <c r="S76" i="2"/>
  <c r="S521" i="2"/>
  <c r="S471" i="2"/>
  <c r="S632" i="2"/>
  <c r="S676" i="2"/>
  <c r="S25" i="2"/>
  <c r="S208" i="2"/>
  <c r="S558" i="2"/>
  <c r="S245" i="2"/>
  <c r="S230" i="2"/>
  <c r="S270" i="2"/>
  <c r="S520" i="2"/>
  <c r="S408" i="2"/>
  <c r="S187" i="2"/>
  <c r="S624" i="2"/>
  <c r="S73" i="2"/>
  <c r="S319" i="2"/>
  <c r="S651" i="2"/>
  <c r="S704" i="2"/>
  <c r="S725" i="2"/>
  <c r="S473" i="2"/>
  <c r="S174" i="2"/>
  <c r="S419" i="2"/>
  <c r="S336" i="2"/>
  <c r="S45" i="2"/>
  <c r="S609" i="2"/>
  <c r="S211" i="2"/>
  <c r="S669" i="2"/>
  <c r="S178" i="2"/>
  <c r="S477" i="2"/>
  <c r="S17" i="2"/>
  <c r="S373" i="2"/>
  <c r="S310" i="2"/>
  <c r="S522" i="2"/>
  <c r="S402" i="2"/>
  <c r="S16" i="2"/>
  <c r="S6" i="2"/>
  <c r="S157" i="2"/>
  <c r="S205" i="2"/>
  <c r="S200" i="2"/>
  <c r="S273" i="2"/>
  <c r="S549" i="2"/>
  <c r="S544" i="2"/>
  <c r="S293" i="2"/>
  <c r="S26" i="2"/>
  <c r="S726" i="2"/>
  <c r="S94" i="2"/>
  <c r="S449" i="2"/>
  <c r="S731" i="2"/>
  <c r="S435" i="2"/>
  <c r="S445" i="2"/>
  <c r="S107" i="2"/>
  <c r="S541" i="2"/>
  <c r="S581" i="2"/>
  <c r="S367" i="2"/>
  <c r="S545" i="2"/>
  <c r="S294" i="2"/>
  <c r="S664" i="2"/>
  <c r="S542" i="2"/>
  <c r="S312" i="2"/>
  <c r="S130" i="2"/>
  <c r="S300" i="2"/>
  <c r="S654" i="2"/>
  <c r="S663" i="2"/>
  <c r="S563" i="2"/>
  <c r="S172" i="2"/>
  <c r="S621" i="2"/>
  <c r="S612" i="2"/>
  <c r="S482" i="2"/>
  <c r="S104" i="2"/>
  <c r="S468" i="2"/>
  <c r="S105" i="2"/>
  <c r="S461" i="2"/>
  <c r="S377" i="2"/>
  <c r="S258" i="2"/>
  <c r="S43" i="2"/>
  <c r="S600" i="2"/>
  <c r="S384" i="2"/>
  <c r="S348" i="2"/>
  <c r="S308" i="2"/>
  <c r="S340" i="2"/>
  <c r="S501" i="2"/>
  <c r="S330" i="2"/>
  <c r="S326" i="2"/>
  <c r="S423" i="2"/>
  <c r="S75" i="2"/>
  <c r="S184" i="2"/>
  <c r="S182" i="2"/>
  <c r="S512" i="2"/>
  <c r="S694" i="2"/>
  <c r="S734" i="2"/>
  <c r="S311" i="2"/>
  <c r="S447" i="2"/>
  <c r="S662" i="2"/>
  <c r="S66" i="2"/>
  <c r="S397" i="2"/>
  <c r="S128" i="2"/>
  <c r="S480" i="2"/>
  <c r="S675" i="2"/>
  <c r="S552" i="2"/>
  <c r="S21" i="2"/>
  <c r="S588" i="2"/>
  <c r="S457" i="2"/>
  <c r="S715" i="2"/>
  <c r="S636" i="2"/>
  <c r="S209" i="2"/>
  <c r="S452" i="2"/>
  <c r="S537" i="2"/>
  <c r="S327" i="2"/>
  <c r="S436" i="2"/>
  <c r="S507" i="2"/>
  <c r="S368" i="2"/>
  <c r="S291" i="2"/>
  <c r="S50" i="2"/>
  <c r="S498" i="2"/>
  <c r="S630" i="2"/>
  <c r="S443" i="2"/>
  <c r="S108" i="2"/>
  <c r="S361" i="2"/>
  <c r="S486" i="2"/>
  <c r="S35" i="2"/>
  <c r="S598" i="2"/>
  <c r="S464" i="2"/>
  <c r="S409" i="2"/>
  <c r="S48" i="2"/>
  <c r="S721" i="2"/>
  <c r="S342" i="2"/>
  <c r="S280" i="2"/>
  <c r="S647" i="2"/>
  <c r="S37" i="2"/>
  <c r="S163" i="2"/>
  <c r="S633" i="2"/>
  <c r="S144" i="2"/>
  <c r="S33" i="2"/>
  <c r="S240" i="2"/>
  <c r="S379" i="2"/>
  <c r="S231" i="2"/>
  <c r="S41" i="2"/>
  <c r="S438" i="2"/>
  <c r="S279" i="2"/>
  <c r="S96" i="2"/>
  <c r="S287" i="2"/>
  <c r="S97" i="2"/>
  <c r="S83" i="2"/>
  <c r="S396" i="2"/>
  <c r="S470" i="2"/>
  <c r="S284" i="2"/>
  <c r="S722" i="2"/>
  <c r="S359" i="2"/>
  <c r="S386" i="2"/>
  <c r="S622" i="2"/>
  <c r="S536" i="2"/>
  <c r="S659" i="2"/>
  <c r="S601" i="2"/>
  <c r="S683" i="2"/>
  <c r="S695" i="2"/>
  <c r="S213" i="2"/>
  <c r="S390" i="2"/>
  <c r="S99" i="2"/>
  <c r="S125" i="2"/>
  <c r="S69" i="2"/>
  <c r="S685" i="2"/>
  <c r="S32" i="2"/>
  <c r="S628" i="2"/>
  <c r="S220" i="2"/>
  <c r="S465" i="2"/>
  <c r="S366" i="2"/>
  <c r="S274" i="2"/>
  <c r="S192" i="2"/>
  <c r="S109" i="2"/>
  <c r="S352" i="2"/>
  <c r="S288" i="2"/>
  <c r="S718" i="2"/>
  <c r="S225" i="2"/>
  <c r="S363" i="2"/>
  <c r="S149" i="2"/>
  <c r="S717" i="2"/>
  <c r="S705" i="2"/>
  <c r="S484" i="2"/>
  <c r="S697" i="2"/>
  <c r="S515" i="2"/>
  <c r="S566" i="2"/>
  <c r="S412" i="2"/>
  <c r="S54" i="2"/>
  <c r="S91" i="2"/>
  <c r="S334" i="2"/>
  <c r="S414" i="2"/>
  <c r="S644" i="2"/>
  <c r="S634" i="2"/>
  <c r="S116" i="2"/>
  <c r="S139" i="2"/>
  <c r="S516" i="2"/>
  <c r="S674" i="2"/>
  <c r="S492" i="2"/>
  <c r="S315" i="2"/>
  <c r="S509" i="2"/>
  <c r="S448" i="2"/>
  <c r="S450" i="2"/>
  <c r="S281" i="2"/>
  <c r="S152" i="2"/>
  <c r="S63" i="2"/>
  <c r="S646" i="2"/>
  <c r="S689" i="2"/>
  <c r="S573" i="2"/>
  <c r="S353" i="2"/>
  <c r="S687" i="2"/>
  <c r="S417" i="2"/>
  <c r="S210" i="2"/>
  <c r="S732" i="2"/>
  <c r="S671" i="2"/>
  <c r="S533" i="2"/>
  <c r="S713" i="2"/>
  <c r="S517" i="2"/>
  <c r="S102" i="2"/>
  <c r="S506" i="2"/>
  <c r="S458" i="2"/>
  <c r="S599" i="2"/>
  <c r="S89" i="2"/>
  <c r="S207" i="2"/>
  <c r="S259" i="2"/>
  <c r="S665" i="2"/>
  <c r="S642" i="2"/>
  <c r="S388" i="2"/>
  <c r="S370" i="2"/>
  <c r="S78" i="2"/>
  <c r="S631" i="2"/>
  <c r="S466" i="2"/>
  <c r="S322" i="2"/>
  <c r="S143" i="2"/>
  <c r="S656" i="2"/>
  <c r="S323" i="2"/>
  <c r="S719" i="2"/>
  <c r="S392" i="2"/>
  <c r="S430" i="2"/>
  <c r="S557" i="2"/>
  <c r="S365" i="2"/>
  <c r="S462" i="2"/>
  <c r="S708" i="2"/>
  <c r="S219" i="2"/>
  <c r="S134" i="2"/>
  <c r="S596" i="2"/>
  <c r="S235" i="2"/>
  <c r="S707" i="2"/>
  <c r="S387" i="2"/>
  <c r="S329" i="2"/>
  <c r="S357" i="2"/>
  <c r="S441" i="2"/>
  <c r="S525" i="2"/>
  <c r="S605" i="2"/>
  <c r="S690" i="2"/>
  <c r="S511" i="2"/>
  <c r="S451" i="2"/>
  <c r="S592" i="2"/>
  <c r="S437" i="2"/>
  <c r="S587" i="2"/>
  <c r="S591" i="2"/>
  <c r="S606" i="2"/>
  <c r="S92" i="2"/>
  <c r="S639" i="2"/>
  <c r="S455" i="2"/>
  <c r="S324" i="2"/>
  <c r="S375" i="2"/>
  <c r="S216" i="2"/>
  <c r="S303" i="2"/>
  <c r="S183" i="2"/>
  <c r="S564" i="2"/>
  <c r="S546" i="2"/>
  <c r="S610" i="2"/>
  <c r="S649" i="2"/>
  <c r="S495" i="2"/>
  <c r="S292" i="2"/>
  <c r="S421" i="2"/>
  <c r="S304" i="2"/>
  <c r="S302" i="2"/>
  <c r="S702" i="2"/>
  <c r="S565" i="2"/>
  <c r="S710" i="2"/>
  <c r="S561" i="2"/>
  <c r="S459" i="2"/>
  <c r="S645" i="2"/>
  <c r="S256" i="2"/>
  <c r="S658" i="2"/>
  <c r="S493" i="2"/>
  <c r="S680" i="2"/>
  <c r="S399" i="2"/>
  <c r="S688" i="2"/>
  <c r="S640" i="2"/>
  <c r="S424" i="2"/>
  <c r="S497" i="2"/>
  <c r="S682" i="2"/>
  <c r="S712" i="2"/>
  <c r="S553" i="2"/>
  <c r="S623" i="2"/>
  <c r="S733" i="2"/>
  <c r="S668" i="2"/>
  <c r="S582" i="2"/>
  <c r="S660" i="2"/>
  <c r="S571" i="2"/>
  <c r="S714" i="2"/>
  <c r="S626" i="2"/>
  <c r="S513" i="2"/>
  <c r="S692" i="2"/>
  <c r="S699" i="2"/>
  <c r="S584" i="2"/>
  <c r="S700" i="2"/>
  <c r="S607" i="2"/>
  <c r="S698" i="2"/>
  <c r="S720" i="2"/>
  <c r="S679" i="2"/>
  <c r="S709" i="2"/>
  <c r="S673" i="2"/>
  <c r="S701" i="2"/>
  <c r="S670" i="2"/>
  <c r="S691" i="2"/>
  <c r="S730" i="2"/>
  <c r="S627" i="2"/>
  <c r="S666" i="2"/>
  <c r="S724" i="2"/>
  <c r="N529" i="2"/>
  <c r="N531" i="2"/>
  <c r="N638" i="2"/>
  <c r="N165" i="2"/>
  <c r="N413" i="2"/>
  <c r="N263" i="2"/>
  <c r="N543" i="2"/>
  <c r="N316" i="2"/>
  <c r="N617" i="2"/>
  <c r="N426" i="2"/>
  <c r="N317" i="2"/>
  <c r="N469" i="2"/>
  <c r="N119" i="2"/>
  <c r="N137" i="2"/>
  <c r="N333" i="2"/>
  <c r="N681" i="2"/>
  <c r="N278" i="2"/>
  <c r="N98" i="2"/>
  <c r="N456" i="2"/>
  <c r="N518" i="2"/>
  <c r="N696" i="2"/>
  <c r="N371" i="2"/>
  <c r="N166" i="2"/>
  <c r="N46" i="2"/>
  <c r="N153" i="2"/>
  <c r="N80" i="2"/>
  <c r="N382" i="2"/>
  <c r="N23" i="2"/>
  <c r="N527" i="2"/>
  <c r="N296" i="2"/>
  <c r="N667" i="2"/>
  <c r="N61" i="2"/>
  <c r="N111" i="2"/>
  <c r="N597" i="2"/>
  <c r="N160" i="2"/>
  <c r="N652" i="2"/>
  <c r="N195" i="2"/>
  <c r="N67" i="2"/>
  <c r="N121" i="2"/>
  <c r="N620" i="2"/>
  <c r="N567" i="2"/>
  <c r="N22" i="2"/>
  <c r="N283" i="2"/>
  <c r="N418" i="2"/>
  <c r="N5" i="2"/>
  <c r="N115" i="2"/>
  <c r="N101" i="2"/>
  <c r="N490" i="2"/>
  <c r="N272" i="2"/>
  <c r="N87" i="2"/>
  <c r="N400" i="2"/>
  <c r="N238" i="2"/>
  <c r="N155" i="2"/>
  <c r="N604" i="2"/>
  <c r="N65" i="2"/>
  <c r="N59" i="2"/>
  <c r="N380" i="2"/>
  <c r="N491" i="2"/>
  <c r="N145" i="2"/>
  <c r="N572" i="2"/>
  <c r="N161" i="2"/>
  <c r="N232" i="2"/>
  <c r="N485" i="2"/>
  <c r="N393" i="2"/>
  <c r="N420" i="2"/>
  <c r="N177" i="2"/>
  <c r="N341" i="2"/>
  <c r="N508" i="2"/>
  <c r="N318" i="2"/>
  <c r="N250" i="2"/>
  <c r="N176" i="2"/>
  <c r="N442" i="2"/>
  <c r="N425" i="2"/>
  <c r="N86" i="2"/>
  <c r="N248" i="2"/>
  <c r="N140" i="2"/>
  <c r="N123" i="2"/>
  <c r="N453" i="2"/>
  <c r="N3" i="2"/>
  <c r="N95" i="2"/>
  <c r="N460" i="2"/>
  <c r="N332" i="2"/>
  <c r="N81" i="2"/>
  <c r="N337" i="2"/>
  <c r="N534" i="2"/>
  <c r="N593" i="2"/>
  <c r="N243" i="2"/>
  <c r="N277" i="2"/>
  <c r="N57" i="2"/>
  <c r="N635" i="2"/>
  <c r="N242" i="2"/>
  <c r="N295" i="2"/>
  <c r="N49" i="2"/>
  <c r="N297" i="2"/>
  <c r="N432" i="2"/>
  <c r="N38" i="2"/>
  <c r="N168" i="2"/>
  <c r="N376" i="2"/>
  <c r="N360" i="2"/>
  <c r="N7" i="2"/>
  <c r="N276" i="2"/>
  <c r="N239" i="2"/>
  <c r="N138" i="2"/>
  <c r="N142" i="2"/>
  <c r="N547" i="2"/>
  <c r="N678" i="2"/>
  <c r="N247" i="2"/>
  <c r="N378" i="2"/>
  <c r="N14" i="2"/>
  <c r="N20" i="2"/>
  <c r="N478" i="2"/>
  <c r="N62" i="2"/>
  <c r="N30" i="2"/>
  <c r="N206" i="2"/>
  <c r="N162" i="2"/>
  <c r="N251" i="2"/>
  <c r="N383" i="2"/>
  <c r="N362" i="2"/>
  <c r="N236" i="2"/>
  <c r="N29" i="2"/>
  <c r="N502" i="2"/>
  <c r="N202" i="2"/>
  <c r="N267" i="2"/>
  <c r="N185" i="2"/>
  <c r="N355" i="2"/>
  <c r="N611" i="2"/>
  <c r="N215" i="2"/>
  <c r="N167" i="2"/>
  <c r="N349" i="2"/>
  <c r="N401" i="2"/>
  <c r="N524" i="2"/>
  <c r="N410" i="2"/>
  <c r="N290" i="2"/>
  <c r="N189" i="2"/>
  <c r="N127" i="2"/>
  <c r="N255" i="2"/>
  <c r="N298" i="2"/>
  <c r="N39" i="2"/>
  <c r="N42" i="2"/>
  <c r="N112" i="2"/>
  <c r="N711" i="2"/>
  <c r="N221" i="2"/>
  <c r="N2" i="2"/>
  <c r="N439" i="2"/>
  <c r="N170" i="2"/>
  <c r="N252" i="2"/>
  <c r="N217" i="2"/>
  <c r="N159" i="2"/>
  <c r="N246" i="2"/>
  <c r="N244" i="2"/>
  <c r="N372" i="2"/>
  <c r="N703" i="2"/>
  <c r="N47" i="2"/>
  <c r="N422" i="2"/>
  <c r="N503" i="2"/>
  <c r="N472" i="2"/>
  <c r="N404" i="2"/>
  <c r="N27" i="2"/>
  <c r="N141" i="2"/>
  <c r="N519" i="2"/>
  <c r="N131" i="2"/>
  <c r="N487" i="2"/>
  <c r="N58" i="2"/>
  <c r="N569" i="2"/>
  <c r="N10" i="2"/>
  <c r="N126" i="2"/>
  <c r="N499" i="2"/>
  <c r="N381" i="2"/>
  <c r="N643" i="2"/>
  <c r="N555" i="2"/>
  <c r="N257" i="2"/>
  <c r="N556" i="2"/>
  <c r="N253" i="2"/>
  <c r="N637" i="2"/>
  <c r="N594" i="2"/>
  <c r="N580" i="2"/>
  <c r="N28" i="2"/>
  <c r="N539" i="2"/>
  <c r="N12" i="2"/>
  <c r="N227" i="2"/>
  <c r="N171" i="2"/>
  <c r="N222" i="2"/>
  <c r="N198" i="2"/>
  <c r="N677" i="2"/>
  <c r="N427" i="2"/>
  <c r="N321" i="2"/>
  <c r="N583" i="2"/>
  <c r="N194" i="2"/>
  <c r="N262" i="2"/>
  <c r="N618" i="2"/>
  <c r="N260" i="2"/>
  <c r="N672" i="2"/>
  <c r="N551" i="2"/>
  <c r="N146" i="2"/>
  <c r="N405" i="2"/>
  <c r="N446" i="2"/>
  <c r="N82" i="2"/>
  <c r="N615" i="2"/>
  <c r="N411" i="2"/>
  <c r="N444" i="2"/>
  <c r="N313" i="2"/>
  <c r="N693" i="2"/>
  <c r="N554" i="2"/>
  <c r="N275" i="2"/>
  <c r="N224" i="2"/>
  <c r="N590" i="2"/>
  <c r="N428" i="2"/>
  <c r="N129" i="2"/>
  <c r="N60" i="2"/>
  <c r="N570" i="2"/>
  <c r="N514" i="2"/>
  <c r="N233" i="2"/>
  <c r="N175" i="2"/>
  <c r="N74" i="2"/>
  <c r="N64" i="2"/>
  <c r="N118" i="2"/>
  <c r="N328" i="2"/>
  <c r="N494" i="2"/>
  <c r="N540" i="2"/>
  <c r="N505" i="2"/>
  <c r="N535" i="2"/>
  <c r="N286" i="2"/>
  <c r="N389" i="2"/>
  <c r="N53" i="2"/>
  <c r="N226" i="2"/>
  <c r="N164" i="2"/>
  <c r="N179" i="2"/>
  <c r="N40" i="2"/>
  <c r="N684" i="2"/>
  <c r="N265" i="2"/>
  <c r="N406" i="2"/>
  <c r="N538" i="2"/>
  <c r="N285" i="2"/>
  <c r="N706" i="2"/>
  <c r="N568" i="2"/>
  <c r="N289" i="2"/>
  <c r="N723" i="2"/>
  <c r="N595" i="2"/>
  <c r="N474" i="2"/>
  <c r="N454" i="2"/>
  <c r="N305" i="2"/>
  <c r="N228" i="2"/>
  <c r="N489" i="2"/>
  <c r="N90" i="2"/>
  <c r="N345" i="2"/>
  <c r="N190" i="2"/>
  <c r="N562" i="2"/>
  <c r="N735" i="2"/>
  <c r="N481" i="2"/>
  <c r="N266" i="2"/>
  <c r="N716" i="2"/>
  <c r="N13" i="2"/>
  <c r="N504" i="2"/>
  <c r="N346" i="2"/>
  <c r="N394" i="2"/>
  <c r="N476" i="2"/>
  <c r="N68" i="2"/>
  <c r="N320" i="2"/>
  <c r="N122" i="2"/>
  <c r="N218" i="2"/>
  <c r="N358" i="2"/>
  <c r="N475" i="2"/>
  <c r="N576" i="2"/>
  <c r="N416" i="2"/>
  <c r="N191" i="2"/>
  <c r="N586" i="2"/>
  <c r="N603" i="2"/>
  <c r="N369" i="2"/>
  <c r="N71" i="2"/>
  <c r="N77" i="2"/>
  <c r="N4" i="2"/>
  <c r="N488" i="2"/>
  <c r="N100" i="2"/>
  <c r="N114" i="2"/>
  <c r="N463" i="2"/>
  <c r="N510" i="2"/>
  <c r="N479" i="2"/>
  <c r="N201" i="2"/>
  <c r="N18" i="2"/>
  <c r="N496" i="2"/>
  <c r="N364" i="2"/>
  <c r="N79" i="2"/>
  <c r="N237" i="2"/>
  <c r="N173" i="2"/>
  <c r="N648" i="2"/>
  <c r="N728" i="2"/>
  <c r="N268" i="2"/>
  <c r="N577" i="2"/>
  <c r="N151" i="2"/>
  <c r="N301" i="2"/>
  <c r="N335" i="2"/>
  <c r="N169" i="2"/>
  <c r="N585" i="2"/>
  <c r="N254" i="2"/>
  <c r="N186" i="2"/>
  <c r="N36" i="2"/>
  <c r="N578" i="2"/>
  <c r="N619" i="2"/>
  <c r="N500" i="2"/>
  <c r="N351" i="2"/>
  <c r="N147" i="2"/>
  <c r="N338" i="2"/>
  <c r="N374" i="2"/>
  <c r="N613" i="2"/>
  <c r="N132" i="2"/>
  <c r="N56" i="2"/>
  <c r="N72" i="2"/>
  <c r="N55" i="2"/>
  <c r="N52" i="2"/>
  <c r="N44" i="2"/>
  <c r="N241" i="2"/>
  <c r="N34" i="2"/>
  <c r="N614" i="2"/>
  <c r="N158" i="2"/>
  <c r="N548" i="2"/>
  <c r="N616" i="2"/>
  <c r="N214" i="2"/>
  <c r="N655" i="2"/>
  <c r="N188" i="2"/>
  <c r="N148" i="2"/>
  <c r="N354" i="2"/>
  <c r="N395" i="2"/>
  <c r="N264" i="2"/>
  <c r="N106" i="2"/>
  <c r="N528" i="2"/>
  <c r="N199" i="2"/>
  <c r="N8" i="2"/>
  <c r="N415" i="2"/>
  <c r="N431" i="2"/>
  <c r="N729" i="2"/>
  <c r="N117" i="2"/>
  <c r="N234" i="2"/>
  <c r="N560" i="2"/>
  <c r="N661" i="2"/>
  <c r="N203" i="2"/>
  <c r="N579" i="2"/>
  <c r="N110" i="2"/>
  <c r="N24" i="2"/>
  <c r="N657" i="2"/>
  <c r="N309" i="2"/>
  <c r="N15" i="2"/>
  <c r="N154" i="2"/>
  <c r="N574" i="2"/>
  <c r="N523" i="2"/>
  <c r="N526" i="2"/>
  <c r="N650" i="2"/>
  <c r="N19" i="2"/>
  <c r="N483" i="2"/>
  <c r="N223" i="2"/>
  <c r="N193" i="2"/>
  <c r="N440" i="2"/>
  <c r="N325" i="2"/>
  <c r="N385" i="2"/>
  <c r="N407" i="2"/>
  <c r="N532" i="2"/>
  <c r="N550" i="2"/>
  <c r="N103" i="2"/>
  <c r="N306" i="2"/>
  <c r="N314" i="2"/>
  <c r="N249" i="2"/>
  <c r="N31" i="2"/>
  <c r="N350" i="2"/>
  <c r="N559" i="2"/>
  <c r="N398" i="2"/>
  <c r="N653" i="2"/>
  <c r="N204" i="2"/>
  <c r="N197" i="2"/>
  <c r="N625" i="2"/>
  <c r="N339" i="2"/>
  <c r="N434" i="2"/>
  <c r="N88" i="2"/>
  <c r="N93" i="2"/>
  <c r="N429" i="2"/>
  <c r="N608" i="2"/>
  <c r="N589" i="2"/>
  <c r="N124" i="2"/>
  <c r="N136" i="2"/>
  <c r="N84" i="2"/>
  <c r="N391" i="2"/>
  <c r="N156" i="2"/>
  <c r="N575" i="2"/>
  <c r="N271" i="2"/>
  <c r="N331" i="2"/>
  <c r="N686" i="2"/>
  <c r="N347" i="2"/>
  <c r="N212" i="2"/>
  <c r="N602" i="2"/>
  <c r="N85" i="2"/>
  <c r="N113" i="2"/>
  <c r="N269" i="2"/>
  <c r="N181" i="2"/>
  <c r="N403" i="2"/>
  <c r="N433" i="2"/>
  <c r="N229" i="2"/>
  <c r="N343" i="2"/>
  <c r="N120" i="2"/>
  <c r="N133" i="2"/>
  <c r="N356" i="2"/>
  <c r="N641" i="2"/>
  <c r="N282" i="2"/>
  <c r="N467" i="2"/>
  <c r="N180" i="2"/>
  <c r="N9" i="2"/>
  <c r="N299" i="2"/>
  <c r="N629" i="2"/>
  <c r="N150" i="2"/>
  <c r="N344" i="2"/>
  <c r="N11" i="2"/>
  <c r="N196" i="2"/>
  <c r="N70" i="2"/>
  <c r="N727" i="2"/>
  <c r="N135" i="2"/>
  <c r="N51" i="2"/>
  <c r="N530" i="2"/>
  <c r="N307" i="2"/>
  <c r="N261" i="2"/>
  <c r="N76" i="2"/>
  <c r="N521" i="2"/>
  <c r="N471" i="2"/>
  <c r="N632" i="2"/>
  <c r="N676" i="2"/>
  <c r="N25" i="2"/>
  <c r="N208" i="2"/>
  <c r="N558" i="2"/>
  <c r="N245" i="2"/>
  <c r="N230" i="2"/>
  <c r="N270" i="2"/>
  <c r="N520" i="2"/>
  <c r="N408" i="2"/>
  <c r="N187" i="2"/>
  <c r="N624" i="2"/>
  <c r="N73" i="2"/>
  <c r="N319" i="2"/>
  <c r="N651" i="2"/>
  <c r="N704" i="2"/>
  <c r="N725" i="2"/>
  <c r="N473" i="2"/>
  <c r="N174" i="2"/>
  <c r="N419" i="2"/>
  <c r="N336" i="2"/>
  <c r="N45" i="2"/>
  <c r="N609" i="2"/>
  <c r="N211" i="2"/>
  <c r="N669" i="2"/>
  <c r="N178" i="2"/>
  <c r="N477" i="2"/>
  <c r="N17" i="2"/>
  <c r="N373" i="2"/>
  <c r="N310" i="2"/>
  <c r="N522" i="2"/>
  <c r="N402" i="2"/>
  <c r="N16" i="2"/>
  <c r="N6" i="2"/>
  <c r="N157" i="2"/>
  <c r="N205" i="2"/>
  <c r="N200" i="2"/>
  <c r="N273" i="2"/>
  <c r="N549" i="2"/>
  <c r="N544" i="2"/>
  <c r="N293" i="2"/>
  <c r="N26" i="2"/>
  <c r="N726" i="2"/>
  <c r="N94" i="2"/>
  <c r="N449" i="2"/>
  <c r="N731" i="2"/>
  <c r="N435" i="2"/>
  <c r="N445" i="2"/>
  <c r="N107" i="2"/>
  <c r="N541" i="2"/>
  <c r="N581" i="2"/>
  <c r="N367" i="2"/>
  <c r="N545" i="2"/>
  <c r="N294" i="2"/>
  <c r="N664" i="2"/>
  <c r="N542" i="2"/>
  <c r="N312" i="2"/>
  <c r="N130" i="2"/>
  <c r="N300" i="2"/>
  <c r="N654" i="2"/>
  <c r="N663" i="2"/>
  <c r="N563" i="2"/>
  <c r="N172" i="2"/>
  <c r="N621" i="2"/>
  <c r="N612" i="2"/>
  <c r="N482" i="2"/>
  <c r="N104" i="2"/>
  <c r="N468" i="2"/>
  <c r="N105" i="2"/>
  <c r="N461" i="2"/>
  <c r="N377" i="2"/>
  <c r="N258" i="2"/>
  <c r="N43" i="2"/>
  <c r="N600" i="2"/>
  <c r="N384" i="2"/>
  <c r="N348" i="2"/>
  <c r="N308" i="2"/>
  <c r="N340" i="2"/>
  <c r="N501" i="2"/>
  <c r="N330" i="2"/>
  <c r="N326" i="2"/>
  <c r="N423" i="2"/>
  <c r="N75" i="2"/>
  <c r="N184" i="2"/>
  <c r="N182" i="2"/>
  <c r="N512" i="2"/>
  <c r="N694" i="2"/>
  <c r="N734" i="2"/>
  <c r="N311" i="2"/>
  <c r="N447" i="2"/>
  <c r="N662" i="2"/>
  <c r="N66" i="2"/>
  <c r="N397" i="2"/>
  <c r="N128" i="2"/>
  <c r="N480" i="2"/>
  <c r="N675" i="2"/>
  <c r="N552" i="2"/>
  <c r="N21" i="2"/>
  <c r="N588" i="2"/>
  <c r="N457" i="2"/>
  <c r="N715" i="2"/>
  <c r="N636" i="2"/>
  <c r="N209" i="2"/>
  <c r="N452" i="2"/>
  <c r="N537" i="2"/>
  <c r="N327" i="2"/>
  <c r="N436" i="2"/>
  <c r="N507" i="2"/>
  <c r="N368" i="2"/>
  <c r="N291" i="2"/>
  <c r="N50" i="2"/>
  <c r="N498" i="2"/>
  <c r="N630" i="2"/>
  <c r="N443" i="2"/>
  <c r="N108" i="2"/>
  <c r="N361" i="2"/>
  <c r="N486" i="2"/>
  <c r="N35" i="2"/>
  <c r="N598" i="2"/>
  <c r="N464" i="2"/>
  <c r="N409" i="2"/>
  <c r="N48" i="2"/>
  <c r="N721" i="2"/>
  <c r="N342" i="2"/>
  <c r="N280" i="2"/>
  <c r="N647" i="2"/>
  <c r="N37" i="2"/>
  <c r="N163" i="2"/>
  <c r="N633" i="2"/>
  <c r="N144" i="2"/>
  <c r="N33" i="2"/>
  <c r="N240" i="2"/>
  <c r="N379" i="2"/>
  <c r="N231" i="2"/>
  <c r="N41" i="2"/>
  <c r="N438" i="2"/>
  <c r="N279" i="2"/>
  <c r="N96" i="2"/>
  <c r="N287" i="2"/>
  <c r="N97" i="2"/>
  <c r="N83" i="2"/>
  <c r="N396" i="2"/>
  <c r="N470" i="2"/>
  <c r="N284" i="2"/>
  <c r="N722" i="2"/>
  <c r="N359" i="2"/>
  <c r="N386" i="2"/>
  <c r="N622" i="2"/>
  <c r="N536" i="2"/>
  <c r="N659" i="2"/>
  <c r="N601" i="2"/>
  <c r="N683" i="2"/>
  <c r="N695" i="2"/>
  <c r="N213" i="2"/>
  <c r="N390" i="2"/>
  <c r="N99" i="2"/>
  <c r="N125" i="2"/>
  <c r="N69" i="2"/>
  <c r="N685" i="2"/>
  <c r="N32" i="2"/>
  <c r="N628" i="2"/>
  <c r="N220" i="2"/>
  <c r="N465" i="2"/>
  <c r="N366" i="2"/>
  <c r="N274" i="2"/>
  <c r="N192" i="2"/>
  <c r="N109" i="2"/>
  <c r="N352" i="2"/>
  <c r="N288" i="2"/>
  <c r="N718" i="2"/>
  <c r="N225" i="2"/>
  <c r="N363" i="2"/>
  <c r="N149" i="2"/>
  <c r="N717" i="2"/>
  <c r="N705" i="2"/>
  <c r="N484" i="2"/>
  <c r="N697" i="2"/>
  <c r="N515" i="2"/>
  <c r="N566" i="2"/>
  <c r="N412" i="2"/>
  <c r="N54" i="2"/>
  <c r="N91" i="2"/>
  <c r="N334" i="2"/>
  <c r="N414" i="2"/>
  <c r="N644" i="2"/>
  <c r="N634" i="2"/>
  <c r="N116" i="2"/>
  <c r="N139" i="2"/>
  <c r="N516" i="2"/>
  <c r="N674" i="2"/>
  <c r="N492" i="2"/>
  <c r="N315" i="2"/>
  <c r="N509" i="2"/>
  <c r="N448" i="2"/>
  <c r="N450" i="2"/>
  <c r="N281" i="2"/>
  <c r="N152" i="2"/>
  <c r="N63" i="2"/>
  <c r="N646" i="2"/>
  <c r="N689" i="2"/>
  <c r="N573" i="2"/>
  <c r="N353" i="2"/>
  <c r="N687" i="2"/>
  <c r="N417" i="2"/>
  <c r="N210" i="2"/>
  <c r="N732" i="2"/>
  <c r="N671" i="2"/>
  <c r="N533" i="2"/>
  <c r="N713" i="2"/>
  <c r="N517" i="2"/>
  <c r="N102" i="2"/>
  <c r="N506" i="2"/>
  <c r="N458" i="2"/>
  <c r="N599" i="2"/>
  <c r="N89" i="2"/>
  <c r="N207" i="2"/>
  <c r="N259" i="2"/>
  <c r="N665" i="2"/>
  <c r="N642" i="2"/>
  <c r="N388" i="2"/>
  <c r="N370" i="2"/>
  <c r="N78" i="2"/>
  <c r="N631" i="2"/>
  <c r="N466" i="2"/>
  <c r="N322" i="2"/>
  <c r="N143" i="2"/>
  <c r="N656" i="2"/>
  <c r="N323" i="2"/>
  <c r="N719" i="2"/>
  <c r="N392" i="2"/>
  <c r="N430" i="2"/>
  <c r="N557" i="2"/>
  <c r="N365" i="2"/>
  <c r="N462" i="2"/>
  <c r="N708" i="2"/>
  <c r="N219" i="2"/>
  <c r="N134" i="2"/>
  <c r="N596" i="2"/>
  <c r="N235" i="2"/>
  <c r="N707" i="2"/>
  <c r="N387" i="2"/>
  <c r="N329" i="2"/>
  <c r="N357" i="2"/>
  <c r="N441" i="2"/>
  <c r="N525" i="2"/>
  <c r="N605" i="2"/>
  <c r="N690" i="2"/>
  <c r="N511" i="2"/>
  <c r="N451" i="2"/>
  <c r="N592" i="2"/>
  <c r="N437" i="2"/>
  <c r="N587" i="2"/>
  <c r="N591" i="2"/>
  <c r="N606" i="2"/>
  <c r="N92" i="2"/>
  <c r="N639" i="2"/>
  <c r="N455" i="2"/>
  <c r="N324" i="2"/>
  <c r="N375" i="2"/>
  <c r="N216" i="2"/>
  <c r="N303" i="2"/>
  <c r="N183" i="2"/>
  <c r="N564" i="2"/>
  <c r="N546" i="2"/>
  <c r="N610" i="2"/>
  <c r="N649" i="2"/>
  <c r="N495" i="2"/>
  <c r="N292" i="2"/>
  <c r="N421" i="2"/>
  <c r="N304" i="2"/>
  <c r="N302" i="2"/>
  <c r="N702" i="2"/>
  <c r="N565" i="2"/>
  <c r="N710" i="2"/>
  <c r="N561" i="2"/>
  <c r="N459" i="2"/>
  <c r="N645" i="2"/>
  <c r="N256" i="2"/>
  <c r="N658" i="2"/>
  <c r="N493" i="2"/>
  <c r="N680" i="2"/>
  <c r="N399" i="2"/>
  <c r="N688" i="2"/>
  <c r="N640" i="2"/>
  <c r="N424" i="2"/>
  <c r="N497" i="2"/>
  <c r="N682" i="2"/>
  <c r="N712" i="2"/>
  <c r="N553" i="2"/>
  <c r="N623" i="2"/>
  <c r="N733" i="2"/>
  <c r="N668" i="2"/>
  <c r="N582" i="2"/>
  <c r="N660" i="2"/>
  <c r="N571" i="2"/>
  <c r="N714" i="2"/>
  <c r="N626" i="2"/>
  <c r="N513" i="2"/>
  <c r="N692" i="2"/>
  <c r="N699" i="2"/>
  <c r="N584" i="2"/>
  <c r="N700" i="2"/>
  <c r="N607" i="2"/>
  <c r="N698" i="2"/>
  <c r="N720" i="2"/>
  <c r="N679" i="2"/>
  <c r="N709" i="2"/>
  <c r="N673" i="2"/>
  <c r="N701" i="2"/>
  <c r="N670" i="2"/>
  <c r="N691" i="2"/>
  <c r="N730" i="2"/>
  <c r="N627" i="2"/>
  <c r="N666" i="2"/>
  <c r="N724" i="2"/>
  <c r="L529" i="2"/>
  <c r="L531" i="2"/>
  <c r="L638" i="2"/>
  <c r="L165" i="2"/>
  <c r="L413" i="2"/>
  <c r="L263" i="2"/>
  <c r="L543" i="2"/>
  <c r="L316" i="2"/>
  <c r="L617" i="2"/>
  <c r="L426" i="2"/>
  <c r="L317" i="2"/>
  <c r="L469" i="2"/>
  <c r="L119" i="2"/>
  <c r="L137" i="2"/>
  <c r="L333" i="2"/>
  <c r="L681" i="2"/>
  <c r="L278" i="2"/>
  <c r="L98" i="2"/>
  <c r="L456" i="2"/>
  <c r="L518" i="2"/>
  <c r="L696" i="2"/>
  <c r="L371" i="2"/>
  <c r="L166" i="2"/>
  <c r="L46" i="2"/>
  <c r="L153" i="2"/>
  <c r="L80" i="2"/>
  <c r="L382" i="2"/>
  <c r="L23" i="2"/>
  <c r="L527" i="2"/>
  <c r="L296" i="2"/>
  <c r="L667" i="2"/>
  <c r="L61" i="2"/>
  <c r="L111" i="2"/>
  <c r="L597" i="2"/>
  <c r="L160" i="2"/>
  <c r="L652" i="2"/>
  <c r="L195" i="2"/>
  <c r="L67" i="2"/>
  <c r="L121" i="2"/>
  <c r="L620" i="2"/>
  <c r="L567" i="2"/>
  <c r="L22" i="2"/>
  <c r="L283" i="2"/>
  <c r="L418" i="2"/>
  <c r="L5" i="2"/>
  <c r="L115" i="2"/>
  <c r="L101" i="2"/>
  <c r="L490" i="2"/>
  <c r="L272" i="2"/>
  <c r="L87" i="2"/>
  <c r="L400" i="2"/>
  <c r="L238" i="2"/>
  <c r="L155" i="2"/>
  <c r="L604" i="2"/>
  <c r="L65" i="2"/>
  <c r="L59" i="2"/>
  <c r="L380" i="2"/>
  <c r="L491" i="2"/>
  <c r="L145" i="2"/>
  <c r="L572" i="2"/>
  <c r="L161" i="2"/>
  <c r="L232" i="2"/>
  <c r="L485" i="2"/>
  <c r="L393" i="2"/>
  <c r="L420" i="2"/>
  <c r="L177" i="2"/>
  <c r="L341" i="2"/>
  <c r="L508" i="2"/>
  <c r="L318" i="2"/>
  <c r="L250" i="2"/>
  <c r="L176" i="2"/>
  <c r="L442" i="2"/>
  <c r="L425" i="2"/>
  <c r="L86" i="2"/>
  <c r="L248" i="2"/>
  <c r="L140" i="2"/>
  <c r="L123" i="2"/>
  <c r="L453" i="2"/>
  <c r="L3" i="2"/>
  <c r="L95" i="2"/>
  <c r="L460" i="2"/>
  <c r="L332" i="2"/>
  <c r="L81" i="2"/>
  <c r="L337" i="2"/>
  <c r="L534" i="2"/>
  <c r="L593" i="2"/>
  <c r="L243" i="2"/>
  <c r="L277" i="2"/>
  <c r="L57" i="2"/>
  <c r="L635" i="2"/>
  <c r="L242" i="2"/>
  <c r="L295" i="2"/>
  <c r="L49" i="2"/>
  <c r="L297" i="2"/>
  <c r="L432" i="2"/>
  <c r="L38" i="2"/>
  <c r="L168" i="2"/>
  <c r="L376" i="2"/>
  <c r="L360" i="2"/>
  <c r="L7" i="2"/>
  <c r="L276" i="2"/>
  <c r="L239" i="2"/>
  <c r="L138" i="2"/>
  <c r="L142" i="2"/>
  <c r="L547" i="2"/>
  <c r="L678" i="2"/>
  <c r="L247" i="2"/>
  <c r="L378" i="2"/>
  <c r="L14" i="2"/>
  <c r="L20" i="2"/>
  <c r="L478" i="2"/>
  <c r="L62" i="2"/>
  <c r="L30" i="2"/>
  <c r="L206" i="2"/>
  <c r="L162" i="2"/>
  <c r="L251" i="2"/>
  <c r="L383" i="2"/>
  <c r="L362" i="2"/>
  <c r="L236" i="2"/>
  <c r="L29" i="2"/>
  <c r="L502" i="2"/>
  <c r="L202" i="2"/>
  <c r="L267" i="2"/>
  <c r="L185" i="2"/>
  <c r="L355" i="2"/>
  <c r="L611" i="2"/>
  <c r="L215" i="2"/>
  <c r="L167" i="2"/>
  <c r="L349" i="2"/>
  <c r="L401" i="2"/>
  <c r="L524" i="2"/>
  <c r="L410" i="2"/>
  <c r="L290" i="2"/>
  <c r="L189" i="2"/>
  <c r="L127" i="2"/>
  <c r="L255" i="2"/>
  <c r="L298" i="2"/>
  <c r="L39" i="2"/>
  <c r="L42" i="2"/>
  <c r="L112" i="2"/>
  <c r="L711" i="2"/>
  <c r="L221" i="2"/>
  <c r="L2" i="2"/>
  <c r="L439" i="2"/>
  <c r="L170" i="2"/>
  <c r="L252" i="2"/>
  <c r="L217" i="2"/>
  <c r="L159" i="2"/>
  <c r="L246" i="2"/>
  <c r="L244" i="2"/>
  <c r="L372" i="2"/>
  <c r="L703" i="2"/>
  <c r="L47" i="2"/>
  <c r="L422" i="2"/>
  <c r="L503" i="2"/>
  <c r="L472" i="2"/>
  <c r="L404" i="2"/>
  <c r="L27" i="2"/>
  <c r="L141" i="2"/>
  <c r="L519" i="2"/>
  <c r="L131" i="2"/>
  <c r="L487" i="2"/>
  <c r="L58" i="2"/>
  <c r="L569" i="2"/>
  <c r="L10" i="2"/>
  <c r="L126" i="2"/>
  <c r="L499" i="2"/>
  <c r="L381" i="2"/>
  <c r="L643" i="2"/>
  <c r="L555" i="2"/>
  <c r="L257" i="2"/>
  <c r="L556" i="2"/>
  <c r="L253" i="2"/>
  <c r="L637" i="2"/>
  <c r="L594" i="2"/>
  <c r="L580" i="2"/>
  <c r="L28" i="2"/>
  <c r="L539" i="2"/>
  <c r="L12" i="2"/>
  <c r="L227" i="2"/>
  <c r="L171" i="2"/>
  <c r="L222" i="2"/>
  <c r="L198" i="2"/>
  <c r="L677" i="2"/>
  <c r="L427" i="2"/>
  <c r="L321" i="2"/>
  <c r="L583" i="2"/>
  <c r="L194" i="2"/>
  <c r="L262" i="2"/>
  <c r="L618" i="2"/>
  <c r="L260" i="2"/>
  <c r="L672" i="2"/>
  <c r="L551" i="2"/>
  <c r="L146" i="2"/>
  <c r="L405" i="2"/>
  <c r="L446" i="2"/>
  <c r="L82" i="2"/>
  <c r="L615" i="2"/>
  <c r="L411" i="2"/>
  <c r="L444" i="2"/>
  <c r="L313" i="2"/>
  <c r="L693" i="2"/>
  <c r="L554" i="2"/>
  <c r="L275" i="2"/>
  <c r="L224" i="2"/>
  <c r="L590" i="2"/>
  <c r="L428" i="2"/>
  <c r="L129" i="2"/>
  <c r="L60" i="2"/>
  <c r="L570" i="2"/>
  <c r="L514" i="2"/>
  <c r="L233" i="2"/>
  <c r="L175" i="2"/>
  <c r="L74" i="2"/>
  <c r="L64" i="2"/>
  <c r="L118" i="2"/>
  <c r="L328" i="2"/>
  <c r="L494" i="2"/>
  <c r="L540" i="2"/>
  <c r="L505" i="2"/>
  <c r="L535" i="2"/>
  <c r="L286" i="2"/>
  <c r="L389" i="2"/>
  <c r="L53" i="2"/>
  <c r="L226" i="2"/>
  <c r="L164" i="2"/>
  <c r="L179" i="2"/>
  <c r="L40" i="2"/>
  <c r="L684" i="2"/>
  <c r="L265" i="2"/>
  <c r="L406" i="2"/>
  <c r="L538" i="2"/>
  <c r="L285" i="2"/>
  <c r="L706" i="2"/>
  <c r="L568" i="2"/>
  <c r="L289" i="2"/>
  <c r="L723" i="2"/>
  <c r="L595" i="2"/>
  <c r="L474" i="2"/>
  <c r="L454" i="2"/>
  <c r="L305" i="2"/>
  <c r="L228" i="2"/>
  <c r="L489" i="2"/>
  <c r="L90" i="2"/>
  <c r="L345" i="2"/>
  <c r="L190" i="2"/>
  <c r="L562" i="2"/>
  <c r="L735" i="2"/>
  <c r="L481" i="2"/>
  <c r="L266" i="2"/>
  <c r="L716" i="2"/>
  <c r="L13" i="2"/>
  <c r="L504" i="2"/>
  <c r="L346" i="2"/>
  <c r="L394" i="2"/>
  <c r="L476" i="2"/>
  <c r="L68" i="2"/>
  <c r="L320" i="2"/>
  <c r="L122" i="2"/>
  <c r="L218" i="2"/>
  <c r="L358" i="2"/>
  <c r="L475" i="2"/>
  <c r="L576" i="2"/>
  <c r="L416" i="2"/>
  <c r="L191" i="2"/>
  <c r="L586" i="2"/>
  <c r="L603" i="2"/>
  <c r="L369" i="2"/>
  <c r="L71" i="2"/>
  <c r="L77" i="2"/>
  <c r="L4" i="2"/>
  <c r="L488" i="2"/>
  <c r="L100" i="2"/>
  <c r="L114" i="2"/>
  <c r="L463" i="2"/>
  <c r="L510" i="2"/>
  <c r="L479" i="2"/>
  <c r="L201" i="2"/>
  <c r="L18" i="2"/>
  <c r="L496" i="2"/>
  <c r="L364" i="2"/>
  <c r="L79" i="2"/>
  <c r="L237" i="2"/>
  <c r="L173" i="2"/>
  <c r="L648" i="2"/>
  <c r="L728" i="2"/>
  <c r="L268" i="2"/>
  <c r="L577" i="2"/>
  <c r="L151" i="2"/>
  <c r="L301" i="2"/>
  <c r="L335" i="2"/>
  <c r="L169" i="2"/>
  <c r="L585" i="2"/>
  <c r="L254" i="2"/>
  <c r="L186" i="2"/>
  <c r="L36" i="2"/>
  <c r="L578" i="2"/>
  <c r="L619" i="2"/>
  <c r="L500" i="2"/>
  <c r="L351" i="2"/>
  <c r="L147" i="2"/>
  <c r="L338" i="2"/>
  <c r="L374" i="2"/>
  <c r="L613" i="2"/>
  <c r="L132" i="2"/>
  <c r="L56" i="2"/>
  <c r="L72" i="2"/>
  <c r="L55" i="2"/>
  <c r="L52" i="2"/>
  <c r="L44" i="2"/>
  <c r="L241" i="2"/>
  <c r="L34" i="2"/>
  <c r="L614" i="2"/>
  <c r="L158" i="2"/>
  <c r="L548" i="2"/>
  <c r="L616" i="2"/>
  <c r="L214" i="2"/>
  <c r="L655" i="2"/>
  <c r="L188" i="2"/>
  <c r="L148" i="2"/>
  <c r="L354" i="2"/>
  <c r="L395" i="2"/>
  <c r="L264" i="2"/>
  <c r="L106" i="2"/>
  <c r="L528" i="2"/>
  <c r="L199" i="2"/>
  <c r="L8" i="2"/>
  <c r="L415" i="2"/>
  <c r="L431" i="2"/>
  <c r="L729" i="2"/>
  <c r="L117" i="2"/>
  <c r="L234" i="2"/>
  <c r="L560" i="2"/>
  <c r="L661" i="2"/>
  <c r="L203" i="2"/>
  <c r="L579" i="2"/>
  <c r="L110" i="2"/>
  <c r="L24" i="2"/>
  <c r="L657" i="2"/>
  <c r="L309" i="2"/>
  <c r="L15" i="2"/>
  <c r="L154" i="2"/>
  <c r="L574" i="2"/>
  <c r="L523" i="2"/>
  <c r="L526" i="2"/>
  <c r="L650" i="2"/>
  <c r="L19" i="2"/>
  <c r="L483" i="2"/>
  <c r="L223" i="2"/>
  <c r="L193" i="2"/>
  <c r="L440" i="2"/>
  <c r="L325" i="2"/>
  <c r="L385" i="2"/>
  <c r="L407" i="2"/>
  <c r="L532" i="2"/>
  <c r="L550" i="2"/>
  <c r="L103" i="2"/>
  <c r="L306" i="2"/>
  <c r="L314" i="2"/>
  <c r="L249" i="2"/>
  <c r="L31" i="2"/>
  <c r="L350" i="2"/>
  <c r="L559" i="2"/>
  <c r="L398" i="2"/>
  <c r="L653" i="2"/>
  <c r="L204" i="2"/>
  <c r="L197" i="2"/>
  <c r="L625" i="2"/>
  <c r="L339" i="2"/>
  <c r="L434" i="2"/>
  <c r="L88" i="2"/>
  <c r="L93" i="2"/>
  <c r="L429" i="2"/>
  <c r="L608" i="2"/>
  <c r="L589" i="2"/>
  <c r="L124" i="2"/>
  <c r="L136" i="2"/>
  <c r="L84" i="2"/>
  <c r="L391" i="2"/>
  <c r="L156" i="2"/>
  <c r="L575" i="2"/>
  <c r="L271" i="2"/>
  <c r="L331" i="2"/>
  <c r="L686" i="2"/>
  <c r="L347" i="2"/>
  <c r="L212" i="2"/>
  <c r="L602" i="2"/>
  <c r="L85" i="2"/>
  <c r="L113" i="2"/>
  <c r="L269" i="2"/>
  <c r="L181" i="2"/>
  <c r="L403" i="2"/>
  <c r="L433" i="2"/>
  <c r="L229" i="2"/>
  <c r="L343" i="2"/>
  <c r="L120" i="2"/>
  <c r="L133" i="2"/>
  <c r="L356" i="2"/>
  <c r="L641" i="2"/>
  <c r="L282" i="2"/>
  <c r="L467" i="2"/>
  <c r="L180" i="2"/>
  <c r="L9" i="2"/>
  <c r="L299" i="2"/>
  <c r="L629" i="2"/>
  <c r="L150" i="2"/>
  <c r="L344" i="2"/>
  <c r="L11" i="2"/>
  <c r="L196" i="2"/>
  <c r="L70" i="2"/>
  <c r="L727" i="2"/>
  <c r="L135" i="2"/>
  <c r="L51" i="2"/>
  <c r="L530" i="2"/>
  <c r="L307" i="2"/>
  <c r="L261" i="2"/>
  <c r="L76" i="2"/>
  <c r="L521" i="2"/>
  <c r="L471" i="2"/>
  <c r="L632" i="2"/>
  <c r="L676" i="2"/>
  <c r="L25" i="2"/>
  <c r="L208" i="2"/>
  <c r="L558" i="2"/>
  <c r="L245" i="2"/>
  <c r="L230" i="2"/>
  <c r="L270" i="2"/>
  <c r="L520" i="2"/>
  <c r="L408" i="2"/>
  <c r="L187" i="2"/>
  <c r="L624" i="2"/>
  <c r="L73" i="2"/>
  <c r="L319" i="2"/>
  <c r="L651" i="2"/>
  <c r="L704" i="2"/>
  <c r="L725" i="2"/>
  <c r="L473" i="2"/>
  <c r="L174" i="2"/>
  <c r="L419" i="2"/>
  <c r="L336" i="2"/>
  <c r="L45" i="2"/>
  <c r="L609" i="2"/>
  <c r="L211" i="2"/>
  <c r="L669" i="2"/>
  <c r="L178" i="2"/>
  <c r="L477" i="2"/>
  <c r="L17" i="2"/>
  <c r="L373" i="2"/>
  <c r="L310" i="2"/>
  <c r="L522" i="2"/>
  <c r="L402" i="2"/>
  <c r="L16" i="2"/>
  <c r="L6" i="2"/>
  <c r="L157" i="2"/>
  <c r="L205" i="2"/>
  <c r="L200" i="2"/>
  <c r="L273" i="2"/>
  <c r="L549" i="2"/>
  <c r="L544" i="2"/>
  <c r="L293" i="2"/>
  <c r="L26" i="2"/>
  <c r="L726" i="2"/>
  <c r="L94" i="2"/>
  <c r="L449" i="2"/>
  <c r="L731" i="2"/>
  <c r="L435" i="2"/>
  <c r="L445" i="2"/>
  <c r="L107" i="2"/>
  <c r="L541" i="2"/>
  <c r="L581" i="2"/>
  <c r="L367" i="2"/>
  <c r="L545" i="2"/>
  <c r="L294" i="2"/>
  <c r="L664" i="2"/>
  <c r="L542" i="2"/>
  <c r="L312" i="2"/>
  <c r="L130" i="2"/>
  <c r="L300" i="2"/>
  <c r="L654" i="2"/>
  <c r="L663" i="2"/>
  <c r="L563" i="2"/>
  <c r="L172" i="2"/>
  <c r="L621" i="2"/>
  <c r="L612" i="2"/>
  <c r="L482" i="2"/>
  <c r="L104" i="2"/>
  <c r="L468" i="2"/>
  <c r="L105" i="2"/>
  <c r="L461" i="2"/>
  <c r="L377" i="2"/>
  <c r="L258" i="2"/>
  <c r="L43" i="2"/>
  <c r="L600" i="2"/>
  <c r="L384" i="2"/>
  <c r="L348" i="2"/>
  <c r="L308" i="2"/>
  <c r="L340" i="2"/>
  <c r="L501" i="2"/>
  <c r="L330" i="2"/>
  <c r="L326" i="2"/>
  <c r="L423" i="2"/>
  <c r="L75" i="2"/>
  <c r="L184" i="2"/>
  <c r="L182" i="2"/>
  <c r="L512" i="2"/>
  <c r="L694" i="2"/>
  <c r="L734" i="2"/>
  <c r="L311" i="2"/>
  <c r="L447" i="2"/>
  <c r="L662" i="2"/>
  <c r="L66" i="2"/>
  <c r="L397" i="2"/>
  <c r="L128" i="2"/>
  <c r="L480" i="2"/>
  <c r="L675" i="2"/>
  <c r="L552" i="2"/>
  <c r="L21" i="2"/>
  <c r="L588" i="2"/>
  <c r="L457" i="2"/>
  <c r="L715" i="2"/>
  <c r="L636" i="2"/>
  <c r="L209" i="2"/>
  <c r="L452" i="2"/>
  <c r="L537" i="2"/>
  <c r="L327" i="2"/>
  <c r="L436" i="2"/>
  <c r="L507" i="2"/>
  <c r="L368" i="2"/>
  <c r="L291" i="2"/>
  <c r="L50" i="2"/>
  <c r="L498" i="2"/>
  <c r="L630" i="2"/>
  <c r="L443" i="2"/>
  <c r="L108" i="2"/>
  <c r="L361" i="2"/>
  <c r="L486" i="2"/>
  <c r="L35" i="2"/>
  <c r="L598" i="2"/>
  <c r="L464" i="2"/>
  <c r="L409" i="2"/>
  <c r="L48" i="2"/>
  <c r="L721" i="2"/>
  <c r="L342" i="2"/>
  <c r="L280" i="2"/>
  <c r="L647" i="2"/>
  <c r="L37" i="2"/>
  <c r="L163" i="2"/>
  <c r="L633" i="2"/>
  <c r="L144" i="2"/>
  <c r="L33" i="2"/>
  <c r="L240" i="2"/>
  <c r="L379" i="2"/>
  <c r="L231" i="2"/>
  <c r="L41" i="2"/>
  <c r="L438" i="2"/>
  <c r="L279" i="2"/>
  <c r="L96" i="2"/>
  <c r="L287" i="2"/>
  <c r="L97" i="2"/>
  <c r="L83" i="2"/>
  <c r="L396" i="2"/>
  <c r="L470" i="2"/>
  <c r="L284" i="2"/>
  <c r="L722" i="2"/>
  <c r="L359" i="2"/>
  <c r="L386" i="2"/>
  <c r="L622" i="2"/>
  <c r="L536" i="2"/>
  <c r="L659" i="2"/>
  <c r="L601" i="2"/>
  <c r="L683" i="2"/>
  <c r="L695" i="2"/>
  <c r="L213" i="2"/>
  <c r="L390" i="2"/>
  <c r="L99" i="2"/>
  <c r="L125" i="2"/>
  <c r="L69" i="2"/>
  <c r="L685" i="2"/>
  <c r="L32" i="2"/>
  <c r="L628" i="2"/>
  <c r="L220" i="2"/>
  <c r="L465" i="2"/>
  <c r="L366" i="2"/>
  <c r="L274" i="2"/>
  <c r="L192" i="2"/>
  <c r="L109" i="2"/>
  <c r="L352" i="2"/>
  <c r="L288" i="2"/>
  <c r="L718" i="2"/>
  <c r="L225" i="2"/>
  <c r="L363" i="2"/>
  <c r="L149" i="2"/>
  <c r="L717" i="2"/>
  <c r="L705" i="2"/>
  <c r="L484" i="2"/>
  <c r="L697" i="2"/>
  <c r="L515" i="2"/>
  <c r="L566" i="2"/>
  <c r="L412" i="2"/>
  <c r="L54" i="2"/>
  <c r="L91" i="2"/>
  <c r="L334" i="2"/>
  <c r="L414" i="2"/>
  <c r="L644" i="2"/>
  <c r="L634" i="2"/>
  <c r="L116" i="2"/>
  <c r="L139" i="2"/>
  <c r="L516" i="2"/>
  <c r="L674" i="2"/>
  <c r="L492" i="2"/>
  <c r="L315" i="2"/>
  <c r="L509" i="2"/>
  <c r="L448" i="2"/>
  <c r="L450" i="2"/>
  <c r="L281" i="2"/>
  <c r="L152" i="2"/>
  <c r="L63" i="2"/>
  <c r="L646" i="2"/>
  <c r="L689" i="2"/>
  <c r="L573" i="2"/>
  <c r="L353" i="2"/>
  <c r="L687" i="2"/>
  <c r="L417" i="2"/>
  <c r="L210" i="2"/>
  <c r="L732" i="2"/>
  <c r="L671" i="2"/>
  <c r="L533" i="2"/>
  <c r="L713" i="2"/>
  <c r="L517" i="2"/>
  <c r="L102" i="2"/>
  <c r="L506" i="2"/>
  <c r="L458" i="2"/>
  <c r="L599" i="2"/>
  <c r="L89" i="2"/>
  <c r="L207" i="2"/>
  <c r="L259" i="2"/>
  <c r="L665" i="2"/>
  <c r="L642" i="2"/>
  <c r="L388" i="2"/>
  <c r="L370" i="2"/>
  <c r="L78" i="2"/>
  <c r="L631" i="2"/>
  <c r="L466" i="2"/>
  <c r="L322" i="2"/>
  <c r="L143" i="2"/>
  <c r="L656" i="2"/>
  <c r="L323" i="2"/>
  <c r="L719" i="2"/>
  <c r="L392" i="2"/>
  <c r="L430" i="2"/>
  <c r="L557" i="2"/>
  <c r="L365" i="2"/>
  <c r="L462" i="2"/>
  <c r="L708" i="2"/>
  <c r="L219" i="2"/>
  <c r="L134" i="2"/>
  <c r="L596" i="2"/>
  <c r="L235" i="2"/>
  <c r="L707" i="2"/>
  <c r="L387" i="2"/>
  <c r="L329" i="2"/>
  <c r="L357" i="2"/>
  <c r="L441" i="2"/>
  <c r="L525" i="2"/>
  <c r="L605" i="2"/>
  <c r="L690" i="2"/>
  <c r="L511" i="2"/>
  <c r="L451" i="2"/>
  <c r="L592" i="2"/>
  <c r="L437" i="2"/>
  <c r="L587" i="2"/>
  <c r="L591" i="2"/>
  <c r="L606" i="2"/>
  <c r="L92" i="2"/>
  <c r="L639" i="2"/>
  <c r="L455" i="2"/>
  <c r="L324" i="2"/>
  <c r="L375" i="2"/>
  <c r="L216" i="2"/>
  <c r="L303" i="2"/>
  <c r="L183" i="2"/>
  <c r="L564" i="2"/>
  <c r="L546" i="2"/>
  <c r="L610" i="2"/>
  <c r="L649" i="2"/>
  <c r="L495" i="2"/>
  <c r="L292" i="2"/>
  <c r="L421" i="2"/>
  <c r="L304" i="2"/>
  <c r="L302" i="2"/>
  <c r="L702" i="2"/>
  <c r="L565" i="2"/>
  <c r="L710" i="2"/>
  <c r="L561" i="2"/>
  <c r="L459" i="2"/>
  <c r="L645" i="2"/>
  <c r="L256" i="2"/>
  <c r="L658" i="2"/>
  <c r="L493" i="2"/>
  <c r="L680" i="2"/>
  <c r="L399" i="2"/>
  <c r="L688" i="2"/>
  <c r="L640" i="2"/>
  <c r="L424" i="2"/>
  <c r="L497" i="2"/>
  <c r="L682" i="2"/>
  <c r="L712" i="2"/>
  <c r="L553" i="2"/>
  <c r="L623" i="2"/>
  <c r="L733" i="2"/>
  <c r="L668" i="2"/>
  <c r="L582" i="2"/>
  <c r="L660" i="2"/>
  <c r="L571" i="2"/>
  <c r="L714" i="2"/>
  <c r="L626" i="2"/>
  <c r="L513" i="2"/>
  <c r="L692" i="2"/>
  <c r="L699" i="2"/>
  <c r="L584" i="2"/>
  <c r="L700" i="2"/>
  <c r="L607" i="2"/>
  <c r="L698" i="2"/>
  <c r="L720" i="2"/>
  <c r="L679" i="2"/>
  <c r="L709" i="2"/>
  <c r="L673" i="2"/>
  <c r="L701" i="2"/>
  <c r="L670" i="2"/>
  <c r="L691" i="2"/>
  <c r="L730" i="2"/>
  <c r="L627" i="2"/>
  <c r="L666" i="2"/>
  <c r="L724" i="2"/>
  <c r="J529" i="2"/>
  <c r="J531" i="2"/>
  <c r="J638" i="2"/>
  <c r="J165" i="2"/>
  <c r="J413" i="2"/>
  <c r="J263" i="2"/>
  <c r="J543" i="2"/>
  <c r="J316" i="2"/>
  <c r="J617" i="2"/>
  <c r="J426" i="2"/>
  <c r="J317" i="2"/>
  <c r="J469" i="2"/>
  <c r="J119" i="2"/>
  <c r="J137" i="2"/>
  <c r="J333" i="2"/>
  <c r="J681" i="2"/>
  <c r="J278" i="2"/>
  <c r="J98" i="2"/>
  <c r="J456" i="2"/>
  <c r="J518" i="2"/>
  <c r="J696" i="2"/>
  <c r="J371" i="2"/>
  <c r="J166" i="2"/>
  <c r="J46" i="2"/>
  <c r="J153" i="2"/>
  <c r="J80" i="2"/>
  <c r="J382" i="2"/>
  <c r="J23" i="2"/>
  <c r="J527" i="2"/>
  <c r="J296" i="2"/>
  <c r="J667" i="2"/>
  <c r="J61" i="2"/>
  <c r="J111" i="2"/>
  <c r="J597" i="2"/>
  <c r="J160" i="2"/>
  <c r="J652" i="2"/>
  <c r="J195" i="2"/>
  <c r="J67" i="2"/>
  <c r="J121" i="2"/>
  <c r="J620" i="2"/>
  <c r="J567" i="2"/>
  <c r="J22" i="2"/>
  <c r="J283" i="2"/>
  <c r="J418" i="2"/>
  <c r="J5" i="2"/>
  <c r="J115" i="2"/>
  <c r="J101" i="2"/>
  <c r="J490" i="2"/>
  <c r="J272" i="2"/>
  <c r="J87" i="2"/>
  <c r="J400" i="2"/>
  <c r="J238" i="2"/>
  <c r="J155" i="2"/>
  <c r="J604" i="2"/>
  <c r="J65" i="2"/>
  <c r="J59" i="2"/>
  <c r="J380" i="2"/>
  <c r="J491" i="2"/>
  <c r="J145" i="2"/>
  <c r="J572" i="2"/>
  <c r="J161" i="2"/>
  <c r="J232" i="2"/>
  <c r="J485" i="2"/>
  <c r="J393" i="2"/>
  <c r="J420" i="2"/>
  <c r="J177" i="2"/>
  <c r="J341" i="2"/>
  <c r="J508" i="2"/>
  <c r="J318" i="2"/>
  <c r="J250" i="2"/>
  <c r="J176" i="2"/>
  <c r="J442" i="2"/>
  <c r="J425" i="2"/>
  <c r="J86" i="2"/>
  <c r="J248" i="2"/>
  <c r="J140" i="2"/>
  <c r="J123" i="2"/>
  <c r="J453" i="2"/>
  <c r="J3" i="2"/>
  <c r="J95" i="2"/>
  <c r="J460" i="2"/>
  <c r="J332" i="2"/>
  <c r="J81" i="2"/>
  <c r="J337" i="2"/>
  <c r="J534" i="2"/>
  <c r="J593" i="2"/>
  <c r="J243" i="2"/>
  <c r="J277" i="2"/>
  <c r="J57" i="2"/>
  <c r="J635" i="2"/>
  <c r="J242" i="2"/>
  <c r="J295" i="2"/>
  <c r="J49" i="2"/>
  <c r="J297" i="2"/>
  <c r="J432" i="2"/>
  <c r="J38" i="2"/>
  <c r="J168" i="2"/>
  <c r="J376" i="2"/>
  <c r="J360" i="2"/>
  <c r="J7" i="2"/>
  <c r="J276" i="2"/>
  <c r="J239" i="2"/>
  <c r="J138" i="2"/>
  <c r="J142" i="2"/>
  <c r="J547" i="2"/>
  <c r="J678" i="2"/>
  <c r="J247" i="2"/>
  <c r="J378" i="2"/>
  <c r="J14" i="2"/>
  <c r="J20" i="2"/>
  <c r="J478" i="2"/>
  <c r="J62" i="2"/>
  <c r="J30" i="2"/>
  <c r="J206" i="2"/>
  <c r="J162" i="2"/>
  <c r="J251" i="2"/>
  <c r="J383" i="2"/>
  <c r="J362" i="2"/>
  <c r="J236" i="2"/>
  <c r="J29" i="2"/>
  <c r="J502" i="2"/>
  <c r="J202" i="2"/>
  <c r="J267" i="2"/>
  <c r="J185" i="2"/>
  <c r="J355" i="2"/>
  <c r="J611" i="2"/>
  <c r="J215" i="2"/>
  <c r="J167" i="2"/>
  <c r="J349" i="2"/>
  <c r="J401" i="2"/>
  <c r="J524" i="2"/>
  <c r="J410" i="2"/>
  <c r="J290" i="2"/>
  <c r="J189" i="2"/>
  <c r="J127" i="2"/>
  <c r="J255" i="2"/>
  <c r="J298" i="2"/>
  <c r="J39" i="2"/>
  <c r="J42" i="2"/>
  <c r="J112" i="2"/>
  <c r="J711" i="2"/>
  <c r="J221" i="2"/>
  <c r="J2" i="2"/>
  <c r="J439" i="2"/>
  <c r="J170" i="2"/>
  <c r="J252" i="2"/>
  <c r="J217" i="2"/>
  <c r="J159" i="2"/>
  <c r="J246" i="2"/>
  <c r="J244" i="2"/>
  <c r="J372" i="2"/>
  <c r="J703" i="2"/>
  <c r="J47" i="2"/>
  <c r="J422" i="2"/>
  <c r="J503" i="2"/>
  <c r="J472" i="2"/>
  <c r="J404" i="2"/>
  <c r="J27" i="2"/>
  <c r="J141" i="2"/>
  <c r="J519" i="2"/>
  <c r="J131" i="2"/>
  <c r="J487" i="2"/>
  <c r="J58" i="2"/>
  <c r="J569" i="2"/>
  <c r="J10" i="2"/>
  <c r="J126" i="2"/>
  <c r="J499" i="2"/>
  <c r="J381" i="2"/>
  <c r="J643" i="2"/>
  <c r="J555" i="2"/>
  <c r="J257" i="2"/>
  <c r="J556" i="2"/>
  <c r="J253" i="2"/>
  <c r="J637" i="2"/>
  <c r="J594" i="2"/>
  <c r="J580" i="2"/>
  <c r="J28" i="2"/>
  <c r="J539" i="2"/>
  <c r="J12" i="2"/>
  <c r="J227" i="2"/>
  <c r="J171" i="2"/>
  <c r="J222" i="2"/>
  <c r="J198" i="2"/>
  <c r="J677" i="2"/>
  <c r="J427" i="2"/>
  <c r="J321" i="2"/>
  <c r="J583" i="2"/>
  <c r="J194" i="2"/>
  <c r="J262" i="2"/>
  <c r="J618" i="2"/>
  <c r="J260" i="2"/>
  <c r="J672" i="2"/>
  <c r="J551" i="2"/>
  <c r="J146" i="2"/>
  <c r="J405" i="2"/>
  <c r="J446" i="2"/>
  <c r="J82" i="2"/>
  <c r="J615" i="2"/>
  <c r="J411" i="2"/>
  <c r="J444" i="2"/>
  <c r="J313" i="2"/>
  <c r="J693" i="2"/>
  <c r="J554" i="2"/>
  <c r="J275" i="2"/>
  <c r="J224" i="2"/>
  <c r="J590" i="2"/>
  <c r="J428" i="2"/>
  <c r="J129" i="2"/>
  <c r="J60" i="2"/>
  <c r="J570" i="2"/>
  <c r="J514" i="2"/>
  <c r="J233" i="2"/>
  <c r="J175" i="2"/>
  <c r="J74" i="2"/>
  <c r="J64" i="2"/>
  <c r="J118" i="2"/>
  <c r="J328" i="2"/>
  <c r="J494" i="2"/>
  <c r="J540" i="2"/>
  <c r="J505" i="2"/>
  <c r="J535" i="2"/>
  <c r="J286" i="2"/>
  <c r="J389" i="2"/>
  <c r="J53" i="2"/>
  <c r="J226" i="2"/>
  <c r="J164" i="2"/>
  <c r="J179" i="2"/>
  <c r="J40" i="2"/>
  <c r="J684" i="2"/>
  <c r="J265" i="2"/>
  <c r="J406" i="2"/>
  <c r="J538" i="2"/>
  <c r="J285" i="2"/>
  <c r="J706" i="2"/>
  <c r="J568" i="2"/>
  <c r="J289" i="2"/>
  <c r="J723" i="2"/>
  <c r="J595" i="2"/>
  <c r="J474" i="2"/>
  <c r="J454" i="2"/>
  <c r="J305" i="2"/>
  <c r="J228" i="2"/>
  <c r="J489" i="2"/>
  <c r="J90" i="2"/>
  <c r="J345" i="2"/>
  <c r="J190" i="2"/>
  <c r="J562" i="2"/>
  <c r="J735" i="2"/>
  <c r="J481" i="2"/>
  <c r="J266" i="2"/>
  <c r="J716" i="2"/>
  <c r="J13" i="2"/>
  <c r="J504" i="2"/>
  <c r="J346" i="2"/>
  <c r="J394" i="2"/>
  <c r="J476" i="2"/>
  <c r="J68" i="2"/>
  <c r="J320" i="2"/>
  <c r="J122" i="2"/>
  <c r="J218" i="2"/>
  <c r="J358" i="2"/>
  <c r="J475" i="2"/>
  <c r="J576" i="2"/>
  <c r="J416" i="2"/>
  <c r="J191" i="2"/>
  <c r="J586" i="2"/>
  <c r="J603" i="2"/>
  <c r="J369" i="2"/>
  <c r="J71" i="2"/>
  <c r="J77" i="2"/>
  <c r="J4" i="2"/>
  <c r="J488" i="2"/>
  <c r="J100" i="2"/>
  <c r="J114" i="2"/>
  <c r="J463" i="2"/>
  <c r="J510" i="2"/>
  <c r="J479" i="2"/>
  <c r="J201" i="2"/>
  <c r="J18" i="2"/>
  <c r="J496" i="2"/>
  <c r="J364" i="2"/>
  <c r="J79" i="2"/>
  <c r="J237" i="2"/>
  <c r="J173" i="2"/>
  <c r="J648" i="2"/>
  <c r="J728" i="2"/>
  <c r="J268" i="2"/>
  <c r="J577" i="2"/>
  <c r="J151" i="2"/>
  <c r="J301" i="2"/>
  <c r="J335" i="2"/>
  <c r="J169" i="2"/>
  <c r="J585" i="2"/>
  <c r="J254" i="2"/>
  <c r="J186" i="2"/>
  <c r="J36" i="2"/>
  <c r="J578" i="2"/>
  <c r="J619" i="2"/>
  <c r="J500" i="2"/>
  <c r="J351" i="2"/>
  <c r="J147" i="2"/>
  <c r="J338" i="2"/>
  <c r="J374" i="2"/>
  <c r="J613" i="2"/>
  <c r="J132" i="2"/>
  <c r="J56" i="2"/>
  <c r="J72" i="2"/>
  <c r="J55" i="2"/>
  <c r="J52" i="2"/>
  <c r="J44" i="2"/>
  <c r="J241" i="2"/>
  <c r="J34" i="2"/>
  <c r="J614" i="2"/>
  <c r="J158" i="2"/>
  <c r="J548" i="2"/>
  <c r="J616" i="2"/>
  <c r="J214" i="2"/>
  <c r="J655" i="2"/>
  <c r="J188" i="2"/>
  <c r="J148" i="2"/>
  <c r="J354" i="2"/>
  <c r="J395" i="2"/>
  <c r="J264" i="2"/>
  <c r="J106" i="2"/>
  <c r="J528" i="2"/>
  <c r="J199" i="2"/>
  <c r="J8" i="2"/>
  <c r="J415" i="2"/>
  <c r="J431" i="2"/>
  <c r="J729" i="2"/>
  <c r="J117" i="2"/>
  <c r="J234" i="2"/>
  <c r="J560" i="2"/>
  <c r="J661" i="2"/>
  <c r="J203" i="2"/>
  <c r="J579" i="2"/>
  <c r="J110" i="2"/>
  <c r="J24" i="2"/>
  <c r="J657" i="2"/>
  <c r="J309" i="2"/>
  <c r="J15" i="2"/>
  <c r="J154" i="2"/>
  <c r="J574" i="2"/>
  <c r="J523" i="2"/>
  <c r="J526" i="2"/>
  <c r="J650" i="2"/>
  <c r="J19" i="2"/>
  <c r="J483" i="2"/>
  <c r="J223" i="2"/>
  <c r="J193" i="2"/>
  <c r="J440" i="2"/>
  <c r="J325" i="2"/>
  <c r="J385" i="2"/>
  <c r="J407" i="2"/>
  <c r="J532" i="2"/>
  <c r="J550" i="2"/>
  <c r="J103" i="2"/>
  <c r="J306" i="2"/>
  <c r="J314" i="2"/>
  <c r="J249" i="2"/>
  <c r="J31" i="2"/>
  <c r="J350" i="2"/>
  <c r="J559" i="2"/>
  <c r="J398" i="2"/>
  <c r="J653" i="2"/>
  <c r="J204" i="2"/>
  <c r="J197" i="2"/>
  <c r="J625" i="2"/>
  <c r="J339" i="2"/>
  <c r="J434" i="2"/>
  <c r="J88" i="2"/>
  <c r="J93" i="2"/>
  <c r="J429" i="2"/>
  <c r="J608" i="2"/>
  <c r="J589" i="2"/>
  <c r="J124" i="2"/>
  <c r="J136" i="2"/>
  <c r="J84" i="2"/>
  <c r="J391" i="2"/>
  <c r="J156" i="2"/>
  <c r="J575" i="2"/>
  <c r="J271" i="2"/>
  <c r="J331" i="2"/>
  <c r="J686" i="2"/>
  <c r="J347" i="2"/>
  <c r="J212" i="2"/>
  <c r="J602" i="2"/>
  <c r="J85" i="2"/>
  <c r="J113" i="2"/>
  <c r="J269" i="2"/>
  <c r="J181" i="2"/>
  <c r="J403" i="2"/>
  <c r="J433" i="2"/>
  <c r="J229" i="2"/>
  <c r="J343" i="2"/>
  <c r="J120" i="2"/>
  <c r="J133" i="2"/>
  <c r="J356" i="2"/>
  <c r="J641" i="2"/>
  <c r="J282" i="2"/>
  <c r="J467" i="2"/>
  <c r="J180" i="2"/>
  <c r="J9" i="2"/>
  <c r="J299" i="2"/>
  <c r="J629" i="2"/>
  <c r="J150" i="2"/>
  <c r="J344" i="2"/>
  <c r="J11" i="2"/>
  <c r="J196" i="2"/>
  <c r="J70" i="2"/>
  <c r="J727" i="2"/>
  <c r="J135" i="2"/>
  <c r="J51" i="2"/>
  <c r="J530" i="2"/>
  <c r="J307" i="2"/>
  <c r="J261" i="2"/>
  <c r="J76" i="2"/>
  <c r="J521" i="2"/>
  <c r="J471" i="2"/>
  <c r="J632" i="2"/>
  <c r="J676" i="2"/>
  <c r="J25" i="2"/>
  <c r="J208" i="2"/>
  <c r="J558" i="2"/>
  <c r="J245" i="2"/>
  <c r="J230" i="2"/>
  <c r="J270" i="2"/>
  <c r="J520" i="2"/>
  <c r="J408" i="2"/>
  <c r="J187" i="2"/>
  <c r="J624" i="2"/>
  <c r="J73" i="2"/>
  <c r="J319" i="2"/>
  <c r="J651" i="2"/>
  <c r="J704" i="2"/>
  <c r="J725" i="2"/>
  <c r="J473" i="2"/>
  <c r="J174" i="2"/>
  <c r="J419" i="2"/>
  <c r="J336" i="2"/>
  <c r="J45" i="2"/>
  <c r="J609" i="2"/>
  <c r="J211" i="2"/>
  <c r="J669" i="2"/>
  <c r="J178" i="2"/>
  <c r="J477" i="2"/>
  <c r="J17" i="2"/>
  <c r="J373" i="2"/>
  <c r="J310" i="2"/>
  <c r="J522" i="2"/>
  <c r="J402" i="2"/>
  <c r="J16" i="2"/>
  <c r="J6" i="2"/>
  <c r="J157" i="2"/>
  <c r="J205" i="2"/>
  <c r="J200" i="2"/>
  <c r="J273" i="2"/>
  <c r="J549" i="2"/>
  <c r="J544" i="2"/>
  <c r="J293" i="2"/>
  <c r="J26" i="2"/>
  <c r="J726" i="2"/>
  <c r="J94" i="2"/>
  <c r="J449" i="2"/>
  <c r="J731" i="2"/>
  <c r="J435" i="2"/>
  <c r="J445" i="2"/>
  <c r="J107" i="2"/>
  <c r="J541" i="2"/>
  <c r="J581" i="2"/>
  <c r="J367" i="2"/>
  <c r="J545" i="2"/>
  <c r="J294" i="2"/>
  <c r="J664" i="2"/>
  <c r="J542" i="2"/>
  <c r="J312" i="2"/>
  <c r="J130" i="2"/>
  <c r="J300" i="2"/>
  <c r="J654" i="2"/>
  <c r="J663" i="2"/>
  <c r="J563" i="2"/>
  <c r="J172" i="2"/>
  <c r="J621" i="2"/>
  <c r="J612" i="2"/>
  <c r="J482" i="2"/>
  <c r="J104" i="2"/>
  <c r="J468" i="2"/>
  <c r="J105" i="2"/>
  <c r="J461" i="2"/>
  <c r="J377" i="2"/>
  <c r="J258" i="2"/>
  <c r="J43" i="2"/>
  <c r="J600" i="2"/>
  <c r="J384" i="2"/>
  <c r="J348" i="2"/>
  <c r="J308" i="2"/>
  <c r="J340" i="2"/>
  <c r="J501" i="2"/>
  <c r="J330" i="2"/>
  <c r="J326" i="2"/>
  <c r="J423" i="2"/>
  <c r="J75" i="2"/>
  <c r="J184" i="2"/>
  <c r="J182" i="2"/>
  <c r="J512" i="2"/>
  <c r="J694" i="2"/>
  <c r="J734" i="2"/>
  <c r="J311" i="2"/>
  <c r="J447" i="2"/>
  <c r="J662" i="2"/>
  <c r="J66" i="2"/>
  <c r="J397" i="2"/>
  <c r="J128" i="2"/>
  <c r="J480" i="2"/>
  <c r="J675" i="2"/>
  <c r="J552" i="2"/>
  <c r="J21" i="2"/>
  <c r="J588" i="2"/>
  <c r="J457" i="2"/>
  <c r="J715" i="2"/>
  <c r="J636" i="2"/>
  <c r="J209" i="2"/>
  <c r="J452" i="2"/>
  <c r="J537" i="2"/>
  <c r="J327" i="2"/>
  <c r="J436" i="2"/>
  <c r="J507" i="2"/>
  <c r="J368" i="2"/>
  <c r="J291" i="2"/>
  <c r="J50" i="2"/>
  <c r="J498" i="2"/>
  <c r="J630" i="2"/>
  <c r="J443" i="2"/>
  <c r="J108" i="2"/>
  <c r="J361" i="2"/>
  <c r="J486" i="2"/>
  <c r="J35" i="2"/>
  <c r="J598" i="2"/>
  <c r="J464" i="2"/>
  <c r="J409" i="2"/>
  <c r="J48" i="2"/>
  <c r="J721" i="2"/>
  <c r="J342" i="2"/>
  <c r="J280" i="2"/>
  <c r="J647" i="2"/>
  <c r="J37" i="2"/>
  <c r="J163" i="2"/>
  <c r="J633" i="2"/>
  <c r="J144" i="2"/>
  <c r="J33" i="2"/>
  <c r="J240" i="2"/>
  <c r="J379" i="2"/>
  <c r="J231" i="2"/>
  <c r="J41" i="2"/>
  <c r="J438" i="2"/>
  <c r="J279" i="2"/>
  <c r="J96" i="2"/>
  <c r="J287" i="2"/>
  <c r="J97" i="2"/>
  <c r="J83" i="2"/>
  <c r="J396" i="2"/>
  <c r="J470" i="2"/>
  <c r="J284" i="2"/>
  <c r="J722" i="2"/>
  <c r="J359" i="2"/>
  <c r="J386" i="2"/>
  <c r="J622" i="2"/>
  <c r="J536" i="2"/>
  <c r="J659" i="2"/>
  <c r="J601" i="2"/>
  <c r="J683" i="2"/>
  <c r="J695" i="2"/>
  <c r="J213" i="2"/>
  <c r="J390" i="2"/>
  <c r="J99" i="2"/>
  <c r="J125" i="2"/>
  <c r="J69" i="2"/>
  <c r="J685" i="2"/>
  <c r="J32" i="2"/>
  <c r="J628" i="2"/>
  <c r="J220" i="2"/>
  <c r="J465" i="2"/>
  <c r="J366" i="2"/>
  <c r="J274" i="2"/>
  <c r="J192" i="2"/>
  <c r="J109" i="2"/>
  <c r="J352" i="2"/>
  <c r="J288" i="2"/>
  <c r="J718" i="2"/>
  <c r="J225" i="2"/>
  <c r="J363" i="2"/>
  <c r="J149" i="2"/>
  <c r="J717" i="2"/>
  <c r="J705" i="2"/>
  <c r="J484" i="2"/>
  <c r="J697" i="2"/>
  <c r="J515" i="2"/>
  <c r="J566" i="2"/>
  <c r="J412" i="2"/>
  <c r="J54" i="2"/>
  <c r="J91" i="2"/>
  <c r="J334" i="2"/>
  <c r="J414" i="2"/>
  <c r="J644" i="2"/>
  <c r="J634" i="2"/>
  <c r="J116" i="2"/>
  <c r="J139" i="2"/>
  <c r="J516" i="2"/>
  <c r="J674" i="2"/>
  <c r="J492" i="2"/>
  <c r="J315" i="2"/>
  <c r="J509" i="2"/>
  <c r="J448" i="2"/>
  <c r="J450" i="2"/>
  <c r="J281" i="2"/>
  <c r="J152" i="2"/>
  <c r="J63" i="2"/>
  <c r="J646" i="2"/>
  <c r="J689" i="2"/>
  <c r="J573" i="2"/>
  <c r="J353" i="2"/>
  <c r="J687" i="2"/>
  <c r="J417" i="2"/>
  <c r="J210" i="2"/>
  <c r="J732" i="2"/>
  <c r="J671" i="2"/>
  <c r="J533" i="2"/>
  <c r="J713" i="2"/>
  <c r="J517" i="2"/>
  <c r="J102" i="2"/>
  <c r="J506" i="2"/>
  <c r="J458" i="2"/>
  <c r="J599" i="2"/>
  <c r="J89" i="2"/>
  <c r="J207" i="2"/>
  <c r="J259" i="2"/>
  <c r="J665" i="2"/>
  <c r="J642" i="2"/>
  <c r="J388" i="2"/>
  <c r="J370" i="2"/>
  <c r="J78" i="2"/>
  <c r="J631" i="2"/>
  <c r="J466" i="2"/>
  <c r="J322" i="2"/>
  <c r="J143" i="2"/>
  <c r="J656" i="2"/>
  <c r="J323" i="2"/>
  <c r="J719" i="2"/>
  <c r="J392" i="2"/>
  <c r="J430" i="2"/>
  <c r="J557" i="2"/>
  <c r="J365" i="2"/>
  <c r="J462" i="2"/>
  <c r="J708" i="2"/>
  <c r="J219" i="2"/>
  <c r="J134" i="2"/>
  <c r="J596" i="2"/>
  <c r="J235" i="2"/>
  <c r="J707" i="2"/>
  <c r="J387" i="2"/>
  <c r="J329" i="2"/>
  <c r="J357" i="2"/>
  <c r="J441" i="2"/>
  <c r="J525" i="2"/>
  <c r="J605" i="2"/>
  <c r="J690" i="2"/>
  <c r="J511" i="2"/>
  <c r="J451" i="2"/>
  <c r="J592" i="2"/>
  <c r="J437" i="2"/>
  <c r="J587" i="2"/>
  <c r="J591" i="2"/>
  <c r="J606" i="2"/>
  <c r="J92" i="2"/>
  <c r="J639" i="2"/>
  <c r="J455" i="2"/>
  <c r="J324" i="2"/>
  <c r="J375" i="2"/>
  <c r="J216" i="2"/>
  <c r="J303" i="2"/>
  <c r="J183" i="2"/>
  <c r="J564" i="2"/>
  <c r="J546" i="2"/>
  <c r="J610" i="2"/>
  <c r="J649" i="2"/>
  <c r="J495" i="2"/>
  <c r="J292" i="2"/>
  <c r="J421" i="2"/>
  <c r="J304" i="2"/>
  <c r="J302" i="2"/>
  <c r="J702" i="2"/>
  <c r="J565" i="2"/>
  <c r="J710" i="2"/>
  <c r="J561" i="2"/>
  <c r="J459" i="2"/>
  <c r="J645" i="2"/>
  <c r="J256" i="2"/>
  <c r="J658" i="2"/>
  <c r="J493" i="2"/>
  <c r="J680" i="2"/>
  <c r="J399" i="2"/>
  <c r="J688" i="2"/>
  <c r="J640" i="2"/>
  <c r="J424" i="2"/>
  <c r="J497" i="2"/>
  <c r="J682" i="2"/>
  <c r="J712" i="2"/>
  <c r="J553" i="2"/>
  <c r="J623" i="2"/>
  <c r="J733" i="2"/>
  <c r="J668" i="2"/>
  <c r="J582" i="2"/>
  <c r="J660" i="2"/>
  <c r="J571" i="2"/>
  <c r="J714" i="2"/>
  <c r="J626" i="2"/>
  <c r="J513" i="2"/>
  <c r="J692" i="2"/>
  <c r="J699" i="2"/>
  <c r="J584" i="2"/>
  <c r="J700" i="2"/>
  <c r="J607" i="2"/>
  <c r="J698" i="2"/>
  <c r="J720" i="2"/>
  <c r="J679" i="2"/>
  <c r="J709" i="2"/>
  <c r="J673" i="2"/>
  <c r="J701" i="2"/>
  <c r="J670" i="2"/>
  <c r="J691" i="2"/>
  <c r="J730" i="2"/>
  <c r="J627" i="2"/>
  <c r="J666" i="2"/>
  <c r="J724" i="2"/>
  <c r="H529" i="2"/>
  <c r="H531" i="2"/>
  <c r="H638" i="2"/>
  <c r="H165" i="2"/>
  <c r="H413" i="2"/>
  <c r="H263" i="2"/>
  <c r="H543" i="2"/>
  <c r="H316" i="2"/>
  <c r="H617" i="2"/>
  <c r="H426" i="2"/>
  <c r="H317" i="2"/>
  <c r="H469" i="2"/>
  <c r="H119" i="2"/>
  <c r="H137" i="2"/>
  <c r="H333" i="2"/>
  <c r="H681" i="2"/>
  <c r="H278" i="2"/>
  <c r="H98" i="2"/>
  <c r="H456" i="2"/>
  <c r="H518" i="2"/>
  <c r="H696" i="2"/>
  <c r="H371" i="2"/>
  <c r="H166" i="2"/>
  <c r="H46" i="2"/>
  <c r="H153" i="2"/>
  <c r="H80" i="2"/>
  <c r="H382" i="2"/>
  <c r="H23" i="2"/>
  <c r="H527" i="2"/>
  <c r="H296" i="2"/>
  <c r="H667" i="2"/>
  <c r="H61" i="2"/>
  <c r="H111" i="2"/>
  <c r="H597" i="2"/>
  <c r="H160" i="2"/>
  <c r="H652" i="2"/>
  <c r="H195" i="2"/>
  <c r="H67" i="2"/>
  <c r="H121" i="2"/>
  <c r="H620" i="2"/>
  <c r="H567" i="2"/>
  <c r="H22" i="2"/>
  <c r="H283" i="2"/>
  <c r="H418" i="2"/>
  <c r="H5" i="2"/>
  <c r="H115" i="2"/>
  <c r="H101" i="2"/>
  <c r="H490" i="2"/>
  <c r="H272" i="2"/>
  <c r="H87" i="2"/>
  <c r="H400" i="2"/>
  <c r="H238" i="2"/>
  <c r="H155" i="2"/>
  <c r="H604" i="2"/>
  <c r="H65" i="2"/>
  <c r="H59" i="2"/>
  <c r="H380" i="2"/>
  <c r="H491" i="2"/>
  <c r="H145" i="2"/>
  <c r="H572" i="2"/>
  <c r="H161" i="2"/>
  <c r="H232" i="2"/>
  <c r="H485" i="2"/>
  <c r="H393" i="2"/>
  <c r="H420" i="2"/>
  <c r="H177" i="2"/>
  <c r="H341" i="2"/>
  <c r="H508" i="2"/>
  <c r="H318" i="2"/>
  <c r="H250" i="2"/>
  <c r="H176" i="2"/>
  <c r="H442" i="2"/>
  <c r="H425" i="2"/>
  <c r="H86" i="2"/>
  <c r="H248" i="2"/>
  <c r="H140" i="2"/>
  <c r="H123" i="2"/>
  <c r="H453" i="2"/>
  <c r="H3" i="2"/>
  <c r="H95" i="2"/>
  <c r="H460" i="2"/>
  <c r="H332" i="2"/>
  <c r="H81" i="2"/>
  <c r="H337" i="2"/>
  <c r="H534" i="2"/>
  <c r="H593" i="2"/>
  <c r="H243" i="2"/>
  <c r="H277" i="2"/>
  <c r="H57" i="2"/>
  <c r="H635" i="2"/>
  <c r="H242" i="2"/>
  <c r="H295" i="2"/>
  <c r="H49" i="2"/>
  <c r="H297" i="2"/>
  <c r="H432" i="2"/>
  <c r="H38" i="2"/>
  <c r="H168" i="2"/>
  <c r="H376" i="2"/>
  <c r="H360" i="2"/>
  <c r="H7" i="2"/>
  <c r="H276" i="2"/>
  <c r="H239" i="2"/>
  <c r="H138" i="2"/>
  <c r="H142" i="2"/>
  <c r="H547" i="2"/>
  <c r="H678" i="2"/>
  <c r="H247" i="2"/>
  <c r="H378" i="2"/>
  <c r="H14" i="2"/>
  <c r="H20" i="2"/>
  <c r="H478" i="2"/>
  <c r="H62" i="2"/>
  <c r="H30" i="2"/>
  <c r="H206" i="2"/>
  <c r="H162" i="2"/>
  <c r="H251" i="2"/>
  <c r="H383" i="2"/>
  <c r="H362" i="2"/>
  <c r="H236" i="2"/>
  <c r="H29" i="2"/>
  <c r="H502" i="2"/>
  <c r="H202" i="2"/>
  <c r="H267" i="2"/>
  <c r="H185" i="2"/>
  <c r="H355" i="2"/>
  <c r="H611" i="2"/>
  <c r="H215" i="2"/>
  <c r="H167" i="2"/>
  <c r="H349" i="2"/>
  <c r="H401" i="2"/>
  <c r="H524" i="2"/>
  <c r="H410" i="2"/>
  <c r="H290" i="2"/>
  <c r="H189" i="2"/>
  <c r="H127" i="2"/>
  <c r="H255" i="2"/>
  <c r="H298" i="2"/>
  <c r="H39" i="2"/>
  <c r="H42" i="2"/>
  <c r="H112" i="2"/>
  <c r="H711" i="2"/>
  <c r="H221" i="2"/>
  <c r="H2" i="2"/>
  <c r="H439" i="2"/>
  <c r="H170" i="2"/>
  <c r="H252" i="2"/>
  <c r="H217" i="2"/>
  <c r="H159" i="2"/>
  <c r="H246" i="2"/>
  <c r="H244" i="2"/>
  <c r="H372" i="2"/>
  <c r="H703" i="2"/>
  <c r="H47" i="2"/>
  <c r="H422" i="2"/>
  <c r="H503" i="2"/>
  <c r="H472" i="2"/>
  <c r="H404" i="2"/>
  <c r="H27" i="2"/>
  <c r="H141" i="2"/>
  <c r="H519" i="2"/>
  <c r="H131" i="2"/>
  <c r="H487" i="2"/>
  <c r="H58" i="2"/>
  <c r="H569" i="2"/>
  <c r="H10" i="2"/>
  <c r="H126" i="2"/>
  <c r="H499" i="2"/>
  <c r="H381" i="2"/>
  <c r="H643" i="2"/>
  <c r="H555" i="2"/>
  <c r="H257" i="2"/>
  <c r="H556" i="2"/>
  <c r="H253" i="2"/>
  <c r="H637" i="2"/>
  <c r="H594" i="2"/>
  <c r="H580" i="2"/>
  <c r="H28" i="2"/>
  <c r="H539" i="2"/>
  <c r="H12" i="2"/>
  <c r="H227" i="2"/>
  <c r="H171" i="2"/>
  <c r="H222" i="2"/>
  <c r="H198" i="2"/>
  <c r="H677" i="2"/>
  <c r="H427" i="2"/>
  <c r="H321" i="2"/>
  <c r="H583" i="2"/>
  <c r="H194" i="2"/>
  <c r="H262" i="2"/>
  <c r="H618" i="2"/>
  <c r="H260" i="2"/>
  <c r="H672" i="2"/>
  <c r="H551" i="2"/>
  <c r="H146" i="2"/>
  <c r="H405" i="2"/>
  <c r="H446" i="2"/>
  <c r="H82" i="2"/>
  <c r="H615" i="2"/>
  <c r="H411" i="2"/>
  <c r="H444" i="2"/>
  <c r="H313" i="2"/>
  <c r="H693" i="2"/>
  <c r="H554" i="2"/>
  <c r="H275" i="2"/>
  <c r="H224" i="2"/>
  <c r="H590" i="2"/>
  <c r="H428" i="2"/>
  <c r="H129" i="2"/>
  <c r="H60" i="2"/>
  <c r="H570" i="2"/>
  <c r="H514" i="2"/>
  <c r="H233" i="2"/>
  <c r="H175" i="2"/>
  <c r="H74" i="2"/>
  <c r="H64" i="2"/>
  <c r="H118" i="2"/>
  <c r="H328" i="2"/>
  <c r="H494" i="2"/>
  <c r="H540" i="2"/>
  <c r="H505" i="2"/>
  <c r="H535" i="2"/>
  <c r="H286" i="2"/>
  <c r="H389" i="2"/>
  <c r="H53" i="2"/>
  <c r="H226" i="2"/>
  <c r="H164" i="2"/>
  <c r="H179" i="2"/>
  <c r="H40" i="2"/>
  <c r="H684" i="2"/>
  <c r="H265" i="2"/>
  <c r="H406" i="2"/>
  <c r="H538" i="2"/>
  <c r="H285" i="2"/>
  <c r="H706" i="2"/>
  <c r="H568" i="2"/>
  <c r="H289" i="2"/>
  <c r="H723" i="2"/>
  <c r="H595" i="2"/>
  <c r="H474" i="2"/>
  <c r="H454" i="2"/>
  <c r="H305" i="2"/>
  <c r="H228" i="2"/>
  <c r="H489" i="2"/>
  <c r="H90" i="2"/>
  <c r="H345" i="2"/>
  <c r="H190" i="2"/>
  <c r="H562" i="2"/>
  <c r="H735" i="2"/>
  <c r="H481" i="2"/>
  <c r="H266" i="2"/>
  <c r="H716" i="2"/>
  <c r="H13" i="2"/>
  <c r="H504" i="2"/>
  <c r="H346" i="2"/>
  <c r="H394" i="2"/>
  <c r="H476" i="2"/>
  <c r="H68" i="2"/>
  <c r="H320" i="2"/>
  <c r="H122" i="2"/>
  <c r="H218" i="2"/>
  <c r="H358" i="2"/>
  <c r="H475" i="2"/>
  <c r="H576" i="2"/>
  <c r="H416" i="2"/>
  <c r="H191" i="2"/>
  <c r="H586" i="2"/>
  <c r="H603" i="2"/>
  <c r="H369" i="2"/>
  <c r="H71" i="2"/>
  <c r="H77" i="2"/>
  <c r="H4" i="2"/>
  <c r="H488" i="2"/>
  <c r="H100" i="2"/>
  <c r="H114" i="2"/>
  <c r="H463" i="2"/>
  <c r="H510" i="2"/>
  <c r="H479" i="2"/>
  <c r="H201" i="2"/>
  <c r="H18" i="2"/>
  <c r="H496" i="2"/>
  <c r="H364" i="2"/>
  <c r="H79" i="2"/>
  <c r="H237" i="2"/>
  <c r="H173" i="2"/>
  <c r="H648" i="2"/>
  <c r="H728" i="2"/>
  <c r="H268" i="2"/>
  <c r="H577" i="2"/>
  <c r="H151" i="2"/>
  <c r="H301" i="2"/>
  <c r="H335" i="2"/>
  <c r="H169" i="2"/>
  <c r="H585" i="2"/>
  <c r="H254" i="2"/>
  <c r="H186" i="2"/>
  <c r="H36" i="2"/>
  <c r="H578" i="2"/>
  <c r="H619" i="2"/>
  <c r="H500" i="2"/>
  <c r="H351" i="2"/>
  <c r="H147" i="2"/>
  <c r="H338" i="2"/>
  <c r="H374" i="2"/>
  <c r="H613" i="2"/>
  <c r="H132" i="2"/>
  <c r="H56" i="2"/>
  <c r="H72" i="2"/>
  <c r="H55" i="2"/>
  <c r="H52" i="2"/>
  <c r="H44" i="2"/>
  <c r="H241" i="2"/>
  <c r="H34" i="2"/>
  <c r="H614" i="2"/>
  <c r="H158" i="2"/>
  <c r="H548" i="2"/>
  <c r="H616" i="2"/>
  <c r="H214" i="2"/>
  <c r="H655" i="2"/>
  <c r="H188" i="2"/>
  <c r="H148" i="2"/>
  <c r="H354" i="2"/>
  <c r="H395" i="2"/>
  <c r="H264" i="2"/>
  <c r="H106" i="2"/>
  <c r="H528" i="2"/>
  <c r="H199" i="2"/>
  <c r="H8" i="2"/>
  <c r="H415" i="2"/>
  <c r="H431" i="2"/>
  <c r="H729" i="2"/>
  <c r="H117" i="2"/>
  <c r="H234" i="2"/>
  <c r="H560" i="2"/>
  <c r="H661" i="2"/>
  <c r="H203" i="2"/>
  <c r="H579" i="2"/>
  <c r="H110" i="2"/>
  <c r="H24" i="2"/>
  <c r="H657" i="2"/>
  <c r="H309" i="2"/>
  <c r="H15" i="2"/>
  <c r="H154" i="2"/>
  <c r="H574" i="2"/>
  <c r="H523" i="2"/>
  <c r="H526" i="2"/>
  <c r="H650" i="2"/>
  <c r="H19" i="2"/>
  <c r="H483" i="2"/>
  <c r="H223" i="2"/>
  <c r="H193" i="2"/>
  <c r="H440" i="2"/>
  <c r="H325" i="2"/>
  <c r="H385" i="2"/>
  <c r="H407" i="2"/>
  <c r="H532" i="2"/>
  <c r="H550" i="2"/>
  <c r="H103" i="2"/>
  <c r="H306" i="2"/>
  <c r="H314" i="2"/>
  <c r="H249" i="2"/>
  <c r="H31" i="2"/>
  <c r="H350" i="2"/>
  <c r="H559" i="2"/>
  <c r="H398" i="2"/>
  <c r="H653" i="2"/>
  <c r="H204" i="2"/>
  <c r="H197" i="2"/>
  <c r="H625" i="2"/>
  <c r="H339" i="2"/>
  <c r="H434" i="2"/>
  <c r="H88" i="2"/>
  <c r="H93" i="2"/>
  <c r="H429" i="2"/>
  <c r="H608" i="2"/>
  <c r="H589" i="2"/>
  <c r="H124" i="2"/>
  <c r="H136" i="2"/>
  <c r="H84" i="2"/>
  <c r="H391" i="2"/>
  <c r="H156" i="2"/>
  <c r="H575" i="2"/>
  <c r="H271" i="2"/>
  <c r="H331" i="2"/>
  <c r="H686" i="2"/>
  <c r="H347" i="2"/>
  <c r="H212" i="2"/>
  <c r="H602" i="2"/>
  <c r="H85" i="2"/>
  <c r="H113" i="2"/>
  <c r="H269" i="2"/>
  <c r="H181" i="2"/>
  <c r="H403" i="2"/>
  <c r="H433" i="2"/>
  <c r="H229" i="2"/>
  <c r="H343" i="2"/>
  <c r="H120" i="2"/>
  <c r="H133" i="2"/>
  <c r="H356" i="2"/>
  <c r="H641" i="2"/>
  <c r="H282" i="2"/>
  <c r="H467" i="2"/>
  <c r="H180" i="2"/>
  <c r="H9" i="2"/>
  <c r="H299" i="2"/>
  <c r="H629" i="2"/>
  <c r="H150" i="2"/>
  <c r="H344" i="2"/>
  <c r="H11" i="2"/>
  <c r="H196" i="2"/>
  <c r="H70" i="2"/>
  <c r="H727" i="2"/>
  <c r="H135" i="2"/>
  <c r="H51" i="2"/>
  <c r="H530" i="2"/>
  <c r="H307" i="2"/>
  <c r="H261" i="2"/>
  <c r="H76" i="2"/>
  <c r="H521" i="2"/>
  <c r="H471" i="2"/>
  <c r="H632" i="2"/>
  <c r="H676" i="2"/>
  <c r="H25" i="2"/>
  <c r="H208" i="2"/>
  <c r="H558" i="2"/>
  <c r="H245" i="2"/>
  <c r="H230" i="2"/>
  <c r="H270" i="2"/>
  <c r="H520" i="2"/>
  <c r="H408" i="2"/>
  <c r="H187" i="2"/>
  <c r="H624" i="2"/>
  <c r="H73" i="2"/>
  <c r="H319" i="2"/>
  <c r="H651" i="2"/>
  <c r="H704" i="2"/>
  <c r="H725" i="2"/>
  <c r="H473" i="2"/>
  <c r="H174" i="2"/>
  <c r="H419" i="2"/>
  <c r="H336" i="2"/>
  <c r="H45" i="2"/>
  <c r="H609" i="2"/>
  <c r="H211" i="2"/>
  <c r="H669" i="2"/>
  <c r="H178" i="2"/>
  <c r="H477" i="2"/>
  <c r="H17" i="2"/>
  <c r="H373" i="2"/>
  <c r="H310" i="2"/>
  <c r="H522" i="2"/>
  <c r="H402" i="2"/>
  <c r="H16" i="2"/>
  <c r="H6" i="2"/>
  <c r="H157" i="2"/>
  <c r="H205" i="2"/>
  <c r="H200" i="2"/>
  <c r="H273" i="2"/>
  <c r="H549" i="2"/>
  <c r="H544" i="2"/>
  <c r="H293" i="2"/>
  <c r="H26" i="2"/>
  <c r="H726" i="2"/>
  <c r="H94" i="2"/>
  <c r="H449" i="2"/>
  <c r="H731" i="2"/>
  <c r="H435" i="2"/>
  <c r="H445" i="2"/>
  <c r="H107" i="2"/>
  <c r="H541" i="2"/>
  <c r="H581" i="2"/>
  <c r="H367" i="2"/>
  <c r="H545" i="2"/>
  <c r="H294" i="2"/>
  <c r="H664" i="2"/>
  <c r="H542" i="2"/>
  <c r="H312" i="2"/>
  <c r="H130" i="2"/>
  <c r="H300" i="2"/>
  <c r="H654" i="2"/>
  <c r="H663" i="2"/>
  <c r="H563" i="2"/>
  <c r="H172" i="2"/>
  <c r="H621" i="2"/>
  <c r="H612" i="2"/>
  <c r="H482" i="2"/>
  <c r="H104" i="2"/>
  <c r="H468" i="2"/>
  <c r="H105" i="2"/>
  <c r="H461" i="2"/>
  <c r="H377" i="2"/>
  <c r="H258" i="2"/>
  <c r="H43" i="2"/>
  <c r="H600" i="2"/>
  <c r="H384" i="2"/>
  <c r="H348" i="2"/>
  <c r="H308" i="2"/>
  <c r="H340" i="2"/>
  <c r="H501" i="2"/>
  <c r="H330" i="2"/>
  <c r="H326" i="2"/>
  <c r="H423" i="2"/>
  <c r="H75" i="2"/>
  <c r="H184" i="2"/>
  <c r="H182" i="2"/>
  <c r="H512" i="2"/>
  <c r="H694" i="2"/>
  <c r="H734" i="2"/>
  <c r="H311" i="2"/>
  <c r="H447" i="2"/>
  <c r="H662" i="2"/>
  <c r="H66" i="2"/>
  <c r="H397" i="2"/>
  <c r="H128" i="2"/>
  <c r="H480" i="2"/>
  <c r="H675" i="2"/>
  <c r="H552" i="2"/>
  <c r="H21" i="2"/>
  <c r="H588" i="2"/>
  <c r="H457" i="2"/>
  <c r="H715" i="2"/>
  <c r="H636" i="2"/>
  <c r="H209" i="2"/>
  <c r="H452" i="2"/>
  <c r="H537" i="2"/>
  <c r="H327" i="2"/>
  <c r="H436" i="2"/>
  <c r="H507" i="2"/>
  <c r="H368" i="2"/>
  <c r="H291" i="2"/>
  <c r="H50" i="2"/>
  <c r="H498" i="2"/>
  <c r="H630" i="2"/>
  <c r="H443" i="2"/>
  <c r="H108" i="2"/>
  <c r="H361" i="2"/>
  <c r="H486" i="2"/>
  <c r="H35" i="2"/>
  <c r="H598" i="2"/>
  <c r="H464" i="2"/>
  <c r="H409" i="2"/>
  <c r="H48" i="2"/>
  <c r="H721" i="2"/>
  <c r="H342" i="2"/>
  <c r="H280" i="2"/>
  <c r="H647" i="2"/>
  <c r="H37" i="2"/>
  <c r="H163" i="2"/>
  <c r="H633" i="2"/>
  <c r="H144" i="2"/>
  <c r="H33" i="2"/>
  <c r="H240" i="2"/>
  <c r="H379" i="2"/>
  <c r="H231" i="2"/>
  <c r="H41" i="2"/>
  <c r="H438" i="2"/>
  <c r="H279" i="2"/>
  <c r="H96" i="2"/>
  <c r="H287" i="2"/>
  <c r="H97" i="2"/>
  <c r="H83" i="2"/>
  <c r="H396" i="2"/>
  <c r="H470" i="2"/>
  <c r="H284" i="2"/>
  <c r="H722" i="2"/>
  <c r="H359" i="2"/>
  <c r="H386" i="2"/>
  <c r="H622" i="2"/>
  <c r="H536" i="2"/>
  <c r="H659" i="2"/>
  <c r="H601" i="2"/>
  <c r="H683" i="2"/>
  <c r="H695" i="2"/>
  <c r="H213" i="2"/>
  <c r="H390" i="2"/>
  <c r="H99" i="2"/>
  <c r="H125" i="2"/>
  <c r="H69" i="2"/>
  <c r="H685" i="2"/>
  <c r="H32" i="2"/>
  <c r="H628" i="2"/>
  <c r="H220" i="2"/>
  <c r="H465" i="2"/>
  <c r="H366" i="2"/>
  <c r="H274" i="2"/>
  <c r="H192" i="2"/>
  <c r="H109" i="2"/>
  <c r="H352" i="2"/>
  <c r="H288" i="2"/>
  <c r="H718" i="2"/>
  <c r="H225" i="2"/>
  <c r="H363" i="2"/>
  <c r="H149" i="2"/>
  <c r="H717" i="2"/>
  <c r="H705" i="2"/>
  <c r="H484" i="2"/>
  <c r="H697" i="2"/>
  <c r="H515" i="2"/>
  <c r="H566" i="2"/>
  <c r="H412" i="2"/>
  <c r="H54" i="2"/>
  <c r="H91" i="2"/>
  <c r="H334" i="2"/>
  <c r="H414" i="2"/>
  <c r="H644" i="2"/>
  <c r="H634" i="2"/>
  <c r="H116" i="2"/>
  <c r="H139" i="2"/>
  <c r="H516" i="2"/>
  <c r="H674" i="2"/>
  <c r="H492" i="2"/>
  <c r="H315" i="2"/>
  <c r="H509" i="2"/>
  <c r="H448" i="2"/>
  <c r="H450" i="2"/>
  <c r="H281" i="2"/>
  <c r="H152" i="2"/>
  <c r="H63" i="2"/>
  <c r="H646" i="2"/>
  <c r="H689" i="2"/>
  <c r="H573" i="2"/>
  <c r="H353" i="2"/>
  <c r="H687" i="2"/>
  <c r="H417" i="2"/>
  <c r="H210" i="2"/>
  <c r="H732" i="2"/>
  <c r="H671" i="2"/>
  <c r="H533" i="2"/>
  <c r="H713" i="2"/>
  <c r="H517" i="2"/>
  <c r="H102" i="2"/>
  <c r="H506" i="2"/>
  <c r="H458" i="2"/>
  <c r="H599" i="2"/>
  <c r="H89" i="2"/>
  <c r="H207" i="2"/>
  <c r="H259" i="2"/>
  <c r="H665" i="2"/>
  <c r="H642" i="2"/>
  <c r="H388" i="2"/>
  <c r="H370" i="2"/>
  <c r="H78" i="2"/>
  <c r="H631" i="2"/>
  <c r="H466" i="2"/>
  <c r="H322" i="2"/>
  <c r="H143" i="2"/>
  <c r="H656" i="2"/>
  <c r="H323" i="2"/>
  <c r="H719" i="2"/>
  <c r="H392" i="2"/>
  <c r="H430" i="2"/>
  <c r="H557" i="2"/>
  <c r="H365" i="2"/>
  <c r="H462" i="2"/>
  <c r="H708" i="2"/>
  <c r="H219" i="2"/>
  <c r="H134" i="2"/>
  <c r="H596" i="2"/>
  <c r="H235" i="2"/>
  <c r="H707" i="2"/>
  <c r="H387" i="2"/>
  <c r="H329" i="2"/>
  <c r="H357" i="2"/>
  <c r="H441" i="2"/>
  <c r="H525" i="2"/>
  <c r="H605" i="2"/>
  <c r="H690" i="2"/>
  <c r="H511" i="2"/>
  <c r="H451" i="2"/>
  <c r="H592" i="2"/>
  <c r="H437" i="2"/>
  <c r="H587" i="2"/>
  <c r="H591" i="2"/>
  <c r="H606" i="2"/>
  <c r="H92" i="2"/>
  <c r="H639" i="2"/>
  <c r="H455" i="2"/>
  <c r="H324" i="2"/>
  <c r="H375" i="2"/>
  <c r="H216" i="2"/>
  <c r="H303" i="2"/>
  <c r="H183" i="2"/>
  <c r="H564" i="2"/>
  <c r="H546" i="2"/>
  <c r="H610" i="2"/>
  <c r="H649" i="2"/>
  <c r="H495" i="2"/>
  <c r="H292" i="2"/>
  <c r="H421" i="2"/>
  <c r="H304" i="2"/>
  <c r="H302" i="2"/>
  <c r="H702" i="2"/>
  <c r="H565" i="2"/>
  <c r="H710" i="2"/>
  <c r="H561" i="2"/>
  <c r="H459" i="2"/>
  <c r="H645" i="2"/>
  <c r="H256" i="2"/>
  <c r="H658" i="2"/>
  <c r="H493" i="2"/>
  <c r="H680" i="2"/>
  <c r="H399" i="2"/>
  <c r="H688" i="2"/>
  <c r="H640" i="2"/>
  <c r="H424" i="2"/>
  <c r="H497" i="2"/>
  <c r="H682" i="2"/>
  <c r="H712" i="2"/>
  <c r="H553" i="2"/>
  <c r="H623" i="2"/>
  <c r="H733" i="2"/>
  <c r="H668" i="2"/>
  <c r="H582" i="2"/>
  <c r="H660" i="2"/>
  <c r="H571" i="2"/>
  <c r="H714" i="2"/>
  <c r="H626" i="2"/>
  <c r="H513" i="2"/>
  <c r="H692" i="2"/>
  <c r="H699" i="2"/>
  <c r="H584" i="2"/>
  <c r="H700" i="2"/>
  <c r="H607" i="2"/>
  <c r="H698" i="2"/>
  <c r="H720" i="2"/>
  <c r="H679" i="2"/>
  <c r="H709" i="2"/>
  <c r="H673" i="2"/>
  <c r="H701" i="2"/>
  <c r="H670" i="2"/>
  <c r="H691" i="2"/>
  <c r="H730" i="2"/>
  <c r="H627" i="2"/>
  <c r="H666" i="2"/>
  <c r="H724" i="2"/>
  <c r="M68" i="3" l="1"/>
  <c r="C2" i="3"/>
  <c r="C18" i="3"/>
  <c r="J69" i="3"/>
  <c r="J121" i="3"/>
  <c r="C110" i="3"/>
  <c r="D22" i="3"/>
  <c r="E99" i="3"/>
  <c r="J52" i="3"/>
  <c r="E78" i="3"/>
  <c r="C121" i="3"/>
  <c r="C9" i="3"/>
  <c r="E88" i="3"/>
  <c r="L62" i="3"/>
  <c r="E45" i="3"/>
  <c r="E107" i="3"/>
  <c r="C53" i="3"/>
  <c r="C22" i="3"/>
  <c r="C115" i="3"/>
  <c r="D110" i="3"/>
  <c r="D53" i="3"/>
  <c r="K120" i="3"/>
  <c r="D48" i="3"/>
  <c r="D45" i="3"/>
  <c r="H25" i="3"/>
  <c r="J63" i="3"/>
  <c r="O52" i="3"/>
  <c r="C44" i="3"/>
  <c r="D9" i="3"/>
  <c r="D73" i="3"/>
  <c r="C51" i="3"/>
  <c r="D26" i="3"/>
  <c r="E97" i="3"/>
  <c r="F76" i="3"/>
  <c r="H66" i="3"/>
  <c r="K43" i="3"/>
  <c r="L37" i="3"/>
  <c r="N4" i="3"/>
  <c r="C45" i="3"/>
  <c r="C54" i="3"/>
  <c r="C109" i="3"/>
  <c r="K61" i="3"/>
  <c r="J2" i="3"/>
  <c r="L27" i="3"/>
  <c r="D107" i="3"/>
  <c r="E80" i="3"/>
  <c r="J83" i="3"/>
  <c r="K74" i="3"/>
  <c r="C27" i="3"/>
  <c r="C90" i="3"/>
  <c r="C107" i="3"/>
  <c r="K17" i="3"/>
  <c r="D70" i="3"/>
  <c r="D20" i="3"/>
  <c r="E51" i="3"/>
  <c r="F74" i="3"/>
  <c r="H39" i="3"/>
  <c r="R64" i="3"/>
  <c r="J87" i="3"/>
  <c r="K114" i="3"/>
  <c r="K88" i="3"/>
  <c r="O118" i="3"/>
  <c r="C52" i="3"/>
  <c r="C20" i="3"/>
  <c r="K118" i="3"/>
  <c r="D115" i="3"/>
  <c r="E63" i="3"/>
  <c r="E84" i="3"/>
  <c r="F73" i="3"/>
  <c r="D52" i="3"/>
  <c r="E70" i="3"/>
  <c r="E47" i="3"/>
  <c r="J23" i="3"/>
  <c r="J55" i="3"/>
  <c r="E53" i="3"/>
  <c r="G92" i="3"/>
  <c r="J44" i="3"/>
  <c r="E52" i="3"/>
  <c r="E95" i="3"/>
  <c r="E74" i="3"/>
  <c r="G32" i="3"/>
  <c r="C97" i="3"/>
  <c r="C70" i="3"/>
  <c r="J4" i="3"/>
  <c r="L79" i="3"/>
  <c r="G75" i="3"/>
  <c r="K46" i="3"/>
  <c r="R67" i="3"/>
  <c r="D61" i="3"/>
  <c r="D93" i="3"/>
  <c r="G111" i="3"/>
  <c r="M114" i="3"/>
  <c r="L64" i="3"/>
  <c r="J43" i="3"/>
  <c r="K76" i="3"/>
  <c r="J105" i="3"/>
  <c r="K98" i="3"/>
  <c r="L56" i="3"/>
  <c r="C61" i="3"/>
  <c r="E121" i="3"/>
  <c r="F98" i="3"/>
  <c r="G63" i="3"/>
  <c r="D109" i="3"/>
  <c r="K80" i="3"/>
  <c r="F80" i="3"/>
  <c r="G93" i="3"/>
  <c r="AU698" i="2"/>
  <c r="D2" i="3"/>
  <c r="D44" i="3"/>
  <c r="E92" i="3"/>
  <c r="E32" i="3"/>
  <c r="F56" i="3"/>
  <c r="G53" i="3"/>
  <c r="H115" i="3"/>
  <c r="AT216" i="2"/>
  <c r="T86" i="3"/>
  <c r="O12" i="3"/>
  <c r="J51" i="3"/>
  <c r="F92" i="3"/>
  <c r="G61" i="3"/>
  <c r="H37" i="3"/>
  <c r="D27" i="3"/>
  <c r="C93" i="3"/>
  <c r="K36" i="3"/>
  <c r="J95" i="3"/>
  <c r="F64" i="3"/>
  <c r="F12" i="3"/>
  <c r="G44" i="3"/>
  <c r="H58" i="3"/>
  <c r="P99" i="3"/>
  <c r="G18" i="3"/>
  <c r="L77" i="3"/>
  <c r="AS701" i="2"/>
  <c r="AS626" i="2"/>
  <c r="AS424" i="2"/>
  <c r="C113" i="3"/>
  <c r="K89" i="3"/>
  <c r="J62" i="3"/>
  <c r="C94" i="3"/>
  <c r="D54" i="3"/>
  <c r="E118" i="3"/>
  <c r="E12" i="3"/>
  <c r="F63" i="3"/>
  <c r="F26" i="3"/>
  <c r="G84" i="3"/>
  <c r="P27" i="3"/>
  <c r="G86" i="3"/>
  <c r="J42" i="3"/>
  <c r="C75" i="3"/>
  <c r="F43" i="3"/>
  <c r="F44" i="3"/>
  <c r="G2" i="3"/>
  <c r="D90" i="3"/>
  <c r="F86" i="3"/>
  <c r="G74" i="3"/>
  <c r="R114" i="3"/>
  <c r="V60" i="3"/>
  <c r="U60" i="3"/>
  <c r="T60" i="3"/>
  <c r="S60" i="3"/>
  <c r="J60" i="3"/>
  <c r="R60" i="3"/>
  <c r="Q60" i="3"/>
  <c r="O60" i="3"/>
  <c r="P60" i="3"/>
  <c r="L60" i="3"/>
  <c r="N60" i="3"/>
  <c r="M60" i="3"/>
  <c r="V6" i="3"/>
  <c r="U6" i="3"/>
  <c r="T6" i="3"/>
  <c r="S6" i="3"/>
  <c r="J6" i="3"/>
  <c r="Q6" i="3"/>
  <c r="O6" i="3"/>
  <c r="R6" i="3"/>
  <c r="N6" i="3"/>
  <c r="L6" i="3"/>
  <c r="K6" i="3"/>
  <c r="P6" i="3"/>
  <c r="M6" i="3"/>
  <c r="K29" i="3"/>
  <c r="V91" i="3"/>
  <c r="U91" i="3"/>
  <c r="T91" i="3"/>
  <c r="S91" i="3"/>
  <c r="Q91" i="3"/>
  <c r="P91" i="3"/>
  <c r="N91" i="3"/>
  <c r="R91" i="3"/>
  <c r="M91" i="3"/>
  <c r="J91" i="3"/>
  <c r="L91" i="3"/>
  <c r="K91" i="3"/>
  <c r="O91" i="3"/>
  <c r="C29" i="3"/>
  <c r="V121" i="3"/>
  <c r="U121" i="3"/>
  <c r="T121" i="3"/>
  <c r="L121" i="3"/>
  <c r="R121" i="3"/>
  <c r="Q121" i="3"/>
  <c r="N121" i="3"/>
  <c r="G121" i="3"/>
  <c r="M121" i="3"/>
  <c r="O121" i="3"/>
  <c r="V110" i="3"/>
  <c r="U110" i="3"/>
  <c r="T110" i="3"/>
  <c r="L110" i="3"/>
  <c r="S110" i="3"/>
  <c r="R110" i="3"/>
  <c r="Q110" i="3"/>
  <c r="P110" i="3"/>
  <c r="G110" i="3"/>
  <c r="O110" i="3"/>
  <c r="N110" i="3"/>
  <c r="K110" i="3"/>
  <c r="M110" i="3"/>
  <c r="V115" i="3"/>
  <c r="U115" i="3"/>
  <c r="T115" i="3"/>
  <c r="L115" i="3"/>
  <c r="R115" i="3"/>
  <c r="Q115" i="3"/>
  <c r="S115" i="3"/>
  <c r="G115" i="3"/>
  <c r="K115" i="3"/>
  <c r="O115" i="3"/>
  <c r="N115" i="3"/>
  <c r="M115" i="3"/>
  <c r="V88" i="3"/>
  <c r="U88" i="3"/>
  <c r="T88" i="3"/>
  <c r="L88" i="3"/>
  <c r="S88" i="3"/>
  <c r="R88" i="3"/>
  <c r="Q88" i="3"/>
  <c r="G88" i="3"/>
  <c r="P88" i="3"/>
  <c r="O88" i="3"/>
  <c r="M88" i="3"/>
  <c r="N88" i="3"/>
  <c r="V99" i="3"/>
  <c r="U99" i="3"/>
  <c r="T99" i="3"/>
  <c r="S99" i="3"/>
  <c r="L99" i="3"/>
  <c r="R99" i="3"/>
  <c r="Q99" i="3"/>
  <c r="G99" i="3"/>
  <c r="O99" i="3"/>
  <c r="J99" i="3"/>
  <c r="V48" i="3"/>
  <c r="U48" i="3"/>
  <c r="T48" i="3"/>
  <c r="L48" i="3"/>
  <c r="R48" i="3"/>
  <c r="S48" i="3"/>
  <c r="Q48" i="3"/>
  <c r="M48" i="3"/>
  <c r="G48" i="3"/>
  <c r="O48" i="3"/>
  <c r="N48" i="3"/>
  <c r="P48" i="3"/>
  <c r="V26" i="3"/>
  <c r="U26" i="3"/>
  <c r="T26" i="3"/>
  <c r="L26" i="3"/>
  <c r="K26" i="3"/>
  <c r="S26" i="3"/>
  <c r="Q26" i="3"/>
  <c r="J26" i="3"/>
  <c r="G26" i="3"/>
  <c r="R26" i="3"/>
  <c r="M26" i="3"/>
  <c r="O26" i="3"/>
  <c r="P26" i="3"/>
  <c r="V47" i="3"/>
  <c r="U47" i="3"/>
  <c r="T47" i="3"/>
  <c r="L47" i="3"/>
  <c r="K47" i="3"/>
  <c r="Q47" i="3"/>
  <c r="S47" i="3"/>
  <c r="R47" i="3"/>
  <c r="G47" i="3"/>
  <c r="O47" i="3"/>
  <c r="J47" i="3"/>
  <c r="N47" i="3"/>
  <c r="P47" i="3"/>
  <c r="M47" i="3"/>
  <c r="V78" i="3"/>
  <c r="U78" i="3"/>
  <c r="T78" i="3"/>
  <c r="L78" i="3"/>
  <c r="R78" i="3"/>
  <c r="K78" i="3"/>
  <c r="S78" i="3"/>
  <c r="Q78" i="3"/>
  <c r="P78" i="3"/>
  <c r="G78" i="3"/>
  <c r="M78" i="3"/>
  <c r="J78" i="3"/>
  <c r="O78" i="3"/>
  <c r="V73" i="3"/>
  <c r="U73" i="3"/>
  <c r="T73" i="3"/>
  <c r="L73" i="3"/>
  <c r="K73" i="3"/>
  <c r="S73" i="3"/>
  <c r="R73" i="3"/>
  <c r="Q73" i="3"/>
  <c r="G73" i="3"/>
  <c r="O73" i="3"/>
  <c r="N73" i="3"/>
  <c r="P73" i="3"/>
  <c r="M73" i="3"/>
  <c r="C63" i="3"/>
  <c r="C86" i="3"/>
  <c r="C118" i="3"/>
  <c r="C74" i="3"/>
  <c r="C80" i="3"/>
  <c r="C92" i="3"/>
  <c r="C12" i="3"/>
  <c r="C84" i="3"/>
  <c r="C95" i="3"/>
  <c r="C32" i="3"/>
  <c r="D64" i="3"/>
  <c r="D43" i="3"/>
  <c r="D76" i="3"/>
  <c r="D105" i="3"/>
  <c r="D98" i="3"/>
  <c r="D56" i="3"/>
  <c r="D102" i="3"/>
  <c r="D34" i="3"/>
  <c r="D5" i="3"/>
  <c r="D10" i="3"/>
  <c r="E106" i="3"/>
  <c r="E114" i="3"/>
  <c r="E46" i="3"/>
  <c r="E108" i="3"/>
  <c r="E82" i="3"/>
  <c r="E67" i="3"/>
  <c r="E21" i="3"/>
  <c r="E11" i="3"/>
  <c r="E23" i="3"/>
  <c r="F4" i="3"/>
  <c r="F36" i="3"/>
  <c r="F77" i="3"/>
  <c r="F17" i="3"/>
  <c r="F79" i="3"/>
  <c r="F15" i="3"/>
  <c r="F84" i="3"/>
  <c r="F50" i="3"/>
  <c r="G120" i="3"/>
  <c r="G37" i="3"/>
  <c r="G7" i="3"/>
  <c r="H24" i="3"/>
  <c r="H29" i="3"/>
  <c r="H6" i="3"/>
  <c r="H71" i="3"/>
  <c r="J106" i="3"/>
  <c r="J118" i="3"/>
  <c r="J90" i="3"/>
  <c r="K108" i="3"/>
  <c r="K92" i="3"/>
  <c r="K7" i="3"/>
  <c r="L71" i="3"/>
  <c r="M23" i="3"/>
  <c r="O63" i="3"/>
  <c r="P76" i="3"/>
  <c r="Q12" i="3"/>
  <c r="V28" i="3"/>
  <c r="U28" i="3"/>
  <c r="T28" i="3"/>
  <c r="S28" i="3"/>
  <c r="J28" i="3"/>
  <c r="R28" i="3"/>
  <c r="Q28" i="3"/>
  <c r="O28" i="3"/>
  <c r="L28" i="3"/>
  <c r="M28" i="3"/>
  <c r="P28" i="3"/>
  <c r="K71" i="3"/>
  <c r="V81" i="3"/>
  <c r="U81" i="3"/>
  <c r="T81" i="3"/>
  <c r="S81" i="3"/>
  <c r="R81" i="3"/>
  <c r="Q81" i="3"/>
  <c r="P81" i="3"/>
  <c r="O81" i="3"/>
  <c r="N81" i="3"/>
  <c r="M81" i="3"/>
  <c r="K81" i="3"/>
  <c r="J81" i="3"/>
  <c r="C101" i="3"/>
  <c r="K35" i="3"/>
  <c r="V70" i="3"/>
  <c r="U70" i="3"/>
  <c r="T70" i="3"/>
  <c r="K70" i="3"/>
  <c r="R70" i="3"/>
  <c r="P70" i="3"/>
  <c r="M70" i="3"/>
  <c r="Q70" i="3"/>
  <c r="S70" i="3"/>
  <c r="J70" i="3"/>
  <c r="N70" i="3"/>
  <c r="L70" i="3"/>
  <c r="V53" i="3"/>
  <c r="U53" i="3"/>
  <c r="T53" i="3"/>
  <c r="K53" i="3"/>
  <c r="S53" i="3"/>
  <c r="R53" i="3"/>
  <c r="P53" i="3"/>
  <c r="O53" i="3"/>
  <c r="L53" i="3"/>
  <c r="N53" i="3"/>
  <c r="M53" i="3"/>
  <c r="V52" i="3"/>
  <c r="U52" i="3"/>
  <c r="T52" i="3"/>
  <c r="K52" i="3"/>
  <c r="R52" i="3"/>
  <c r="P52" i="3"/>
  <c r="S52" i="3"/>
  <c r="Q52" i="3"/>
  <c r="L52" i="3"/>
  <c r="V97" i="3"/>
  <c r="U97" i="3"/>
  <c r="T97" i="3"/>
  <c r="K97" i="3"/>
  <c r="S97" i="3"/>
  <c r="R97" i="3"/>
  <c r="P97" i="3"/>
  <c r="O97" i="3"/>
  <c r="M97" i="3"/>
  <c r="N97" i="3"/>
  <c r="L97" i="3"/>
  <c r="Q97" i="3"/>
  <c r="V51" i="3"/>
  <c r="U51" i="3"/>
  <c r="T51" i="3"/>
  <c r="K51" i="3"/>
  <c r="R51" i="3"/>
  <c r="P51" i="3"/>
  <c r="S51" i="3"/>
  <c r="L51" i="3"/>
  <c r="Q51" i="3"/>
  <c r="M51" i="3"/>
  <c r="N51" i="3"/>
  <c r="H51" i="3"/>
  <c r="V45" i="3"/>
  <c r="U45" i="3"/>
  <c r="T45" i="3"/>
  <c r="K45" i="3"/>
  <c r="R45" i="3"/>
  <c r="S45" i="3"/>
  <c r="P45" i="3"/>
  <c r="Q45" i="3"/>
  <c r="O45" i="3"/>
  <c r="N45" i="3"/>
  <c r="L45" i="3"/>
  <c r="M45" i="3"/>
  <c r="J45" i="3"/>
  <c r="H45" i="3"/>
  <c r="V107" i="3"/>
  <c r="U107" i="3"/>
  <c r="T107" i="3"/>
  <c r="K107" i="3"/>
  <c r="S107" i="3"/>
  <c r="Q107" i="3"/>
  <c r="R107" i="3"/>
  <c r="P107" i="3"/>
  <c r="F107" i="3"/>
  <c r="M107" i="3"/>
  <c r="N107" i="3"/>
  <c r="L107" i="3"/>
  <c r="H107" i="3"/>
  <c r="V9" i="3"/>
  <c r="U9" i="3"/>
  <c r="T9" i="3"/>
  <c r="K9" i="3"/>
  <c r="Q9" i="3"/>
  <c r="P9" i="3"/>
  <c r="R9" i="3"/>
  <c r="O9" i="3"/>
  <c r="J9" i="3"/>
  <c r="F9" i="3"/>
  <c r="N9" i="3"/>
  <c r="L9" i="3"/>
  <c r="S9" i="3"/>
  <c r="H9" i="3"/>
  <c r="V20" i="3"/>
  <c r="U20" i="3"/>
  <c r="T20" i="3"/>
  <c r="S20" i="3"/>
  <c r="R20" i="3"/>
  <c r="K20" i="3"/>
  <c r="Q20" i="3"/>
  <c r="P20" i="3"/>
  <c r="F20" i="3"/>
  <c r="M20" i="3"/>
  <c r="J20" i="3"/>
  <c r="L20" i="3"/>
  <c r="N20" i="3"/>
  <c r="H20" i="3"/>
  <c r="V22" i="3"/>
  <c r="U22" i="3"/>
  <c r="T22" i="3"/>
  <c r="S22" i="3"/>
  <c r="K22" i="3"/>
  <c r="R22" i="3"/>
  <c r="Q22" i="3"/>
  <c r="P22" i="3"/>
  <c r="O22" i="3"/>
  <c r="F22" i="3"/>
  <c r="N22" i="3"/>
  <c r="J22" i="3"/>
  <c r="L22" i="3"/>
  <c r="H22" i="3"/>
  <c r="C88" i="3"/>
  <c r="C99" i="3"/>
  <c r="C48" i="3"/>
  <c r="C26" i="3"/>
  <c r="C47" i="3"/>
  <c r="C78" i="3"/>
  <c r="C73" i="3"/>
  <c r="D63" i="3"/>
  <c r="D86" i="3"/>
  <c r="D118" i="3"/>
  <c r="D80" i="3"/>
  <c r="D92" i="3"/>
  <c r="D12" i="3"/>
  <c r="D84" i="3"/>
  <c r="D95" i="3"/>
  <c r="D32" i="3"/>
  <c r="E64" i="3"/>
  <c r="E43" i="3"/>
  <c r="E76" i="3"/>
  <c r="E105" i="3"/>
  <c r="E98" i="3"/>
  <c r="E56" i="3"/>
  <c r="E102" i="3"/>
  <c r="E34" i="3"/>
  <c r="E5" i="3"/>
  <c r="E10" i="3"/>
  <c r="F106" i="3"/>
  <c r="F114" i="3"/>
  <c r="F46" i="3"/>
  <c r="F108" i="3"/>
  <c r="F82" i="3"/>
  <c r="F67" i="3"/>
  <c r="F47" i="3"/>
  <c r="F91" i="3"/>
  <c r="G33" i="3"/>
  <c r="G58" i="3"/>
  <c r="G67" i="3"/>
  <c r="G100" i="3"/>
  <c r="G23" i="3"/>
  <c r="H101" i="3"/>
  <c r="H36" i="3"/>
  <c r="H62" i="3"/>
  <c r="H35" i="3"/>
  <c r="H40" i="3"/>
  <c r="H65" i="3"/>
  <c r="J64" i="3"/>
  <c r="J115" i="3"/>
  <c r="J31" i="3"/>
  <c r="J116" i="3"/>
  <c r="J7" i="3"/>
  <c r="K4" i="3"/>
  <c r="K105" i="3"/>
  <c r="K48" i="3"/>
  <c r="K32" i="3"/>
  <c r="L24" i="3"/>
  <c r="M113" i="3"/>
  <c r="M22" i="3"/>
  <c r="O70" i="3"/>
  <c r="P115" i="3"/>
  <c r="Q34" i="3"/>
  <c r="V112" i="3"/>
  <c r="U112" i="3"/>
  <c r="T112" i="3"/>
  <c r="S112" i="3"/>
  <c r="R112" i="3"/>
  <c r="Q112" i="3"/>
  <c r="P112" i="3"/>
  <c r="O112" i="3"/>
  <c r="N112" i="3"/>
  <c r="J112" i="3"/>
  <c r="L112" i="3"/>
  <c r="M112" i="3"/>
  <c r="V119" i="3"/>
  <c r="U119" i="3"/>
  <c r="T119" i="3"/>
  <c r="S119" i="3"/>
  <c r="R119" i="3"/>
  <c r="Q119" i="3"/>
  <c r="P119" i="3"/>
  <c r="O119" i="3"/>
  <c r="K119" i="3"/>
  <c r="N119" i="3"/>
  <c r="M119" i="3"/>
  <c r="V41" i="3"/>
  <c r="U41" i="3"/>
  <c r="T41" i="3"/>
  <c r="S41" i="3"/>
  <c r="R41" i="3"/>
  <c r="Q41" i="3"/>
  <c r="P41" i="3"/>
  <c r="O41" i="3"/>
  <c r="N41" i="3"/>
  <c r="M41" i="3"/>
  <c r="K41" i="3"/>
  <c r="J41" i="3"/>
  <c r="L41" i="3"/>
  <c r="V103" i="3"/>
  <c r="U103" i="3"/>
  <c r="T103" i="3"/>
  <c r="S103" i="3"/>
  <c r="R103" i="3"/>
  <c r="Q103" i="3"/>
  <c r="P103" i="3"/>
  <c r="O103" i="3"/>
  <c r="L103" i="3"/>
  <c r="K103" i="3"/>
  <c r="N103" i="3"/>
  <c r="M103" i="3"/>
  <c r="J103" i="3"/>
  <c r="V37" i="3"/>
  <c r="U37" i="3"/>
  <c r="T37" i="3"/>
  <c r="S37" i="3"/>
  <c r="R37" i="3"/>
  <c r="Q37" i="3"/>
  <c r="P37" i="3"/>
  <c r="O37" i="3"/>
  <c r="N37" i="3"/>
  <c r="M37" i="3"/>
  <c r="V69" i="3"/>
  <c r="U69" i="3"/>
  <c r="T69" i="3"/>
  <c r="S69" i="3"/>
  <c r="R69" i="3"/>
  <c r="Q69" i="3"/>
  <c r="P69" i="3"/>
  <c r="O69" i="3"/>
  <c r="M69" i="3"/>
  <c r="K69" i="3"/>
  <c r="N69" i="3"/>
  <c r="L69" i="3"/>
  <c r="V59" i="3"/>
  <c r="U59" i="3"/>
  <c r="T59" i="3"/>
  <c r="S59" i="3"/>
  <c r="R59" i="3"/>
  <c r="Q59" i="3"/>
  <c r="P59" i="3"/>
  <c r="O59" i="3"/>
  <c r="N59" i="3"/>
  <c r="L59" i="3"/>
  <c r="K59" i="3"/>
  <c r="M59" i="3"/>
  <c r="V42" i="3"/>
  <c r="U42" i="3"/>
  <c r="T42" i="3"/>
  <c r="S42" i="3"/>
  <c r="Q42" i="3"/>
  <c r="R42" i="3"/>
  <c r="P42" i="3"/>
  <c r="O42" i="3"/>
  <c r="M42" i="3"/>
  <c r="N42" i="3"/>
  <c r="V25" i="3"/>
  <c r="U25" i="3"/>
  <c r="T25" i="3"/>
  <c r="S25" i="3"/>
  <c r="Q25" i="3"/>
  <c r="P25" i="3"/>
  <c r="O25" i="3"/>
  <c r="R25" i="3"/>
  <c r="N25" i="3"/>
  <c r="M25" i="3"/>
  <c r="L25" i="3"/>
  <c r="J25" i="3"/>
  <c r="V49" i="3"/>
  <c r="U49" i="3"/>
  <c r="T49" i="3"/>
  <c r="S49" i="3"/>
  <c r="Q49" i="3"/>
  <c r="P49" i="3"/>
  <c r="O49" i="3"/>
  <c r="L49" i="3"/>
  <c r="K49" i="3"/>
  <c r="N49" i="3"/>
  <c r="R49" i="3"/>
  <c r="M49" i="3"/>
  <c r="C66" i="3"/>
  <c r="C81" i="3"/>
  <c r="C89" i="3"/>
  <c r="C62" i="3"/>
  <c r="C31" i="3"/>
  <c r="C35" i="3"/>
  <c r="C40" i="3"/>
  <c r="C91" i="3"/>
  <c r="C65" i="3"/>
  <c r="D101" i="3"/>
  <c r="D60" i="3"/>
  <c r="D33" i="3"/>
  <c r="D24" i="3"/>
  <c r="D28" i="3"/>
  <c r="D29" i="3"/>
  <c r="D100" i="3"/>
  <c r="D6" i="3"/>
  <c r="D50" i="3"/>
  <c r="D71" i="3"/>
  <c r="E22" i="3"/>
  <c r="F121" i="3"/>
  <c r="F110" i="3"/>
  <c r="F115" i="3"/>
  <c r="F88" i="3"/>
  <c r="F99" i="3"/>
  <c r="F48" i="3"/>
  <c r="F25" i="3"/>
  <c r="G60" i="3"/>
  <c r="G29" i="3"/>
  <c r="G71" i="3"/>
  <c r="H52" i="3"/>
  <c r="H17" i="3"/>
  <c r="J119" i="3"/>
  <c r="J79" i="3"/>
  <c r="J34" i="3"/>
  <c r="J73" i="3"/>
  <c r="K60" i="3"/>
  <c r="K37" i="3"/>
  <c r="K12" i="3"/>
  <c r="M52" i="3"/>
  <c r="N52" i="3"/>
  <c r="O80" i="3"/>
  <c r="R98" i="3"/>
  <c r="V100" i="3"/>
  <c r="U100" i="3"/>
  <c r="T100" i="3"/>
  <c r="S100" i="3"/>
  <c r="J100" i="3"/>
  <c r="Q100" i="3"/>
  <c r="R100" i="3"/>
  <c r="O100" i="3"/>
  <c r="M100" i="3"/>
  <c r="P100" i="3"/>
  <c r="K100" i="3"/>
  <c r="V113" i="3"/>
  <c r="U113" i="3"/>
  <c r="T113" i="3"/>
  <c r="S113" i="3"/>
  <c r="R113" i="3"/>
  <c r="Q113" i="3"/>
  <c r="P113" i="3"/>
  <c r="O113" i="3"/>
  <c r="K113" i="3"/>
  <c r="N113" i="3"/>
  <c r="L113" i="3"/>
  <c r="V94" i="3"/>
  <c r="U94" i="3"/>
  <c r="T94" i="3"/>
  <c r="S94" i="3"/>
  <c r="Q94" i="3"/>
  <c r="R94" i="3"/>
  <c r="P94" i="3"/>
  <c r="N94" i="3"/>
  <c r="M94" i="3"/>
  <c r="O94" i="3"/>
  <c r="K94" i="3"/>
  <c r="J94" i="3"/>
  <c r="C28" i="3"/>
  <c r="V122" i="3"/>
  <c r="U122" i="3"/>
  <c r="T122" i="3"/>
  <c r="S122" i="3"/>
  <c r="R122" i="3"/>
  <c r="P122" i="3"/>
  <c r="O122" i="3"/>
  <c r="N122" i="3"/>
  <c r="J122" i="3"/>
  <c r="L122" i="3"/>
  <c r="M122" i="3"/>
  <c r="Q122" i="3"/>
  <c r="K122" i="3"/>
  <c r="V68" i="3"/>
  <c r="U68" i="3"/>
  <c r="T68" i="3"/>
  <c r="S68" i="3"/>
  <c r="R68" i="3"/>
  <c r="P68" i="3"/>
  <c r="O68" i="3"/>
  <c r="N68" i="3"/>
  <c r="Q68" i="3"/>
  <c r="J68" i="3"/>
  <c r="V96" i="3"/>
  <c r="U96" i="3"/>
  <c r="T96" i="3"/>
  <c r="S96" i="3"/>
  <c r="R96" i="3"/>
  <c r="P96" i="3"/>
  <c r="O96" i="3"/>
  <c r="N96" i="3"/>
  <c r="M96" i="3"/>
  <c r="K96" i="3"/>
  <c r="Q96" i="3"/>
  <c r="L96" i="3"/>
  <c r="V30" i="3"/>
  <c r="U30" i="3"/>
  <c r="T30" i="3"/>
  <c r="S30" i="3"/>
  <c r="R30" i="3"/>
  <c r="P30" i="3"/>
  <c r="O30" i="3"/>
  <c r="N30" i="3"/>
  <c r="L30" i="3"/>
  <c r="K30" i="3"/>
  <c r="Q30" i="3"/>
  <c r="M30" i="3"/>
  <c r="J30" i="3"/>
  <c r="V58" i="3"/>
  <c r="U58" i="3"/>
  <c r="T58" i="3"/>
  <c r="S58" i="3"/>
  <c r="R58" i="3"/>
  <c r="P58" i="3"/>
  <c r="O58" i="3"/>
  <c r="N58" i="3"/>
  <c r="K58" i="3"/>
  <c r="L58" i="3"/>
  <c r="J58" i="3"/>
  <c r="Q58" i="3"/>
  <c r="V83" i="3"/>
  <c r="U83" i="3"/>
  <c r="T83" i="3"/>
  <c r="S83" i="3"/>
  <c r="R83" i="3"/>
  <c r="P83" i="3"/>
  <c r="O83" i="3"/>
  <c r="N83" i="3"/>
  <c r="M83" i="3"/>
  <c r="Q83" i="3"/>
  <c r="L83" i="3"/>
  <c r="V72" i="3"/>
  <c r="U72" i="3"/>
  <c r="T72" i="3"/>
  <c r="S72" i="3"/>
  <c r="R72" i="3"/>
  <c r="P72" i="3"/>
  <c r="O72" i="3"/>
  <c r="N72" i="3"/>
  <c r="Q72" i="3"/>
  <c r="L72" i="3"/>
  <c r="K72" i="3"/>
  <c r="V116" i="3"/>
  <c r="U116" i="3"/>
  <c r="T116" i="3"/>
  <c r="S116" i="3"/>
  <c r="Q116" i="3"/>
  <c r="R116" i="3"/>
  <c r="P116" i="3"/>
  <c r="O116" i="3"/>
  <c r="N116" i="3"/>
  <c r="M116" i="3"/>
  <c r="L116" i="3"/>
  <c r="V39" i="3"/>
  <c r="U39" i="3"/>
  <c r="T39" i="3"/>
  <c r="S39" i="3"/>
  <c r="Q39" i="3"/>
  <c r="P39" i="3"/>
  <c r="O39" i="3"/>
  <c r="R39" i="3"/>
  <c r="N39" i="3"/>
  <c r="M39" i="3"/>
  <c r="L39" i="3"/>
  <c r="K39" i="3"/>
  <c r="V3" i="3"/>
  <c r="U3" i="3"/>
  <c r="T3" i="3"/>
  <c r="S3" i="3"/>
  <c r="Q3" i="3"/>
  <c r="P3" i="3"/>
  <c r="O3" i="3"/>
  <c r="N3" i="3"/>
  <c r="L3" i="3"/>
  <c r="K3" i="3"/>
  <c r="M3" i="3"/>
  <c r="J3" i="3"/>
  <c r="C112" i="3"/>
  <c r="C119" i="3"/>
  <c r="C41" i="3"/>
  <c r="C103" i="3"/>
  <c r="C37" i="3"/>
  <c r="C69" i="3"/>
  <c r="C59" i="3"/>
  <c r="C42" i="3"/>
  <c r="C25" i="3"/>
  <c r="C49" i="3"/>
  <c r="D113" i="3"/>
  <c r="D66" i="3"/>
  <c r="D81" i="3"/>
  <c r="D89" i="3"/>
  <c r="D62" i="3"/>
  <c r="D31" i="3"/>
  <c r="D35" i="3"/>
  <c r="D94" i="3"/>
  <c r="D40" i="3"/>
  <c r="D91" i="3"/>
  <c r="D65" i="3"/>
  <c r="E101" i="3"/>
  <c r="E60" i="3"/>
  <c r="E33" i="3"/>
  <c r="E24" i="3"/>
  <c r="E28" i="3"/>
  <c r="E29" i="3"/>
  <c r="E100" i="3"/>
  <c r="E6" i="3"/>
  <c r="E50" i="3"/>
  <c r="E71" i="3"/>
  <c r="F70" i="3"/>
  <c r="F53" i="3"/>
  <c r="F52" i="3"/>
  <c r="F97" i="3"/>
  <c r="F51" i="3"/>
  <c r="F45" i="3"/>
  <c r="F94" i="3"/>
  <c r="F39" i="3"/>
  <c r="F7" i="3"/>
  <c r="G81" i="3"/>
  <c r="G35" i="3"/>
  <c r="G65" i="3"/>
  <c r="H4" i="3"/>
  <c r="H33" i="3"/>
  <c r="H99" i="3"/>
  <c r="H26" i="3"/>
  <c r="H78" i="3"/>
  <c r="J48" i="3"/>
  <c r="J40" i="3"/>
  <c r="K112" i="3"/>
  <c r="K42" i="3"/>
  <c r="L66" i="3"/>
  <c r="M89" i="3"/>
  <c r="N89" i="3"/>
  <c r="O51" i="3"/>
  <c r="C100" i="3"/>
  <c r="F40" i="3"/>
  <c r="V75" i="3"/>
  <c r="U75" i="3"/>
  <c r="T75" i="3"/>
  <c r="S75" i="3"/>
  <c r="R75" i="3"/>
  <c r="Q75" i="3"/>
  <c r="O75" i="3"/>
  <c r="N75" i="3"/>
  <c r="M75" i="3"/>
  <c r="J75" i="3"/>
  <c r="L75" i="3"/>
  <c r="H75" i="3"/>
  <c r="P75" i="3"/>
  <c r="V109" i="3"/>
  <c r="U109" i="3"/>
  <c r="T109" i="3"/>
  <c r="S109" i="3"/>
  <c r="R109" i="3"/>
  <c r="Q109" i="3"/>
  <c r="O109" i="3"/>
  <c r="N109" i="3"/>
  <c r="M109" i="3"/>
  <c r="J109" i="3"/>
  <c r="P109" i="3"/>
  <c r="L109" i="3"/>
  <c r="H109" i="3"/>
  <c r="K109" i="3"/>
  <c r="V61" i="3"/>
  <c r="U61" i="3"/>
  <c r="T61" i="3"/>
  <c r="S61" i="3"/>
  <c r="R61" i="3"/>
  <c r="Q61" i="3"/>
  <c r="O61" i="3"/>
  <c r="N61" i="3"/>
  <c r="M61" i="3"/>
  <c r="J61" i="3"/>
  <c r="H61" i="3"/>
  <c r="P61" i="3"/>
  <c r="V2" i="3"/>
  <c r="U2" i="3"/>
  <c r="T2" i="3"/>
  <c r="S2" i="3"/>
  <c r="R2" i="3"/>
  <c r="Q2" i="3"/>
  <c r="O2" i="3"/>
  <c r="N2" i="3"/>
  <c r="M2" i="3"/>
  <c r="L2" i="3"/>
  <c r="K2" i="3"/>
  <c r="P2" i="3"/>
  <c r="H2" i="3"/>
  <c r="V18" i="3"/>
  <c r="U18" i="3"/>
  <c r="T18" i="3"/>
  <c r="S18" i="3"/>
  <c r="R18" i="3"/>
  <c r="Q18" i="3"/>
  <c r="O18" i="3"/>
  <c r="N18" i="3"/>
  <c r="M18" i="3"/>
  <c r="P18" i="3"/>
  <c r="K18" i="3"/>
  <c r="L18" i="3"/>
  <c r="J18" i="3"/>
  <c r="H18" i="3"/>
  <c r="V27" i="3"/>
  <c r="U27" i="3"/>
  <c r="T27" i="3"/>
  <c r="S27" i="3"/>
  <c r="R27" i="3"/>
  <c r="Q27" i="3"/>
  <c r="O27" i="3"/>
  <c r="N27" i="3"/>
  <c r="M27" i="3"/>
  <c r="K27" i="3"/>
  <c r="J27" i="3"/>
  <c r="H27" i="3"/>
  <c r="V93" i="3"/>
  <c r="U93" i="3"/>
  <c r="T93" i="3"/>
  <c r="S93" i="3"/>
  <c r="R93" i="3"/>
  <c r="Q93" i="3"/>
  <c r="O93" i="3"/>
  <c r="N93" i="3"/>
  <c r="M93" i="3"/>
  <c r="L93" i="3"/>
  <c r="P93" i="3"/>
  <c r="K93" i="3"/>
  <c r="H93" i="3"/>
  <c r="V44" i="3"/>
  <c r="U44" i="3"/>
  <c r="T44" i="3"/>
  <c r="S44" i="3"/>
  <c r="Q44" i="3"/>
  <c r="R44" i="3"/>
  <c r="O44" i="3"/>
  <c r="N44" i="3"/>
  <c r="M44" i="3"/>
  <c r="L44" i="3"/>
  <c r="H44" i="3"/>
  <c r="V54" i="3"/>
  <c r="U54" i="3"/>
  <c r="T54" i="3"/>
  <c r="S54" i="3"/>
  <c r="R54" i="3"/>
  <c r="Q54" i="3"/>
  <c r="O54" i="3"/>
  <c r="N54" i="3"/>
  <c r="M54" i="3"/>
  <c r="P54" i="3"/>
  <c r="H54" i="3"/>
  <c r="K54" i="3"/>
  <c r="V90" i="3"/>
  <c r="U90" i="3"/>
  <c r="T90" i="3"/>
  <c r="S90" i="3"/>
  <c r="R90" i="3"/>
  <c r="Q90" i="3"/>
  <c r="O90" i="3"/>
  <c r="N90" i="3"/>
  <c r="M90" i="3"/>
  <c r="L90" i="3"/>
  <c r="K90" i="3"/>
  <c r="H90" i="3"/>
  <c r="P90" i="3"/>
  <c r="C122" i="3"/>
  <c r="C68" i="3"/>
  <c r="C96" i="3"/>
  <c r="C30" i="3"/>
  <c r="C58" i="3"/>
  <c r="C83" i="3"/>
  <c r="C72" i="3"/>
  <c r="C116" i="3"/>
  <c r="C39" i="3"/>
  <c r="C3" i="3"/>
  <c r="D112" i="3"/>
  <c r="D119" i="3"/>
  <c r="D41" i="3"/>
  <c r="D103" i="3"/>
  <c r="D37" i="3"/>
  <c r="D69" i="3"/>
  <c r="D59" i="3"/>
  <c r="D42" i="3"/>
  <c r="D25" i="3"/>
  <c r="D49" i="3"/>
  <c r="E113" i="3"/>
  <c r="E81" i="3"/>
  <c r="E89" i="3"/>
  <c r="E62" i="3"/>
  <c r="E31" i="3"/>
  <c r="E35" i="3"/>
  <c r="E94" i="3"/>
  <c r="E91" i="3"/>
  <c r="E65" i="3"/>
  <c r="F60" i="3"/>
  <c r="F33" i="3"/>
  <c r="F24" i="3"/>
  <c r="F28" i="3"/>
  <c r="F42" i="3"/>
  <c r="F54" i="3"/>
  <c r="G70" i="3"/>
  <c r="G41" i="3"/>
  <c r="G51" i="3"/>
  <c r="G59" i="3"/>
  <c r="G87" i="3"/>
  <c r="G20" i="3"/>
  <c r="H113" i="3"/>
  <c r="H43" i="3"/>
  <c r="H89" i="3"/>
  <c r="H28" i="3"/>
  <c r="H100" i="3"/>
  <c r="J88" i="3"/>
  <c r="J35" i="3"/>
  <c r="J39" i="3"/>
  <c r="K75" i="3"/>
  <c r="K116" i="3"/>
  <c r="L119" i="3"/>
  <c r="M58" i="3"/>
  <c r="N99" i="3"/>
  <c r="P32" i="3"/>
  <c r="R3" i="3"/>
  <c r="V101" i="3"/>
  <c r="U101" i="3"/>
  <c r="T101" i="3"/>
  <c r="J101" i="3"/>
  <c r="R101" i="3"/>
  <c r="Q101" i="3"/>
  <c r="S101" i="3"/>
  <c r="O101" i="3"/>
  <c r="M101" i="3"/>
  <c r="K101" i="3"/>
  <c r="P101" i="3"/>
  <c r="N101" i="3"/>
  <c r="L101" i="3"/>
  <c r="V50" i="3"/>
  <c r="U50" i="3"/>
  <c r="T50" i="3"/>
  <c r="S50" i="3"/>
  <c r="J50" i="3"/>
  <c r="Q50" i="3"/>
  <c r="O50" i="3"/>
  <c r="P50" i="3"/>
  <c r="M50" i="3"/>
  <c r="L50" i="3"/>
  <c r="K50" i="3"/>
  <c r="R50" i="3"/>
  <c r="V66" i="3"/>
  <c r="U66" i="3"/>
  <c r="T66" i="3"/>
  <c r="S66" i="3"/>
  <c r="R66" i="3"/>
  <c r="Q66" i="3"/>
  <c r="P66" i="3"/>
  <c r="K66" i="3"/>
  <c r="J66" i="3"/>
  <c r="O66" i="3"/>
  <c r="M66" i="3"/>
  <c r="V40" i="3"/>
  <c r="U40" i="3"/>
  <c r="T40" i="3"/>
  <c r="S40" i="3"/>
  <c r="Q40" i="3"/>
  <c r="P40" i="3"/>
  <c r="R40" i="3"/>
  <c r="N40" i="3"/>
  <c r="O40" i="3"/>
  <c r="L40" i="3"/>
  <c r="K40" i="3"/>
  <c r="C50" i="3"/>
  <c r="V111" i="3"/>
  <c r="U111" i="3"/>
  <c r="S111" i="3"/>
  <c r="Q111" i="3"/>
  <c r="P111" i="3"/>
  <c r="T111" i="3"/>
  <c r="N111" i="3"/>
  <c r="L111" i="3"/>
  <c r="M111" i="3"/>
  <c r="H111" i="3"/>
  <c r="R111" i="3"/>
  <c r="O111" i="3"/>
  <c r="V120" i="3"/>
  <c r="U120" i="3"/>
  <c r="S120" i="3"/>
  <c r="Q120" i="3"/>
  <c r="P120" i="3"/>
  <c r="N120" i="3"/>
  <c r="L120" i="3"/>
  <c r="J120" i="3"/>
  <c r="O120" i="3"/>
  <c r="H120" i="3"/>
  <c r="T120" i="3"/>
  <c r="R120" i="3"/>
  <c r="M120" i="3"/>
  <c r="V19" i="3"/>
  <c r="U19" i="3"/>
  <c r="S19" i="3"/>
  <c r="Q19" i="3"/>
  <c r="P19" i="3"/>
  <c r="N19" i="3"/>
  <c r="L19" i="3"/>
  <c r="M19" i="3"/>
  <c r="J19" i="3"/>
  <c r="R19" i="3"/>
  <c r="H19" i="3"/>
  <c r="T19" i="3"/>
  <c r="O19" i="3"/>
  <c r="K19" i="3"/>
  <c r="V13" i="3"/>
  <c r="U13" i="3"/>
  <c r="S13" i="3"/>
  <c r="Q13" i="3"/>
  <c r="P13" i="3"/>
  <c r="N13" i="3"/>
  <c r="T13" i="3"/>
  <c r="L13" i="3"/>
  <c r="R13" i="3"/>
  <c r="J13" i="3"/>
  <c r="M13" i="3"/>
  <c r="O13" i="3"/>
  <c r="H13" i="3"/>
  <c r="V57" i="3"/>
  <c r="U57" i="3"/>
  <c r="S57" i="3"/>
  <c r="Q57" i="3"/>
  <c r="P57" i="3"/>
  <c r="T57" i="3"/>
  <c r="N57" i="3"/>
  <c r="M57" i="3"/>
  <c r="L57" i="3"/>
  <c r="K57" i="3"/>
  <c r="H57" i="3"/>
  <c r="R57" i="3"/>
  <c r="O57" i="3"/>
  <c r="V85" i="3"/>
  <c r="U85" i="3"/>
  <c r="S85" i="3"/>
  <c r="Q85" i="3"/>
  <c r="P85" i="3"/>
  <c r="N85" i="3"/>
  <c r="M85" i="3"/>
  <c r="L85" i="3"/>
  <c r="K85" i="3"/>
  <c r="T85" i="3"/>
  <c r="O85" i="3"/>
  <c r="J85" i="3"/>
  <c r="H85" i="3"/>
  <c r="R85" i="3"/>
  <c r="V38" i="3"/>
  <c r="U38" i="3"/>
  <c r="S38" i="3"/>
  <c r="R38" i="3"/>
  <c r="Q38" i="3"/>
  <c r="P38" i="3"/>
  <c r="N38" i="3"/>
  <c r="M38" i="3"/>
  <c r="L38" i="3"/>
  <c r="T38" i="3"/>
  <c r="K38" i="3"/>
  <c r="H38" i="3"/>
  <c r="J38" i="3"/>
  <c r="O38" i="3"/>
  <c r="V87" i="3"/>
  <c r="U87" i="3"/>
  <c r="S87" i="3"/>
  <c r="R87" i="3"/>
  <c r="Q87" i="3"/>
  <c r="P87" i="3"/>
  <c r="N87" i="3"/>
  <c r="M87" i="3"/>
  <c r="T87" i="3"/>
  <c r="L87" i="3"/>
  <c r="O87" i="3"/>
  <c r="H87" i="3"/>
  <c r="K87" i="3"/>
  <c r="V104" i="3"/>
  <c r="U104" i="3"/>
  <c r="S104" i="3"/>
  <c r="R104" i="3"/>
  <c r="Q104" i="3"/>
  <c r="P104" i="3"/>
  <c r="T104" i="3"/>
  <c r="N104" i="3"/>
  <c r="M104" i="3"/>
  <c r="L104" i="3"/>
  <c r="H104" i="3"/>
  <c r="O104" i="3"/>
  <c r="V7" i="3"/>
  <c r="U7" i="3"/>
  <c r="S7" i="3"/>
  <c r="R7" i="3"/>
  <c r="Q7" i="3"/>
  <c r="T7" i="3"/>
  <c r="P7" i="3"/>
  <c r="N7" i="3"/>
  <c r="M7" i="3"/>
  <c r="L7" i="3"/>
  <c r="O7" i="3"/>
  <c r="H7" i="3"/>
  <c r="D122" i="3"/>
  <c r="D68" i="3"/>
  <c r="D96" i="3"/>
  <c r="D30" i="3"/>
  <c r="D58" i="3"/>
  <c r="D83" i="3"/>
  <c r="D72" i="3"/>
  <c r="D116" i="3"/>
  <c r="D39" i="3"/>
  <c r="D3" i="3"/>
  <c r="E112" i="3"/>
  <c r="E119" i="3"/>
  <c r="E41" i="3"/>
  <c r="E103" i="3"/>
  <c r="E37" i="3"/>
  <c r="E69" i="3"/>
  <c r="E59" i="3"/>
  <c r="E42" i="3"/>
  <c r="E25" i="3"/>
  <c r="E49" i="3"/>
  <c r="F113" i="3"/>
  <c r="F66" i="3"/>
  <c r="F81" i="3"/>
  <c r="F89" i="3"/>
  <c r="F62" i="3"/>
  <c r="F31" i="3"/>
  <c r="F116" i="3"/>
  <c r="F104" i="3"/>
  <c r="F10" i="3"/>
  <c r="G101" i="3"/>
  <c r="G96" i="3"/>
  <c r="G28" i="3"/>
  <c r="G72" i="3"/>
  <c r="G21" i="3"/>
  <c r="G50" i="3"/>
  <c r="H112" i="3"/>
  <c r="H110" i="3"/>
  <c r="H103" i="3"/>
  <c r="H31" i="3"/>
  <c r="H94" i="3"/>
  <c r="H91" i="3"/>
  <c r="J86" i="3"/>
  <c r="J97" i="3"/>
  <c r="J59" i="3"/>
  <c r="J54" i="3"/>
  <c r="K111" i="3"/>
  <c r="K44" i="3"/>
  <c r="L68" i="3"/>
  <c r="L100" i="3"/>
  <c r="M99" i="3"/>
  <c r="N28" i="3"/>
  <c r="O107" i="3"/>
  <c r="P71" i="3"/>
  <c r="S121" i="3"/>
  <c r="V33" i="3"/>
  <c r="U33" i="3"/>
  <c r="T33" i="3"/>
  <c r="S33" i="3"/>
  <c r="J33" i="3"/>
  <c r="R33" i="3"/>
  <c r="Q33" i="3"/>
  <c r="O33" i="3"/>
  <c r="L33" i="3"/>
  <c r="K33" i="3"/>
  <c r="P33" i="3"/>
  <c r="N33" i="3"/>
  <c r="M33" i="3"/>
  <c r="V35" i="3"/>
  <c r="U35" i="3"/>
  <c r="T35" i="3"/>
  <c r="S35" i="3"/>
  <c r="R35" i="3"/>
  <c r="Q35" i="3"/>
  <c r="P35" i="3"/>
  <c r="N35" i="3"/>
  <c r="O35" i="3"/>
  <c r="L35" i="3"/>
  <c r="C24" i="3"/>
  <c r="U117" i="3"/>
  <c r="T117" i="3"/>
  <c r="S117" i="3"/>
  <c r="P117" i="3"/>
  <c r="V117" i="3"/>
  <c r="O117" i="3"/>
  <c r="M117" i="3"/>
  <c r="R117" i="3"/>
  <c r="N117" i="3"/>
  <c r="L117" i="3"/>
  <c r="Q117" i="3"/>
  <c r="G117" i="3"/>
  <c r="J117" i="3"/>
  <c r="U4" i="3"/>
  <c r="T4" i="3"/>
  <c r="V4" i="3"/>
  <c r="P4" i="3"/>
  <c r="O4" i="3"/>
  <c r="M4" i="3"/>
  <c r="S4" i="3"/>
  <c r="R4" i="3"/>
  <c r="Q4" i="3"/>
  <c r="L4" i="3"/>
  <c r="G4" i="3"/>
  <c r="U36" i="3"/>
  <c r="T36" i="3"/>
  <c r="P36" i="3"/>
  <c r="S36" i="3"/>
  <c r="O36" i="3"/>
  <c r="M36" i="3"/>
  <c r="R36" i="3"/>
  <c r="N36" i="3"/>
  <c r="J36" i="3"/>
  <c r="G36" i="3"/>
  <c r="V36" i="3"/>
  <c r="U77" i="3"/>
  <c r="T77" i="3"/>
  <c r="P77" i="3"/>
  <c r="O77" i="3"/>
  <c r="M77" i="3"/>
  <c r="V77" i="3"/>
  <c r="R77" i="3"/>
  <c r="Q77" i="3"/>
  <c r="J77" i="3"/>
  <c r="S77" i="3"/>
  <c r="N77" i="3"/>
  <c r="G77" i="3"/>
  <c r="K77" i="3"/>
  <c r="U17" i="3"/>
  <c r="T17" i="3"/>
  <c r="P17" i="3"/>
  <c r="O17" i="3"/>
  <c r="S17" i="3"/>
  <c r="M17" i="3"/>
  <c r="R17" i="3"/>
  <c r="J17" i="3"/>
  <c r="L17" i="3"/>
  <c r="G17" i="3"/>
  <c r="V17" i="3"/>
  <c r="N17" i="3"/>
  <c r="U79" i="3"/>
  <c r="T79" i="3"/>
  <c r="P79" i="3"/>
  <c r="O79" i="3"/>
  <c r="M79" i="3"/>
  <c r="S79" i="3"/>
  <c r="R79" i="3"/>
  <c r="K79" i="3"/>
  <c r="Q79" i="3"/>
  <c r="N79" i="3"/>
  <c r="G79" i="3"/>
  <c r="U15" i="3"/>
  <c r="T15" i="3"/>
  <c r="P15" i="3"/>
  <c r="O15" i="3"/>
  <c r="M15" i="3"/>
  <c r="S15" i="3"/>
  <c r="K15" i="3"/>
  <c r="V15" i="3"/>
  <c r="L15" i="3"/>
  <c r="R15" i="3"/>
  <c r="J15" i="3"/>
  <c r="G15" i="3"/>
  <c r="Q15" i="3"/>
  <c r="N15" i="3"/>
  <c r="U8" i="3"/>
  <c r="T8" i="3"/>
  <c r="S8" i="3"/>
  <c r="P8" i="3"/>
  <c r="R8" i="3"/>
  <c r="O8" i="3"/>
  <c r="M8" i="3"/>
  <c r="K8" i="3"/>
  <c r="V8" i="3"/>
  <c r="L8" i="3"/>
  <c r="N8" i="3"/>
  <c r="G8" i="3"/>
  <c r="J8" i="3"/>
  <c r="Q8" i="3"/>
  <c r="U16" i="3"/>
  <c r="T16" i="3"/>
  <c r="P16" i="3"/>
  <c r="O16" i="3"/>
  <c r="M16" i="3"/>
  <c r="R16" i="3"/>
  <c r="V16" i="3"/>
  <c r="K16" i="3"/>
  <c r="Q16" i="3"/>
  <c r="G16" i="3"/>
  <c r="L16" i="3"/>
  <c r="N16" i="3"/>
  <c r="U55" i="3"/>
  <c r="T55" i="3"/>
  <c r="R55" i="3"/>
  <c r="P55" i="3"/>
  <c r="O55" i="3"/>
  <c r="M55" i="3"/>
  <c r="V55" i="3"/>
  <c r="S55" i="3"/>
  <c r="K55" i="3"/>
  <c r="L55" i="3"/>
  <c r="Q55" i="3"/>
  <c r="N55" i="3"/>
  <c r="G55" i="3"/>
  <c r="C111" i="3"/>
  <c r="C120" i="3"/>
  <c r="C19" i="3"/>
  <c r="C13" i="3"/>
  <c r="C57" i="3"/>
  <c r="C85" i="3"/>
  <c r="C38" i="3"/>
  <c r="C87" i="3"/>
  <c r="C104" i="3"/>
  <c r="C7" i="3"/>
  <c r="E122" i="3"/>
  <c r="E68" i="3"/>
  <c r="E96" i="3"/>
  <c r="E30" i="3"/>
  <c r="E58" i="3"/>
  <c r="E83" i="3"/>
  <c r="E72" i="3"/>
  <c r="E116" i="3"/>
  <c r="E39" i="3"/>
  <c r="E3" i="3"/>
  <c r="F112" i="3"/>
  <c r="F119" i="3"/>
  <c r="F41" i="3"/>
  <c r="F103" i="3"/>
  <c r="F37" i="3"/>
  <c r="F69" i="3"/>
  <c r="F59" i="3"/>
  <c r="F16" i="3"/>
  <c r="G66" i="3"/>
  <c r="G91" i="3"/>
  <c r="H122" i="3"/>
  <c r="H53" i="3"/>
  <c r="H30" i="3"/>
  <c r="H69" i="3"/>
  <c r="H42" i="3"/>
  <c r="H49" i="3"/>
  <c r="J110" i="3"/>
  <c r="J72" i="3"/>
  <c r="J104" i="3"/>
  <c r="K117" i="3"/>
  <c r="K99" i="3"/>
  <c r="K25" i="3"/>
  <c r="L81" i="3"/>
  <c r="L94" i="3"/>
  <c r="M35" i="3"/>
  <c r="N26" i="3"/>
  <c r="O95" i="3"/>
  <c r="Q53" i="3"/>
  <c r="S16" i="3"/>
  <c r="V29" i="3"/>
  <c r="U29" i="3"/>
  <c r="T29" i="3"/>
  <c r="S29" i="3"/>
  <c r="J29" i="3"/>
  <c r="R29" i="3"/>
  <c r="Q29" i="3"/>
  <c r="O29" i="3"/>
  <c r="N29" i="3"/>
  <c r="P29" i="3"/>
  <c r="L29" i="3"/>
  <c r="M29" i="3"/>
  <c r="V62" i="3"/>
  <c r="U62" i="3"/>
  <c r="T62" i="3"/>
  <c r="S62" i="3"/>
  <c r="R62" i="3"/>
  <c r="Q62" i="3"/>
  <c r="P62" i="3"/>
  <c r="N62" i="3"/>
  <c r="O62" i="3"/>
  <c r="K62" i="3"/>
  <c r="M62" i="3"/>
  <c r="C33" i="3"/>
  <c r="T106" i="3"/>
  <c r="V106" i="3"/>
  <c r="O106" i="3"/>
  <c r="N106" i="3"/>
  <c r="Q106" i="3"/>
  <c r="L106" i="3"/>
  <c r="U106" i="3"/>
  <c r="M106" i="3"/>
  <c r="H106" i="3"/>
  <c r="S106" i="3"/>
  <c r="R106" i="3"/>
  <c r="P106" i="3"/>
  <c r="T114" i="3"/>
  <c r="V114" i="3"/>
  <c r="O114" i="3"/>
  <c r="N114" i="3"/>
  <c r="S114" i="3"/>
  <c r="U114" i="3"/>
  <c r="Q114" i="3"/>
  <c r="H114" i="3"/>
  <c r="P114" i="3"/>
  <c r="L114" i="3"/>
  <c r="J114" i="3"/>
  <c r="T46" i="3"/>
  <c r="V46" i="3"/>
  <c r="S46" i="3"/>
  <c r="O46" i="3"/>
  <c r="N46" i="3"/>
  <c r="L46" i="3"/>
  <c r="Q46" i="3"/>
  <c r="U46" i="3"/>
  <c r="H46" i="3"/>
  <c r="R46" i="3"/>
  <c r="P46" i="3"/>
  <c r="M46" i="3"/>
  <c r="T108" i="3"/>
  <c r="V108" i="3"/>
  <c r="O108" i="3"/>
  <c r="N108" i="3"/>
  <c r="L108" i="3"/>
  <c r="S108" i="3"/>
  <c r="Q108" i="3"/>
  <c r="U108" i="3"/>
  <c r="R108" i="3"/>
  <c r="J108" i="3"/>
  <c r="M108" i="3"/>
  <c r="H108" i="3"/>
  <c r="P108" i="3"/>
  <c r="T82" i="3"/>
  <c r="V82" i="3"/>
  <c r="O82" i="3"/>
  <c r="N82" i="3"/>
  <c r="S82" i="3"/>
  <c r="L82" i="3"/>
  <c r="U82" i="3"/>
  <c r="Q82" i="3"/>
  <c r="J82" i="3"/>
  <c r="H82" i="3"/>
  <c r="M82" i="3"/>
  <c r="R82" i="3"/>
  <c r="P82" i="3"/>
  <c r="K82" i="3"/>
  <c r="T67" i="3"/>
  <c r="V67" i="3"/>
  <c r="O67" i="3"/>
  <c r="N67" i="3"/>
  <c r="L67" i="3"/>
  <c r="U67" i="3"/>
  <c r="Q67" i="3"/>
  <c r="S67" i="3"/>
  <c r="M67" i="3"/>
  <c r="J67" i="3"/>
  <c r="H67" i="3"/>
  <c r="P67" i="3"/>
  <c r="T14" i="3"/>
  <c r="V14" i="3"/>
  <c r="O14" i="3"/>
  <c r="N14" i="3"/>
  <c r="L14" i="3"/>
  <c r="S14" i="3"/>
  <c r="U14" i="3"/>
  <c r="R14" i="3"/>
  <c r="Q14" i="3"/>
  <c r="P14" i="3"/>
  <c r="K14" i="3"/>
  <c r="H14" i="3"/>
  <c r="F14" i="3"/>
  <c r="M14" i="3"/>
  <c r="T21" i="3"/>
  <c r="S21" i="3"/>
  <c r="V21" i="3"/>
  <c r="R21" i="3"/>
  <c r="O21" i="3"/>
  <c r="N21" i="3"/>
  <c r="L21" i="3"/>
  <c r="U21" i="3"/>
  <c r="Q21" i="3"/>
  <c r="H21" i="3"/>
  <c r="K21" i="3"/>
  <c r="J21" i="3"/>
  <c r="F21" i="3"/>
  <c r="P21" i="3"/>
  <c r="M21" i="3"/>
  <c r="T11" i="3"/>
  <c r="S11" i="3"/>
  <c r="V11" i="3"/>
  <c r="O11" i="3"/>
  <c r="N11" i="3"/>
  <c r="U11" i="3"/>
  <c r="R11" i="3"/>
  <c r="L11" i="3"/>
  <c r="Q11" i="3"/>
  <c r="P11" i="3"/>
  <c r="H11" i="3"/>
  <c r="M11" i="3"/>
  <c r="F11" i="3"/>
  <c r="J11" i="3"/>
  <c r="T23" i="3"/>
  <c r="S23" i="3"/>
  <c r="V23" i="3"/>
  <c r="O23" i="3"/>
  <c r="N23" i="3"/>
  <c r="U23" i="3"/>
  <c r="L23" i="3"/>
  <c r="R23" i="3"/>
  <c r="Q23" i="3"/>
  <c r="H23" i="3"/>
  <c r="F23" i="3"/>
  <c r="P23" i="3"/>
  <c r="K23" i="3"/>
  <c r="C117" i="3"/>
  <c r="C4" i="3"/>
  <c r="C36" i="3"/>
  <c r="C77" i="3"/>
  <c r="C17" i="3"/>
  <c r="C79" i="3"/>
  <c r="C15" i="3"/>
  <c r="C8" i="3"/>
  <c r="C16" i="3"/>
  <c r="C55" i="3"/>
  <c r="D111" i="3"/>
  <c r="D120" i="3"/>
  <c r="D19" i="3"/>
  <c r="D13" i="3"/>
  <c r="D57" i="3"/>
  <c r="D85" i="3"/>
  <c r="D38" i="3"/>
  <c r="D87" i="3"/>
  <c r="D104" i="3"/>
  <c r="D7" i="3"/>
  <c r="E75" i="3"/>
  <c r="E109" i="3"/>
  <c r="E61" i="3"/>
  <c r="E2" i="3"/>
  <c r="E18" i="3"/>
  <c r="E27" i="3"/>
  <c r="E93" i="3"/>
  <c r="E44" i="3"/>
  <c r="E54" i="3"/>
  <c r="E90" i="3"/>
  <c r="F122" i="3"/>
  <c r="F68" i="3"/>
  <c r="F96" i="3"/>
  <c r="F30" i="3"/>
  <c r="F58" i="3"/>
  <c r="F83" i="3"/>
  <c r="F72" i="3"/>
  <c r="F87" i="3"/>
  <c r="G119" i="3"/>
  <c r="G19" i="3"/>
  <c r="G97" i="3"/>
  <c r="G69" i="3"/>
  <c r="G38" i="3"/>
  <c r="G9" i="3"/>
  <c r="G49" i="3"/>
  <c r="H117" i="3"/>
  <c r="H60" i="3"/>
  <c r="H77" i="3"/>
  <c r="H83" i="3"/>
  <c r="H116" i="3"/>
  <c r="H3" i="3"/>
  <c r="J53" i="3"/>
  <c r="J37" i="3"/>
  <c r="J93" i="3"/>
  <c r="J16" i="3"/>
  <c r="K106" i="3"/>
  <c r="K28" i="3"/>
  <c r="K104" i="3"/>
  <c r="L61" i="3"/>
  <c r="L42" i="3"/>
  <c r="M72" i="3"/>
  <c r="N100" i="3"/>
  <c r="O20" i="3"/>
  <c r="Q36" i="3"/>
  <c r="V71" i="3"/>
  <c r="U71" i="3"/>
  <c r="T71" i="3"/>
  <c r="S71" i="3"/>
  <c r="J71" i="3"/>
  <c r="R71" i="3"/>
  <c r="Q71" i="3"/>
  <c r="O71" i="3"/>
  <c r="N71" i="3"/>
  <c r="M71" i="3"/>
  <c r="V31" i="3"/>
  <c r="U31" i="3"/>
  <c r="T31" i="3"/>
  <c r="S31" i="3"/>
  <c r="R31" i="3"/>
  <c r="Q31" i="3"/>
  <c r="P31" i="3"/>
  <c r="N31" i="3"/>
  <c r="L31" i="3"/>
  <c r="M31" i="3"/>
  <c r="O31" i="3"/>
  <c r="K31" i="3"/>
  <c r="C60" i="3"/>
  <c r="C71" i="3"/>
  <c r="J89" i="3"/>
  <c r="K65" i="3"/>
  <c r="S64" i="3"/>
  <c r="V64" i="3"/>
  <c r="U64" i="3"/>
  <c r="N64" i="3"/>
  <c r="T64" i="3"/>
  <c r="M64" i="3"/>
  <c r="G64" i="3"/>
  <c r="Q64" i="3"/>
  <c r="K64" i="3"/>
  <c r="O64" i="3"/>
  <c r="S43" i="3"/>
  <c r="V43" i="3"/>
  <c r="U43" i="3"/>
  <c r="N43" i="3"/>
  <c r="M43" i="3"/>
  <c r="T43" i="3"/>
  <c r="P43" i="3"/>
  <c r="L43" i="3"/>
  <c r="G43" i="3"/>
  <c r="O43" i="3"/>
  <c r="R43" i="3"/>
  <c r="Q43" i="3"/>
  <c r="S76" i="3"/>
  <c r="V76" i="3"/>
  <c r="U76" i="3"/>
  <c r="N76" i="3"/>
  <c r="M76" i="3"/>
  <c r="T76" i="3"/>
  <c r="R76" i="3"/>
  <c r="G76" i="3"/>
  <c r="Q76" i="3"/>
  <c r="O76" i="3"/>
  <c r="J76" i="3"/>
  <c r="S105" i="3"/>
  <c r="V105" i="3"/>
  <c r="U105" i="3"/>
  <c r="N105" i="3"/>
  <c r="M105" i="3"/>
  <c r="T105" i="3"/>
  <c r="P105" i="3"/>
  <c r="R105" i="3"/>
  <c r="Q105" i="3"/>
  <c r="H105" i="3"/>
  <c r="G105" i="3"/>
  <c r="O105" i="3"/>
  <c r="L105" i="3"/>
  <c r="S98" i="3"/>
  <c r="V98" i="3"/>
  <c r="U98" i="3"/>
  <c r="N98" i="3"/>
  <c r="T98" i="3"/>
  <c r="M98" i="3"/>
  <c r="P98" i="3"/>
  <c r="J98" i="3"/>
  <c r="H98" i="3"/>
  <c r="L98" i="3"/>
  <c r="G98" i="3"/>
  <c r="Q98" i="3"/>
  <c r="O98" i="3"/>
  <c r="S56" i="3"/>
  <c r="V56" i="3"/>
  <c r="U56" i="3"/>
  <c r="N56" i="3"/>
  <c r="M56" i="3"/>
  <c r="T56" i="3"/>
  <c r="P56" i="3"/>
  <c r="J56" i="3"/>
  <c r="H56" i="3"/>
  <c r="Q56" i="3"/>
  <c r="G56" i="3"/>
  <c r="O56" i="3"/>
  <c r="R56" i="3"/>
  <c r="K56" i="3"/>
  <c r="S102" i="3"/>
  <c r="V102" i="3"/>
  <c r="U102" i="3"/>
  <c r="N102" i="3"/>
  <c r="M102" i="3"/>
  <c r="T102" i="3"/>
  <c r="P102" i="3"/>
  <c r="K102" i="3"/>
  <c r="H102" i="3"/>
  <c r="J102" i="3"/>
  <c r="G102" i="3"/>
  <c r="R102" i="3"/>
  <c r="Q102" i="3"/>
  <c r="O102" i="3"/>
  <c r="L102" i="3"/>
  <c r="S34" i="3"/>
  <c r="V34" i="3"/>
  <c r="U34" i="3"/>
  <c r="N34" i="3"/>
  <c r="M34" i="3"/>
  <c r="T34" i="3"/>
  <c r="P34" i="3"/>
  <c r="R34" i="3"/>
  <c r="H34" i="3"/>
  <c r="L34" i="3"/>
  <c r="G34" i="3"/>
  <c r="O34" i="3"/>
  <c r="K34" i="3"/>
  <c r="S5" i="3"/>
  <c r="V5" i="3"/>
  <c r="U5" i="3"/>
  <c r="N5" i="3"/>
  <c r="M5" i="3"/>
  <c r="T5" i="3"/>
  <c r="R5" i="3"/>
  <c r="P5" i="3"/>
  <c r="H5" i="3"/>
  <c r="G5" i="3"/>
  <c r="Q5" i="3"/>
  <c r="J5" i="3"/>
  <c r="O5" i="3"/>
  <c r="S10" i="3"/>
  <c r="V10" i="3"/>
  <c r="U10" i="3"/>
  <c r="T10" i="3"/>
  <c r="N10" i="3"/>
  <c r="M10" i="3"/>
  <c r="R10" i="3"/>
  <c r="P10" i="3"/>
  <c r="Q10" i="3"/>
  <c r="H10" i="3"/>
  <c r="G10" i="3"/>
  <c r="O10" i="3"/>
  <c r="J10" i="3"/>
  <c r="K10" i="3"/>
  <c r="L10" i="3"/>
  <c r="C106" i="3"/>
  <c r="C114" i="3"/>
  <c r="C46" i="3"/>
  <c r="C108" i="3"/>
  <c r="C82" i="3"/>
  <c r="C67" i="3"/>
  <c r="C14" i="3"/>
  <c r="C21" i="3"/>
  <c r="C11" i="3"/>
  <c r="C23" i="3"/>
  <c r="D117" i="3"/>
  <c r="D4" i="3"/>
  <c r="D36" i="3"/>
  <c r="D77" i="3"/>
  <c r="D17" i="3"/>
  <c r="D79" i="3"/>
  <c r="D15" i="3"/>
  <c r="D8" i="3"/>
  <c r="D16" i="3"/>
  <c r="D55" i="3"/>
  <c r="E111" i="3"/>
  <c r="E120" i="3"/>
  <c r="E19" i="3"/>
  <c r="E13" i="3"/>
  <c r="E57" i="3"/>
  <c r="E85" i="3"/>
  <c r="E38" i="3"/>
  <c r="E87" i="3"/>
  <c r="E104" i="3"/>
  <c r="E7" i="3"/>
  <c r="F75" i="3"/>
  <c r="F109" i="3"/>
  <c r="F61" i="3"/>
  <c r="F2" i="3"/>
  <c r="F18" i="3"/>
  <c r="F27" i="3"/>
  <c r="F93" i="3"/>
  <c r="F8" i="3"/>
  <c r="F95" i="3"/>
  <c r="G68" i="3"/>
  <c r="G46" i="3"/>
  <c r="G83" i="3"/>
  <c r="G14" i="3"/>
  <c r="G6" i="3"/>
  <c r="G3" i="3"/>
  <c r="H64" i="3"/>
  <c r="H81" i="3"/>
  <c r="H88" i="3"/>
  <c r="H79" i="3"/>
  <c r="H8" i="3"/>
  <c r="H55" i="3"/>
  <c r="J113" i="3"/>
  <c r="J96" i="3"/>
  <c r="J57" i="3"/>
  <c r="J14" i="3"/>
  <c r="K121" i="3"/>
  <c r="K83" i="3"/>
  <c r="K11" i="3"/>
  <c r="L36" i="3"/>
  <c r="L54" i="3"/>
  <c r="M9" i="3"/>
  <c r="N78" i="3"/>
  <c r="P64" i="3"/>
  <c r="Q17" i="3"/>
  <c r="V79" i="3"/>
  <c r="V24" i="3"/>
  <c r="U24" i="3"/>
  <c r="T24" i="3"/>
  <c r="S24" i="3"/>
  <c r="J24" i="3"/>
  <c r="R24" i="3"/>
  <c r="Q24" i="3"/>
  <c r="O24" i="3"/>
  <c r="M24" i="3"/>
  <c r="P24" i="3"/>
  <c r="N24" i="3"/>
  <c r="K24" i="3"/>
  <c r="F6" i="3"/>
  <c r="V89" i="3"/>
  <c r="U89" i="3"/>
  <c r="T89" i="3"/>
  <c r="S89" i="3"/>
  <c r="R89" i="3"/>
  <c r="Q89" i="3"/>
  <c r="P89" i="3"/>
  <c r="L89" i="3"/>
  <c r="O89" i="3"/>
  <c r="V65" i="3"/>
  <c r="U65" i="3"/>
  <c r="T65" i="3"/>
  <c r="S65" i="3"/>
  <c r="R65" i="3"/>
  <c r="Q65" i="3"/>
  <c r="P65" i="3"/>
  <c r="N65" i="3"/>
  <c r="O65" i="3"/>
  <c r="J65" i="3"/>
  <c r="M65" i="3"/>
  <c r="L65" i="3"/>
  <c r="C6" i="3"/>
  <c r="V63" i="3"/>
  <c r="U63" i="3"/>
  <c r="T63" i="3"/>
  <c r="M63" i="3"/>
  <c r="L63" i="3"/>
  <c r="R63" i="3"/>
  <c r="S63" i="3"/>
  <c r="N63" i="3"/>
  <c r="H63" i="3"/>
  <c r="Q63" i="3"/>
  <c r="K63" i="3"/>
  <c r="P63" i="3"/>
  <c r="V86" i="3"/>
  <c r="U86" i="3"/>
  <c r="M86" i="3"/>
  <c r="L86" i="3"/>
  <c r="S86" i="3"/>
  <c r="R86" i="3"/>
  <c r="H86" i="3"/>
  <c r="P86" i="3"/>
  <c r="O86" i="3"/>
  <c r="N86" i="3"/>
  <c r="K86" i="3"/>
  <c r="Q86" i="3"/>
  <c r="V118" i="3"/>
  <c r="U118" i="3"/>
  <c r="M118" i="3"/>
  <c r="L118" i="3"/>
  <c r="T118" i="3"/>
  <c r="R118" i="3"/>
  <c r="H118" i="3"/>
  <c r="S118" i="3"/>
  <c r="Q118" i="3"/>
  <c r="P118" i="3"/>
  <c r="N118" i="3"/>
  <c r="V74" i="3"/>
  <c r="U74" i="3"/>
  <c r="M74" i="3"/>
  <c r="L74" i="3"/>
  <c r="T74" i="3"/>
  <c r="S74" i="3"/>
  <c r="R74" i="3"/>
  <c r="Q74" i="3"/>
  <c r="H74" i="3"/>
  <c r="P74" i="3"/>
  <c r="O74" i="3"/>
  <c r="N74" i="3"/>
  <c r="J74" i="3"/>
  <c r="V80" i="3"/>
  <c r="U80" i="3"/>
  <c r="T80" i="3"/>
  <c r="M80" i="3"/>
  <c r="S80" i="3"/>
  <c r="L80" i="3"/>
  <c r="R80" i="3"/>
  <c r="H80" i="3"/>
  <c r="P80" i="3"/>
  <c r="N80" i="3"/>
  <c r="V92" i="3"/>
  <c r="U92" i="3"/>
  <c r="M92" i="3"/>
  <c r="L92" i="3"/>
  <c r="R92" i="3"/>
  <c r="S92" i="3"/>
  <c r="J92" i="3"/>
  <c r="H92" i="3"/>
  <c r="Q92" i="3"/>
  <c r="O92" i="3"/>
  <c r="T92" i="3"/>
  <c r="N92" i="3"/>
  <c r="P92" i="3"/>
  <c r="R12" i="3"/>
  <c r="V12" i="3"/>
  <c r="U12" i="3"/>
  <c r="M12" i="3"/>
  <c r="L12" i="3"/>
  <c r="S12" i="3"/>
  <c r="T12" i="3"/>
  <c r="P12" i="3"/>
  <c r="H12" i="3"/>
  <c r="J12" i="3"/>
  <c r="N12" i="3"/>
  <c r="R84" i="3"/>
  <c r="V84" i="3"/>
  <c r="U84" i="3"/>
  <c r="T84" i="3"/>
  <c r="M84" i="3"/>
  <c r="L84" i="3"/>
  <c r="H84" i="3"/>
  <c r="O84" i="3"/>
  <c r="K84" i="3"/>
  <c r="J84" i="3"/>
  <c r="N84" i="3"/>
  <c r="Q84" i="3"/>
  <c r="S84" i="3"/>
  <c r="R95" i="3"/>
  <c r="V95" i="3"/>
  <c r="U95" i="3"/>
  <c r="T95" i="3"/>
  <c r="M95" i="3"/>
  <c r="L95" i="3"/>
  <c r="S95" i="3"/>
  <c r="H95" i="3"/>
  <c r="P95" i="3"/>
  <c r="Q95" i="3"/>
  <c r="K95" i="3"/>
  <c r="N95" i="3"/>
  <c r="R32" i="3"/>
  <c r="V32" i="3"/>
  <c r="U32" i="3"/>
  <c r="T32" i="3"/>
  <c r="M32" i="3"/>
  <c r="L32" i="3"/>
  <c r="S32" i="3"/>
  <c r="Q32" i="3"/>
  <c r="H32" i="3"/>
  <c r="O32" i="3"/>
  <c r="F32" i="3"/>
  <c r="N32" i="3"/>
  <c r="J32" i="3"/>
  <c r="C64" i="3"/>
  <c r="C43" i="3"/>
  <c r="C76" i="3"/>
  <c r="C105" i="3"/>
  <c r="C98" i="3"/>
  <c r="C56" i="3"/>
  <c r="C102" i="3"/>
  <c r="C34" i="3"/>
  <c r="C5" i="3"/>
  <c r="C10" i="3"/>
  <c r="D106" i="3"/>
  <c r="D114" i="3"/>
  <c r="D46" i="3"/>
  <c r="D108" i="3"/>
  <c r="D82" i="3"/>
  <c r="D67" i="3"/>
  <c r="D14" i="3"/>
  <c r="D21" i="3"/>
  <c r="D11" i="3"/>
  <c r="D23" i="3"/>
  <c r="E117" i="3"/>
  <c r="E4" i="3"/>
  <c r="E36" i="3"/>
  <c r="E77" i="3"/>
  <c r="E17" i="3"/>
  <c r="E79" i="3"/>
  <c r="E15" i="3"/>
  <c r="E8" i="3"/>
  <c r="E16" i="3"/>
  <c r="E55" i="3"/>
  <c r="F111" i="3"/>
  <c r="F120" i="3"/>
  <c r="F19" i="3"/>
  <c r="F13" i="3"/>
  <c r="F57" i="3"/>
  <c r="F85" i="3"/>
  <c r="F38" i="3"/>
  <c r="F34" i="3"/>
  <c r="F78" i="3"/>
  <c r="G113" i="3"/>
  <c r="G109" i="3"/>
  <c r="G118" i="3"/>
  <c r="G62" i="3"/>
  <c r="G27" i="3"/>
  <c r="G12" i="3"/>
  <c r="G40" i="3"/>
  <c r="G90" i="3"/>
  <c r="H121" i="3"/>
  <c r="H41" i="3"/>
  <c r="H97" i="3"/>
  <c r="H48" i="3"/>
  <c r="H47" i="3"/>
  <c r="H73" i="3"/>
  <c r="J111" i="3"/>
  <c r="J46" i="3"/>
  <c r="J80" i="3"/>
  <c r="J107" i="3"/>
  <c r="J49" i="3"/>
  <c r="K68" i="3"/>
  <c r="K13" i="3"/>
  <c r="K67" i="3"/>
  <c r="K5" i="3"/>
  <c r="L76" i="3"/>
  <c r="L5" i="3"/>
  <c r="M40" i="3"/>
  <c r="N50" i="3"/>
  <c r="P121" i="3"/>
  <c r="Q80" i="3"/>
  <c r="AS303" i="2"/>
  <c r="AS451" i="2"/>
  <c r="AS134" i="2"/>
  <c r="AS573" i="2"/>
  <c r="AS516" i="2"/>
  <c r="AS697" i="2"/>
  <c r="AS274" i="2"/>
  <c r="AS695" i="2"/>
  <c r="AS83" i="2"/>
  <c r="AS633" i="2"/>
  <c r="AS486" i="2"/>
  <c r="AS537" i="2"/>
  <c r="AS397" i="2"/>
  <c r="AS326" i="2"/>
  <c r="AS105" i="2"/>
  <c r="AS312" i="2"/>
  <c r="AS449" i="2"/>
  <c r="AS16" i="2"/>
  <c r="AS336" i="2"/>
  <c r="AS520" i="2"/>
  <c r="AS261" i="2"/>
  <c r="AS299" i="2"/>
  <c r="AS403" i="2"/>
  <c r="AS156" i="2"/>
  <c r="AS625" i="2"/>
  <c r="AS322" i="2"/>
  <c r="AS673" i="2"/>
  <c r="AS640" i="2"/>
  <c r="AS702" i="2"/>
  <c r="AS511" i="2"/>
  <c r="AS466" i="2"/>
  <c r="AS689" i="2"/>
  <c r="AS484" i="2"/>
  <c r="AS683" i="2"/>
  <c r="AS163" i="2"/>
  <c r="AS452" i="2"/>
  <c r="AS330" i="2"/>
  <c r="AS542" i="2"/>
  <c r="AS402" i="2"/>
  <c r="AS270" i="2"/>
  <c r="AS9" i="2"/>
  <c r="AS391" i="2"/>
  <c r="AS532" i="2"/>
  <c r="AS574" i="2"/>
  <c r="AS188" i="2"/>
  <c r="AS186" i="2"/>
  <c r="AS4" i="2"/>
  <c r="AS122" i="2"/>
  <c r="AS568" i="2"/>
  <c r="AS514" i="2"/>
  <c r="AS411" i="2"/>
  <c r="AS594" i="2"/>
  <c r="AS372" i="2"/>
  <c r="AS215" i="2"/>
  <c r="AS138" i="2"/>
  <c r="AS458" i="2"/>
  <c r="AS714" i="2"/>
  <c r="AS216" i="2"/>
  <c r="AS219" i="2"/>
  <c r="AS506" i="2"/>
  <c r="AS139" i="2"/>
  <c r="AS366" i="2"/>
  <c r="AS97" i="2"/>
  <c r="AS361" i="2"/>
  <c r="AS66" i="2"/>
  <c r="AS468" i="2"/>
  <c r="AS94" i="2"/>
  <c r="AS419" i="2"/>
  <c r="AS307" i="2"/>
  <c r="AS181" i="2"/>
  <c r="AS197" i="2"/>
  <c r="AS117" i="2"/>
  <c r="AS72" i="2"/>
  <c r="AS237" i="2"/>
  <c r="AS562" i="2"/>
  <c r="AS389" i="2"/>
  <c r="AS583" i="2"/>
  <c r="AS58" i="2"/>
  <c r="AS42" i="2"/>
  <c r="AS162" i="2"/>
  <c r="AS242" i="2"/>
  <c r="AS3" i="2"/>
  <c r="AS341" i="2"/>
  <c r="AS65" i="2"/>
  <c r="AS283" i="2"/>
  <c r="AS667" i="2"/>
  <c r="AS456" i="2"/>
  <c r="AS543" i="2"/>
  <c r="AS709" i="2"/>
  <c r="AS571" i="2"/>
  <c r="AS688" i="2"/>
  <c r="AS302" i="2"/>
  <c r="AS375" i="2"/>
  <c r="AS690" i="2"/>
  <c r="AS708" i="2"/>
  <c r="AS631" i="2"/>
  <c r="AS102" i="2"/>
  <c r="AS646" i="2"/>
  <c r="AS116" i="2"/>
  <c r="AS705" i="2"/>
  <c r="AS465" i="2"/>
  <c r="AS601" i="2"/>
  <c r="AS287" i="2"/>
  <c r="AS37" i="2"/>
  <c r="AS108" i="2"/>
  <c r="AS209" i="2"/>
  <c r="AS662" i="2"/>
  <c r="AS501" i="2"/>
  <c r="AS104" i="2"/>
  <c r="AS664" i="2"/>
  <c r="AS726" i="2"/>
  <c r="AS522" i="2"/>
  <c r="AS174" i="2"/>
  <c r="AS230" i="2"/>
  <c r="AS530" i="2"/>
  <c r="AS180" i="2"/>
  <c r="AS269" i="2"/>
  <c r="AS84" i="2"/>
  <c r="AS204" i="2"/>
  <c r="AS660" i="2"/>
  <c r="AS63" i="2"/>
  <c r="AS340" i="2"/>
  <c r="AS113" i="2"/>
  <c r="AS214" i="2"/>
  <c r="AS60" i="2"/>
  <c r="AS30" i="2"/>
  <c r="AS123" i="2"/>
  <c r="AS155" i="2"/>
  <c r="AS527" i="2"/>
  <c r="AS413" i="2"/>
  <c r="AT670" i="2"/>
  <c r="AT497" i="2"/>
  <c r="AT183" i="2"/>
  <c r="AT596" i="2"/>
  <c r="AT599" i="2"/>
  <c r="AT674" i="2"/>
  <c r="AT192" i="2"/>
  <c r="AT396" i="2"/>
  <c r="AT35" i="2"/>
  <c r="AT128" i="2"/>
  <c r="AT423" i="2"/>
  <c r="AT461" i="2"/>
  <c r="AT130" i="2"/>
  <c r="AT731" i="2"/>
  <c r="AT6" i="2"/>
  <c r="AT408" i="2"/>
  <c r="AT76" i="2"/>
  <c r="AT629" i="2"/>
  <c r="AT433" i="2"/>
  <c r="AT575" i="2"/>
  <c r="AT339" i="2"/>
  <c r="AT103" i="2"/>
  <c r="AT526" i="2"/>
  <c r="AT560" i="2"/>
  <c r="AT354" i="2"/>
  <c r="AT52" i="2"/>
  <c r="AT578" i="2"/>
  <c r="AT648" i="2"/>
  <c r="AT100" i="2"/>
  <c r="AT358" i="2"/>
  <c r="AT481" i="2"/>
  <c r="AT723" i="2"/>
  <c r="AT226" i="2"/>
  <c r="AT175" i="2"/>
  <c r="AT313" i="2"/>
  <c r="AT262" i="2"/>
  <c r="AT28" i="2"/>
  <c r="AT10" i="2"/>
  <c r="AT47" i="2"/>
  <c r="AT711" i="2"/>
  <c r="AT349" i="2"/>
  <c r="AT383" i="2"/>
  <c r="AT547" i="2"/>
  <c r="AT49" i="2"/>
  <c r="AT460" i="2"/>
  <c r="AT318" i="2"/>
  <c r="AT380" i="2"/>
  <c r="AT5" i="2"/>
  <c r="AT111" i="2"/>
  <c r="AT696" i="2"/>
  <c r="AT617" i="2"/>
  <c r="AS679" i="2"/>
  <c r="AS96" i="2"/>
  <c r="AS473" i="2"/>
  <c r="AS585" i="2"/>
  <c r="AS131" i="2"/>
  <c r="AS420" i="2"/>
  <c r="AS567" i="2"/>
  <c r="AS278" i="2"/>
  <c r="AT513" i="2"/>
  <c r="AT710" i="2"/>
  <c r="AT592" i="2"/>
  <c r="AT143" i="2"/>
  <c r="AT353" i="2"/>
  <c r="AT515" i="2"/>
  <c r="AT213" i="2"/>
  <c r="AT144" i="2"/>
  <c r="AT327" i="2"/>
  <c r="AT45" i="2"/>
  <c r="AS720" i="2"/>
  <c r="AS582" i="2"/>
  <c r="AS680" i="2"/>
  <c r="AS421" i="2"/>
  <c r="AS455" i="2"/>
  <c r="AS525" i="2"/>
  <c r="AS365" i="2"/>
  <c r="AS370" i="2"/>
  <c r="AS713" i="2"/>
  <c r="AS152" i="2"/>
  <c r="AS644" i="2"/>
  <c r="AS149" i="2"/>
  <c r="AS628" i="2"/>
  <c r="AS536" i="2"/>
  <c r="AS279" i="2"/>
  <c r="AS280" i="2"/>
  <c r="AS630" i="2"/>
  <c r="AS715" i="2"/>
  <c r="AS311" i="2"/>
  <c r="AS308" i="2"/>
  <c r="AS612" i="2"/>
  <c r="AS545" i="2"/>
  <c r="AS293" i="2"/>
  <c r="AS373" i="2"/>
  <c r="AS725" i="2"/>
  <c r="AS558" i="2"/>
  <c r="AS135" i="2"/>
  <c r="AS282" i="2"/>
  <c r="AS85" i="2"/>
  <c r="AS124" i="2"/>
  <c r="AS398" i="2"/>
  <c r="AS325" i="2"/>
  <c r="AS309" i="2"/>
  <c r="AS415" i="2"/>
  <c r="AS616" i="2"/>
  <c r="AS613" i="2"/>
  <c r="AS169" i="2"/>
  <c r="AS496" i="2"/>
  <c r="AS369" i="2"/>
  <c r="AS476" i="2"/>
  <c r="AS90" i="2"/>
  <c r="AS538" i="2"/>
  <c r="AS505" i="2"/>
  <c r="AS129" i="2"/>
  <c r="AS446" i="2"/>
  <c r="AS677" i="2"/>
  <c r="AS556" i="2"/>
  <c r="AS519" i="2"/>
  <c r="AS324" i="2"/>
  <c r="AS220" i="2"/>
  <c r="AS294" i="2"/>
  <c r="AS136" i="2"/>
  <c r="AS364" i="2"/>
  <c r="AS427" i="2"/>
  <c r="AS57" i="2"/>
  <c r="AS668" i="2"/>
  <c r="AS533" i="2"/>
  <c r="AS438" i="2"/>
  <c r="AS367" i="2"/>
  <c r="AS602" i="2"/>
  <c r="AS548" i="2"/>
  <c r="AR548" i="2"/>
  <c r="AS489" i="2"/>
  <c r="AS141" i="2"/>
  <c r="AS243" i="2"/>
  <c r="AS333" i="2"/>
  <c r="AT714" i="2"/>
  <c r="AT511" i="2"/>
  <c r="AT466" i="2"/>
  <c r="AT689" i="2"/>
  <c r="AT484" i="2"/>
  <c r="AT683" i="2"/>
  <c r="AT163" i="2"/>
  <c r="AT361" i="2"/>
  <c r="AT452" i="2"/>
  <c r="AT66" i="2"/>
  <c r="AT330" i="2"/>
  <c r="AT468" i="2"/>
  <c r="AT94" i="2"/>
  <c r="AT402" i="2"/>
  <c r="AT419" i="2"/>
  <c r="AT270" i="2"/>
  <c r="AT307" i="2"/>
  <c r="AT9" i="2"/>
  <c r="AT181" i="2"/>
  <c r="AT391" i="2"/>
  <c r="AT197" i="2"/>
  <c r="AT532" i="2"/>
  <c r="AT574" i="2"/>
  <c r="AT117" i="2"/>
  <c r="AT188" i="2"/>
  <c r="AT72" i="2"/>
  <c r="AT186" i="2"/>
  <c r="AT237" i="2"/>
  <c r="AT4" i="2"/>
  <c r="AT122" i="2"/>
  <c r="AT562" i="2"/>
  <c r="AT568" i="2"/>
  <c r="AT389" i="2"/>
  <c r="AT514" i="2"/>
  <c r="AT411" i="2"/>
  <c r="AT583" i="2"/>
  <c r="AT594" i="2"/>
  <c r="AT58" i="2"/>
  <c r="AT372" i="2"/>
  <c r="AT42" i="2"/>
  <c r="AT215" i="2"/>
  <c r="AT162" i="2"/>
  <c r="AT138" i="2"/>
  <c r="AT242" i="2"/>
  <c r="AT3" i="2"/>
  <c r="AT341" i="2"/>
  <c r="AT65" i="2"/>
  <c r="AT283" i="2"/>
  <c r="AT667" i="2"/>
  <c r="AT456" i="2"/>
  <c r="AT543" i="2"/>
  <c r="AS565" i="2"/>
  <c r="AS462" i="2"/>
  <c r="AS717" i="2"/>
  <c r="AS482" i="2"/>
  <c r="AS385" i="2"/>
  <c r="AS535" i="2"/>
  <c r="AS292" i="2"/>
  <c r="AS363" i="2"/>
  <c r="AS621" i="2"/>
  <c r="AS589" i="2"/>
  <c r="AS18" i="2"/>
  <c r="AS257" i="2"/>
  <c r="AS485" i="2"/>
  <c r="AT673" i="2"/>
  <c r="AT640" i="2"/>
  <c r="AT219" i="2"/>
  <c r="AT506" i="2"/>
  <c r="AT139" i="2"/>
  <c r="AT366" i="2"/>
  <c r="AT97" i="2"/>
  <c r="AT542" i="2"/>
  <c r="AS724" i="2"/>
  <c r="AS607" i="2"/>
  <c r="AS733" i="2"/>
  <c r="AS658" i="2"/>
  <c r="AS495" i="2"/>
  <c r="AS92" i="2"/>
  <c r="AS357" i="2"/>
  <c r="AS430" i="2"/>
  <c r="AS642" i="2"/>
  <c r="AS671" i="2"/>
  <c r="AS450" i="2"/>
  <c r="AS334" i="2"/>
  <c r="AS225" i="2"/>
  <c r="AS685" i="2"/>
  <c r="AS386" i="2"/>
  <c r="AS41" i="2"/>
  <c r="AS721" i="2"/>
  <c r="AS50" i="2"/>
  <c r="AS588" i="2"/>
  <c r="AS694" i="2"/>
  <c r="AS384" i="2"/>
  <c r="AS172" i="2"/>
  <c r="AS581" i="2"/>
  <c r="AS549" i="2"/>
  <c r="AS477" i="2"/>
  <c r="AS651" i="2"/>
  <c r="AS25" i="2"/>
  <c r="AS70" i="2"/>
  <c r="AS356" i="2"/>
  <c r="AS212" i="2"/>
  <c r="AS608" i="2"/>
  <c r="AS350" i="2"/>
  <c r="AS193" i="2"/>
  <c r="AS24" i="2"/>
  <c r="AS199" i="2"/>
  <c r="AS158" i="2"/>
  <c r="AS338" i="2"/>
  <c r="AS301" i="2"/>
  <c r="AS78" i="2"/>
  <c r="AS647" i="2"/>
  <c r="AS245" i="2"/>
  <c r="AS431" i="2"/>
  <c r="AS285" i="2"/>
  <c r="AS355" i="2"/>
  <c r="AS639" i="2"/>
  <c r="AS414" i="2"/>
  <c r="AS457" i="2"/>
  <c r="AS208" i="2"/>
  <c r="AS440" i="2"/>
  <c r="AS603" i="2"/>
  <c r="AS428" i="2"/>
  <c r="AS127" i="2"/>
  <c r="AS400" i="2"/>
  <c r="AS666" i="2"/>
  <c r="AS700" i="2"/>
  <c r="AS623" i="2"/>
  <c r="AS649" i="2"/>
  <c r="AS606" i="2"/>
  <c r="AS329" i="2"/>
  <c r="AS392" i="2"/>
  <c r="AS665" i="2"/>
  <c r="AS732" i="2"/>
  <c r="AS448" i="2"/>
  <c r="AS91" i="2"/>
  <c r="AS718" i="2"/>
  <c r="AS69" i="2"/>
  <c r="AS359" i="2"/>
  <c r="AS231" i="2"/>
  <c r="AS48" i="2"/>
  <c r="AS291" i="2"/>
  <c r="AS21" i="2"/>
  <c r="AS512" i="2"/>
  <c r="AS600" i="2"/>
  <c r="AS563" i="2"/>
  <c r="AS541" i="2"/>
  <c r="AS273" i="2"/>
  <c r="AS178" i="2"/>
  <c r="AS319" i="2"/>
  <c r="AS676" i="2"/>
  <c r="AS196" i="2"/>
  <c r="AS133" i="2"/>
  <c r="AS347" i="2"/>
  <c r="AS429" i="2"/>
  <c r="AS31" i="2"/>
  <c r="AS223" i="2"/>
  <c r="AS110" i="2"/>
  <c r="AS528" i="2"/>
  <c r="AS614" i="2"/>
  <c r="AS147" i="2"/>
  <c r="AS151" i="2"/>
  <c r="AS479" i="2"/>
  <c r="AS191" i="2"/>
  <c r="AS504" i="2"/>
  <c r="AS305" i="2"/>
  <c r="AS684" i="2"/>
  <c r="AS517" i="2"/>
  <c r="AS636" i="2"/>
  <c r="AS310" i="2"/>
  <c r="AS15" i="2"/>
  <c r="AS345" i="2"/>
  <c r="AS246" i="2"/>
  <c r="AS493" i="2"/>
  <c r="AS281" i="2"/>
  <c r="AS498" i="2"/>
  <c r="AS544" i="2"/>
  <c r="AS641" i="2"/>
  <c r="AS374" i="2"/>
  <c r="AS406" i="2"/>
  <c r="AS217" i="2"/>
  <c r="AS248" i="2"/>
  <c r="AT702" i="2"/>
  <c r="AS256" i="2"/>
  <c r="AS627" i="2"/>
  <c r="AS584" i="2"/>
  <c r="AS553" i="2"/>
  <c r="AS645" i="2"/>
  <c r="AS610" i="2"/>
  <c r="AS591" i="2"/>
  <c r="AS387" i="2"/>
  <c r="AS719" i="2"/>
  <c r="AS259" i="2"/>
  <c r="AS210" i="2"/>
  <c r="AS509" i="2"/>
  <c r="AS54" i="2"/>
  <c r="AS288" i="2"/>
  <c r="AS125" i="2"/>
  <c r="AS722" i="2"/>
  <c r="AS379" i="2"/>
  <c r="AS409" i="2"/>
  <c r="AS368" i="2"/>
  <c r="AS552" i="2"/>
  <c r="AS182" i="2"/>
  <c r="AS43" i="2"/>
  <c r="AS663" i="2"/>
  <c r="AS107" i="2"/>
  <c r="AS200" i="2"/>
  <c r="AS669" i="2"/>
  <c r="AS73" i="2"/>
  <c r="AS632" i="2"/>
  <c r="AS11" i="2"/>
  <c r="AS120" i="2"/>
  <c r="AS686" i="2"/>
  <c r="AS93" i="2"/>
  <c r="AS249" i="2"/>
  <c r="AS483" i="2"/>
  <c r="AS579" i="2"/>
  <c r="AS106" i="2"/>
  <c r="AS34" i="2"/>
  <c r="AS351" i="2"/>
  <c r="AS577" i="2"/>
  <c r="AS510" i="2"/>
  <c r="AS416" i="2"/>
  <c r="AS13" i="2"/>
  <c r="AS454" i="2"/>
  <c r="AS40" i="2"/>
  <c r="AS118" i="2"/>
  <c r="AS275" i="2"/>
  <c r="AS672" i="2"/>
  <c r="AS227" i="2"/>
  <c r="AS381" i="2"/>
  <c r="AS472" i="2"/>
  <c r="AS439" i="2"/>
  <c r="AS410" i="2"/>
  <c r="AS29" i="2"/>
  <c r="AS378" i="2"/>
  <c r="AS38" i="2"/>
  <c r="AS337" i="2"/>
  <c r="AS442" i="2"/>
  <c r="AS572" i="2"/>
  <c r="AS605" i="2"/>
  <c r="AS659" i="2"/>
  <c r="AS26" i="2"/>
  <c r="AS653" i="2"/>
  <c r="AS71" i="2"/>
  <c r="AS253" i="2"/>
  <c r="AS276" i="2"/>
  <c r="AS441" i="2"/>
  <c r="AS32" i="2"/>
  <c r="AS734" i="2"/>
  <c r="AS727" i="2"/>
  <c r="AS8" i="2"/>
  <c r="AS394" i="2"/>
  <c r="AS198" i="2"/>
  <c r="AS360" i="2"/>
  <c r="AS382" i="2"/>
  <c r="AS699" i="2"/>
  <c r="AS459" i="2"/>
  <c r="AS546" i="2"/>
  <c r="AS587" i="2"/>
  <c r="AS707" i="2"/>
  <c r="AS323" i="2"/>
  <c r="AS207" i="2"/>
  <c r="AS412" i="2"/>
  <c r="AS352" i="2"/>
  <c r="AS99" i="2"/>
  <c r="AS284" i="2"/>
  <c r="AS240" i="2"/>
  <c r="AS464" i="2"/>
  <c r="AS507" i="2"/>
  <c r="AS675" i="2"/>
  <c r="AS184" i="2"/>
  <c r="AS258" i="2"/>
  <c r="AS654" i="2"/>
  <c r="AS445" i="2"/>
  <c r="AS205" i="2"/>
  <c r="AS211" i="2"/>
  <c r="AS624" i="2"/>
  <c r="AS471" i="2"/>
  <c r="AS344" i="2"/>
  <c r="AS343" i="2"/>
  <c r="AS331" i="2"/>
  <c r="AS88" i="2"/>
  <c r="AS314" i="2"/>
  <c r="AS19" i="2"/>
  <c r="AS203" i="2"/>
  <c r="AS264" i="2"/>
  <c r="AS241" i="2"/>
  <c r="AS500" i="2"/>
  <c r="AS268" i="2"/>
  <c r="AS463" i="2"/>
  <c r="AS576" i="2"/>
  <c r="AS716" i="2"/>
  <c r="AS474" i="2"/>
  <c r="AS179" i="2"/>
  <c r="AS64" i="2"/>
  <c r="AS554" i="2"/>
  <c r="AS260" i="2"/>
  <c r="AS12" i="2"/>
  <c r="AS499" i="2"/>
  <c r="AS503" i="2"/>
  <c r="AS2" i="2"/>
  <c r="AS524" i="2"/>
  <c r="AS236" i="2"/>
  <c r="AS247" i="2"/>
  <c r="AS432" i="2"/>
  <c r="AS81" i="2"/>
  <c r="AS176" i="2"/>
  <c r="AS145" i="2"/>
  <c r="AS101" i="2"/>
  <c r="AS160" i="2"/>
  <c r="AS166" i="2"/>
  <c r="AS317" i="2"/>
  <c r="AR563" i="2"/>
  <c r="AS304" i="2"/>
  <c r="AS634" i="2"/>
  <c r="AS447" i="2"/>
  <c r="AS467" i="2"/>
  <c r="AS132" i="2"/>
  <c r="AS82" i="2"/>
  <c r="AS698" i="2"/>
  <c r="AS557" i="2"/>
  <c r="AS622" i="2"/>
  <c r="AS348" i="2"/>
  <c r="AS704" i="2"/>
  <c r="AS559" i="2"/>
  <c r="AS335" i="2"/>
  <c r="AS405" i="2"/>
  <c r="AS267" i="2"/>
  <c r="AS121" i="2"/>
  <c r="AS730" i="2"/>
  <c r="AS315" i="2"/>
  <c r="AS691" i="2"/>
  <c r="AS692" i="2"/>
  <c r="AS682" i="2"/>
  <c r="AS561" i="2"/>
  <c r="AS564" i="2"/>
  <c r="AS437" i="2"/>
  <c r="AS235" i="2"/>
  <c r="AS656" i="2"/>
  <c r="AS89" i="2"/>
  <c r="AS687" i="2"/>
  <c r="AS492" i="2"/>
  <c r="AS566" i="2"/>
  <c r="AS109" i="2"/>
  <c r="AS390" i="2"/>
  <c r="AS470" i="2"/>
  <c r="AS33" i="2"/>
  <c r="AS598" i="2"/>
  <c r="AS436" i="2"/>
  <c r="AS480" i="2"/>
  <c r="AS75" i="2"/>
  <c r="AS377" i="2"/>
  <c r="AS300" i="2"/>
  <c r="AS435" i="2"/>
  <c r="AS157" i="2"/>
  <c r="AS609" i="2"/>
  <c r="AS187" i="2"/>
  <c r="AS521" i="2"/>
  <c r="AS150" i="2"/>
  <c r="AS229" i="2"/>
  <c r="AS271" i="2"/>
  <c r="AS434" i="2"/>
  <c r="AS306" i="2"/>
  <c r="AS650" i="2"/>
  <c r="AS661" i="2"/>
  <c r="AS395" i="2"/>
  <c r="AS44" i="2"/>
  <c r="AS619" i="2"/>
  <c r="AS728" i="2"/>
  <c r="AS114" i="2"/>
  <c r="AS475" i="2"/>
  <c r="AS266" i="2"/>
  <c r="AS595" i="2"/>
  <c r="AS164" i="2"/>
  <c r="AS74" i="2"/>
  <c r="AS693" i="2"/>
  <c r="AS618" i="2"/>
  <c r="AS539" i="2"/>
  <c r="AS126" i="2"/>
  <c r="AS422" i="2"/>
  <c r="AS221" i="2"/>
  <c r="AS401" i="2"/>
  <c r="AS399" i="2"/>
  <c r="AS443" i="2"/>
  <c r="AS51" i="2"/>
  <c r="AS68" i="2"/>
  <c r="AS298" i="2"/>
  <c r="AS388" i="2"/>
  <c r="AS342" i="2"/>
  <c r="AS17" i="2"/>
  <c r="AS657" i="2"/>
  <c r="AS540" i="2"/>
  <c r="AS478" i="2"/>
  <c r="AS638" i="2"/>
  <c r="AS712" i="2"/>
  <c r="AS417" i="2"/>
  <c r="AS670" i="2"/>
  <c r="AS513" i="2"/>
  <c r="AS497" i="2"/>
  <c r="AS710" i="2"/>
  <c r="AS183" i="2"/>
  <c r="AS592" i="2"/>
  <c r="AS596" i="2"/>
  <c r="AS143" i="2"/>
  <c r="AS599" i="2"/>
  <c r="AS353" i="2"/>
  <c r="AS674" i="2"/>
  <c r="AS515" i="2"/>
  <c r="AS192" i="2"/>
  <c r="AS213" i="2"/>
  <c r="AS396" i="2"/>
  <c r="AS144" i="2"/>
  <c r="AS35" i="2"/>
  <c r="AS327" i="2"/>
  <c r="AS128" i="2"/>
  <c r="AS423" i="2"/>
  <c r="AS461" i="2"/>
  <c r="AS130" i="2"/>
  <c r="AS731" i="2"/>
  <c r="AS6" i="2"/>
  <c r="AS45" i="2"/>
  <c r="AS408" i="2"/>
  <c r="AS76" i="2"/>
  <c r="AS629" i="2"/>
  <c r="AS433" i="2"/>
  <c r="AS575" i="2"/>
  <c r="AS339" i="2"/>
  <c r="AS103" i="2"/>
  <c r="AS526" i="2"/>
  <c r="AS560" i="2"/>
  <c r="AS354" i="2"/>
  <c r="AS52" i="2"/>
  <c r="AS578" i="2"/>
  <c r="AS648" i="2"/>
  <c r="AS100" i="2"/>
  <c r="AS358" i="2"/>
  <c r="AS481" i="2"/>
  <c r="AS723" i="2"/>
  <c r="AS226" i="2"/>
  <c r="AS175" i="2"/>
  <c r="AS313" i="2"/>
  <c r="AS262" i="2"/>
  <c r="AS28" i="2"/>
  <c r="AS10" i="2"/>
  <c r="AS47" i="2"/>
  <c r="AS711" i="2"/>
  <c r="AS349" i="2"/>
  <c r="AS383" i="2"/>
  <c r="AS547" i="2"/>
  <c r="AS49" i="2"/>
  <c r="AS460" i="2"/>
  <c r="AS318" i="2"/>
  <c r="AS380" i="2"/>
  <c r="AS5" i="2"/>
  <c r="AS111" i="2"/>
  <c r="AS696" i="2"/>
  <c r="AS617" i="2"/>
  <c r="AS159" i="2"/>
  <c r="AS255" i="2"/>
  <c r="AS185" i="2"/>
  <c r="AS62" i="2"/>
  <c r="AS7" i="2"/>
  <c r="AS277" i="2"/>
  <c r="AS140" i="2"/>
  <c r="AS393" i="2"/>
  <c r="AS238" i="2"/>
  <c r="AS620" i="2"/>
  <c r="AS23" i="2"/>
  <c r="AS681" i="2"/>
  <c r="AS165" i="2"/>
  <c r="AT701" i="2"/>
  <c r="AT626" i="2"/>
  <c r="AT424" i="2"/>
  <c r="AT565" i="2"/>
  <c r="AT303" i="2"/>
  <c r="AT451" i="2"/>
  <c r="AT134" i="2"/>
  <c r="AT322" i="2"/>
  <c r="AT458" i="2"/>
  <c r="AT573" i="2"/>
  <c r="AT516" i="2"/>
  <c r="AT697" i="2"/>
  <c r="AT274" i="2"/>
  <c r="AT695" i="2"/>
  <c r="AT83" i="2"/>
  <c r="AT633" i="2"/>
  <c r="AT486" i="2"/>
  <c r="AT537" i="2"/>
  <c r="AT397" i="2"/>
  <c r="AT326" i="2"/>
  <c r="AT105" i="2"/>
  <c r="AT312" i="2"/>
  <c r="AT449" i="2"/>
  <c r="AT16" i="2"/>
  <c r="AT336" i="2"/>
  <c r="AT520" i="2"/>
  <c r="AT261" i="2"/>
  <c r="AT299" i="2"/>
  <c r="AT403" i="2"/>
  <c r="AT156" i="2"/>
  <c r="AT625" i="2"/>
  <c r="AT550" i="2"/>
  <c r="AT523" i="2"/>
  <c r="AT234" i="2"/>
  <c r="AT148" i="2"/>
  <c r="AT55" i="2"/>
  <c r="AT36" i="2"/>
  <c r="AT173" i="2"/>
  <c r="AT488" i="2"/>
  <c r="AT218" i="2"/>
  <c r="AT735" i="2"/>
  <c r="AT289" i="2"/>
  <c r="AT53" i="2"/>
  <c r="AT233" i="2"/>
  <c r="AT444" i="2"/>
  <c r="AT194" i="2"/>
  <c r="AT580" i="2"/>
  <c r="AT569" i="2"/>
  <c r="AT703" i="2"/>
  <c r="AT112" i="2"/>
  <c r="AT167" i="2"/>
  <c r="AT251" i="2"/>
  <c r="AT142" i="2"/>
  <c r="AT295" i="2"/>
  <c r="AT95" i="2"/>
  <c r="AT508" i="2"/>
  <c r="AT59" i="2"/>
  <c r="AT418" i="2"/>
  <c r="AT61" i="2"/>
  <c r="AT518" i="2"/>
  <c r="AT316" i="2"/>
  <c r="AR320" i="2"/>
  <c r="AR679" i="2"/>
  <c r="AR399" i="2"/>
  <c r="AR304" i="2"/>
  <c r="AR324" i="2"/>
  <c r="AR605" i="2"/>
  <c r="AR517" i="2"/>
  <c r="AR63" i="2"/>
  <c r="AR220" i="2"/>
  <c r="AR96" i="2"/>
  <c r="AR647" i="2"/>
  <c r="AR443" i="2"/>
  <c r="AS201" i="2"/>
  <c r="AS586" i="2"/>
  <c r="AS346" i="2"/>
  <c r="AS228" i="2"/>
  <c r="AS265" i="2"/>
  <c r="AS494" i="2"/>
  <c r="AS590" i="2"/>
  <c r="AS146" i="2"/>
  <c r="AS222" i="2"/>
  <c r="AS555" i="2"/>
  <c r="AS27" i="2"/>
  <c r="AS252" i="2"/>
  <c r="AS189" i="2"/>
  <c r="AS202" i="2"/>
  <c r="AS20" i="2"/>
  <c r="AS376" i="2"/>
  <c r="AS593" i="2"/>
  <c r="AS86" i="2"/>
  <c r="AS232" i="2"/>
  <c r="AS87" i="2"/>
  <c r="AS67" i="2"/>
  <c r="AS80" i="2"/>
  <c r="AS137" i="2"/>
  <c r="AS531" i="2"/>
  <c r="AT709" i="2"/>
  <c r="AT571" i="2"/>
  <c r="AT688" i="2"/>
  <c r="AT302" i="2"/>
  <c r="AT375" i="2"/>
  <c r="AT690" i="2"/>
  <c r="AT708" i="2"/>
  <c r="AT631" i="2"/>
  <c r="AT102" i="2"/>
  <c r="AT646" i="2"/>
  <c r="AT116" i="2"/>
  <c r="AT705" i="2"/>
  <c r="AT465" i="2"/>
  <c r="AT601" i="2"/>
  <c r="AT287" i="2"/>
  <c r="AT37" i="2"/>
  <c r="AT108" i="2"/>
  <c r="AT209" i="2"/>
  <c r="AT662" i="2"/>
  <c r="AT501" i="2"/>
  <c r="AT104" i="2"/>
  <c r="AT664" i="2"/>
  <c r="AT726" i="2"/>
  <c r="AT522" i="2"/>
  <c r="AT174" i="2"/>
  <c r="AT230" i="2"/>
  <c r="AT530" i="2"/>
  <c r="AT180" i="2"/>
  <c r="AT269" i="2"/>
  <c r="AT84" i="2"/>
  <c r="AT204" i="2"/>
  <c r="AT407" i="2"/>
  <c r="AT154" i="2"/>
  <c r="AT729" i="2"/>
  <c r="AT655" i="2"/>
  <c r="AT56" i="2"/>
  <c r="AT254" i="2"/>
  <c r="AT79" i="2"/>
  <c r="AT77" i="2"/>
  <c r="AT320" i="2"/>
  <c r="AT190" i="2"/>
  <c r="AT706" i="2"/>
  <c r="AT286" i="2"/>
  <c r="AT570" i="2"/>
  <c r="AT615" i="2"/>
  <c r="AT321" i="2"/>
  <c r="AT637" i="2"/>
  <c r="AT487" i="2"/>
  <c r="AT244" i="2"/>
  <c r="AT39" i="2"/>
  <c r="AT611" i="2"/>
  <c r="AT206" i="2"/>
  <c r="AT239" i="2"/>
  <c r="AT635" i="2"/>
  <c r="AT453" i="2"/>
  <c r="AT177" i="2"/>
  <c r="AT604" i="2"/>
  <c r="AT22" i="2"/>
  <c r="AT296" i="2"/>
  <c r="AT98" i="2"/>
  <c r="AT263" i="2"/>
  <c r="AS328" i="2"/>
  <c r="AS224" i="2"/>
  <c r="AS551" i="2"/>
  <c r="AS171" i="2"/>
  <c r="AS643" i="2"/>
  <c r="AS404" i="2"/>
  <c r="AS170" i="2"/>
  <c r="AS290" i="2"/>
  <c r="AS502" i="2"/>
  <c r="AS14" i="2"/>
  <c r="AS168" i="2"/>
  <c r="AS534" i="2"/>
  <c r="AS425" i="2"/>
  <c r="AS161" i="2"/>
  <c r="AS272" i="2"/>
  <c r="AS195" i="2"/>
  <c r="AS153" i="2"/>
  <c r="AS119" i="2"/>
  <c r="AS529" i="2"/>
  <c r="AT679" i="2"/>
  <c r="AT660" i="2"/>
  <c r="AT399" i="2"/>
  <c r="AT304" i="2"/>
  <c r="AT324" i="2"/>
  <c r="AT605" i="2"/>
  <c r="AT462" i="2"/>
  <c r="AT78" i="2"/>
  <c r="AT517" i="2"/>
  <c r="AT63" i="2"/>
  <c r="AT634" i="2"/>
  <c r="AT717" i="2"/>
  <c r="AT220" i="2"/>
  <c r="AT659" i="2"/>
  <c r="AT96" i="2"/>
  <c r="AT647" i="2"/>
  <c r="AT443" i="2"/>
  <c r="AT636" i="2"/>
  <c r="AT447" i="2"/>
  <c r="AT340" i="2"/>
  <c r="AT482" i="2"/>
  <c r="AT294" i="2"/>
  <c r="AT26" i="2"/>
  <c r="AT310" i="2"/>
  <c r="AT473" i="2"/>
  <c r="AT245" i="2"/>
  <c r="AT51" i="2"/>
  <c r="AT467" i="2"/>
  <c r="AT113" i="2"/>
  <c r="AT136" i="2"/>
  <c r="AT653" i="2"/>
  <c r="AT385" i="2"/>
  <c r="AT15" i="2"/>
  <c r="AT431" i="2"/>
  <c r="AT214" i="2"/>
  <c r="AT132" i="2"/>
  <c r="AT585" i="2"/>
  <c r="AT364" i="2"/>
  <c r="AT71" i="2"/>
  <c r="AT68" i="2"/>
  <c r="AT345" i="2"/>
  <c r="AT285" i="2"/>
  <c r="AT535" i="2"/>
  <c r="AT60" i="2"/>
  <c r="AT82" i="2"/>
  <c r="AT427" i="2"/>
  <c r="AT253" i="2"/>
  <c r="AT131" i="2"/>
  <c r="AT246" i="2"/>
  <c r="AT298" i="2"/>
  <c r="AT355" i="2"/>
  <c r="AT30" i="2"/>
  <c r="AT276" i="2"/>
  <c r="AT57" i="2"/>
  <c r="AT123" i="2"/>
  <c r="AT420" i="2"/>
  <c r="AT155" i="2"/>
  <c r="AT567" i="2"/>
  <c r="AT527" i="2"/>
  <c r="AT278" i="2"/>
  <c r="AT413" i="2"/>
  <c r="AS490" i="2"/>
  <c r="AS652" i="2"/>
  <c r="AS46" i="2"/>
  <c r="AS469" i="2"/>
  <c r="AT720" i="2"/>
  <c r="AT582" i="2"/>
  <c r="AT680" i="2"/>
  <c r="AT421" i="2"/>
  <c r="AT455" i="2"/>
  <c r="AT525" i="2"/>
  <c r="AT365" i="2"/>
  <c r="AT370" i="2"/>
  <c r="AT713" i="2"/>
  <c r="AT152" i="2"/>
  <c r="AT644" i="2"/>
  <c r="AT149" i="2"/>
  <c r="AT628" i="2"/>
  <c r="AT536" i="2"/>
  <c r="AT279" i="2"/>
  <c r="AT280" i="2"/>
  <c r="AT630" i="2"/>
  <c r="AT715" i="2"/>
  <c r="AT311" i="2"/>
  <c r="AT308" i="2"/>
  <c r="AT612" i="2"/>
  <c r="AT545" i="2"/>
  <c r="AT293" i="2"/>
  <c r="AT373" i="2"/>
  <c r="AT725" i="2"/>
  <c r="AT558" i="2"/>
  <c r="AT135" i="2"/>
  <c r="AT282" i="2"/>
  <c r="AT85" i="2"/>
  <c r="AT124" i="2"/>
  <c r="AT398" i="2"/>
  <c r="AT325" i="2"/>
  <c r="AT309" i="2"/>
  <c r="AT415" i="2"/>
  <c r="AT616" i="2"/>
  <c r="AT613" i="2"/>
  <c r="AT169" i="2"/>
  <c r="AT496" i="2"/>
  <c r="AT369" i="2"/>
  <c r="AT476" i="2"/>
  <c r="AT90" i="2"/>
  <c r="AT538" i="2"/>
  <c r="AT505" i="2"/>
  <c r="AT129" i="2"/>
  <c r="AT446" i="2"/>
  <c r="AT677" i="2"/>
  <c r="AT556" i="2"/>
  <c r="AT519" i="2"/>
  <c r="AT159" i="2"/>
  <c r="AT255" i="2"/>
  <c r="AT185" i="2"/>
  <c r="AT62" i="2"/>
  <c r="AT7" i="2"/>
  <c r="AT277" i="2"/>
  <c r="AT140" i="2"/>
  <c r="AT393" i="2"/>
  <c r="AT238" i="2"/>
  <c r="AT620" i="2"/>
  <c r="AT23" i="2"/>
  <c r="AT681" i="2"/>
  <c r="AT165" i="2"/>
  <c r="AT698" i="2"/>
  <c r="AT668" i="2"/>
  <c r="AT493" i="2"/>
  <c r="AT292" i="2"/>
  <c r="AT639" i="2"/>
  <c r="AT441" i="2"/>
  <c r="AT557" i="2"/>
  <c r="AT388" i="2"/>
  <c r="AT533" i="2"/>
  <c r="AT281" i="2"/>
  <c r="AT414" i="2"/>
  <c r="AT363" i="2"/>
  <c r="AT32" i="2"/>
  <c r="AT622" i="2"/>
  <c r="AT438" i="2"/>
  <c r="AT342" i="2"/>
  <c r="AT498" i="2"/>
  <c r="AT457" i="2"/>
  <c r="AT734" i="2"/>
  <c r="AT348" i="2"/>
  <c r="AT621" i="2"/>
  <c r="AT367" i="2"/>
  <c r="AT544" i="2"/>
  <c r="AT17" i="2"/>
  <c r="AT704" i="2"/>
  <c r="AT208" i="2"/>
  <c r="AT727" i="2"/>
  <c r="AT641" i="2"/>
  <c r="AT602" i="2"/>
  <c r="AT589" i="2"/>
  <c r="AT559" i="2"/>
  <c r="AT440" i="2"/>
  <c r="AT657" i="2"/>
  <c r="AT8" i="2"/>
  <c r="AT548" i="2"/>
  <c r="AT374" i="2"/>
  <c r="AT335" i="2"/>
  <c r="AT18" i="2"/>
  <c r="AT603" i="2"/>
  <c r="AT394" i="2"/>
  <c r="AT489" i="2"/>
  <c r="AT406" i="2"/>
  <c r="AT540" i="2"/>
  <c r="AT428" i="2"/>
  <c r="AT405" i="2"/>
  <c r="AT198" i="2"/>
  <c r="AT257" i="2"/>
  <c r="AT141" i="2"/>
  <c r="AT217" i="2"/>
  <c r="AT127" i="2"/>
  <c r="AT267" i="2"/>
  <c r="AT478" i="2"/>
  <c r="AT360" i="2"/>
  <c r="AT243" i="2"/>
  <c r="AT248" i="2"/>
  <c r="AT485" i="2"/>
  <c r="AT400" i="2"/>
  <c r="AT121" i="2"/>
  <c r="AT382" i="2"/>
  <c r="AT333" i="2"/>
  <c r="AT638" i="2"/>
  <c r="AR256" i="2"/>
  <c r="AR329" i="2"/>
  <c r="AR448" i="2"/>
  <c r="AR91" i="2"/>
  <c r="AR69" i="2"/>
  <c r="AR359" i="2"/>
  <c r="AR231" i="2"/>
  <c r="AR48" i="2"/>
  <c r="AR291" i="2"/>
  <c r="AR21" i="2"/>
  <c r="AR512" i="2"/>
  <c r="AR600" i="2"/>
  <c r="AR541" i="2"/>
  <c r="AR273" i="2"/>
  <c r="AR178" i="2"/>
  <c r="AR319" i="2"/>
  <c r="AR196" i="2"/>
  <c r="AR133" i="2"/>
  <c r="AR347" i="2"/>
  <c r="AR429" i="2"/>
  <c r="AR31" i="2"/>
  <c r="AR223" i="2"/>
  <c r="AR110" i="2"/>
  <c r="AR147" i="2"/>
  <c r="AR151" i="2"/>
  <c r="AR479" i="2"/>
  <c r="AR191" i="2"/>
  <c r="AR504" i="2"/>
  <c r="AR305" i="2"/>
  <c r="AR684" i="2"/>
  <c r="AR328" i="2"/>
  <c r="AR224" i="2"/>
  <c r="AR551" i="2"/>
  <c r="AR171" i="2"/>
  <c r="AR170" i="2"/>
  <c r="AR290" i="2"/>
  <c r="AR502" i="2"/>
  <c r="AR14" i="2"/>
  <c r="AR168" i="2"/>
  <c r="AR534" i="2"/>
  <c r="AR161" i="2"/>
  <c r="AR272" i="2"/>
  <c r="AR195" i="2"/>
  <c r="AR153" i="2"/>
  <c r="AR119" i="2"/>
  <c r="AR529" i="2"/>
  <c r="AU668" i="2"/>
  <c r="AU493" i="2"/>
  <c r="AU292" i="2"/>
  <c r="AU639" i="2"/>
  <c r="AU441" i="2"/>
  <c r="AU557" i="2"/>
  <c r="AU388" i="2"/>
  <c r="AU533" i="2"/>
  <c r="AU281" i="2"/>
  <c r="AU414" i="2"/>
  <c r="AU363" i="2"/>
  <c r="AU32" i="2"/>
  <c r="AU622" i="2"/>
  <c r="AU438" i="2"/>
  <c r="AU342" i="2"/>
  <c r="AU498" i="2"/>
  <c r="AU457" i="2"/>
  <c r="AU734" i="2"/>
  <c r="AU348" i="2"/>
  <c r="AU621" i="2"/>
  <c r="AU367" i="2"/>
  <c r="AU544" i="2"/>
  <c r="AU17" i="2"/>
  <c r="AU704" i="2"/>
  <c r="AU208" i="2"/>
  <c r="AU727" i="2"/>
  <c r="AU641" i="2"/>
  <c r="AU602" i="2"/>
  <c r="AU589" i="2"/>
  <c r="AS362" i="2"/>
  <c r="AS678" i="2"/>
  <c r="AS297" i="2"/>
  <c r="AS332" i="2"/>
  <c r="AS250" i="2"/>
  <c r="AS491" i="2"/>
  <c r="AS115" i="2"/>
  <c r="AS597" i="2"/>
  <c r="AS371" i="2"/>
  <c r="AS426" i="2"/>
  <c r="AT724" i="2"/>
  <c r="AT607" i="2"/>
  <c r="AT733" i="2"/>
  <c r="AT658" i="2"/>
  <c r="AT495" i="2"/>
  <c r="AT92" i="2"/>
  <c r="AT357" i="2"/>
  <c r="AT430" i="2"/>
  <c r="AT642" i="2"/>
  <c r="AT671" i="2"/>
  <c r="AT450" i="2"/>
  <c r="AT334" i="2"/>
  <c r="AT225" i="2"/>
  <c r="AT685" i="2"/>
  <c r="AT386" i="2"/>
  <c r="AT41" i="2"/>
  <c r="AT721" i="2"/>
  <c r="AT50" i="2"/>
  <c r="AT588" i="2"/>
  <c r="AT694" i="2"/>
  <c r="AT384" i="2"/>
  <c r="AT172" i="2"/>
  <c r="AT581" i="2"/>
  <c r="AT549" i="2"/>
  <c r="AT477" i="2"/>
  <c r="AT651" i="2"/>
  <c r="AT25" i="2"/>
  <c r="AT70" i="2"/>
  <c r="AT356" i="2"/>
  <c r="AT212" i="2"/>
  <c r="AT608" i="2"/>
  <c r="AT350" i="2"/>
  <c r="AT193" i="2"/>
  <c r="AT24" i="2"/>
  <c r="AT199" i="2"/>
  <c r="AT158" i="2"/>
  <c r="AT338" i="2"/>
  <c r="AT301" i="2"/>
  <c r="AT201" i="2"/>
  <c r="AT586" i="2"/>
  <c r="AT346" i="2"/>
  <c r="AT228" i="2"/>
  <c r="AT265" i="2"/>
  <c r="AT494" i="2"/>
  <c r="AT590" i="2"/>
  <c r="AT146" i="2"/>
  <c r="AT222" i="2"/>
  <c r="AT555" i="2"/>
  <c r="AT27" i="2"/>
  <c r="AT252" i="2"/>
  <c r="AT189" i="2"/>
  <c r="AT202" i="2"/>
  <c r="AT20" i="2"/>
  <c r="AT376" i="2"/>
  <c r="AT593" i="2"/>
  <c r="AT86" i="2"/>
  <c r="AT232" i="2"/>
  <c r="AT87" i="2"/>
  <c r="AT67" i="2"/>
  <c r="AT80" i="2"/>
  <c r="AT137" i="2"/>
  <c r="AT531" i="2"/>
  <c r="AT666" i="2"/>
  <c r="AT700" i="2"/>
  <c r="AT623" i="2"/>
  <c r="AT256" i="2"/>
  <c r="AT649" i="2"/>
  <c r="AT606" i="2"/>
  <c r="AT329" i="2"/>
  <c r="AT392" i="2"/>
  <c r="AT665" i="2"/>
  <c r="AT732" i="2"/>
  <c r="AT448" i="2"/>
  <c r="AT91" i="2"/>
  <c r="AT718" i="2"/>
  <c r="AT69" i="2"/>
  <c r="AT359" i="2"/>
  <c r="AT231" i="2"/>
  <c r="AT48" i="2"/>
  <c r="AT291" i="2"/>
  <c r="AT21" i="2"/>
  <c r="AT512" i="2"/>
  <c r="AT600" i="2"/>
  <c r="AT563" i="2"/>
  <c r="AT541" i="2"/>
  <c r="AT273" i="2"/>
  <c r="AT178" i="2"/>
  <c r="AT319" i="2"/>
  <c r="AT676" i="2"/>
  <c r="AT196" i="2"/>
  <c r="AT133" i="2"/>
  <c r="AT347" i="2"/>
  <c r="AT429" i="2"/>
  <c r="AT31" i="2"/>
  <c r="AT223" i="2"/>
  <c r="AT110" i="2"/>
  <c r="AT528" i="2"/>
  <c r="AT614" i="2"/>
  <c r="AT147" i="2"/>
  <c r="AT151" i="2"/>
  <c r="AT479" i="2"/>
  <c r="AT191" i="2"/>
  <c r="AT504" i="2"/>
  <c r="AT305" i="2"/>
  <c r="AT684" i="2"/>
  <c r="AT328" i="2"/>
  <c r="AT224" i="2"/>
  <c r="AT551" i="2"/>
  <c r="AT171" i="2"/>
  <c r="AT643" i="2"/>
  <c r="AT404" i="2"/>
  <c r="AT170" i="2"/>
  <c r="AT290" i="2"/>
  <c r="AT502" i="2"/>
  <c r="AT14" i="2"/>
  <c r="AT168" i="2"/>
  <c r="AT534" i="2"/>
  <c r="AT425" i="2"/>
  <c r="AT161" i="2"/>
  <c r="AT272" i="2"/>
  <c r="AT195" i="2"/>
  <c r="AT153" i="2"/>
  <c r="AT119" i="2"/>
  <c r="AT529" i="2"/>
  <c r="AR459" i="2"/>
  <c r="AR546" i="2"/>
  <c r="AR88" i="2"/>
  <c r="AR203" i="2"/>
  <c r="AS550" i="2"/>
  <c r="AS523" i="2"/>
  <c r="AS234" i="2"/>
  <c r="AS148" i="2"/>
  <c r="AS55" i="2"/>
  <c r="AS36" i="2"/>
  <c r="AS173" i="2"/>
  <c r="AS488" i="2"/>
  <c r="AS218" i="2"/>
  <c r="AS735" i="2"/>
  <c r="AS289" i="2"/>
  <c r="AS53" i="2"/>
  <c r="AS233" i="2"/>
  <c r="AS444" i="2"/>
  <c r="AS194" i="2"/>
  <c r="AS580" i="2"/>
  <c r="AS569" i="2"/>
  <c r="AS703" i="2"/>
  <c r="AS112" i="2"/>
  <c r="AS167" i="2"/>
  <c r="AS251" i="2"/>
  <c r="AS142" i="2"/>
  <c r="AS295" i="2"/>
  <c r="AS95" i="2"/>
  <c r="AS508" i="2"/>
  <c r="AS59" i="2"/>
  <c r="AS418" i="2"/>
  <c r="AS61" i="2"/>
  <c r="AS518" i="2"/>
  <c r="AS316" i="2"/>
  <c r="AT627" i="2"/>
  <c r="AT584" i="2"/>
  <c r="AT553" i="2"/>
  <c r="AT645" i="2"/>
  <c r="AT610" i="2"/>
  <c r="AT591" i="2"/>
  <c r="AT387" i="2"/>
  <c r="AT719" i="2"/>
  <c r="AT259" i="2"/>
  <c r="AT210" i="2"/>
  <c r="AT509" i="2"/>
  <c r="AT54" i="2"/>
  <c r="AT288" i="2"/>
  <c r="AT125" i="2"/>
  <c r="AT722" i="2"/>
  <c r="AT379" i="2"/>
  <c r="AT409" i="2"/>
  <c r="AT368" i="2"/>
  <c r="AT552" i="2"/>
  <c r="AT182" i="2"/>
  <c r="AT43" i="2"/>
  <c r="AT663" i="2"/>
  <c r="AT107" i="2"/>
  <c r="AT200" i="2"/>
  <c r="AT669" i="2"/>
  <c r="AT73" i="2"/>
  <c r="AT632" i="2"/>
  <c r="AT11" i="2"/>
  <c r="AT120" i="2"/>
  <c r="AT686" i="2"/>
  <c r="AT93" i="2"/>
  <c r="AT249" i="2"/>
  <c r="AT483" i="2"/>
  <c r="AT579" i="2"/>
  <c r="AT106" i="2"/>
  <c r="AT34" i="2"/>
  <c r="AT351" i="2"/>
  <c r="AT577" i="2"/>
  <c r="AT510" i="2"/>
  <c r="AT416" i="2"/>
  <c r="AT13" i="2"/>
  <c r="AT454" i="2"/>
  <c r="AT40" i="2"/>
  <c r="AT118" i="2"/>
  <c r="AT275" i="2"/>
  <c r="AT672" i="2"/>
  <c r="AT227" i="2"/>
  <c r="AT381" i="2"/>
  <c r="AT472" i="2"/>
  <c r="AT439" i="2"/>
  <c r="AT410" i="2"/>
  <c r="AT29" i="2"/>
  <c r="AT378" i="2"/>
  <c r="AT38" i="2"/>
  <c r="AT337" i="2"/>
  <c r="AT442" i="2"/>
  <c r="AT572" i="2"/>
  <c r="AT490" i="2"/>
  <c r="AT652" i="2"/>
  <c r="AT46" i="2"/>
  <c r="AT469" i="2"/>
  <c r="AR491" i="2"/>
  <c r="AT730" i="2"/>
  <c r="AT699" i="2"/>
  <c r="AT712" i="2"/>
  <c r="AT459" i="2"/>
  <c r="AT546" i="2"/>
  <c r="AT587" i="2"/>
  <c r="AT707" i="2"/>
  <c r="AT323" i="2"/>
  <c r="AT207" i="2"/>
  <c r="AT417" i="2"/>
  <c r="AT315" i="2"/>
  <c r="AT412" i="2"/>
  <c r="AT352" i="2"/>
  <c r="AT99" i="2"/>
  <c r="AT284" i="2"/>
  <c r="AT240" i="2"/>
  <c r="AT464" i="2"/>
  <c r="AT507" i="2"/>
  <c r="AT675" i="2"/>
  <c r="AT184" i="2"/>
  <c r="AT258" i="2"/>
  <c r="AT654" i="2"/>
  <c r="AT445" i="2"/>
  <c r="AT205" i="2"/>
  <c r="AT211" i="2"/>
  <c r="AT624" i="2"/>
  <c r="AT471" i="2"/>
  <c r="AT344" i="2"/>
  <c r="AT343" i="2"/>
  <c r="AT331" i="2"/>
  <c r="AT88" i="2"/>
  <c r="AT314" i="2"/>
  <c r="AT19" i="2"/>
  <c r="AT203" i="2"/>
  <c r="AT264" i="2"/>
  <c r="AT241" i="2"/>
  <c r="AT500" i="2"/>
  <c r="AT268" i="2"/>
  <c r="AT463" i="2"/>
  <c r="AT576" i="2"/>
  <c r="AT716" i="2"/>
  <c r="AT474" i="2"/>
  <c r="AT179" i="2"/>
  <c r="AT64" i="2"/>
  <c r="AT554" i="2"/>
  <c r="AT260" i="2"/>
  <c r="AT12" i="2"/>
  <c r="AT499" i="2"/>
  <c r="AT503" i="2"/>
  <c r="AT2" i="2"/>
  <c r="AT524" i="2"/>
  <c r="AT236" i="2"/>
  <c r="AT247" i="2"/>
  <c r="AT432" i="2"/>
  <c r="AT81" i="2"/>
  <c r="AT176" i="2"/>
  <c r="AT145" i="2"/>
  <c r="AT101" i="2"/>
  <c r="AT160" i="2"/>
  <c r="AT166" i="2"/>
  <c r="AT317" i="2"/>
  <c r="AR513" i="2"/>
  <c r="AR497" i="2"/>
  <c r="AR183" i="2"/>
  <c r="AR592" i="2"/>
  <c r="AR143" i="2"/>
  <c r="AR599" i="2"/>
  <c r="AR353" i="2"/>
  <c r="AR515" i="2"/>
  <c r="AR192" i="2"/>
  <c r="AR213" i="2"/>
  <c r="AR396" i="2"/>
  <c r="AR144" i="2"/>
  <c r="AR35" i="2"/>
  <c r="AR327" i="2"/>
  <c r="AR128" i="2"/>
  <c r="AR423" i="2"/>
  <c r="AR461" i="2"/>
  <c r="AR130" i="2"/>
  <c r="AR6" i="2"/>
  <c r="AR45" i="2"/>
  <c r="AR408" i="2"/>
  <c r="AR76" i="2"/>
  <c r="AR433" i="2"/>
  <c r="AR339" i="2"/>
  <c r="AR103" i="2"/>
  <c r="AR354" i="2"/>
  <c r="AR52" i="2"/>
  <c r="AR578" i="2"/>
  <c r="AR648" i="2"/>
  <c r="AR358" i="2"/>
  <c r="AR481" i="2"/>
  <c r="AR226" i="2"/>
  <c r="AR175" i="2"/>
  <c r="AR313" i="2"/>
  <c r="AR262" i="2"/>
  <c r="AR28" i="2"/>
  <c r="AR10" i="2"/>
  <c r="AR47" i="2"/>
  <c r="AR349" i="2"/>
  <c r="AR383" i="2"/>
  <c r="AR49" i="2"/>
  <c r="AR460" i="2"/>
  <c r="AR318" i="2"/>
  <c r="AR380" i="2"/>
  <c r="AR5" i="2"/>
  <c r="AR111" i="2"/>
  <c r="AR696" i="2"/>
  <c r="AR617" i="2"/>
  <c r="AU730" i="2"/>
  <c r="AU699" i="2"/>
  <c r="AU712" i="2"/>
  <c r="AU459" i="2"/>
  <c r="AU546" i="2"/>
  <c r="AU587" i="2"/>
  <c r="AU707" i="2"/>
  <c r="AU323" i="2"/>
  <c r="AU207" i="2"/>
  <c r="AU417" i="2"/>
  <c r="AU315" i="2"/>
  <c r="AU412" i="2"/>
  <c r="AU352" i="2"/>
  <c r="AU99" i="2"/>
  <c r="AS407" i="2"/>
  <c r="AS154" i="2"/>
  <c r="AS729" i="2"/>
  <c r="AS655" i="2"/>
  <c r="AS56" i="2"/>
  <c r="AS254" i="2"/>
  <c r="AS79" i="2"/>
  <c r="AS77" i="2"/>
  <c r="AS320" i="2"/>
  <c r="AS190" i="2"/>
  <c r="AS706" i="2"/>
  <c r="AS286" i="2"/>
  <c r="AS570" i="2"/>
  <c r="AS615" i="2"/>
  <c r="AS321" i="2"/>
  <c r="AS637" i="2"/>
  <c r="AS487" i="2"/>
  <c r="AS244" i="2"/>
  <c r="AS39" i="2"/>
  <c r="AS611" i="2"/>
  <c r="AS206" i="2"/>
  <c r="AS239" i="2"/>
  <c r="AS635" i="2"/>
  <c r="AS453" i="2"/>
  <c r="AS177" i="2"/>
  <c r="AS604" i="2"/>
  <c r="AS22" i="2"/>
  <c r="AS296" i="2"/>
  <c r="AS98" i="2"/>
  <c r="AS263" i="2"/>
  <c r="AT691" i="2"/>
  <c r="AT692" i="2"/>
  <c r="AT682" i="2"/>
  <c r="AT561" i="2"/>
  <c r="AT564" i="2"/>
  <c r="AT437" i="2"/>
  <c r="AT235" i="2"/>
  <c r="AT656" i="2"/>
  <c r="AT89" i="2"/>
  <c r="AT687" i="2"/>
  <c r="AT492" i="2"/>
  <c r="AT566" i="2"/>
  <c r="AT109" i="2"/>
  <c r="AT390" i="2"/>
  <c r="AT470" i="2"/>
  <c r="AT33" i="2"/>
  <c r="AT598" i="2"/>
  <c r="AT436" i="2"/>
  <c r="AT480" i="2"/>
  <c r="AT75" i="2"/>
  <c r="AT377" i="2"/>
  <c r="AT300" i="2"/>
  <c r="AT435" i="2"/>
  <c r="AT157" i="2"/>
  <c r="AT609" i="2"/>
  <c r="AT187" i="2"/>
  <c r="AT521" i="2"/>
  <c r="AT150" i="2"/>
  <c r="AT229" i="2"/>
  <c r="AT271" i="2"/>
  <c r="AT434" i="2"/>
  <c r="AT306" i="2"/>
  <c r="AT650" i="2"/>
  <c r="AT661" i="2"/>
  <c r="AT395" i="2"/>
  <c r="AT44" i="2"/>
  <c r="AT619" i="2"/>
  <c r="AT728" i="2"/>
  <c r="AT114" i="2"/>
  <c r="AT475" i="2"/>
  <c r="AT266" i="2"/>
  <c r="AT595" i="2"/>
  <c r="AT164" i="2"/>
  <c r="AT74" i="2"/>
  <c r="AT693" i="2"/>
  <c r="AT618" i="2"/>
  <c r="AT539" i="2"/>
  <c r="AT126" i="2"/>
  <c r="AT422" i="2"/>
  <c r="AT221" i="2"/>
  <c r="AT401" i="2"/>
  <c r="AT362" i="2"/>
  <c r="AT678" i="2"/>
  <c r="AT297" i="2"/>
  <c r="AT332" i="2"/>
  <c r="AT250" i="2"/>
  <c r="AT491" i="2"/>
  <c r="AT115" i="2"/>
  <c r="AT597" i="2"/>
  <c r="AT371" i="2"/>
  <c r="AT426" i="2"/>
  <c r="AR627" i="2"/>
  <c r="AR584" i="2"/>
  <c r="AR553" i="2"/>
  <c r="AR645" i="2"/>
  <c r="AR591" i="2"/>
  <c r="AR387" i="2"/>
  <c r="AR259" i="2"/>
  <c r="AR210" i="2"/>
  <c r="AR509" i="2"/>
  <c r="AR54" i="2"/>
  <c r="AR288" i="2"/>
  <c r="AR125" i="2"/>
  <c r="AR379" i="2"/>
  <c r="AR409" i="2"/>
  <c r="AR552" i="2"/>
  <c r="AR182" i="2"/>
  <c r="AR43" i="2"/>
  <c r="AR663" i="2"/>
  <c r="AR107" i="2"/>
  <c r="AR200" i="2"/>
  <c r="AR669" i="2"/>
  <c r="AR73" i="2"/>
  <c r="AR632" i="2"/>
  <c r="AR11" i="2"/>
  <c r="AR120" i="2"/>
  <c r="AR93" i="2"/>
  <c r="AR249" i="2"/>
  <c r="AR483" i="2"/>
  <c r="AR106" i="2"/>
  <c r="AR34" i="2"/>
  <c r="AR351" i="2"/>
  <c r="AR577" i="2"/>
  <c r="AR510" i="2"/>
  <c r="AR13" i="2"/>
  <c r="AR40" i="2"/>
  <c r="AR118" i="2"/>
  <c r="AR275" i="2"/>
  <c r="AR227" i="2"/>
  <c r="AR472" i="2"/>
  <c r="AR439" i="2"/>
  <c r="AR410" i="2"/>
  <c r="AR29" i="2"/>
  <c r="AR378" i="2"/>
  <c r="AR38" i="2"/>
  <c r="AR337" i="2"/>
  <c r="AR442" i="2"/>
  <c r="AR572" i="2"/>
  <c r="AR652" i="2"/>
  <c r="AR46" i="2"/>
  <c r="AR469" i="2"/>
  <c r="AU724" i="2"/>
  <c r="AU607" i="2"/>
  <c r="AU733" i="2"/>
  <c r="AU658" i="2"/>
  <c r="AU495" i="2"/>
  <c r="AU92" i="2"/>
  <c r="AU357" i="2"/>
  <c r="AU430" i="2"/>
  <c r="AU642" i="2"/>
  <c r="AU671" i="2"/>
  <c r="AU450" i="2"/>
  <c r="AU334" i="2"/>
  <c r="AU225" i="2"/>
  <c r="AU685" i="2"/>
  <c r="AU386" i="2"/>
  <c r="AU41" i="2"/>
  <c r="AU721" i="2"/>
  <c r="AU50" i="2"/>
  <c r="AU588" i="2"/>
  <c r="AU694" i="2"/>
  <c r="AU384" i="2"/>
  <c r="AU172" i="2"/>
  <c r="AU581" i="2"/>
  <c r="AU549" i="2"/>
  <c r="AU477" i="2"/>
  <c r="AU651" i="2"/>
  <c r="AU25" i="2"/>
  <c r="AU70" i="2"/>
  <c r="AU356" i="2"/>
  <c r="AU212" i="2"/>
  <c r="AU608" i="2"/>
  <c r="AU350" i="2"/>
  <c r="AU193" i="2"/>
  <c r="AU24" i="2"/>
  <c r="AU199" i="2"/>
  <c r="AR323" i="2"/>
  <c r="AR207" i="2"/>
  <c r="AR417" i="2"/>
  <c r="AR315" i="2"/>
  <c r="AR412" i="2"/>
  <c r="AR352" i="2"/>
  <c r="AR99" i="2"/>
  <c r="AR284" i="2"/>
  <c r="AR240" i="2"/>
  <c r="AR464" i="2"/>
  <c r="AR184" i="2"/>
  <c r="AR258" i="2"/>
  <c r="AR654" i="2"/>
  <c r="AR445" i="2"/>
  <c r="AR205" i="2"/>
  <c r="AR211" i="2"/>
  <c r="AR624" i="2"/>
  <c r="AR343" i="2"/>
  <c r="AR331" i="2"/>
  <c r="AR314" i="2"/>
  <c r="AR19" i="2"/>
  <c r="AR264" i="2"/>
  <c r="AR241" i="2"/>
  <c r="AR500" i="2"/>
  <c r="AR268" i="2"/>
  <c r="AR463" i="2"/>
  <c r="AR474" i="2"/>
  <c r="AR179" i="2"/>
  <c r="AR64" i="2"/>
  <c r="AR554" i="2"/>
  <c r="AR260" i="2"/>
  <c r="AR12" i="2"/>
  <c r="AR503" i="2"/>
  <c r="AR2" i="2"/>
  <c r="AR524" i="2"/>
  <c r="AR236" i="2"/>
  <c r="AR432" i="2"/>
  <c r="AR81" i="2"/>
  <c r="AR176" i="2"/>
  <c r="AR145" i="2"/>
  <c r="AR101" i="2"/>
  <c r="AR160" i="2"/>
  <c r="AR166" i="2"/>
  <c r="AR317" i="2"/>
  <c r="AU666" i="2"/>
  <c r="AU700" i="2"/>
  <c r="AU623" i="2"/>
  <c r="AU256" i="2"/>
  <c r="AU649" i="2"/>
  <c r="AU606" i="2"/>
  <c r="AU329" i="2"/>
  <c r="AU392" i="2"/>
  <c r="AU665" i="2"/>
  <c r="AU732" i="2"/>
  <c r="AU448" i="2"/>
  <c r="AU91" i="2"/>
  <c r="AU718" i="2"/>
  <c r="AU69" i="2"/>
  <c r="AU359" i="2"/>
  <c r="AU231" i="2"/>
  <c r="AU48" i="2"/>
  <c r="AU291" i="2"/>
  <c r="AU21" i="2"/>
  <c r="AU512" i="2"/>
  <c r="AU600" i="2"/>
  <c r="AU563" i="2"/>
  <c r="AU541" i="2"/>
  <c r="AU273" i="2"/>
  <c r="AU178" i="2"/>
  <c r="AU319" i="2"/>
  <c r="AU676" i="2"/>
  <c r="AU196" i="2"/>
  <c r="AU133" i="2"/>
  <c r="AU347" i="2"/>
  <c r="AU429" i="2"/>
  <c r="AU31" i="2"/>
  <c r="AU223" i="2"/>
  <c r="AU110" i="2"/>
  <c r="AU528" i="2"/>
  <c r="AU614" i="2"/>
  <c r="AU147" i="2"/>
  <c r="AU151" i="2"/>
  <c r="AR692" i="2"/>
  <c r="AR561" i="2"/>
  <c r="AR564" i="2"/>
  <c r="AR437" i="2"/>
  <c r="AR235" i="2"/>
  <c r="AR656" i="2"/>
  <c r="AR89" i="2"/>
  <c r="AR566" i="2"/>
  <c r="AR109" i="2"/>
  <c r="AR390" i="2"/>
  <c r="AR33" i="2"/>
  <c r="AR598" i="2"/>
  <c r="AR480" i="2"/>
  <c r="AR75" i="2"/>
  <c r="AR377" i="2"/>
  <c r="AR300" i="2"/>
  <c r="AR435" i="2"/>
  <c r="AR157" i="2"/>
  <c r="AR609" i="2"/>
  <c r="AR187" i="2"/>
  <c r="AR229" i="2"/>
  <c r="AR434" i="2"/>
  <c r="AR306" i="2"/>
  <c r="AR395" i="2"/>
  <c r="AR44" i="2"/>
  <c r="AR619" i="2"/>
  <c r="AR114" i="2"/>
  <c r="AR475" i="2"/>
  <c r="AR595" i="2"/>
  <c r="AR74" i="2"/>
  <c r="AR618" i="2"/>
  <c r="AR539" i="2"/>
  <c r="AR126" i="2"/>
  <c r="AR422" i="2"/>
  <c r="AR221" i="2"/>
  <c r="AR362" i="2"/>
  <c r="AR678" i="2"/>
  <c r="AR297" i="2"/>
  <c r="AR332" i="2"/>
  <c r="AR115" i="2"/>
  <c r="AR597" i="2"/>
  <c r="AR371" i="2"/>
  <c r="AR426" i="2"/>
  <c r="AU627" i="2"/>
  <c r="AU584" i="2"/>
  <c r="AU553" i="2"/>
  <c r="AU645" i="2"/>
  <c r="AU610" i="2"/>
  <c r="AU591" i="2"/>
  <c r="AU387" i="2"/>
  <c r="AU719" i="2"/>
  <c r="AU259" i="2"/>
  <c r="AU210" i="2"/>
  <c r="AU509" i="2"/>
  <c r="AU54" i="2"/>
  <c r="AU288" i="2"/>
  <c r="AU125" i="2"/>
  <c r="AU722" i="2"/>
  <c r="AU379" i="2"/>
  <c r="AU409" i="2"/>
  <c r="AU368" i="2"/>
  <c r="AU552" i="2"/>
  <c r="AU182" i="2"/>
  <c r="AU43" i="2"/>
  <c r="AU284" i="2"/>
  <c r="AU240" i="2"/>
  <c r="AU464" i="2"/>
  <c r="AU507" i="2"/>
  <c r="AU675" i="2"/>
  <c r="AU184" i="2"/>
  <c r="AU258" i="2"/>
  <c r="AU654" i="2"/>
  <c r="AU445" i="2"/>
  <c r="AU205" i="2"/>
  <c r="AU211" i="2"/>
  <c r="AU624" i="2"/>
  <c r="AU471" i="2"/>
  <c r="AU344" i="2"/>
  <c r="AU343" i="2"/>
  <c r="AU331" i="2"/>
  <c r="AU88" i="2"/>
  <c r="AU314" i="2"/>
  <c r="AU19" i="2"/>
  <c r="AU203" i="2"/>
  <c r="AU264" i="2"/>
  <c r="AU241" i="2"/>
  <c r="AU500" i="2"/>
  <c r="AU268" i="2"/>
  <c r="AU463" i="2"/>
  <c r="AU576" i="2"/>
  <c r="AU716" i="2"/>
  <c r="AU474" i="2"/>
  <c r="AU179" i="2"/>
  <c r="AU64" i="2"/>
  <c r="AU554" i="2"/>
  <c r="AU260" i="2"/>
  <c r="AU12" i="2"/>
  <c r="AU499" i="2"/>
  <c r="AU503" i="2"/>
  <c r="AU2" i="2"/>
  <c r="AU524" i="2"/>
  <c r="AU236" i="2"/>
  <c r="AU247" i="2"/>
  <c r="AU432" i="2"/>
  <c r="AU81" i="2"/>
  <c r="AU176" i="2"/>
  <c r="AU145" i="2"/>
  <c r="AU101" i="2"/>
  <c r="AU160" i="2"/>
  <c r="AU166" i="2"/>
  <c r="AU317" i="2"/>
  <c r="AR424" i="2"/>
  <c r="AR565" i="2"/>
  <c r="AR303" i="2"/>
  <c r="AR451" i="2"/>
  <c r="AR134" i="2"/>
  <c r="AR322" i="2"/>
  <c r="AR458" i="2"/>
  <c r="AR573" i="2"/>
  <c r="AR274" i="2"/>
  <c r="AR695" i="2"/>
  <c r="AR83" i="2"/>
  <c r="AR486" i="2"/>
  <c r="AR537" i="2"/>
  <c r="AR397" i="2"/>
  <c r="AR326" i="2"/>
  <c r="AR105" i="2"/>
  <c r="AR312" i="2"/>
  <c r="AR449" i="2"/>
  <c r="AR16" i="2"/>
  <c r="AR336" i="2"/>
  <c r="AR520" i="2"/>
  <c r="AR261" i="2"/>
  <c r="AR299" i="2"/>
  <c r="AR403" i="2"/>
  <c r="AR156" i="2"/>
  <c r="AR523" i="2"/>
  <c r="AR234" i="2"/>
  <c r="AR148" i="2"/>
  <c r="AR55" i="2"/>
  <c r="AR36" i="2"/>
  <c r="AR173" i="2"/>
  <c r="AR488" i="2"/>
  <c r="AR218" i="2"/>
  <c r="AR289" i="2"/>
  <c r="AR53" i="2"/>
  <c r="AR233" i="2"/>
  <c r="AR444" i="2"/>
  <c r="AR194" i="2"/>
  <c r="AR580" i="2"/>
  <c r="AR569" i="2"/>
  <c r="AR167" i="2"/>
  <c r="AR251" i="2"/>
  <c r="AR142" i="2"/>
  <c r="AR295" i="2"/>
  <c r="AR95" i="2"/>
  <c r="AR508" i="2"/>
  <c r="AR59" i="2"/>
  <c r="AR61" i="2"/>
  <c r="AR518" i="2"/>
  <c r="AR316" i="2"/>
  <c r="AU691" i="2"/>
  <c r="AU692" i="2"/>
  <c r="AU682" i="2"/>
  <c r="AU561" i="2"/>
  <c r="AU564" i="2"/>
  <c r="AU437" i="2"/>
  <c r="AU235" i="2"/>
  <c r="AU656" i="2"/>
  <c r="AU89" i="2"/>
  <c r="AU687" i="2"/>
  <c r="AU492" i="2"/>
  <c r="AU566" i="2"/>
  <c r="AU109" i="2"/>
  <c r="AU390" i="2"/>
  <c r="AU470" i="2"/>
  <c r="AU33" i="2"/>
  <c r="AU598" i="2"/>
  <c r="AU436" i="2"/>
  <c r="AU480" i="2"/>
  <c r="AU75" i="2"/>
  <c r="AU377" i="2"/>
  <c r="AR216" i="2"/>
  <c r="AR219" i="2"/>
  <c r="AR466" i="2"/>
  <c r="AR506" i="2"/>
  <c r="AR689" i="2"/>
  <c r="AR139" i="2"/>
  <c r="AR484" i="2"/>
  <c r="AR366" i="2"/>
  <c r="AR683" i="2"/>
  <c r="AR97" i="2"/>
  <c r="AR163" i="2"/>
  <c r="AR361" i="2"/>
  <c r="AR66" i="2"/>
  <c r="AR330" i="2"/>
  <c r="AR542" i="2"/>
  <c r="AR94" i="2"/>
  <c r="AR402" i="2"/>
  <c r="AR270" i="2"/>
  <c r="AR307" i="2"/>
  <c r="AR9" i="2"/>
  <c r="AR181" i="2"/>
  <c r="AR391" i="2"/>
  <c r="AR532" i="2"/>
  <c r="AR117" i="2"/>
  <c r="AR188" i="2"/>
  <c r="AR72" i="2"/>
  <c r="AR186" i="2"/>
  <c r="AR237" i="2"/>
  <c r="AR4" i="2"/>
  <c r="AR122" i="2"/>
  <c r="AR562" i="2"/>
  <c r="AR568" i="2"/>
  <c r="AR389" i="2"/>
  <c r="AR514" i="2"/>
  <c r="AR411" i="2"/>
  <c r="AR583" i="2"/>
  <c r="AR594" i="2"/>
  <c r="AR58" i="2"/>
  <c r="AR372" i="2"/>
  <c r="AR42" i="2"/>
  <c r="AR215" i="2"/>
  <c r="AR162" i="2"/>
  <c r="AR138" i="2"/>
  <c r="AR242" i="2"/>
  <c r="AR3" i="2"/>
  <c r="AR65" i="2"/>
  <c r="AR283" i="2"/>
  <c r="AR543" i="2"/>
  <c r="AU670" i="2"/>
  <c r="AU513" i="2"/>
  <c r="AU497" i="2"/>
  <c r="AU710" i="2"/>
  <c r="AU183" i="2"/>
  <c r="AU592" i="2"/>
  <c r="AU596" i="2"/>
  <c r="AU143" i="2"/>
  <c r="AU599" i="2"/>
  <c r="AU353" i="2"/>
  <c r="AU674" i="2"/>
  <c r="AU515" i="2"/>
  <c r="AU192" i="2"/>
  <c r="AU213" i="2"/>
  <c r="AU396" i="2"/>
  <c r="AU144" i="2"/>
  <c r="AU35" i="2"/>
  <c r="AU327" i="2"/>
  <c r="AU128" i="2"/>
  <c r="AU423" i="2"/>
  <c r="AU461" i="2"/>
  <c r="AU130" i="2"/>
  <c r="AU731" i="2"/>
  <c r="AU6" i="2"/>
  <c r="AU45" i="2"/>
  <c r="AU408" i="2"/>
  <c r="AU76" i="2"/>
  <c r="AU629" i="2"/>
  <c r="AU433" i="2"/>
  <c r="AU575" i="2"/>
  <c r="AR302" i="2"/>
  <c r="AR375" i="2"/>
  <c r="AR708" i="2"/>
  <c r="AR102" i="2"/>
  <c r="AR116" i="2"/>
  <c r="AR601" i="2"/>
  <c r="AR287" i="2"/>
  <c r="AR37" i="2"/>
  <c r="AR108" i="2"/>
  <c r="AR209" i="2"/>
  <c r="AR501" i="2"/>
  <c r="AR104" i="2"/>
  <c r="AR522" i="2"/>
  <c r="AR174" i="2"/>
  <c r="AR230" i="2"/>
  <c r="AR530" i="2"/>
  <c r="AR180" i="2"/>
  <c r="AR269" i="2"/>
  <c r="AR204" i="2"/>
  <c r="AR407" i="2"/>
  <c r="AR154" i="2"/>
  <c r="AR655" i="2"/>
  <c r="AR56" i="2"/>
  <c r="AR254" i="2"/>
  <c r="AR79" i="2"/>
  <c r="AR77" i="2"/>
  <c r="AR286" i="2"/>
  <c r="AR570" i="2"/>
  <c r="AR637" i="2"/>
  <c r="AR487" i="2"/>
  <c r="AR244" i="2"/>
  <c r="AR39" i="2"/>
  <c r="AR206" i="2"/>
  <c r="AR453" i="2"/>
  <c r="AR177" i="2"/>
  <c r="AR604" i="2"/>
  <c r="AR22" i="2"/>
  <c r="AR98" i="2"/>
  <c r="AR263" i="2"/>
  <c r="AU701" i="2"/>
  <c r="AU626" i="2"/>
  <c r="AU424" i="2"/>
  <c r="AU565" i="2"/>
  <c r="AU303" i="2"/>
  <c r="AU451" i="2"/>
  <c r="AU134" i="2"/>
  <c r="AU322" i="2"/>
  <c r="AU458" i="2"/>
  <c r="AU573" i="2"/>
  <c r="AU516" i="2"/>
  <c r="AU697" i="2"/>
  <c r="AU274" i="2"/>
  <c r="AU695" i="2"/>
  <c r="AU83" i="2"/>
  <c r="AU633" i="2"/>
  <c r="AU486" i="2"/>
  <c r="AU537" i="2"/>
  <c r="AU397" i="2"/>
  <c r="AU326" i="2"/>
  <c r="AU105" i="2"/>
  <c r="AU312" i="2"/>
  <c r="AU449" i="2"/>
  <c r="AU16" i="2"/>
  <c r="AU336" i="2"/>
  <c r="AU520" i="2"/>
  <c r="AU261" i="2"/>
  <c r="AU299" i="2"/>
  <c r="AU403" i="2"/>
  <c r="AU156" i="2"/>
  <c r="AU625" i="2"/>
  <c r="AU550" i="2"/>
  <c r="AU523" i="2"/>
  <c r="AU234" i="2"/>
  <c r="AU148" i="2"/>
  <c r="AU55" i="2"/>
  <c r="AU36" i="2"/>
  <c r="AU173" i="2"/>
  <c r="AU488" i="2"/>
  <c r="AU218" i="2"/>
  <c r="AU735" i="2"/>
  <c r="AR447" i="2"/>
  <c r="AR340" i="2"/>
  <c r="AR294" i="2"/>
  <c r="AR26" i="2"/>
  <c r="AR310" i="2"/>
  <c r="AR245" i="2"/>
  <c r="AR51" i="2"/>
  <c r="AR467" i="2"/>
  <c r="AR113" i="2"/>
  <c r="AR136" i="2"/>
  <c r="AR653" i="2"/>
  <c r="AR385" i="2"/>
  <c r="AR15" i="2"/>
  <c r="AR431" i="2"/>
  <c r="AR214" i="2"/>
  <c r="AR132" i="2"/>
  <c r="AR585" i="2"/>
  <c r="AR364" i="2"/>
  <c r="AR71" i="2"/>
  <c r="AR68" i="2"/>
  <c r="AR345" i="2"/>
  <c r="AR285" i="2"/>
  <c r="AR535" i="2"/>
  <c r="AR60" i="2"/>
  <c r="AR82" i="2"/>
  <c r="AR427" i="2"/>
  <c r="AR253" i="2"/>
  <c r="AR131" i="2"/>
  <c r="AR246" i="2"/>
  <c r="AR355" i="2"/>
  <c r="AR30" i="2"/>
  <c r="AR276" i="2"/>
  <c r="AR57" i="2"/>
  <c r="AR123" i="2"/>
  <c r="AR420" i="2"/>
  <c r="AR155" i="2"/>
  <c r="AR567" i="2"/>
  <c r="AR278" i="2"/>
  <c r="AR413" i="2"/>
  <c r="AU673" i="2"/>
  <c r="AU714" i="2"/>
  <c r="AU640" i="2"/>
  <c r="AU702" i="2"/>
  <c r="AU216" i="2"/>
  <c r="AU511" i="2"/>
  <c r="AU219" i="2"/>
  <c r="AU466" i="2"/>
  <c r="AU506" i="2"/>
  <c r="AU689" i="2"/>
  <c r="AU139" i="2"/>
  <c r="AU484" i="2"/>
  <c r="AU366" i="2"/>
  <c r="AU683" i="2"/>
  <c r="AU97" i="2"/>
  <c r="AU163" i="2"/>
  <c r="AU361" i="2"/>
  <c r="AU452" i="2"/>
  <c r="AU66" i="2"/>
  <c r="AU330" i="2"/>
  <c r="AU468" i="2"/>
  <c r="AU542" i="2"/>
  <c r="AU94" i="2"/>
  <c r="AU402" i="2"/>
  <c r="AU419" i="2"/>
  <c r="AU270" i="2"/>
  <c r="AU307" i="2"/>
  <c r="AU9" i="2"/>
  <c r="AU181" i="2"/>
  <c r="AU391" i="2"/>
  <c r="AU197" i="2"/>
  <c r="AU532" i="2"/>
  <c r="AU574" i="2"/>
  <c r="AU117" i="2"/>
  <c r="AU188" i="2"/>
  <c r="AU72" i="2"/>
  <c r="AU186" i="2"/>
  <c r="AU237" i="2"/>
  <c r="AU4" i="2"/>
  <c r="AU122" i="2"/>
  <c r="AU562" i="2"/>
  <c r="AU568" i="2"/>
  <c r="AU389" i="2"/>
  <c r="AR680" i="2"/>
  <c r="AR421" i="2"/>
  <c r="AR455" i="2"/>
  <c r="AR525" i="2"/>
  <c r="AR365" i="2"/>
  <c r="AR370" i="2"/>
  <c r="AR152" i="2"/>
  <c r="AR149" i="2"/>
  <c r="AR628" i="2"/>
  <c r="AR536" i="2"/>
  <c r="AR279" i="2"/>
  <c r="AR280" i="2"/>
  <c r="AR311" i="2"/>
  <c r="AR308" i="2"/>
  <c r="AR612" i="2"/>
  <c r="AR545" i="2"/>
  <c r="AR293" i="2"/>
  <c r="AR373" i="2"/>
  <c r="AR558" i="2"/>
  <c r="AR135" i="2"/>
  <c r="AR282" i="2"/>
  <c r="AR124" i="2"/>
  <c r="AR398" i="2"/>
  <c r="AR325" i="2"/>
  <c r="AR309" i="2"/>
  <c r="AR415" i="2"/>
  <c r="AR169" i="2"/>
  <c r="AR496" i="2"/>
  <c r="AR369" i="2"/>
  <c r="AR476" i="2"/>
  <c r="AR90" i="2"/>
  <c r="AR538" i="2"/>
  <c r="AR505" i="2"/>
  <c r="AR129" i="2"/>
  <c r="AR446" i="2"/>
  <c r="AR556" i="2"/>
  <c r="AR519" i="2"/>
  <c r="AR159" i="2"/>
  <c r="AR255" i="2"/>
  <c r="AR185" i="2"/>
  <c r="AR62" i="2"/>
  <c r="AR7" i="2"/>
  <c r="AR277" i="2"/>
  <c r="AR140" i="2"/>
  <c r="AR393" i="2"/>
  <c r="AR238" i="2"/>
  <c r="AR23" i="2"/>
  <c r="AR165" i="2"/>
  <c r="AU709" i="2"/>
  <c r="AU571" i="2"/>
  <c r="AU688" i="2"/>
  <c r="AU302" i="2"/>
  <c r="AU375" i="2"/>
  <c r="AU690" i="2"/>
  <c r="AU708" i="2"/>
  <c r="AU631" i="2"/>
  <c r="AU102" i="2"/>
  <c r="AU646" i="2"/>
  <c r="AU116" i="2"/>
  <c r="AU705" i="2"/>
  <c r="AU465" i="2"/>
  <c r="AU601" i="2"/>
  <c r="AU287" i="2"/>
  <c r="AU37" i="2"/>
  <c r="AU108" i="2"/>
  <c r="AU209" i="2"/>
  <c r="AU662" i="2"/>
  <c r="AU501" i="2"/>
  <c r="AU104" i="2"/>
  <c r="AU664" i="2"/>
  <c r="AR493" i="2"/>
  <c r="AR292" i="2"/>
  <c r="AR441" i="2"/>
  <c r="AR557" i="2"/>
  <c r="AR388" i="2"/>
  <c r="AR533" i="2"/>
  <c r="AR414" i="2"/>
  <c r="AR363" i="2"/>
  <c r="AR32" i="2"/>
  <c r="AR438" i="2"/>
  <c r="AR342" i="2"/>
  <c r="AR457" i="2"/>
  <c r="AR348" i="2"/>
  <c r="AR621" i="2"/>
  <c r="AR367" i="2"/>
  <c r="AR544" i="2"/>
  <c r="AR17" i="2"/>
  <c r="AR704" i="2"/>
  <c r="AR208" i="2"/>
  <c r="AR602" i="2"/>
  <c r="AR589" i="2"/>
  <c r="AR559" i="2"/>
  <c r="AR440" i="2"/>
  <c r="AR657" i="2"/>
  <c r="AR8" i="2"/>
  <c r="AR374" i="2"/>
  <c r="AR335" i="2"/>
  <c r="AR18" i="2"/>
  <c r="AR394" i="2"/>
  <c r="AR489" i="2"/>
  <c r="AR406" i="2"/>
  <c r="AR540" i="2"/>
  <c r="AR428" i="2"/>
  <c r="AR405" i="2"/>
  <c r="AR198" i="2"/>
  <c r="AR257" i="2"/>
  <c r="AR141" i="2"/>
  <c r="AR217" i="2"/>
  <c r="AR127" i="2"/>
  <c r="AR267" i="2"/>
  <c r="AR478" i="2"/>
  <c r="AR243" i="2"/>
  <c r="AR248" i="2"/>
  <c r="AR485" i="2"/>
  <c r="AR400" i="2"/>
  <c r="AR121" i="2"/>
  <c r="AR382" i="2"/>
  <c r="AR333" i="2"/>
  <c r="AR638" i="2"/>
  <c r="AU679" i="2"/>
  <c r="AU660" i="2"/>
  <c r="AU399" i="2"/>
  <c r="AU304" i="2"/>
  <c r="AU324" i="2"/>
  <c r="AU605" i="2"/>
  <c r="AU462" i="2"/>
  <c r="AU78" i="2"/>
  <c r="AU517" i="2"/>
  <c r="AU63" i="2"/>
  <c r="AU634" i="2"/>
  <c r="AU717" i="2"/>
  <c r="AU220" i="2"/>
  <c r="AU659" i="2"/>
  <c r="AU96" i="2"/>
  <c r="AU647" i="2"/>
  <c r="AU443" i="2"/>
  <c r="AU636" i="2"/>
  <c r="AU447" i="2"/>
  <c r="AU340" i="2"/>
  <c r="AU482" i="2"/>
  <c r="AU294" i="2"/>
  <c r="AU26" i="2"/>
  <c r="AU310" i="2"/>
  <c r="AU473" i="2"/>
  <c r="AR607" i="2"/>
  <c r="AR658" i="2"/>
  <c r="AR495" i="2"/>
  <c r="AR92" i="2"/>
  <c r="AR357" i="2"/>
  <c r="AR430" i="2"/>
  <c r="AR642" i="2"/>
  <c r="AR450" i="2"/>
  <c r="AR334" i="2"/>
  <c r="AR225" i="2"/>
  <c r="AR386" i="2"/>
  <c r="AR41" i="2"/>
  <c r="AR50" i="2"/>
  <c r="AR384" i="2"/>
  <c r="AR172" i="2"/>
  <c r="AR581" i="2"/>
  <c r="AR549" i="2"/>
  <c r="AR477" i="2"/>
  <c r="AR25" i="2"/>
  <c r="AR70" i="2"/>
  <c r="AR356" i="2"/>
  <c r="AR212" i="2"/>
  <c r="AR608" i="2"/>
  <c r="AR350" i="2"/>
  <c r="AR193" i="2"/>
  <c r="AR199" i="2"/>
  <c r="AR158" i="2"/>
  <c r="AR338" i="2"/>
  <c r="AR301" i="2"/>
  <c r="AR201" i="2"/>
  <c r="AR346" i="2"/>
  <c r="AR228" i="2"/>
  <c r="AR265" i="2"/>
  <c r="AR494" i="2"/>
  <c r="AR146" i="2"/>
  <c r="AR222" i="2"/>
  <c r="AR555" i="2"/>
  <c r="AR27" i="2"/>
  <c r="AR252" i="2"/>
  <c r="AR189" i="2"/>
  <c r="AR202" i="2"/>
  <c r="AR20" i="2"/>
  <c r="AR376" i="2"/>
  <c r="AR593" i="2"/>
  <c r="AR86" i="2"/>
  <c r="AR232" i="2"/>
  <c r="AR87" i="2"/>
  <c r="AR67" i="2"/>
  <c r="AR80" i="2"/>
  <c r="AR137" i="2"/>
  <c r="AR531" i="2"/>
  <c r="AU720" i="2"/>
  <c r="AU582" i="2"/>
  <c r="AU680" i="2"/>
  <c r="AU421" i="2"/>
  <c r="AU455" i="2"/>
  <c r="AU525" i="2"/>
  <c r="AU365" i="2"/>
  <c r="AU370" i="2"/>
  <c r="AU713" i="2"/>
  <c r="AU152" i="2"/>
  <c r="AU644" i="2"/>
  <c r="AU149" i="2"/>
  <c r="AU628" i="2"/>
  <c r="AU536" i="2"/>
  <c r="AU279" i="2"/>
  <c r="AU280" i="2"/>
  <c r="AU630" i="2"/>
  <c r="AU715" i="2"/>
  <c r="AU311" i="2"/>
  <c r="AU308" i="2"/>
  <c r="AU612" i="2"/>
  <c r="AU545" i="2"/>
  <c r="AU293" i="2"/>
  <c r="AU373" i="2"/>
  <c r="AU725" i="2"/>
  <c r="AU300" i="2"/>
  <c r="AU435" i="2"/>
  <c r="AU157" i="2"/>
  <c r="AU609" i="2"/>
  <c r="AU187" i="2"/>
  <c r="AU521" i="2"/>
  <c r="AU150" i="2"/>
  <c r="AU229" i="2"/>
  <c r="AU271" i="2"/>
  <c r="AU434" i="2"/>
  <c r="AU306" i="2"/>
  <c r="AU650" i="2"/>
  <c r="AU661" i="2"/>
  <c r="AU395" i="2"/>
  <c r="AU44" i="2"/>
  <c r="AU619" i="2"/>
  <c r="AU728" i="2"/>
  <c r="AU114" i="2"/>
  <c r="AU475" i="2"/>
  <c r="AU266" i="2"/>
  <c r="AU595" i="2"/>
  <c r="AU164" i="2"/>
  <c r="AU74" i="2"/>
  <c r="AU693" i="2"/>
  <c r="AU618" i="2"/>
  <c r="AU539" i="2"/>
  <c r="AU126" i="2"/>
  <c r="AU422" i="2"/>
  <c r="AU221" i="2"/>
  <c r="AU401" i="2"/>
  <c r="AU362" i="2"/>
  <c r="AU678" i="2"/>
  <c r="AU297" i="2"/>
  <c r="AU332" i="2"/>
  <c r="AU250" i="2"/>
  <c r="AU491" i="2"/>
  <c r="AU115" i="2"/>
  <c r="AU597" i="2"/>
  <c r="AU371" i="2"/>
  <c r="AU426" i="2"/>
  <c r="AU339" i="2"/>
  <c r="AU103" i="2"/>
  <c r="AU526" i="2"/>
  <c r="AU560" i="2"/>
  <c r="AU354" i="2"/>
  <c r="AU52" i="2"/>
  <c r="AU578" i="2"/>
  <c r="AU648" i="2"/>
  <c r="AU100" i="2"/>
  <c r="AU358" i="2"/>
  <c r="AU481" i="2"/>
  <c r="AU723" i="2"/>
  <c r="AU226" i="2"/>
  <c r="AU175" i="2"/>
  <c r="AU313" i="2"/>
  <c r="AU262" i="2"/>
  <c r="AU28" i="2"/>
  <c r="AU10" i="2"/>
  <c r="AU47" i="2"/>
  <c r="AU711" i="2"/>
  <c r="AU349" i="2"/>
  <c r="AU383" i="2"/>
  <c r="AU547" i="2"/>
  <c r="AU49" i="2"/>
  <c r="AU460" i="2"/>
  <c r="AU318" i="2"/>
  <c r="AU380" i="2"/>
  <c r="AU5" i="2"/>
  <c r="AU111" i="2"/>
  <c r="AU696" i="2"/>
  <c r="AU617" i="2"/>
  <c r="AU289" i="2"/>
  <c r="AU53" i="2"/>
  <c r="AU233" i="2"/>
  <c r="AU444" i="2"/>
  <c r="AU194" i="2"/>
  <c r="AU580" i="2"/>
  <c r="AU569" i="2"/>
  <c r="AU703" i="2"/>
  <c r="AU112" i="2"/>
  <c r="AU167" i="2"/>
  <c r="AU251" i="2"/>
  <c r="AU142" i="2"/>
  <c r="AU295" i="2"/>
  <c r="AU95" i="2"/>
  <c r="AU508" i="2"/>
  <c r="AU59" i="2"/>
  <c r="AU418" i="2"/>
  <c r="AU61" i="2"/>
  <c r="AU518" i="2"/>
  <c r="AU316" i="2"/>
  <c r="AU514" i="2"/>
  <c r="AU411" i="2"/>
  <c r="AU583" i="2"/>
  <c r="AU594" i="2"/>
  <c r="AU58" i="2"/>
  <c r="AU372" i="2"/>
  <c r="AU42" i="2"/>
  <c r="AU215" i="2"/>
  <c r="AU162" i="2"/>
  <c r="AU138" i="2"/>
  <c r="AU242" i="2"/>
  <c r="AU3" i="2"/>
  <c r="AU341" i="2"/>
  <c r="AU65" i="2"/>
  <c r="AU283" i="2"/>
  <c r="AU667" i="2"/>
  <c r="AU456" i="2"/>
  <c r="AU543" i="2"/>
  <c r="AU726" i="2"/>
  <c r="AU522" i="2"/>
  <c r="AU174" i="2"/>
  <c r="AU230" i="2"/>
  <c r="AU530" i="2"/>
  <c r="AU180" i="2"/>
  <c r="AU269" i="2"/>
  <c r="AU84" i="2"/>
  <c r="AU204" i="2"/>
  <c r="AU407" i="2"/>
  <c r="AU154" i="2"/>
  <c r="AU729" i="2"/>
  <c r="AU655" i="2"/>
  <c r="AU56" i="2"/>
  <c r="AU254" i="2"/>
  <c r="AU79" i="2"/>
  <c r="AU77" i="2"/>
  <c r="AU320" i="2"/>
  <c r="AU190" i="2"/>
  <c r="AU706" i="2"/>
  <c r="AU286" i="2"/>
  <c r="AU570" i="2"/>
  <c r="AU615" i="2"/>
  <c r="AU321" i="2"/>
  <c r="AU637" i="2"/>
  <c r="AU487" i="2"/>
  <c r="AU244" i="2"/>
  <c r="AU39" i="2"/>
  <c r="AU611" i="2"/>
  <c r="AU206" i="2"/>
  <c r="AU239" i="2"/>
  <c r="AU635" i="2"/>
  <c r="AU453" i="2"/>
  <c r="AU177" i="2"/>
  <c r="AU604" i="2"/>
  <c r="AU22" i="2"/>
  <c r="AU296" i="2"/>
  <c r="AU98" i="2"/>
  <c r="AU263" i="2"/>
  <c r="AU245" i="2"/>
  <c r="AU51" i="2"/>
  <c r="AU467" i="2"/>
  <c r="AU113" i="2"/>
  <c r="AU136" i="2"/>
  <c r="AU653" i="2"/>
  <c r="AU385" i="2"/>
  <c r="AU15" i="2"/>
  <c r="AU431" i="2"/>
  <c r="AU214" i="2"/>
  <c r="AU132" i="2"/>
  <c r="AU585" i="2"/>
  <c r="AU364" i="2"/>
  <c r="AU71" i="2"/>
  <c r="AU68" i="2"/>
  <c r="AU345" i="2"/>
  <c r="AU285" i="2"/>
  <c r="AU535" i="2"/>
  <c r="AU60" i="2"/>
  <c r="AU82" i="2"/>
  <c r="AU427" i="2"/>
  <c r="AU253" i="2"/>
  <c r="AU131" i="2"/>
  <c r="AU246" i="2"/>
  <c r="AU298" i="2"/>
  <c r="AU355" i="2"/>
  <c r="AU30" i="2"/>
  <c r="AU276" i="2"/>
  <c r="AU57" i="2"/>
  <c r="AU123" i="2"/>
  <c r="AU420" i="2"/>
  <c r="AU155" i="2"/>
  <c r="AU567" i="2"/>
  <c r="AU527" i="2"/>
  <c r="AU278" i="2"/>
  <c r="AU413" i="2"/>
  <c r="AU558" i="2"/>
  <c r="AU135" i="2"/>
  <c r="AU282" i="2"/>
  <c r="AU85" i="2"/>
  <c r="AU124" i="2"/>
  <c r="AU398" i="2"/>
  <c r="AU325" i="2"/>
  <c r="AU309" i="2"/>
  <c r="AU415" i="2"/>
  <c r="AU616" i="2"/>
  <c r="AU613" i="2"/>
  <c r="AU169" i="2"/>
  <c r="AU496" i="2"/>
  <c r="AU369" i="2"/>
  <c r="AU476" i="2"/>
  <c r="AU90" i="2"/>
  <c r="AU538" i="2"/>
  <c r="AU505" i="2"/>
  <c r="AU129" i="2"/>
  <c r="AU446" i="2"/>
  <c r="AU677" i="2"/>
  <c r="AU556" i="2"/>
  <c r="AU519" i="2"/>
  <c r="AU159" i="2"/>
  <c r="AU255" i="2"/>
  <c r="AU185" i="2"/>
  <c r="AU62" i="2"/>
  <c r="AU7" i="2"/>
  <c r="AU277" i="2"/>
  <c r="AU140" i="2"/>
  <c r="AU393" i="2"/>
  <c r="AU238" i="2"/>
  <c r="AU620" i="2"/>
  <c r="AU23" i="2"/>
  <c r="AU681" i="2"/>
  <c r="AU165" i="2"/>
  <c r="AU559" i="2"/>
  <c r="AU440" i="2"/>
  <c r="AU657" i="2"/>
  <c r="AU8" i="2"/>
  <c r="AU548" i="2"/>
  <c r="AU374" i="2"/>
  <c r="AU335" i="2"/>
  <c r="AU18" i="2"/>
  <c r="AU603" i="2"/>
  <c r="AU394" i="2"/>
  <c r="AU489" i="2"/>
  <c r="AU406" i="2"/>
  <c r="AU540" i="2"/>
  <c r="AU428" i="2"/>
  <c r="AU405" i="2"/>
  <c r="AU198" i="2"/>
  <c r="AU257" i="2"/>
  <c r="AU141" i="2"/>
  <c r="AU217" i="2"/>
  <c r="AU127" i="2"/>
  <c r="AU267" i="2"/>
  <c r="AU478" i="2"/>
  <c r="AU360" i="2"/>
  <c r="AU243" i="2"/>
  <c r="AU248" i="2"/>
  <c r="AU485" i="2"/>
  <c r="AU400" i="2"/>
  <c r="AU121" i="2"/>
  <c r="AU382" i="2"/>
  <c r="AU333" i="2"/>
  <c r="AU638" i="2"/>
  <c r="AU158" i="2"/>
  <c r="AU338" i="2"/>
  <c r="AU301" i="2"/>
  <c r="AU201" i="2"/>
  <c r="AU586" i="2"/>
  <c r="AU346" i="2"/>
  <c r="AU228" i="2"/>
  <c r="AU265" i="2"/>
  <c r="AU494" i="2"/>
  <c r="AU590" i="2"/>
  <c r="AU146" i="2"/>
  <c r="AU222" i="2"/>
  <c r="AU555" i="2"/>
  <c r="AU27" i="2"/>
  <c r="AU252" i="2"/>
  <c r="AU189" i="2"/>
  <c r="AU202" i="2"/>
  <c r="AU20" i="2"/>
  <c r="AU376" i="2"/>
  <c r="AU593" i="2"/>
  <c r="AU86" i="2"/>
  <c r="AU232" i="2"/>
  <c r="AU87" i="2"/>
  <c r="AU67" i="2"/>
  <c r="AU80" i="2"/>
  <c r="AU137" i="2"/>
  <c r="AU531" i="2"/>
  <c r="AU479" i="2"/>
  <c r="AU191" i="2"/>
  <c r="AU504" i="2"/>
  <c r="AU305" i="2"/>
  <c r="AU684" i="2"/>
  <c r="AU328" i="2"/>
  <c r="AU224" i="2"/>
  <c r="AU551" i="2"/>
  <c r="AU171" i="2"/>
  <c r="AU643" i="2"/>
  <c r="AU404" i="2"/>
  <c r="AU170" i="2"/>
  <c r="AU290" i="2"/>
  <c r="AU502" i="2"/>
  <c r="AU14" i="2"/>
  <c r="AU168" i="2"/>
  <c r="AU534" i="2"/>
  <c r="AU425" i="2"/>
  <c r="AU161" i="2"/>
  <c r="AU272" i="2"/>
  <c r="AU195" i="2"/>
  <c r="AU153" i="2"/>
  <c r="AU119" i="2"/>
  <c r="AU529" i="2"/>
  <c r="AU663" i="2"/>
  <c r="AU107" i="2"/>
  <c r="AU200" i="2"/>
  <c r="AU669" i="2"/>
  <c r="AU73" i="2"/>
  <c r="AU632" i="2"/>
  <c r="AU11" i="2"/>
  <c r="AU120" i="2"/>
  <c r="AU686" i="2"/>
  <c r="AU93" i="2"/>
  <c r="AU249" i="2"/>
  <c r="AU483" i="2"/>
  <c r="AU579" i="2"/>
  <c r="AU106" i="2"/>
  <c r="AU34" i="2"/>
  <c r="AU351" i="2"/>
  <c r="AU577" i="2"/>
  <c r="AU510" i="2"/>
  <c r="AU416" i="2"/>
  <c r="AU13" i="2"/>
  <c r="AU454" i="2"/>
  <c r="AU40" i="2"/>
  <c r="AU118" i="2"/>
  <c r="AU275" i="2"/>
  <c r="AU672" i="2"/>
  <c r="AU227" i="2"/>
  <c r="AU381" i="2"/>
  <c r="AU472" i="2"/>
  <c r="AU439" i="2"/>
  <c r="AU410" i="2"/>
  <c r="AU29" i="2"/>
  <c r="AU378" i="2"/>
  <c r="AU38" i="2"/>
  <c r="AU337" i="2"/>
  <c r="AU442" i="2"/>
  <c r="AU572" i="2"/>
  <c r="AU490" i="2"/>
  <c r="AU652" i="2"/>
  <c r="AU46" i="2"/>
  <c r="AU469" i="2"/>
  <c r="AV234" i="2" l="1"/>
  <c r="AV17" i="2"/>
  <c r="AV626" i="2"/>
  <c r="AV441" i="2"/>
  <c r="AV637" i="2"/>
  <c r="AV296" i="2"/>
  <c r="AV655" i="2"/>
  <c r="AV424" i="2"/>
  <c r="W52" i="3"/>
  <c r="Y100" i="3"/>
  <c r="AV701" i="2"/>
  <c r="Y85" i="3"/>
  <c r="W77" i="3"/>
  <c r="W28" i="3"/>
  <c r="Y109" i="3"/>
  <c r="W21" i="3"/>
  <c r="W36" i="3"/>
  <c r="Y73" i="3"/>
  <c r="W85" i="3"/>
  <c r="W44" i="3"/>
  <c r="W109" i="3"/>
  <c r="Y33" i="3"/>
  <c r="W72" i="3"/>
  <c r="Y70" i="3"/>
  <c r="W42" i="3"/>
  <c r="Y49" i="3"/>
  <c r="Y48" i="3"/>
  <c r="W81" i="3"/>
  <c r="Y46" i="3"/>
  <c r="W47" i="3"/>
  <c r="Y107" i="3"/>
  <c r="W101" i="3"/>
  <c r="Y50" i="3"/>
  <c r="W63" i="3"/>
  <c r="Y35" i="3"/>
  <c r="W11" i="3"/>
  <c r="Y13" i="3"/>
  <c r="W10" i="3"/>
  <c r="Y32" i="3"/>
  <c r="Y75" i="3"/>
  <c r="W14" i="3"/>
  <c r="Y26" i="3"/>
  <c r="Y87" i="3"/>
  <c r="W4" i="3"/>
  <c r="Y16" i="3"/>
  <c r="W57" i="3"/>
  <c r="Y60" i="3"/>
  <c r="W83" i="3"/>
  <c r="W59" i="3"/>
  <c r="W107" i="3"/>
  <c r="Y99" i="3"/>
  <c r="W66" i="3"/>
  <c r="Y114" i="3"/>
  <c r="W26" i="3"/>
  <c r="Y84" i="3"/>
  <c r="W113" i="3"/>
  <c r="Y19" i="3"/>
  <c r="W5" i="3"/>
  <c r="W67" i="3"/>
  <c r="W71" i="3"/>
  <c r="Y72" i="3"/>
  <c r="W117" i="3"/>
  <c r="Y44" i="3"/>
  <c r="W13" i="3"/>
  <c r="Y10" i="3"/>
  <c r="W93" i="3"/>
  <c r="W75" i="3"/>
  <c r="W58" i="3"/>
  <c r="W69" i="3"/>
  <c r="Y88" i="3"/>
  <c r="Y106" i="3"/>
  <c r="W48" i="3"/>
  <c r="Y15" i="3"/>
  <c r="Y53" i="3"/>
  <c r="W29" i="3"/>
  <c r="Y120" i="3"/>
  <c r="W34" i="3"/>
  <c r="W82" i="3"/>
  <c r="W60" i="3"/>
  <c r="Y83" i="3"/>
  <c r="Y59" i="3"/>
  <c r="W19" i="3"/>
  <c r="Y74" i="3"/>
  <c r="Y104" i="3"/>
  <c r="W30" i="3"/>
  <c r="W37" i="3"/>
  <c r="Y115" i="3"/>
  <c r="W99" i="3"/>
  <c r="Y105" i="3"/>
  <c r="Y79" i="3"/>
  <c r="W32" i="3"/>
  <c r="Y43" i="3"/>
  <c r="Y71" i="3"/>
  <c r="W89" i="3"/>
  <c r="Y108" i="3"/>
  <c r="W86" i="3"/>
  <c r="Y111" i="3"/>
  <c r="W102" i="3"/>
  <c r="Y92" i="3"/>
  <c r="W108" i="3"/>
  <c r="Y58" i="3"/>
  <c r="Y69" i="3"/>
  <c r="W120" i="3"/>
  <c r="W24" i="3"/>
  <c r="Y98" i="3"/>
  <c r="Y116" i="3"/>
  <c r="W27" i="3"/>
  <c r="Y118" i="3"/>
  <c r="W96" i="3"/>
  <c r="Y7" i="3"/>
  <c r="W103" i="3"/>
  <c r="Y110" i="3"/>
  <c r="W88" i="3"/>
  <c r="Y22" i="3"/>
  <c r="W97" i="3"/>
  <c r="Y17" i="3"/>
  <c r="W95" i="3"/>
  <c r="W116" i="3"/>
  <c r="Y25" i="3"/>
  <c r="W56" i="3"/>
  <c r="W6" i="3"/>
  <c r="Y6" i="3"/>
  <c r="Y95" i="3"/>
  <c r="W46" i="3"/>
  <c r="Y12" i="3"/>
  <c r="Y30" i="3"/>
  <c r="W55" i="3"/>
  <c r="Y23" i="3"/>
  <c r="Y11" i="3"/>
  <c r="Y37" i="3"/>
  <c r="W111" i="3"/>
  <c r="W20" i="3"/>
  <c r="Y31" i="3"/>
  <c r="W50" i="3"/>
  <c r="Y56" i="3"/>
  <c r="W68" i="3"/>
  <c r="Y39" i="3"/>
  <c r="W41" i="3"/>
  <c r="Y121" i="3"/>
  <c r="W65" i="3"/>
  <c r="W115" i="3"/>
  <c r="Y77" i="3"/>
  <c r="W84" i="3"/>
  <c r="Y29" i="3"/>
  <c r="Y24" i="3"/>
  <c r="W78" i="3"/>
  <c r="W98" i="3"/>
  <c r="Y64" i="3"/>
  <c r="Y8" i="3"/>
  <c r="W114" i="3"/>
  <c r="W9" i="3"/>
  <c r="Y96" i="3"/>
  <c r="W16" i="3"/>
  <c r="Y63" i="3"/>
  <c r="Y103" i="3"/>
  <c r="Y62" i="3"/>
  <c r="W18" i="3"/>
  <c r="W45" i="3"/>
  <c r="W122" i="3"/>
  <c r="Y94" i="3"/>
  <c r="W119" i="3"/>
  <c r="W91" i="3"/>
  <c r="Y36" i="3"/>
  <c r="W12" i="3"/>
  <c r="Y101" i="3"/>
  <c r="W38" i="3"/>
  <c r="Y57" i="3"/>
  <c r="W105" i="3"/>
  <c r="W22" i="3"/>
  <c r="Y93" i="3"/>
  <c r="W106" i="3"/>
  <c r="Y68" i="3"/>
  <c r="W8" i="3"/>
  <c r="W33" i="3"/>
  <c r="Y41" i="3"/>
  <c r="W70" i="3"/>
  <c r="Y89" i="3"/>
  <c r="Y40" i="3"/>
  <c r="Y45" i="3"/>
  <c r="W112" i="3"/>
  <c r="W40" i="3"/>
  <c r="Y91" i="3"/>
  <c r="W110" i="3"/>
  <c r="Y4" i="3"/>
  <c r="W92" i="3"/>
  <c r="Y5" i="3"/>
  <c r="Y78" i="3"/>
  <c r="W76" i="3"/>
  <c r="Y27" i="3"/>
  <c r="Y122" i="3"/>
  <c r="W15" i="3"/>
  <c r="Y21" i="3"/>
  <c r="Y76" i="3"/>
  <c r="Y119" i="3"/>
  <c r="W7" i="3"/>
  <c r="Y81" i="3"/>
  <c r="W90" i="3"/>
  <c r="W2" i="3"/>
  <c r="Y54" i="3"/>
  <c r="W100" i="3"/>
  <c r="Y51" i="3"/>
  <c r="W35" i="3"/>
  <c r="Y47" i="3"/>
  <c r="Y20" i="3"/>
  <c r="W80" i="3"/>
  <c r="Y117" i="3"/>
  <c r="Y102" i="3"/>
  <c r="Y61" i="3"/>
  <c r="Y86" i="3"/>
  <c r="Y34" i="3"/>
  <c r="W43" i="3"/>
  <c r="W53" i="3"/>
  <c r="Y18" i="3"/>
  <c r="W79" i="3"/>
  <c r="W51" i="3"/>
  <c r="Y112" i="3"/>
  <c r="W104" i="3"/>
  <c r="Y66" i="3"/>
  <c r="Y42" i="3"/>
  <c r="W3" i="3"/>
  <c r="Y97" i="3"/>
  <c r="W31" i="3"/>
  <c r="Y67" i="3"/>
  <c r="W121" i="3"/>
  <c r="Y9" i="3"/>
  <c r="W74" i="3"/>
  <c r="Y65" i="3"/>
  <c r="Y90" i="3"/>
  <c r="W25" i="3"/>
  <c r="Y38" i="3"/>
  <c r="W64" i="3"/>
  <c r="Y2" i="3"/>
  <c r="W23" i="3"/>
  <c r="W17" i="3"/>
  <c r="Y14" i="3"/>
  <c r="W87" i="3"/>
  <c r="Y113" i="3"/>
  <c r="W54" i="3"/>
  <c r="W61" i="3"/>
  <c r="Y28" i="3"/>
  <c r="W39" i="3"/>
  <c r="Y52" i="3"/>
  <c r="W49" i="3"/>
  <c r="Y3" i="3"/>
  <c r="W62" i="3"/>
  <c r="Y82" i="3"/>
  <c r="W73" i="3"/>
  <c r="W118" i="3"/>
  <c r="Y80" i="3"/>
  <c r="W94" i="3"/>
  <c r="Y55" i="3"/>
  <c r="AV418" i="2"/>
  <c r="AV194" i="2"/>
  <c r="AV371" i="2"/>
  <c r="AV161" i="2"/>
  <c r="AV224" i="2"/>
  <c r="AV20" i="2"/>
  <c r="AV346" i="2"/>
  <c r="AV7" i="2"/>
  <c r="AV49" i="2"/>
  <c r="AV723" i="2"/>
  <c r="AV575" i="2"/>
  <c r="AV327" i="2"/>
  <c r="AV592" i="2"/>
  <c r="AV539" i="2"/>
  <c r="AV395" i="2"/>
  <c r="AV435" i="2"/>
  <c r="AV492" i="2"/>
  <c r="AV730" i="2"/>
  <c r="AV132" i="2"/>
  <c r="AV176" i="2"/>
  <c r="AV64" i="2"/>
  <c r="AV314" i="2"/>
  <c r="AV184" i="2"/>
  <c r="AV587" i="2"/>
  <c r="AV378" i="2"/>
  <c r="AV13" i="2"/>
  <c r="AV120" i="2"/>
  <c r="AV409" i="2"/>
  <c r="AV610" i="2"/>
  <c r="AV544" i="2"/>
  <c r="AV305" i="2"/>
  <c r="AV347" i="2"/>
  <c r="AV291" i="2"/>
  <c r="AV606" i="2"/>
  <c r="AV414" i="2"/>
  <c r="AV24" i="2"/>
  <c r="AV172" i="2"/>
  <c r="AV671" i="2"/>
  <c r="AV292" i="2"/>
  <c r="AV141" i="2"/>
  <c r="AV136" i="2"/>
  <c r="AV476" i="2"/>
  <c r="AV282" i="2"/>
  <c r="AV280" i="2"/>
  <c r="AV421" i="2"/>
  <c r="AV501" i="2"/>
  <c r="AV631" i="2"/>
  <c r="AV65" i="2"/>
  <c r="AV117" i="2"/>
  <c r="AV506" i="2"/>
  <c r="AV122" i="2"/>
  <c r="AV452" i="2"/>
  <c r="AV156" i="2"/>
  <c r="AV537" i="2"/>
  <c r="AV22" i="2"/>
  <c r="AV321" i="2"/>
  <c r="AV729" i="2"/>
  <c r="AV59" i="2"/>
  <c r="AV444" i="2"/>
  <c r="AV523" i="2"/>
  <c r="AV597" i="2"/>
  <c r="AV425" i="2"/>
  <c r="AV328" i="2"/>
  <c r="AV202" i="2"/>
  <c r="AV586" i="2"/>
  <c r="AV62" i="2"/>
  <c r="AV547" i="2"/>
  <c r="AV481" i="2"/>
  <c r="AV433" i="2"/>
  <c r="AV35" i="2"/>
  <c r="AV183" i="2"/>
  <c r="AV342" i="2"/>
  <c r="AV618" i="2"/>
  <c r="AV661" i="2"/>
  <c r="AV300" i="2"/>
  <c r="AV687" i="2"/>
  <c r="AV121" i="2"/>
  <c r="AV467" i="2"/>
  <c r="AV81" i="2"/>
  <c r="AV179" i="2"/>
  <c r="AV88" i="2"/>
  <c r="AV675" i="2"/>
  <c r="AV546" i="2"/>
  <c r="AV276" i="2"/>
  <c r="AV29" i="2"/>
  <c r="AV416" i="2"/>
  <c r="AV11" i="2"/>
  <c r="AV379" i="2"/>
  <c r="AV645" i="2"/>
  <c r="AV498" i="2"/>
  <c r="AV504" i="2"/>
  <c r="AV133" i="2"/>
  <c r="AV48" i="2"/>
  <c r="AV649" i="2"/>
  <c r="AV639" i="2"/>
  <c r="AV193" i="2"/>
  <c r="AV384" i="2"/>
  <c r="AV642" i="2"/>
  <c r="AV535" i="2"/>
  <c r="AV489" i="2"/>
  <c r="AV294" i="2"/>
  <c r="AV369" i="2"/>
  <c r="AV135" i="2"/>
  <c r="AV279" i="2"/>
  <c r="AV680" i="2"/>
  <c r="AV413" i="2"/>
  <c r="AV204" i="2"/>
  <c r="AV662" i="2"/>
  <c r="AV708" i="2"/>
  <c r="AV341" i="2"/>
  <c r="AV197" i="2"/>
  <c r="AV219" i="2"/>
  <c r="AV4" i="2"/>
  <c r="AV163" i="2"/>
  <c r="AV403" i="2"/>
  <c r="AV486" i="2"/>
  <c r="AV604" i="2"/>
  <c r="AV615" i="2"/>
  <c r="AV154" i="2"/>
  <c r="AV508" i="2"/>
  <c r="AV233" i="2"/>
  <c r="AV550" i="2"/>
  <c r="AV115" i="2"/>
  <c r="AV469" i="2"/>
  <c r="AV534" i="2"/>
  <c r="AV189" i="2"/>
  <c r="AV201" i="2"/>
  <c r="AV185" i="2"/>
  <c r="AV383" i="2"/>
  <c r="AV358" i="2"/>
  <c r="AV629" i="2"/>
  <c r="AV144" i="2"/>
  <c r="AV710" i="2"/>
  <c r="AV388" i="2"/>
  <c r="AV693" i="2"/>
  <c r="AV650" i="2"/>
  <c r="AV377" i="2"/>
  <c r="AV89" i="2"/>
  <c r="AV267" i="2"/>
  <c r="AV447" i="2"/>
  <c r="AV432" i="2"/>
  <c r="AV474" i="2"/>
  <c r="AV331" i="2"/>
  <c r="AV507" i="2"/>
  <c r="AV459" i="2"/>
  <c r="AV253" i="2"/>
  <c r="AV410" i="2"/>
  <c r="AV510" i="2"/>
  <c r="AV632" i="2"/>
  <c r="AV722" i="2"/>
  <c r="AV553" i="2"/>
  <c r="AV281" i="2"/>
  <c r="AV191" i="2"/>
  <c r="AV196" i="2"/>
  <c r="AV231" i="2"/>
  <c r="AV623" i="2"/>
  <c r="AV355" i="2"/>
  <c r="AV350" i="2"/>
  <c r="AV694" i="2"/>
  <c r="AV430" i="2"/>
  <c r="AV385" i="2"/>
  <c r="AV220" i="2"/>
  <c r="AV496" i="2"/>
  <c r="AV558" i="2"/>
  <c r="AV536" i="2"/>
  <c r="AV582" i="2"/>
  <c r="AV278" i="2"/>
  <c r="AV527" i="2"/>
  <c r="AV84" i="2"/>
  <c r="AV209" i="2"/>
  <c r="AV690" i="2"/>
  <c r="AV3" i="2"/>
  <c r="AV181" i="2"/>
  <c r="AV216" i="2"/>
  <c r="AV186" i="2"/>
  <c r="AV683" i="2"/>
  <c r="AV299" i="2"/>
  <c r="AV633" i="2"/>
  <c r="AV177" i="2"/>
  <c r="AV570" i="2"/>
  <c r="AV407" i="2"/>
  <c r="AV95" i="2"/>
  <c r="AV53" i="2"/>
  <c r="AV491" i="2"/>
  <c r="AV46" i="2"/>
  <c r="AV168" i="2"/>
  <c r="AV531" i="2"/>
  <c r="AV252" i="2"/>
  <c r="AV255" i="2"/>
  <c r="AV349" i="2"/>
  <c r="AV100" i="2"/>
  <c r="AV76" i="2"/>
  <c r="AV396" i="2"/>
  <c r="AV497" i="2"/>
  <c r="AV298" i="2"/>
  <c r="AV74" i="2"/>
  <c r="AV306" i="2"/>
  <c r="AV75" i="2"/>
  <c r="AV656" i="2"/>
  <c r="AV405" i="2"/>
  <c r="AV634" i="2"/>
  <c r="AV247" i="2"/>
  <c r="AV716" i="2"/>
  <c r="AV343" i="2"/>
  <c r="AV464" i="2"/>
  <c r="AV699" i="2"/>
  <c r="AV71" i="2"/>
  <c r="AV439" i="2"/>
  <c r="AV577" i="2"/>
  <c r="AV73" i="2"/>
  <c r="AV125" i="2"/>
  <c r="AV584" i="2"/>
  <c r="AV493" i="2"/>
  <c r="AV479" i="2"/>
  <c r="AV676" i="2"/>
  <c r="AV359" i="2"/>
  <c r="AV700" i="2"/>
  <c r="AV285" i="2"/>
  <c r="AV608" i="2"/>
  <c r="AV588" i="2"/>
  <c r="AV357" i="2"/>
  <c r="AV482" i="2"/>
  <c r="AV548" i="2"/>
  <c r="AV324" i="2"/>
  <c r="AV169" i="2"/>
  <c r="AV725" i="2"/>
  <c r="AV628" i="2"/>
  <c r="AV720" i="2"/>
  <c r="AV567" i="2"/>
  <c r="AV155" i="2"/>
  <c r="AV269" i="2"/>
  <c r="AV108" i="2"/>
  <c r="AV375" i="2"/>
  <c r="AV242" i="2"/>
  <c r="AV307" i="2"/>
  <c r="AV714" i="2"/>
  <c r="AV188" i="2"/>
  <c r="AV484" i="2"/>
  <c r="AV261" i="2"/>
  <c r="AV83" i="2"/>
  <c r="AV453" i="2"/>
  <c r="AV286" i="2"/>
  <c r="AV295" i="2"/>
  <c r="AV289" i="2"/>
  <c r="AV250" i="2"/>
  <c r="AV652" i="2"/>
  <c r="AV14" i="2"/>
  <c r="AV137" i="2"/>
  <c r="AV27" i="2"/>
  <c r="AV165" i="2"/>
  <c r="AV159" i="2"/>
  <c r="AV711" i="2"/>
  <c r="AV648" i="2"/>
  <c r="AV408" i="2"/>
  <c r="AV213" i="2"/>
  <c r="AV513" i="2"/>
  <c r="AV68" i="2"/>
  <c r="AV164" i="2"/>
  <c r="AV434" i="2"/>
  <c r="AV480" i="2"/>
  <c r="AV235" i="2"/>
  <c r="AV335" i="2"/>
  <c r="AV304" i="2"/>
  <c r="AV236" i="2"/>
  <c r="AV576" i="2"/>
  <c r="AV344" i="2"/>
  <c r="AV240" i="2"/>
  <c r="AV382" i="2"/>
  <c r="AV653" i="2"/>
  <c r="AV472" i="2"/>
  <c r="AV351" i="2"/>
  <c r="AV669" i="2"/>
  <c r="AV288" i="2"/>
  <c r="AV627" i="2"/>
  <c r="AV246" i="2"/>
  <c r="AV151" i="2"/>
  <c r="AV319" i="2"/>
  <c r="AV69" i="2"/>
  <c r="AV666" i="2"/>
  <c r="AV431" i="2"/>
  <c r="AV212" i="2"/>
  <c r="AV50" i="2"/>
  <c r="AV92" i="2"/>
  <c r="AV717" i="2"/>
  <c r="AV602" i="2"/>
  <c r="AV519" i="2"/>
  <c r="AV613" i="2"/>
  <c r="AV373" i="2"/>
  <c r="AV149" i="2"/>
  <c r="AV420" i="2"/>
  <c r="AV123" i="2"/>
  <c r="AV180" i="2"/>
  <c r="AV37" i="2"/>
  <c r="AV302" i="2"/>
  <c r="AV162" i="2"/>
  <c r="AV419" i="2"/>
  <c r="AV458" i="2"/>
  <c r="AV574" i="2"/>
  <c r="AV689" i="2"/>
  <c r="AV520" i="2"/>
  <c r="AV695" i="2"/>
  <c r="AV635" i="2"/>
  <c r="AV706" i="2"/>
  <c r="AV142" i="2"/>
  <c r="AV735" i="2"/>
  <c r="AV332" i="2"/>
  <c r="AV490" i="2"/>
  <c r="AV502" i="2"/>
  <c r="AV80" i="2"/>
  <c r="AV555" i="2"/>
  <c r="AV681" i="2"/>
  <c r="AV617" i="2"/>
  <c r="AV47" i="2"/>
  <c r="AV578" i="2"/>
  <c r="AV45" i="2"/>
  <c r="AV192" i="2"/>
  <c r="AV670" i="2"/>
  <c r="AV51" i="2"/>
  <c r="AV595" i="2"/>
  <c r="AV271" i="2"/>
  <c r="AV436" i="2"/>
  <c r="AV437" i="2"/>
  <c r="AV559" i="2"/>
  <c r="AV524" i="2"/>
  <c r="AV463" i="2"/>
  <c r="AV471" i="2"/>
  <c r="AV284" i="2"/>
  <c r="AV360" i="2"/>
  <c r="AV26" i="2"/>
  <c r="AV381" i="2"/>
  <c r="AV34" i="2"/>
  <c r="AV200" i="2"/>
  <c r="AV54" i="2"/>
  <c r="AV256" i="2"/>
  <c r="AV345" i="2"/>
  <c r="AV147" i="2"/>
  <c r="AV178" i="2"/>
  <c r="AV718" i="2"/>
  <c r="AV400" i="2"/>
  <c r="AV245" i="2"/>
  <c r="AV356" i="2"/>
  <c r="AV721" i="2"/>
  <c r="AV495" i="2"/>
  <c r="AV462" i="2"/>
  <c r="AV367" i="2"/>
  <c r="AV556" i="2"/>
  <c r="AV616" i="2"/>
  <c r="AV293" i="2"/>
  <c r="AV644" i="2"/>
  <c r="AV131" i="2"/>
  <c r="AV30" i="2"/>
  <c r="AV530" i="2"/>
  <c r="AV287" i="2"/>
  <c r="AV688" i="2"/>
  <c r="AV42" i="2"/>
  <c r="AV94" i="2"/>
  <c r="AV138" i="2"/>
  <c r="AV532" i="2"/>
  <c r="AV466" i="2"/>
  <c r="AV336" i="2"/>
  <c r="AV274" i="2"/>
  <c r="AV239" i="2"/>
  <c r="AV190" i="2"/>
  <c r="AV251" i="2"/>
  <c r="AV218" i="2"/>
  <c r="AV297" i="2"/>
  <c r="AV290" i="2"/>
  <c r="AV67" i="2"/>
  <c r="AV222" i="2"/>
  <c r="AV23" i="2"/>
  <c r="AV696" i="2"/>
  <c r="AV10" i="2"/>
  <c r="AV52" i="2"/>
  <c r="AV6" i="2"/>
  <c r="AV515" i="2"/>
  <c r="AV417" i="2"/>
  <c r="AV443" i="2"/>
  <c r="AV266" i="2"/>
  <c r="AV229" i="2"/>
  <c r="AV598" i="2"/>
  <c r="AV564" i="2"/>
  <c r="AV704" i="2"/>
  <c r="AV2" i="2"/>
  <c r="AV268" i="2"/>
  <c r="AV624" i="2"/>
  <c r="AV99" i="2"/>
  <c r="AV198" i="2"/>
  <c r="AV659" i="2"/>
  <c r="AV227" i="2"/>
  <c r="AV106" i="2"/>
  <c r="AV107" i="2"/>
  <c r="AV509" i="2"/>
  <c r="AV15" i="2"/>
  <c r="AV614" i="2"/>
  <c r="AV273" i="2"/>
  <c r="AV91" i="2"/>
  <c r="AV127" i="2"/>
  <c r="AV647" i="2"/>
  <c r="AV70" i="2"/>
  <c r="AV41" i="2"/>
  <c r="AV658" i="2"/>
  <c r="AV485" i="2"/>
  <c r="AV565" i="2"/>
  <c r="AV438" i="2"/>
  <c r="AV677" i="2"/>
  <c r="AV415" i="2"/>
  <c r="AV545" i="2"/>
  <c r="AV152" i="2"/>
  <c r="AV585" i="2"/>
  <c r="AV60" i="2"/>
  <c r="AV230" i="2"/>
  <c r="AV601" i="2"/>
  <c r="AV571" i="2"/>
  <c r="AV58" i="2"/>
  <c r="AV468" i="2"/>
  <c r="AV215" i="2"/>
  <c r="AV391" i="2"/>
  <c r="AV511" i="2"/>
  <c r="AV16" i="2"/>
  <c r="AV697" i="2"/>
  <c r="AV206" i="2"/>
  <c r="AV320" i="2"/>
  <c r="AV167" i="2"/>
  <c r="AV488" i="2"/>
  <c r="AV678" i="2"/>
  <c r="AV529" i="2"/>
  <c r="AV170" i="2"/>
  <c r="AV87" i="2"/>
  <c r="AV146" i="2"/>
  <c r="AV620" i="2"/>
  <c r="AV111" i="2"/>
  <c r="AV28" i="2"/>
  <c r="AV354" i="2"/>
  <c r="AV731" i="2"/>
  <c r="AV674" i="2"/>
  <c r="AV712" i="2"/>
  <c r="AV399" i="2"/>
  <c r="AV475" i="2"/>
  <c r="AV150" i="2"/>
  <c r="AV33" i="2"/>
  <c r="AV561" i="2"/>
  <c r="AV348" i="2"/>
  <c r="AV317" i="2"/>
  <c r="AV503" i="2"/>
  <c r="AV500" i="2"/>
  <c r="AV211" i="2"/>
  <c r="AV352" i="2"/>
  <c r="AV394" i="2"/>
  <c r="AV605" i="2"/>
  <c r="AV672" i="2"/>
  <c r="AV579" i="2"/>
  <c r="AV663" i="2"/>
  <c r="AV210" i="2"/>
  <c r="AV248" i="2"/>
  <c r="AV310" i="2"/>
  <c r="AV528" i="2"/>
  <c r="AV541" i="2"/>
  <c r="AV448" i="2"/>
  <c r="AV428" i="2"/>
  <c r="AV78" i="2"/>
  <c r="AV25" i="2"/>
  <c r="AV386" i="2"/>
  <c r="AV733" i="2"/>
  <c r="AV257" i="2"/>
  <c r="AV533" i="2"/>
  <c r="AV446" i="2"/>
  <c r="AV309" i="2"/>
  <c r="AV612" i="2"/>
  <c r="AV713" i="2"/>
  <c r="AV473" i="2"/>
  <c r="AV214" i="2"/>
  <c r="AV174" i="2"/>
  <c r="AV465" i="2"/>
  <c r="AV709" i="2"/>
  <c r="AV583" i="2"/>
  <c r="AV66" i="2"/>
  <c r="AV372" i="2"/>
  <c r="AV9" i="2"/>
  <c r="AV702" i="2"/>
  <c r="AV449" i="2"/>
  <c r="AV516" i="2"/>
  <c r="AV611" i="2"/>
  <c r="AV77" i="2"/>
  <c r="AV112" i="2"/>
  <c r="AV173" i="2"/>
  <c r="AV362" i="2"/>
  <c r="AV119" i="2"/>
  <c r="AV404" i="2"/>
  <c r="AV232" i="2"/>
  <c r="AV590" i="2"/>
  <c r="AV238" i="2"/>
  <c r="AV5" i="2"/>
  <c r="AV262" i="2"/>
  <c r="AV560" i="2"/>
  <c r="AV130" i="2"/>
  <c r="AV353" i="2"/>
  <c r="AV638" i="2"/>
  <c r="AV401" i="2"/>
  <c r="AV114" i="2"/>
  <c r="AV521" i="2"/>
  <c r="AV470" i="2"/>
  <c r="AV682" i="2"/>
  <c r="AV622" i="2"/>
  <c r="AV166" i="2"/>
  <c r="AV499" i="2"/>
  <c r="AV241" i="2"/>
  <c r="AV205" i="2"/>
  <c r="AV412" i="2"/>
  <c r="AV8" i="2"/>
  <c r="AV572" i="2"/>
  <c r="AV275" i="2"/>
  <c r="AV483" i="2"/>
  <c r="AV43" i="2"/>
  <c r="AV259" i="2"/>
  <c r="AV217" i="2"/>
  <c r="AV636" i="2"/>
  <c r="AV110" i="2"/>
  <c r="AV563" i="2"/>
  <c r="AV732" i="2"/>
  <c r="AV603" i="2"/>
  <c r="AV301" i="2"/>
  <c r="AV651" i="2"/>
  <c r="AV685" i="2"/>
  <c r="AV607" i="2"/>
  <c r="AV18" i="2"/>
  <c r="AV668" i="2"/>
  <c r="AV129" i="2"/>
  <c r="AV325" i="2"/>
  <c r="AV308" i="2"/>
  <c r="AV370" i="2"/>
  <c r="AV96" i="2"/>
  <c r="AV113" i="2"/>
  <c r="AV522" i="2"/>
  <c r="AV705" i="2"/>
  <c r="AV543" i="2"/>
  <c r="AV389" i="2"/>
  <c r="AV361" i="2"/>
  <c r="AV594" i="2"/>
  <c r="AV270" i="2"/>
  <c r="AV640" i="2"/>
  <c r="AV312" i="2"/>
  <c r="AV573" i="2"/>
  <c r="AV39" i="2"/>
  <c r="AV79" i="2"/>
  <c r="AV316" i="2"/>
  <c r="AV703" i="2"/>
  <c r="AV36" i="2"/>
  <c r="AV153" i="2"/>
  <c r="AV643" i="2"/>
  <c r="AV86" i="2"/>
  <c r="AV494" i="2"/>
  <c r="AV393" i="2"/>
  <c r="AV380" i="2"/>
  <c r="AV313" i="2"/>
  <c r="AV526" i="2"/>
  <c r="AV461" i="2"/>
  <c r="AV599" i="2"/>
  <c r="AV478" i="2"/>
  <c r="AV221" i="2"/>
  <c r="AV728" i="2"/>
  <c r="AV187" i="2"/>
  <c r="AV390" i="2"/>
  <c r="AV692" i="2"/>
  <c r="AV557" i="2"/>
  <c r="AV160" i="2"/>
  <c r="AV12" i="2"/>
  <c r="AV264" i="2"/>
  <c r="AV445" i="2"/>
  <c r="AV207" i="2"/>
  <c r="AV727" i="2"/>
  <c r="AV442" i="2"/>
  <c r="AV118" i="2"/>
  <c r="AV249" i="2"/>
  <c r="AV182" i="2"/>
  <c r="AV719" i="2"/>
  <c r="AV406" i="2"/>
  <c r="AV517" i="2"/>
  <c r="AV223" i="2"/>
  <c r="AV600" i="2"/>
  <c r="AV665" i="2"/>
  <c r="AV440" i="2"/>
  <c r="AV338" i="2"/>
  <c r="AV477" i="2"/>
  <c r="AV225" i="2"/>
  <c r="AV724" i="2"/>
  <c r="AV589" i="2"/>
  <c r="AV57" i="2"/>
  <c r="AV505" i="2"/>
  <c r="AV398" i="2"/>
  <c r="AV311" i="2"/>
  <c r="AV365" i="2"/>
  <c r="AV679" i="2"/>
  <c r="AV340" i="2"/>
  <c r="AV726" i="2"/>
  <c r="AV116" i="2"/>
  <c r="AV456" i="2"/>
  <c r="AV562" i="2"/>
  <c r="AV97" i="2"/>
  <c r="AV411" i="2"/>
  <c r="AV402" i="2"/>
  <c r="AV673" i="2"/>
  <c r="AV105" i="2"/>
  <c r="AV134" i="2"/>
  <c r="AV263" i="2"/>
  <c r="AV244" i="2"/>
  <c r="AV254" i="2"/>
  <c r="AV518" i="2"/>
  <c r="AV569" i="2"/>
  <c r="AV55" i="2"/>
  <c r="AV195" i="2"/>
  <c r="AV171" i="2"/>
  <c r="AV593" i="2"/>
  <c r="AV265" i="2"/>
  <c r="AV140" i="2"/>
  <c r="AV318" i="2"/>
  <c r="AV175" i="2"/>
  <c r="AV103" i="2"/>
  <c r="AV423" i="2"/>
  <c r="AV143" i="2"/>
  <c r="AV540" i="2"/>
  <c r="AV422" i="2"/>
  <c r="AV619" i="2"/>
  <c r="AV609" i="2"/>
  <c r="AV109" i="2"/>
  <c r="AV691" i="2"/>
  <c r="AV698" i="2"/>
  <c r="AV101" i="2"/>
  <c r="AV260" i="2"/>
  <c r="AV203" i="2"/>
  <c r="AV654" i="2"/>
  <c r="AV323" i="2"/>
  <c r="AV734" i="2"/>
  <c r="AV337" i="2"/>
  <c r="AV40" i="2"/>
  <c r="AV93" i="2"/>
  <c r="AV552" i="2"/>
  <c r="AV387" i="2"/>
  <c r="AV374" i="2"/>
  <c r="AV31" i="2"/>
  <c r="AV512" i="2"/>
  <c r="AV392" i="2"/>
  <c r="AV208" i="2"/>
  <c r="AV158" i="2"/>
  <c r="AV549" i="2"/>
  <c r="AV334" i="2"/>
  <c r="AV621" i="2"/>
  <c r="AV333" i="2"/>
  <c r="AV427" i="2"/>
  <c r="AV538" i="2"/>
  <c r="AV124" i="2"/>
  <c r="AV715" i="2"/>
  <c r="AV525" i="2"/>
  <c r="AV63" i="2"/>
  <c r="AV664" i="2"/>
  <c r="AV646" i="2"/>
  <c r="AV667" i="2"/>
  <c r="AV237" i="2"/>
  <c r="AV366" i="2"/>
  <c r="AV514" i="2"/>
  <c r="AV542" i="2"/>
  <c r="AV322" i="2"/>
  <c r="AV326" i="2"/>
  <c r="AV451" i="2"/>
  <c r="AV98" i="2"/>
  <c r="AV487" i="2"/>
  <c r="AV56" i="2"/>
  <c r="AV61" i="2"/>
  <c r="AV580" i="2"/>
  <c r="AV148" i="2"/>
  <c r="AV426" i="2"/>
  <c r="AV272" i="2"/>
  <c r="AV551" i="2"/>
  <c r="AV376" i="2"/>
  <c r="AV228" i="2"/>
  <c r="AV277" i="2"/>
  <c r="AV460" i="2"/>
  <c r="AV226" i="2"/>
  <c r="AV339" i="2"/>
  <c r="AV128" i="2"/>
  <c r="AV596" i="2"/>
  <c r="AV657" i="2"/>
  <c r="AV126" i="2"/>
  <c r="AV44" i="2"/>
  <c r="AV157" i="2"/>
  <c r="AV566" i="2"/>
  <c r="AV315" i="2"/>
  <c r="AV82" i="2"/>
  <c r="AV145" i="2"/>
  <c r="AV554" i="2"/>
  <c r="AV19" i="2"/>
  <c r="AV258" i="2"/>
  <c r="AV707" i="2"/>
  <c r="AV32" i="2"/>
  <c r="AV38" i="2"/>
  <c r="AV454" i="2"/>
  <c r="AV686" i="2"/>
  <c r="AV368" i="2"/>
  <c r="AV591" i="2"/>
  <c r="AV641" i="2"/>
  <c r="AV684" i="2"/>
  <c r="AV429" i="2"/>
  <c r="AV21" i="2"/>
  <c r="AV329" i="2"/>
  <c r="AV457" i="2"/>
  <c r="AV199" i="2"/>
  <c r="AV581" i="2"/>
  <c r="AV450" i="2"/>
  <c r="AV363" i="2"/>
  <c r="AV243" i="2"/>
  <c r="AV364" i="2"/>
  <c r="AV90" i="2"/>
  <c r="AV85" i="2"/>
  <c r="AV630" i="2"/>
  <c r="AV455" i="2"/>
  <c r="AV660" i="2"/>
  <c r="AV104" i="2"/>
  <c r="AV102" i="2"/>
  <c r="AV283" i="2"/>
  <c r="AV72" i="2"/>
  <c r="AV139" i="2"/>
  <c r="AV568" i="2"/>
  <c r="AV330" i="2"/>
  <c r="AV625" i="2"/>
  <c r="AV397" i="2"/>
  <c r="AV303" i="2"/>
  <c r="X49" i="3" l="1"/>
  <c r="X64" i="3"/>
  <c r="X7" i="3"/>
  <c r="X110" i="3"/>
  <c r="X106" i="3"/>
  <c r="X122" i="3"/>
  <c r="X98" i="3"/>
  <c r="X103" i="3"/>
  <c r="X29" i="3"/>
  <c r="X45" i="3"/>
  <c r="X78" i="3"/>
  <c r="X50" i="3"/>
  <c r="X102" i="3"/>
  <c r="X37" i="3"/>
  <c r="X117" i="3"/>
  <c r="X107" i="3"/>
  <c r="X10" i="3"/>
  <c r="X28" i="3"/>
  <c r="X25" i="3"/>
  <c r="X96" i="3"/>
  <c r="X83" i="3"/>
  <c r="X111" i="3"/>
  <c r="X72" i="3"/>
  <c r="X39" i="3"/>
  <c r="X6" i="3"/>
  <c r="X48" i="3"/>
  <c r="X27" i="3"/>
  <c r="X54" i="3"/>
  <c r="X79" i="3"/>
  <c r="X35" i="3"/>
  <c r="X38" i="3"/>
  <c r="Z63" i="3"/>
  <c r="X116" i="3"/>
  <c r="X89" i="3"/>
  <c r="X19" i="3"/>
  <c r="X5" i="3"/>
  <c r="X57" i="3"/>
  <c r="X63" i="3"/>
  <c r="X80" i="3"/>
  <c r="X84" i="3"/>
  <c r="X74" i="3"/>
  <c r="X16" i="3"/>
  <c r="X115" i="3"/>
  <c r="X95" i="3"/>
  <c r="X69" i="3"/>
  <c r="X109" i="3"/>
  <c r="X52" i="3"/>
  <c r="X22" i="3"/>
  <c r="X42" i="3"/>
  <c r="X71" i="3"/>
  <c r="X15" i="3"/>
  <c r="X67" i="3"/>
  <c r="X118" i="3"/>
  <c r="X87" i="3"/>
  <c r="X121" i="3"/>
  <c r="X53" i="3"/>
  <c r="X100" i="3"/>
  <c r="X76" i="3"/>
  <c r="X70" i="3"/>
  <c r="X12" i="3"/>
  <c r="X65" i="3"/>
  <c r="X24" i="3"/>
  <c r="X58" i="3"/>
  <c r="X113" i="3"/>
  <c r="X4" i="3"/>
  <c r="X101" i="3"/>
  <c r="X44" i="3"/>
  <c r="X112" i="3"/>
  <c r="X86" i="3"/>
  <c r="X61" i="3"/>
  <c r="X94" i="3"/>
  <c r="X73" i="3"/>
  <c r="X43" i="3"/>
  <c r="X9" i="3"/>
  <c r="X55" i="3"/>
  <c r="X97" i="3"/>
  <c r="X120" i="3"/>
  <c r="X32" i="3"/>
  <c r="X60" i="3"/>
  <c r="X75" i="3"/>
  <c r="X85" i="3"/>
  <c r="X40" i="3"/>
  <c r="X77" i="3"/>
  <c r="X20" i="3"/>
  <c r="X51" i="3"/>
  <c r="X17" i="3"/>
  <c r="X31" i="3"/>
  <c r="X2" i="3"/>
  <c r="X33" i="3"/>
  <c r="X91" i="3"/>
  <c r="X114" i="3"/>
  <c r="X41" i="3"/>
  <c r="X82" i="3"/>
  <c r="X93" i="3"/>
  <c r="X26" i="3"/>
  <c r="X47" i="3"/>
  <c r="X18" i="3"/>
  <c r="X59" i="3"/>
  <c r="X105" i="3"/>
  <c r="X11" i="3"/>
  <c r="X62" i="3"/>
  <c r="X23" i="3"/>
  <c r="X90" i="3"/>
  <c r="X92" i="3"/>
  <c r="X8" i="3"/>
  <c r="X119" i="3"/>
  <c r="X88" i="3"/>
  <c r="X34" i="3"/>
  <c r="X14" i="3"/>
  <c r="X36" i="3"/>
  <c r="X104" i="3"/>
  <c r="X30" i="3"/>
  <c r="X56" i="3"/>
  <c r="X3" i="3"/>
  <c r="X68" i="3"/>
  <c r="X46" i="3"/>
  <c r="X108" i="3"/>
  <c r="X99" i="3"/>
  <c r="X13" i="3"/>
  <c r="X66" i="3"/>
  <c r="X81" i="3"/>
  <c r="X21" i="3"/>
  <c r="Z52" i="3"/>
  <c r="Z4" i="3"/>
  <c r="Z24" i="3"/>
  <c r="Z66" i="3"/>
  <c r="Z86" i="3"/>
  <c r="Z29" i="3"/>
  <c r="Z39" i="3"/>
  <c r="Z11" i="3"/>
  <c r="Z110" i="3"/>
  <c r="Z108" i="3"/>
  <c r="Z80" i="3"/>
  <c r="Z21" i="3"/>
  <c r="Z9" i="3"/>
  <c r="Z61" i="3"/>
  <c r="Z91" i="3"/>
  <c r="Z41" i="3"/>
  <c r="Z96" i="3"/>
  <c r="Z23" i="3"/>
  <c r="Z106" i="3"/>
  <c r="Z44" i="3"/>
  <c r="Z50" i="3"/>
  <c r="Z87" i="3"/>
  <c r="Z49" i="3"/>
  <c r="Z28" i="3"/>
  <c r="Z2" i="3"/>
  <c r="Z102" i="3"/>
  <c r="Z54" i="3"/>
  <c r="Z122" i="3"/>
  <c r="Z57" i="3"/>
  <c r="Z94" i="3"/>
  <c r="Z25" i="3"/>
  <c r="Z69" i="3"/>
  <c r="Z88" i="3"/>
  <c r="Z84" i="3"/>
  <c r="Z60" i="3"/>
  <c r="Z75" i="3"/>
  <c r="Z70" i="3"/>
  <c r="Z89" i="3"/>
  <c r="Z112" i="3"/>
  <c r="Z117" i="3"/>
  <c r="Z27" i="3"/>
  <c r="Z56" i="3"/>
  <c r="Z7" i="3"/>
  <c r="Z58" i="3"/>
  <c r="Z71" i="3"/>
  <c r="Z32" i="3"/>
  <c r="Z109" i="3"/>
  <c r="Z35" i="3"/>
  <c r="Z37" i="3"/>
  <c r="Z26" i="3"/>
  <c r="Z67" i="3"/>
  <c r="Z77" i="3"/>
  <c r="Z30" i="3"/>
  <c r="Z43" i="3"/>
  <c r="Z72" i="3"/>
  <c r="Z107" i="3"/>
  <c r="Z93" i="3"/>
  <c r="Z48" i="3"/>
  <c r="Z34" i="3"/>
  <c r="Z82" i="3"/>
  <c r="Z113" i="3"/>
  <c r="Z81" i="3"/>
  <c r="Z101" i="3"/>
  <c r="Z8" i="3"/>
  <c r="Z12" i="3"/>
  <c r="Z104" i="3"/>
  <c r="Z120" i="3"/>
  <c r="Z114" i="3"/>
  <c r="Z33" i="3"/>
  <c r="Z115" i="3"/>
  <c r="Z38" i="3"/>
  <c r="Z97" i="3"/>
  <c r="Z20" i="3"/>
  <c r="Z45" i="3"/>
  <c r="Z68" i="3"/>
  <c r="Z64" i="3"/>
  <c r="Z118" i="3"/>
  <c r="Z92" i="3"/>
  <c r="Z74" i="3"/>
  <c r="Z13" i="3"/>
  <c r="Z76" i="3"/>
  <c r="Z15" i="3"/>
  <c r="Z18" i="3"/>
  <c r="Z78" i="3"/>
  <c r="Z40" i="3"/>
  <c r="Z62" i="3"/>
  <c r="Z31" i="3"/>
  <c r="Z17" i="3"/>
  <c r="Z79" i="3"/>
  <c r="Z16" i="3"/>
  <c r="Z46" i="3"/>
  <c r="Z10" i="3"/>
  <c r="Z3" i="3"/>
  <c r="Z47" i="3"/>
  <c r="Z5" i="3"/>
  <c r="Z36" i="3"/>
  <c r="Z95" i="3"/>
  <c r="Z116" i="3"/>
  <c r="Z105" i="3"/>
  <c r="Z53" i="3"/>
  <c r="Z99" i="3"/>
  <c r="Z65" i="3"/>
  <c r="Z83" i="3"/>
  <c r="Z73" i="3"/>
  <c r="Z51" i="3"/>
  <c r="Z19" i="3"/>
  <c r="Z55" i="3"/>
  <c r="Z14" i="3"/>
  <c r="Z90" i="3"/>
  <c r="Z42" i="3"/>
  <c r="Z119" i="3"/>
  <c r="Z103" i="3"/>
  <c r="Z121" i="3"/>
  <c r="Z6" i="3"/>
  <c r="Z22" i="3"/>
  <c r="Z98" i="3"/>
  <c r="Z111" i="3"/>
  <c r="Z59" i="3"/>
  <c r="Z85" i="3"/>
  <c r="Z100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</calcChain>
</file>

<file path=xl/sharedStrings.xml><?xml version="1.0" encoding="utf-8"?>
<sst xmlns="http://schemas.openxmlformats.org/spreadsheetml/2006/main" count="19439" uniqueCount="10312">
  <si>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</si>
  <si>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</si>
  <si>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</si>
  <si>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</si>
  <si>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</si>
  <si>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</si>
  <si>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</si>
  <si>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</si>
  <si>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</si>
  <si>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</si>
  <si>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</si>
  <si>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</si>
  <si>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</si>
  <si>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</si>
  <si>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</si>
  <si>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</si>
  <si>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</si>
  <si>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</si>
  <si>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</si>
  <si>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</si>
  <si>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</si>
  <si>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</si>
  <si>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</si>
  <si>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</si>
  <si>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</si>
  <si>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</si>
  <si>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</si>
  <si>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</si>
  <si>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</si>
  <si>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</si>
  <si>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</si>
  <si>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</si>
  <si>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</si>
  <si>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</si>
  <si>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</si>
  <si>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</si>
  <si>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</si>
  <si>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</si>
  <si>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</si>
  <si>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</si>
  <si>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</si>
  <si>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</si>
  <si>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</si>
  <si>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</si>
  <si>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</si>
  <si>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</si>
  <si>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</si>
  <si>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</si>
  <si>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</si>
  <si>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</si>
  <si>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</si>
  <si>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</si>
  <si>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Tata Motors Ltd</t>
  </si>
  <si>
    <t>TATAMOTORS</t>
  </si>
  <si>
    <t>Four Wheelers</t>
  </si>
  <si>
    <t>Maruti Suzuki India Ltd</t>
  </si>
  <si>
    <t>MARUTI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</si>
  <si>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</si>
  <si>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</si>
  <si>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</si>
  <si>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</si>
  <si>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</si>
  <si>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</si>
  <si>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</si>
  <si>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</si>
  <si>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</si>
  <si>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Adani Enterprises Ltd</t>
  </si>
  <si>
    <t>ADANIENT</t>
  </si>
  <si>
    <t>Commodities Trading</t>
  </si>
  <si>
    <t>Axis Bank Ltd</t>
  </si>
  <si>
    <t>AXISBANK</t>
  </si>
  <si>
    <t>Kotak Mahindra Bank Ltd</t>
  </si>
  <si>
    <t>KOTAKBANK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</si>
  <si>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</si>
  <si>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</si>
  <si>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</si>
  <si>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</si>
  <si>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</si>
  <si>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</si>
  <si>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Mahindra and Mahindra Ltd</t>
  </si>
  <si>
    <t>M&amp;M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</si>
  <si>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</si>
  <si>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</si>
  <si>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</si>
  <si>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</si>
  <si>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</si>
  <si>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</si>
  <si>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Avenue Supermarts Ltd</t>
  </si>
  <si>
    <t>DMART</t>
  </si>
  <si>
    <t>Retail - Department Stores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</si>
  <si>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</si>
  <si>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</si>
  <si>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</si>
  <si>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</si>
  <si>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</si>
  <si>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</si>
  <si>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</si>
  <si>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</si>
  <si>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</si>
  <si>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</si>
  <si>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</si>
  <si>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</si>
  <si>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</si>
  <si>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</si>
  <si>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Hindustan Zinc Ltd</t>
  </si>
  <si>
    <t>HINDZINC</t>
  </si>
  <si>
    <t>Mining - Diversified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</si>
  <si>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</si>
  <si>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</si>
  <si>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</si>
  <si>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</si>
  <si>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</si>
  <si>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</si>
  <si>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</si>
  <si>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</si>
  <si>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</si>
  <si>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</si>
  <si>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</si>
  <si>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</si>
  <si>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</si>
  <si>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</si>
  <si>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</si>
  <si>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</si>
  <si>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</si>
  <si>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</si>
  <si>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JSW Steel Ltd</t>
  </si>
  <si>
    <t>JSWSTEEL</t>
  </si>
  <si>
    <t>Iron &amp; Steel</t>
  </si>
  <si>
    <t>Bharat Electronics Ltd</t>
  </si>
  <si>
    <t>BEL</t>
  </si>
  <si>
    <t>Electronic Equipments</t>
  </si>
  <si>
    <t>DLF Ltd</t>
  </si>
  <si>
    <t>DLF</t>
  </si>
  <si>
    <t>Real Estate</t>
  </si>
  <si>
    <t>Jio Financial Services Ltd</t>
  </si>
  <si>
    <t>JIOFIN</t>
  </si>
  <si>
    <t>Trent Ltd</t>
  </si>
  <si>
    <t>TRENT</t>
  </si>
  <si>
    <t>Retail - Apparel</t>
  </si>
  <si>
    <t>Varun Beverages Ltd</t>
  </si>
  <si>
    <t>VBL</t>
  </si>
  <si>
    <t>Soft Drinks</t>
  </si>
  <si>
    <t>Zomato Ltd</t>
  </si>
  <si>
    <t>ZOMATO</t>
  </si>
  <si>
    <t>Online Services</t>
  </si>
  <si>
    <t>Tata Steel Ltd</t>
  </si>
  <si>
    <t>TATASTEEL</t>
  </si>
  <si>
    <t>Grasim Industries Ltd</t>
  </si>
  <si>
    <t>GRASIM</t>
  </si>
  <si>
    <t>Power Finance Corporation Ltd</t>
  </si>
  <si>
    <t>PFC</t>
  </si>
  <si>
    <t>SBI Life Insurance Company Ltd</t>
  </si>
  <si>
    <t>SBILIFE</t>
  </si>
  <si>
    <t>Vedanta Ltd</t>
  </si>
  <si>
    <t>VEDL</t>
  </si>
  <si>
    <t>Metals - Diversified</t>
  </si>
  <si>
    <t>Interglobe Aviation Ltd</t>
  </si>
  <si>
    <t>INDIGO</t>
  </si>
  <si>
    <t>Airlines</t>
  </si>
  <si>
    <t>LTIMindtree Ltd</t>
  </si>
  <si>
    <t>LTIM</t>
  </si>
  <si>
    <t>ABB India Ltd</t>
  </si>
  <si>
    <t>ABB</t>
  </si>
  <si>
    <t>Heavy Electrical Equipments</t>
  </si>
  <si>
    <t>REC Limited</t>
  </si>
  <si>
    <t>RECLTD</t>
  </si>
  <si>
    <t>Ambuja Cements Ltd</t>
  </si>
  <si>
    <t>AMBUJACEM</t>
  </si>
  <si>
    <t>Pidilite Industries Ltd</t>
  </si>
  <si>
    <t>PIDILITIND</t>
  </si>
  <si>
    <t>Diversified Chemicals</t>
  </si>
  <si>
    <t>Gail (India) Ltd</t>
  </si>
  <si>
    <t>GAIL</t>
  </si>
  <si>
    <t>Gas Distribution</t>
  </si>
  <si>
    <t>HDFC Life Insurance Company Ltd</t>
  </si>
  <si>
    <t>HDFCLIFE</t>
  </si>
  <si>
    <t>TATAMTRDVR</t>
  </si>
  <si>
    <t>Bharat Petroleum Corporation Ltd</t>
  </si>
  <si>
    <t>BPCL</t>
  </si>
  <si>
    <t>Tech Mahindra Ltd</t>
  </si>
  <si>
    <t>TECHM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</si>
  <si>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</si>
  <si>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</si>
  <si>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</si>
  <si>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</si>
  <si>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</si>
  <si>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</si>
  <si>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Tata Power Company Ltd</t>
  </si>
  <si>
    <t>TATAPOWER</t>
  </si>
  <si>
    <t>Adani Energy Solutions Ltd</t>
  </si>
  <si>
    <t>ADANIENSOL</t>
  </si>
  <si>
    <t>Power Infrastructure</t>
  </si>
  <si>
    <t>Britannia Industries Ltd</t>
  </si>
  <si>
    <t>BRITANNIA</t>
  </si>
  <si>
    <t>Eicher Motors Ltd</t>
  </si>
  <si>
    <t>EICHERMOT</t>
  </si>
  <si>
    <t>Trucks &amp; Buses</t>
  </si>
  <si>
    <t>Punjab National Bank</t>
  </si>
  <si>
    <t>PNB</t>
  </si>
  <si>
    <t>Samvardhana Motherson International Ltd</t>
  </si>
  <si>
    <t>MOTHERSON</t>
  </si>
  <si>
    <t>Auto Parts</t>
  </si>
  <si>
    <t>Divi's Laboratories Ltd</t>
  </si>
  <si>
    <t>DIVISLAB</t>
  </si>
  <si>
    <t>Labs &amp; Life Sciences Services</t>
  </si>
  <si>
    <t>Bank of Baroda Ltd</t>
  </si>
  <si>
    <t>BANKBARODA</t>
  </si>
  <si>
    <t>JSW Energy Ltd</t>
  </si>
  <si>
    <t>JSWENERGY</t>
  </si>
  <si>
    <t>Macrotech Developers Ltd</t>
  </si>
  <si>
    <t>LODHA</t>
  </si>
  <si>
    <t>Indian Overseas Bank</t>
  </si>
  <si>
    <t>IOB</t>
  </si>
  <si>
    <t>Zydus Lifesciences Ltd</t>
  </si>
  <si>
    <t>ZYDUSLIFE</t>
  </si>
  <si>
    <t>Cipla Ltd</t>
  </si>
  <si>
    <t>CIPLA</t>
  </si>
  <si>
    <t>Rail Vikas Nigam Ltd</t>
  </si>
  <si>
    <t>RVNL</t>
  </si>
  <si>
    <t>TVS Motor Company Ltd</t>
  </si>
  <si>
    <t>TVSMOTOR</t>
  </si>
  <si>
    <t>Tata Consumer Products Ltd</t>
  </si>
  <si>
    <t>TATACONSUM</t>
  </si>
  <si>
    <t>Tea &amp; Coffee</t>
  </si>
  <si>
    <t>Cholamandalam Investment and Finance Company Ltd</t>
  </si>
  <si>
    <t>CHOLAFIN</t>
  </si>
  <si>
    <t>Indus Towers Ltd</t>
  </si>
  <si>
    <t>INDUSTOWER</t>
  </si>
  <si>
    <t>Telecom Infrastructure</t>
  </si>
  <si>
    <t>Havells India Ltd</t>
  </si>
  <si>
    <t>HAVELLS</t>
  </si>
  <si>
    <t>Electrical Components &amp; Equipments</t>
  </si>
  <si>
    <t>Dr Reddy's Laboratories Ltd</t>
  </si>
  <si>
    <t>DRREDDY</t>
  </si>
  <si>
    <t>Dabur India Ltd</t>
  </si>
  <si>
    <t>DABUR</t>
  </si>
  <si>
    <t>Shriram Finance Ltd</t>
  </si>
  <si>
    <t>SHRIRAMFIN</t>
  </si>
  <si>
    <t>Vodafone Idea Ltd</t>
  </si>
  <si>
    <t>IDEA</t>
  </si>
  <si>
    <t>CG Power and Industrial Solutions Ltd</t>
  </si>
  <si>
    <t>CGPOWER</t>
  </si>
  <si>
    <t>Indusind Bank Ltd</t>
  </si>
  <si>
    <t>INDUSINDBK</t>
  </si>
  <si>
    <t>Torrent Pharmaceuticals Ltd</t>
  </si>
  <si>
    <t>TORNTPHARM</t>
  </si>
  <si>
    <t>IDBI Bank Ltd</t>
  </si>
  <si>
    <t>IDBI</t>
  </si>
  <si>
    <t>Private Bank</t>
  </si>
  <si>
    <t>Bharat Heavy Electricals Ltd</t>
  </si>
  <si>
    <t>BHEL</t>
  </si>
  <si>
    <t>Hero MotoCorp Ltd</t>
  </si>
  <si>
    <t>HEROMOTOCO</t>
  </si>
  <si>
    <t>ICICI Prudential Life Insurance Company Ltd</t>
  </si>
  <si>
    <t>ICICIPRULI</t>
  </si>
  <si>
    <t>Cummins India Ltd</t>
  </si>
  <si>
    <t>CUMMINSIND</t>
  </si>
  <si>
    <t>Industrial Machinery</t>
  </si>
  <si>
    <t>NHPC Ltd</t>
  </si>
  <si>
    <t>NHPC</t>
  </si>
  <si>
    <t>Bajaj Holdings and Investment Ltd</t>
  </si>
  <si>
    <t>BAJAJHLDNG</t>
  </si>
  <si>
    <t>Asset Management</t>
  </si>
  <si>
    <t>Union Bank of India Ltd</t>
  </si>
  <si>
    <t>UNIONBANK</t>
  </si>
  <si>
    <t>Mazagon Dock Shipbuilders Ltd</t>
  </si>
  <si>
    <t>MAZDOCK</t>
  </si>
  <si>
    <t>Shipbuilding</t>
  </si>
  <si>
    <t>United Spirits Ltd</t>
  </si>
  <si>
    <t>UNITDSPR</t>
  </si>
  <si>
    <t>Alcoholic Beverages</t>
  </si>
  <si>
    <t>Canara Bank Ltd</t>
  </si>
  <si>
    <t>CANBK</t>
  </si>
  <si>
    <t>Polycab India Ltd</t>
  </si>
  <si>
    <t>POLYCAB</t>
  </si>
  <si>
    <t>Bosch Ltd</t>
  </si>
  <si>
    <t>BOSCHLTD</t>
  </si>
  <si>
    <t>Adani Total Gas Ltd</t>
  </si>
  <si>
    <t>ATGL</t>
  </si>
  <si>
    <t>Shree Cement Ltd</t>
  </si>
  <si>
    <t>SHREECEM</t>
  </si>
  <si>
    <t>Jindal Steel And Power Ltd</t>
  </si>
  <si>
    <t>JINDALSTEL</t>
  </si>
  <si>
    <t>ICICI Lombard General Insurance Company Ltd</t>
  </si>
  <si>
    <t>ICICIGI</t>
  </si>
  <si>
    <t>Oil India Ltd</t>
  </si>
  <si>
    <t>OIL</t>
  </si>
  <si>
    <t>Solar Industries India Ltd</t>
  </si>
  <si>
    <t>SOLARINDS</t>
  </si>
  <si>
    <t>Commodity Chemicals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</si>
  <si>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</si>
  <si>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</si>
  <si>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</si>
  <si>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</si>
  <si>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</si>
  <si>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</si>
  <si>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Suzlon Energy Ltd</t>
  </si>
  <si>
    <t>SUZLON</t>
  </si>
  <si>
    <t>Renewable Energy Equipment &amp; Services</t>
  </si>
  <si>
    <t>Colgate-Palmolive (India) Ltd</t>
  </si>
  <si>
    <t>COLPAL</t>
  </si>
  <si>
    <t>Indian Hotels Company Ltd</t>
  </si>
  <si>
    <t>INDHOTEL</t>
  </si>
  <si>
    <t>Hotels, Resorts &amp; Cruise Lines</t>
  </si>
  <si>
    <t>Max Healthcare Institute Ltd</t>
  </si>
  <si>
    <t>MAXHEALTH</t>
  </si>
  <si>
    <t>HDFC Asset Management Company Ltd</t>
  </si>
  <si>
    <t>HDFCAMC</t>
  </si>
  <si>
    <t>Info Edge (India) Ltd</t>
  </si>
  <si>
    <t>NAUKRI</t>
  </si>
  <si>
    <t>Lupin Ltd</t>
  </si>
  <si>
    <t>LUPIN</t>
  </si>
  <si>
    <t>Torrent Power Ltd</t>
  </si>
  <si>
    <t>TORNTPOWER</t>
  </si>
  <si>
    <t>Marico Ltd</t>
  </si>
  <si>
    <t>MARICO</t>
  </si>
  <si>
    <t>Godrej Properties Ltd</t>
  </si>
  <si>
    <t>GODREJPROP</t>
  </si>
  <si>
    <t>Aurobindo Pharma Ltd</t>
  </si>
  <si>
    <t>AUROPHARMA</t>
  </si>
  <si>
    <t>Hindustan Petroleum Corp Ltd</t>
  </si>
  <si>
    <t>HINDPETRO</t>
  </si>
  <si>
    <t>Yes Bank Ltd</t>
  </si>
  <si>
    <t>YESBANK</t>
  </si>
  <si>
    <t>Mankind Pharma Ltd</t>
  </si>
  <si>
    <t>MANKIND</t>
  </si>
  <si>
    <t>Indian Bank</t>
  </si>
  <si>
    <t>INDIANB</t>
  </si>
  <si>
    <t>Bharat Forge Ltd</t>
  </si>
  <si>
    <t>BHARATFORG</t>
  </si>
  <si>
    <t>Tube Investments of India Ltd</t>
  </si>
  <si>
    <t>TIINDIA</t>
  </si>
  <si>
    <t>Cycles</t>
  </si>
  <si>
    <t>Indian Railway Catering and Tourism Corporation Ltd</t>
  </si>
  <si>
    <t>IRCTC</t>
  </si>
  <si>
    <t>SRF Ltd</t>
  </si>
  <si>
    <t>SRF</t>
  </si>
  <si>
    <t>Muthoot Finance Ltd</t>
  </si>
  <si>
    <t>MUTHOOTFIN</t>
  </si>
  <si>
    <t>Ashok Leyland Ltd</t>
  </si>
  <si>
    <t>ASHOKLEY</t>
  </si>
  <si>
    <t>Persistent Systems Ltd</t>
  </si>
  <si>
    <t>PERSISTENT</t>
  </si>
  <si>
    <t>GMR Airports Infrastructure Ltd</t>
  </si>
  <si>
    <t>GMRINFRA</t>
  </si>
  <si>
    <t>General Insurance Corporation of India</t>
  </si>
  <si>
    <t>GICRE</t>
  </si>
  <si>
    <t>NMDC Ltd</t>
  </si>
  <si>
    <t>NMDC</t>
  </si>
  <si>
    <t>Mining - Iron Ore</t>
  </si>
  <si>
    <t>Prestige Estates Projects Ltd</t>
  </si>
  <si>
    <t>PRESTIGE</t>
  </si>
  <si>
    <t>Dixon Technologies (India) Ltd</t>
  </si>
  <si>
    <t>DIXON</t>
  </si>
  <si>
    <t>Home Electronics &amp; Appliances</t>
  </si>
  <si>
    <t>Linde India Ltd</t>
  </si>
  <si>
    <t>LINDEINDIA</t>
  </si>
  <si>
    <t>Indian Renewable Energy Development Agency Ltd</t>
  </si>
  <si>
    <t>IREDA</t>
  </si>
  <si>
    <t>SBI Cards and Payment Services Ltd</t>
  </si>
  <si>
    <t>SBICARD</t>
  </si>
  <si>
    <t>Payment Infrastructure</t>
  </si>
  <si>
    <t>JSW Infrastructure Ltd</t>
  </si>
  <si>
    <t>JSWINFRA</t>
  </si>
  <si>
    <t>Cochin Shipyard Ltd</t>
  </si>
  <si>
    <t>COCHINSHIP</t>
  </si>
  <si>
    <t>PI Industries Ltd</t>
  </si>
  <si>
    <t>PIIND</t>
  </si>
  <si>
    <t>Oberoi Realty Ltd</t>
  </si>
  <si>
    <t>OBEROIRLTY</t>
  </si>
  <si>
    <t>Supreme Industries Ltd</t>
  </si>
  <si>
    <t>SUPREMEIND</t>
  </si>
  <si>
    <t>Plastic Products</t>
  </si>
  <si>
    <t>UCO Bank</t>
  </si>
  <si>
    <t>UCOBANK</t>
  </si>
  <si>
    <t>Fertilisers And Chemicals Travancore Ltd</t>
  </si>
  <si>
    <t>FACT</t>
  </si>
  <si>
    <t>Fertilizers &amp; Agro Chemicals</t>
  </si>
  <si>
    <t>PB Fintech Ltd</t>
  </si>
  <si>
    <t>POLICYBZR</t>
  </si>
  <si>
    <t>Schaeffler India Ltd</t>
  </si>
  <si>
    <t>SCHAEFFLER</t>
  </si>
  <si>
    <t>Balkrishna Industries Ltd</t>
  </si>
  <si>
    <t>BALKRISIND</t>
  </si>
  <si>
    <t>Tires &amp; Rubber</t>
  </si>
  <si>
    <t>Berger Paints India Ltd</t>
  </si>
  <si>
    <t>BERGEPAINT</t>
  </si>
  <si>
    <t>Phoenix Mills Ltd</t>
  </si>
  <si>
    <t>PHOENIXLTD</t>
  </si>
  <si>
    <t>Container Corporation of India Ltd</t>
  </si>
  <si>
    <t>CONCOR</t>
  </si>
  <si>
    <t>Logistics</t>
  </si>
  <si>
    <t>Alkem Laboratories Ltd</t>
  </si>
  <si>
    <t>ALKEM</t>
  </si>
  <si>
    <t>Patanjali Foods Ltd</t>
  </si>
  <si>
    <t>PATANJALI</t>
  </si>
  <si>
    <t>Packaged Foods &amp; Meats</t>
  </si>
  <si>
    <t>Steel Authority of India Ltd</t>
  </si>
  <si>
    <t>SAIL</t>
  </si>
  <si>
    <t>Housing and Urban Development Corporation Ltd</t>
  </si>
  <si>
    <t>HUDCO</t>
  </si>
  <si>
    <t>Jindal Stainless Ltd</t>
  </si>
  <si>
    <t>JSL</t>
  </si>
  <si>
    <t>Abbott India Ltd</t>
  </si>
  <si>
    <t>ABBOTINDIA</t>
  </si>
  <si>
    <t>UNO Minda Ltd</t>
  </si>
  <si>
    <t>UNOMINDA</t>
  </si>
  <si>
    <t>MRF Ltd</t>
  </si>
  <si>
    <t>MRF</t>
  </si>
  <si>
    <t>Thermax Limited</t>
  </si>
  <si>
    <t>THERMAX</t>
  </si>
  <si>
    <t>Astral Ltd</t>
  </si>
  <si>
    <t>ASTRAL</t>
  </si>
  <si>
    <t>Building Products - Pipes</t>
  </si>
  <si>
    <t>Kalyan Jewellers India Ltd</t>
  </si>
  <si>
    <t>KALYANKJIL</t>
  </si>
  <si>
    <t>Bharti Hexacom Ltd</t>
  </si>
  <si>
    <t>BHARTIHEXA</t>
  </si>
  <si>
    <t>SJVN Ltd</t>
  </si>
  <si>
    <t>SJVN</t>
  </si>
  <si>
    <t>Bank of India Ltd</t>
  </si>
  <si>
    <t>BANKINDIA</t>
  </si>
  <si>
    <t>Aditya Birla Capital Ltd</t>
  </si>
  <si>
    <t>ABCAPITAL</t>
  </si>
  <si>
    <t>Diversified Financials</t>
  </si>
  <si>
    <t>IDFC First Bank Ltd</t>
  </si>
  <si>
    <t>IDFCFIRSTB</t>
  </si>
  <si>
    <t>Tata Communications Ltd</t>
  </si>
  <si>
    <t>TATACOMM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</si>
  <si>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</si>
  <si>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</si>
  <si>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</si>
  <si>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</si>
  <si>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</si>
  <si>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</si>
  <si>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Central Bank of India Ltd</t>
  </si>
  <si>
    <t>CENTRALBK</t>
  </si>
  <si>
    <t>Procter &amp; Gamble Hygiene and Health Care Ltd</t>
  </si>
  <si>
    <t>PGHH</t>
  </si>
  <si>
    <t>L&amp;T Technology Services Ltd</t>
  </si>
  <si>
    <t>LTTS</t>
  </si>
  <si>
    <t>Mphasis Ltd</t>
  </si>
  <si>
    <t>MPHASIS</t>
  </si>
  <si>
    <t>Bharat Dynamics Ltd</t>
  </si>
  <si>
    <t>BDL</t>
  </si>
  <si>
    <t>United Breweries Ltd</t>
  </si>
  <si>
    <t>UBL</t>
  </si>
  <si>
    <t>Hitachi Energy India Ltd</t>
  </si>
  <si>
    <t>POWERINDIA</t>
  </si>
  <si>
    <t>Voltas Ltd</t>
  </si>
  <si>
    <t>VOLTAS</t>
  </si>
  <si>
    <t>KPIT Technologies Ltd</t>
  </si>
  <si>
    <t>KPITTECH</t>
  </si>
  <si>
    <t>Federal Bank Ltd</t>
  </si>
  <si>
    <t>FEDERALBNK</t>
  </si>
  <si>
    <t>Coromandel International Ltd</t>
  </si>
  <si>
    <t>COROMANDEL</t>
  </si>
  <si>
    <t>AU Small Finance Bank Ltd</t>
  </si>
  <si>
    <t>AUBANK</t>
  </si>
  <si>
    <t>Honeywell Automation India Ltd</t>
  </si>
  <si>
    <t>HONAUT</t>
  </si>
  <si>
    <t>Sundaram Finance Ltd</t>
  </si>
  <si>
    <t>SUNDARMFIN</t>
  </si>
  <si>
    <t>Page Industries Ltd</t>
  </si>
  <si>
    <t>PAGEIND</t>
  </si>
  <si>
    <t>Apparel &amp; Accessories</t>
  </si>
  <si>
    <t>Bank of Maharashtra Ltd</t>
  </si>
  <si>
    <t>MAHABANK</t>
  </si>
  <si>
    <t>GlaxoSmithKline Pharmaceuticals Ltd</t>
  </si>
  <si>
    <t>GLAXO</t>
  </si>
  <si>
    <t>ACC Ltd</t>
  </si>
  <si>
    <t>ACC</t>
  </si>
  <si>
    <t>New India Assurance Company Ltd</t>
  </si>
  <si>
    <t>NIACL</t>
  </si>
  <si>
    <t>Adani Wilmar Ltd</t>
  </si>
  <si>
    <t>AWL</t>
  </si>
  <si>
    <t>Gujarat Gas Ltd</t>
  </si>
  <si>
    <t>GUJGASLTD</t>
  </si>
  <si>
    <t>Escorts Kubota Ltd</t>
  </si>
  <si>
    <t>ESCORTS</t>
  </si>
  <si>
    <t>Tractors</t>
  </si>
  <si>
    <t>Punjab &amp; Sind Bank</t>
  </si>
  <si>
    <t>PSB</t>
  </si>
  <si>
    <t>3M India Ltd</t>
  </si>
  <si>
    <t>3MINDIA</t>
  </si>
  <si>
    <t>Stationery</t>
  </si>
  <si>
    <t>L&amp;T Finance Ltd</t>
  </si>
  <si>
    <t>LTF</t>
  </si>
  <si>
    <t>Exide Industries Ltd</t>
  </si>
  <si>
    <t>EXIDEIND</t>
  </si>
  <si>
    <t>Batteries</t>
  </si>
  <si>
    <t>Tata Elxsi Ltd</t>
  </si>
  <si>
    <t>TATAELXSI</t>
  </si>
  <si>
    <t>Ge T&amp;D India Ltd</t>
  </si>
  <si>
    <t>GET&amp;D</t>
  </si>
  <si>
    <t>AIA Engineering Ltd</t>
  </si>
  <si>
    <t>AIAENG</t>
  </si>
  <si>
    <t>Biocon Ltd</t>
  </si>
  <si>
    <t>BIOCON</t>
  </si>
  <si>
    <t>Biotechnology</t>
  </si>
  <si>
    <t>Deepak Nitrite Ltd</t>
  </si>
  <si>
    <t>DEEPAKNTR</t>
  </si>
  <si>
    <t>UPL Ltd</t>
  </si>
  <si>
    <t>UPL</t>
  </si>
  <si>
    <t>Coforge Ltd</t>
  </si>
  <si>
    <t>COFORGE</t>
  </si>
  <si>
    <t>LIC Housing Finance Ltd</t>
  </si>
  <si>
    <t>LICHSGFIN</t>
  </si>
  <si>
    <t>Home Financing</t>
  </si>
  <si>
    <t>Nippon Life India Asset Management Ltd</t>
  </si>
  <si>
    <t>NAM-INDIA</t>
  </si>
  <si>
    <t>APL Apollo Tubes Ltd</t>
  </si>
  <si>
    <t>APLAPOLLO</t>
  </si>
  <si>
    <t>Lloyds Metals And Energy Ltd</t>
  </si>
  <si>
    <t>LLOYDSME</t>
  </si>
  <si>
    <t>Glenmark Pharmaceuticals Ltd</t>
  </si>
  <si>
    <t>GLENMARK</t>
  </si>
  <si>
    <t>Tata Technologies Ltd</t>
  </si>
  <si>
    <t>TATATECH</t>
  </si>
  <si>
    <t>360 One Wam Ltd</t>
  </si>
  <si>
    <t>360ONE</t>
  </si>
  <si>
    <t>Investment Banking &amp; Brokerage</t>
  </si>
  <si>
    <t>Jubilant Foodworks Ltd</t>
  </si>
  <si>
    <t>JUBLFOOD</t>
  </si>
  <si>
    <t>Restaurants &amp; Cafes</t>
  </si>
  <si>
    <t>Sona BLW Precision Forgings Ltd</t>
  </si>
  <si>
    <t>SONACOMS</t>
  </si>
  <si>
    <t>IRB Infrastructure Developers Ltd</t>
  </si>
  <si>
    <t>IRB</t>
  </si>
  <si>
    <t>NLC India Ltd</t>
  </si>
  <si>
    <t>NLCINDIA</t>
  </si>
  <si>
    <t>KEI Industries Ltd</t>
  </si>
  <si>
    <t>KEI</t>
  </si>
  <si>
    <t>Cables</t>
  </si>
  <si>
    <t>Motilal Oswal Financial Services Ltd</t>
  </si>
  <si>
    <t>MOTILALOFS</t>
  </si>
  <si>
    <t>Mangalore Refinery and Petrochemicals Ltd</t>
  </si>
  <si>
    <t>MRPL</t>
  </si>
  <si>
    <t>Fortis Healthcare Ltd</t>
  </si>
  <si>
    <t>FORTIS</t>
  </si>
  <si>
    <t>Max Financial Services Ltd</t>
  </si>
  <si>
    <t>MFSL</t>
  </si>
  <si>
    <t>Indraprastha Gas Ltd</t>
  </si>
  <si>
    <t>IGL</t>
  </si>
  <si>
    <t>Mahindra and Mahindra Financial Services Ltd</t>
  </si>
  <si>
    <t>M&amp;MFIN</t>
  </si>
  <si>
    <t>Gujarat Fluorochemicals Ltd</t>
  </si>
  <si>
    <t>FLUOROCHEM</t>
  </si>
  <si>
    <t>Specialty Chemicals</t>
  </si>
  <si>
    <t>Metro Brands Ltd</t>
  </si>
  <si>
    <t>METROBRAND</t>
  </si>
  <si>
    <t>Footwear</t>
  </si>
  <si>
    <t>Endurance Technologies Ltd</t>
  </si>
  <si>
    <t>ENDURANCE</t>
  </si>
  <si>
    <t>Blue Star Ltd</t>
  </si>
  <si>
    <t>BLUESTARCO</t>
  </si>
  <si>
    <t>Emami Ltd</t>
  </si>
  <si>
    <t>EMAMILTD</t>
  </si>
  <si>
    <t>BSE Ltd</t>
  </si>
  <si>
    <t>BSE</t>
  </si>
  <si>
    <t>Stock Exchanges &amp; Ratings</t>
  </si>
  <si>
    <t>National Aluminium Co Ltd</t>
  </si>
  <si>
    <t>NATIONALUM</t>
  </si>
  <si>
    <t>Apar Industries Ltd</t>
  </si>
  <si>
    <t>APARINDS</t>
  </si>
  <si>
    <t>Star Health and Allied Insurance Company Ltd</t>
  </si>
  <si>
    <t>STARHEALTH</t>
  </si>
  <si>
    <t>Sun Tv Network Ltd</t>
  </si>
  <si>
    <t>SUNTV</t>
  </si>
  <si>
    <t>TV Channels &amp; Broadcasters</t>
  </si>
  <si>
    <t>Apollo Tyres Ltd</t>
  </si>
  <si>
    <t>APOLLOTYRE</t>
  </si>
  <si>
    <t>Gland Pharma Ltd</t>
  </si>
  <si>
    <t>GLAND</t>
  </si>
  <si>
    <t>Ajanta Pharma Ltd</t>
  </si>
  <si>
    <t>AJANTPHARM</t>
  </si>
  <si>
    <t>Bandhan Bank Ltd</t>
  </si>
  <si>
    <t>BANDHANBNK</t>
  </si>
  <si>
    <t>J K Cement Ltd</t>
  </si>
  <si>
    <t>JKCEMENT</t>
  </si>
  <si>
    <t>Aditya Birla Fashion and Retail Ltd</t>
  </si>
  <si>
    <t>ABFRL</t>
  </si>
  <si>
    <t>Dalmia Bharat Ltd</t>
  </si>
  <si>
    <t>DALBHARAT</t>
  </si>
  <si>
    <t>Syngene International Ltd</t>
  </si>
  <si>
    <t>SYNGENE</t>
  </si>
  <si>
    <t>IPCA Laboratories Ltd</t>
  </si>
  <si>
    <t>IPCALAB</t>
  </si>
  <si>
    <t>Global Health Ltd</t>
  </si>
  <si>
    <t>MEDANTA</t>
  </si>
  <si>
    <t>Timken India Ltd</t>
  </si>
  <si>
    <t>TIMKEN</t>
  </si>
  <si>
    <t>Carborundum Universal Ltd</t>
  </si>
  <si>
    <t>CARBORUNIV</t>
  </si>
  <si>
    <t>Motherson Sumi Wiring India Ltd</t>
  </si>
  <si>
    <t>MSUMI</t>
  </si>
  <si>
    <t>NBCC (India) Ltd</t>
  </si>
  <si>
    <t>NBCC</t>
  </si>
  <si>
    <t>Embassy Office Parks REIT</t>
  </si>
  <si>
    <t>EMBASSY</t>
  </si>
  <si>
    <t>Godrej Industries Ltd</t>
  </si>
  <si>
    <t>GODREJIND</t>
  </si>
  <si>
    <t>Tata Investment Corporation Ltd</t>
  </si>
  <si>
    <t>TATAINVEST</t>
  </si>
  <si>
    <t>CRISIL Ltd</t>
  </si>
  <si>
    <t>CRISIL</t>
  </si>
  <si>
    <t>Go Digit General Insurance Ltd</t>
  </si>
  <si>
    <t>GODIGIT</t>
  </si>
  <si>
    <t>One 97 Communications Ltd</t>
  </si>
  <si>
    <t>PAYTM</t>
  </si>
  <si>
    <t>Business Support Services</t>
  </si>
  <si>
    <t>Bayer Cropscience Ltd</t>
  </si>
  <si>
    <t>BAYERCROP</t>
  </si>
  <si>
    <t>Hindustan Copper Ltd</t>
  </si>
  <si>
    <t>HINDCOPPER</t>
  </si>
  <si>
    <t>Mining - Copper</t>
  </si>
  <si>
    <t>Delhivery Ltd</t>
  </si>
  <si>
    <t>DELHIVERY</t>
  </si>
  <si>
    <t>TVS Holdings Ltd</t>
  </si>
  <si>
    <t>TVSHLTD</t>
  </si>
  <si>
    <t>ZF Commercial Vehicle Control Systems India Ltd</t>
  </si>
  <si>
    <t>ZFCVINDIA</t>
  </si>
  <si>
    <t>J B Chemicals and Pharmaceuticals Ltd</t>
  </si>
  <si>
    <t>JBCHEPHARM</t>
  </si>
  <si>
    <t>KPR Mill Ltd</t>
  </si>
  <si>
    <t>KPRMILL</t>
  </si>
  <si>
    <t>Textiles</t>
  </si>
  <si>
    <t>Sundram Fasteners Ltd</t>
  </si>
  <si>
    <t>SUNDRMFAST</t>
  </si>
  <si>
    <t>Amara Raja Energy &amp; Mobility Ltd</t>
  </si>
  <si>
    <t>ARE&amp;M</t>
  </si>
  <si>
    <t>ITI Ltd</t>
  </si>
  <si>
    <t>ITI</t>
  </si>
  <si>
    <t>Telecom Equipments</t>
  </si>
  <si>
    <t>Brigade Enterprises Ltd</t>
  </si>
  <si>
    <t>BRIGADE</t>
  </si>
  <si>
    <t>Cholamandalam Financial Holdings Ltd</t>
  </si>
  <si>
    <t>CHOLAHLDNG</t>
  </si>
  <si>
    <t>Crompton Greaves Consumer Electricals Ltd</t>
  </si>
  <si>
    <t>CROMPTON</t>
  </si>
  <si>
    <t>Grindwell Norton Ltd</t>
  </si>
  <si>
    <t>GRINDWELL</t>
  </si>
  <si>
    <t>Tata Chemicals Ltd</t>
  </si>
  <si>
    <t>TATACHEM</t>
  </si>
  <si>
    <t>SKF India Ltd</t>
  </si>
  <si>
    <t>SKFINDIA</t>
  </si>
  <si>
    <t>Kaynes Technology India Ltd</t>
  </si>
  <si>
    <t>KAYNES</t>
  </si>
  <si>
    <t>Vedant Fashions Ltd</t>
  </si>
  <si>
    <t>MANYAVAR</t>
  </si>
  <si>
    <t>Poonawalla Fincorp Ltd</t>
  </si>
  <si>
    <t>POONAWALLA</t>
  </si>
  <si>
    <t>Hatsun Agro Product Ltd</t>
  </si>
  <si>
    <t>HATSUN</t>
  </si>
  <si>
    <t>KIOCL Ltd</t>
  </si>
  <si>
    <t>KIOCL</t>
  </si>
  <si>
    <t>Whirlpool of India Ltd</t>
  </si>
  <si>
    <t>WHIRLPOOL</t>
  </si>
  <si>
    <t>Ircon International Ltd</t>
  </si>
  <si>
    <t>IRCON</t>
  </si>
  <si>
    <t>Aegis Logistics Ltd</t>
  </si>
  <si>
    <t>AEGISLOG</t>
  </si>
  <si>
    <t>Garden Reach Shipbuilders &amp; Engineers Ltd</t>
  </si>
  <si>
    <t>GRSE</t>
  </si>
  <si>
    <t>Aarti Industries Ltd</t>
  </si>
  <si>
    <t>AARTIIND</t>
  </si>
  <si>
    <t>EIH Ltd</t>
  </si>
  <si>
    <t>EIHOTEL</t>
  </si>
  <si>
    <t>Jyoti CNC Automation Ltd</t>
  </si>
  <si>
    <t>JYOTICNC</t>
  </si>
  <si>
    <t>Computer Hardware</t>
  </si>
  <si>
    <t>BASF India Ltd</t>
  </si>
  <si>
    <t>BASF</t>
  </si>
  <si>
    <t>Gillette India Ltd</t>
  </si>
  <si>
    <t>GILLETTE</t>
  </si>
  <si>
    <t>Pfizer Ltd</t>
  </si>
  <si>
    <t>PFIZER</t>
  </si>
  <si>
    <t>Dr. Lal PathLabs Ltd</t>
  </si>
  <si>
    <t>LALPATHLAB</t>
  </si>
  <si>
    <t>Sumitomo Chemical India Ltd</t>
  </si>
  <si>
    <t>SUMICHEM</t>
  </si>
  <si>
    <t>Central Depository Services (India) Ltd</t>
  </si>
  <si>
    <t>CDSL</t>
  </si>
  <si>
    <t>Jupiter Wagons Ltd</t>
  </si>
  <si>
    <t>JWL</t>
  </si>
  <si>
    <t>Rail</t>
  </si>
  <si>
    <t>Narayana Hrudayalaya Ltd</t>
  </si>
  <si>
    <t>NH</t>
  </si>
  <si>
    <t>Ratnamani Metals and Tubes Ltd</t>
  </si>
  <si>
    <t>RATNAMANI</t>
  </si>
  <si>
    <t>Century Textiles and Industries Ltd</t>
  </si>
  <si>
    <t>CENTURYTEX</t>
  </si>
  <si>
    <t>Paper Products</t>
  </si>
  <si>
    <t>Castrol India Ltd</t>
  </si>
  <si>
    <t>CASTROLIND</t>
  </si>
  <si>
    <t>Suven Pharmaceuticals Ltd</t>
  </si>
  <si>
    <t>SUVENPHAR</t>
  </si>
  <si>
    <t>ICICI Securities Ltd</t>
  </si>
  <si>
    <t>ISEC</t>
  </si>
  <si>
    <t>Emcure Pharmaceuticals Ltd</t>
  </si>
  <si>
    <t>EMCURE</t>
  </si>
  <si>
    <t>Kansai Nerolac Paints Ltd</t>
  </si>
  <si>
    <t>KANSAINER</t>
  </si>
  <si>
    <t>Natco Pharma Ltd</t>
  </si>
  <si>
    <t>NATCOPHARM</t>
  </si>
  <si>
    <t>Laurus Labs Ltd</t>
  </si>
  <si>
    <t>LAURUSLABS</t>
  </si>
  <si>
    <t>CESC Ltd</t>
  </si>
  <si>
    <t>CESC</t>
  </si>
  <si>
    <t>JBM Auto Ltd</t>
  </si>
  <si>
    <t>JBMA</t>
  </si>
  <si>
    <t>Alembic Pharmaceuticals Ltd</t>
  </si>
  <si>
    <t>APLLTD</t>
  </si>
  <si>
    <t>Nuvama Wealth Management Ltd</t>
  </si>
  <si>
    <t>NUVAMA</t>
  </si>
  <si>
    <t>Kajaria Ceramics Ltd</t>
  </si>
  <si>
    <t>KAJARIACER</t>
  </si>
  <si>
    <t>Building Products - Ceramics</t>
  </si>
  <si>
    <t>KEC International Ltd</t>
  </si>
  <si>
    <t>KEC</t>
  </si>
  <si>
    <t>Finolex Cables Ltd</t>
  </si>
  <si>
    <t>FINCABLES</t>
  </si>
  <si>
    <t>Inox Wind Ltd</t>
  </si>
  <si>
    <t>INOXWIND</t>
  </si>
  <si>
    <t>Atul Ltd</t>
  </si>
  <si>
    <t>ATUL</t>
  </si>
  <si>
    <t>CPSE ETF</t>
  </si>
  <si>
    <t>CPSEETF</t>
  </si>
  <si>
    <t>Equity</t>
  </si>
  <si>
    <t>Piramal Enterprises Ltd</t>
  </si>
  <si>
    <t>PEL</t>
  </si>
  <si>
    <t>Radico Khaitan Ltd</t>
  </si>
  <si>
    <t>RADICO</t>
  </si>
  <si>
    <t>Piramal Pharma Ltd</t>
  </si>
  <si>
    <t>PPLPHARMA</t>
  </si>
  <si>
    <t>Swan Energy Ltd</t>
  </si>
  <si>
    <t>SWANENERGY</t>
  </si>
  <si>
    <t>Vinati Organics Ltd</t>
  </si>
  <si>
    <t>VINATIORGA</t>
  </si>
  <si>
    <t>Elgi Equipments Ltd</t>
  </si>
  <si>
    <t>ELGIEQUIP</t>
  </si>
  <si>
    <t>CIE Automotive India Ltd</t>
  </si>
  <si>
    <t>CIEINDIA</t>
  </si>
  <si>
    <t>Five-Star Business Finance Ltd</t>
  </si>
  <si>
    <t>FIVESTAR</t>
  </si>
  <si>
    <t>Multi Commodity Exchange of India Ltd</t>
  </si>
  <si>
    <t>MCX</t>
  </si>
  <si>
    <t>Kalpataru Projects International Ltd</t>
  </si>
  <si>
    <t>KPIL</t>
  </si>
  <si>
    <t>Himadri Speciality Chemical Ltd</t>
  </si>
  <si>
    <t>HSCL</t>
  </si>
  <si>
    <t>Godfrey Phillips India Ltd</t>
  </si>
  <si>
    <t>GODFRYPHLP</t>
  </si>
  <si>
    <t>IFCI Ltd</t>
  </si>
  <si>
    <t>IFCI</t>
  </si>
  <si>
    <t>NCC Ltd</t>
  </si>
  <si>
    <t>NCC</t>
  </si>
  <si>
    <t>Computer Age Management Services Ltd</t>
  </si>
  <si>
    <t>CAMS</t>
  </si>
  <si>
    <t>Titagarh Rail Systems Ltd</t>
  </si>
  <si>
    <t>TITAGARH</t>
  </si>
  <si>
    <t>Relaxo Footwears Ltd</t>
  </si>
  <si>
    <t>RELAXO</t>
  </si>
  <si>
    <t>CreditAccess Grameen Ltd</t>
  </si>
  <si>
    <t>CREDITACC</t>
  </si>
  <si>
    <t>Tejas Networks Ltd</t>
  </si>
  <si>
    <t>TEJASNET</t>
  </si>
  <si>
    <t>PNB Housing Finance Ltd</t>
  </si>
  <si>
    <t>PNBHOUSING</t>
  </si>
  <si>
    <t>Devyani International Ltd</t>
  </si>
  <si>
    <t>DEVYANI</t>
  </si>
  <si>
    <t>Chambal Fertilisers and Chemicals Ltd</t>
  </si>
  <si>
    <t>CHAMBLFERT</t>
  </si>
  <si>
    <t>Bata India Ltd</t>
  </si>
  <si>
    <t>BATAINDIA</t>
  </si>
  <si>
    <t>Firstsource Solutions Ltd</t>
  </si>
  <si>
    <t>FSL</t>
  </si>
  <si>
    <t>Outsourced services</t>
  </si>
  <si>
    <t>Cello World Ltd</t>
  </si>
  <si>
    <t>CELLO</t>
  </si>
  <si>
    <t>Jindal SAW Ltd</t>
  </si>
  <si>
    <t>JINDALSAW</t>
  </si>
  <si>
    <t>Shyam Metalics and Energy Ltd</t>
  </si>
  <si>
    <t>SHYAMMETL</t>
  </si>
  <si>
    <t>Affle (India) Ltd</t>
  </si>
  <si>
    <t>AFFLE</t>
  </si>
  <si>
    <t>Advertising</t>
  </si>
  <si>
    <t>Signatureglobal (India) Ltd</t>
  </si>
  <si>
    <t>SIGNATURE</t>
  </si>
  <si>
    <t>Sobha Ltd</t>
  </si>
  <si>
    <t>SOBHA</t>
  </si>
  <si>
    <t>Nexus Select Trust</t>
  </si>
  <si>
    <t>NXST</t>
  </si>
  <si>
    <t>Angel One Ltd</t>
  </si>
  <si>
    <t>ANGELONE</t>
  </si>
  <si>
    <t>Mindspace Business Parks REIT</t>
  </si>
  <si>
    <t>MINDSPACE</t>
  </si>
  <si>
    <t>V Guard Industries Ltd</t>
  </si>
  <si>
    <t>VGUARD</t>
  </si>
  <si>
    <t>PTC Industries Ltd</t>
  </si>
  <si>
    <t>PTCIL</t>
  </si>
  <si>
    <t>Aditya Birla Sun Life Amc Ltd</t>
  </si>
  <si>
    <t>ABSLAMC</t>
  </si>
  <si>
    <t>Techno Electric &amp; Engineering Company Ltd</t>
  </si>
  <si>
    <t>TECHNOE</t>
  </si>
  <si>
    <t>R R Kabel Ltd</t>
  </si>
  <si>
    <t>RRKABEL</t>
  </si>
  <si>
    <t>Blue Dart Express Ltd</t>
  </si>
  <si>
    <t>BLUEDART</t>
  </si>
  <si>
    <t>Ramco Cements Limited</t>
  </si>
  <si>
    <t>RAMCOCEM</t>
  </si>
  <si>
    <t>Great Eastern Shipping Company Ltd</t>
  </si>
  <si>
    <t>GESHIP</t>
  </si>
  <si>
    <t>Finolex Industries Ltd</t>
  </si>
  <si>
    <t>FINPIPE</t>
  </si>
  <si>
    <t>Cyient Ltd</t>
  </si>
  <si>
    <t>CYIENT</t>
  </si>
  <si>
    <t>IIFL Finance Ltd</t>
  </si>
  <si>
    <t>IIFL</t>
  </si>
  <si>
    <t>HFCL Ltd</t>
  </si>
  <si>
    <t>HFCL</t>
  </si>
  <si>
    <t>Trident Ltd</t>
  </si>
  <si>
    <t>TRIDENT</t>
  </si>
  <si>
    <t>Triveni Turbine Ltd</t>
  </si>
  <si>
    <t>TRITURBINE</t>
  </si>
  <si>
    <t>Schneider Electric Infrastructure Ltd</t>
  </si>
  <si>
    <t>SCHNEIDER</t>
  </si>
  <si>
    <t>Tbo Tek Ltd</t>
  </si>
  <si>
    <t>TBOTEK</t>
  </si>
  <si>
    <t>Tour &amp; Travel Services</t>
  </si>
  <si>
    <t>Gujarat State Petronet Ltd</t>
  </si>
  <si>
    <t>GSPL</t>
  </si>
  <si>
    <t>Jyothy Labs Ltd</t>
  </si>
  <si>
    <t>JYOTHYLAB</t>
  </si>
  <si>
    <t>Kirloskar Brothers Ltd</t>
  </si>
  <si>
    <t>KIRLOSBROS</t>
  </si>
  <si>
    <t>BEML Ltd</t>
  </si>
  <si>
    <t>BEML</t>
  </si>
  <si>
    <t>Aadhar Housing Finance Ltd</t>
  </si>
  <si>
    <t>AADHARHFC</t>
  </si>
  <si>
    <t>Capri Global Capital Ltd</t>
  </si>
  <si>
    <t>CGCL</t>
  </si>
  <si>
    <t>Sonata Software Ltd</t>
  </si>
  <si>
    <t>SONATSOFTW</t>
  </si>
  <si>
    <t>Aster DM Healthcare Ltd</t>
  </si>
  <si>
    <t>ASTERDM</t>
  </si>
  <si>
    <t>Navin Fluorine International Ltd</t>
  </si>
  <si>
    <t>NAVINFLUOR</t>
  </si>
  <si>
    <t>Anant Raj Ltd</t>
  </si>
  <si>
    <t>ANANTRAJ</t>
  </si>
  <si>
    <t>Tata Teleservices (Maharashtra) Ltd</t>
  </si>
  <si>
    <t>TTML</t>
  </si>
  <si>
    <t>Chalet Hotels Ltd</t>
  </si>
  <si>
    <t>CHALET</t>
  </si>
  <si>
    <t>Karur Vysya Bank Ltd</t>
  </si>
  <si>
    <t>KARURVYSYA</t>
  </si>
  <si>
    <t>Manappuram Finance Ltd</t>
  </si>
  <si>
    <t>MANAPPURAM</t>
  </si>
  <si>
    <t>Mahanagar Gas Ltd</t>
  </si>
  <si>
    <t>MGL</t>
  </si>
  <si>
    <t>Welspun Living Ltd</t>
  </si>
  <si>
    <t>WELSPUNLIV</t>
  </si>
  <si>
    <t>Bikaji Foods International Ltd</t>
  </si>
  <si>
    <t>BIKAJI</t>
  </si>
  <si>
    <t>Birlasoft Ltd</t>
  </si>
  <si>
    <t>BSOFT</t>
  </si>
  <si>
    <t>IDFC Ltd</t>
  </si>
  <si>
    <t>IDFC</t>
  </si>
  <si>
    <t>Data Patterns (India) Ltd</t>
  </si>
  <si>
    <t>DATAPATTNS</t>
  </si>
  <si>
    <t>Poly Medicure Ltd</t>
  </si>
  <si>
    <t>POLYMED</t>
  </si>
  <si>
    <t>Health Care Equipment &amp; Supplies</t>
  </si>
  <si>
    <t>Astrazeneca Pharma India Ltd</t>
  </si>
  <si>
    <t>ASTRAZEN</t>
  </si>
  <si>
    <t>Zensar Technologies Ltd</t>
  </si>
  <si>
    <t>ZENSARTECH</t>
  </si>
  <si>
    <t>Kirloskar Oil Engines Ltd</t>
  </si>
  <si>
    <t>KIRLOSENG</t>
  </si>
  <si>
    <t>RITES Ltd</t>
  </si>
  <si>
    <t>RITES</t>
  </si>
  <si>
    <t>Krishna Institute of Medical Sciences Ltd</t>
  </si>
  <si>
    <t>KIMS</t>
  </si>
  <si>
    <t>G R Infraprojects Ltd</t>
  </si>
  <si>
    <t>GRINFRA</t>
  </si>
  <si>
    <t>Indiamart Intermesh Ltd</t>
  </si>
  <si>
    <t>INDIAMART</t>
  </si>
  <si>
    <t>Welspun Corp Ltd</t>
  </si>
  <si>
    <t>WELCORP</t>
  </si>
  <si>
    <t>Authum Investment &amp; Infrastructure Ltd</t>
  </si>
  <si>
    <t>AIIL</t>
  </si>
  <si>
    <t>Jai Balaji Industries Ltd</t>
  </si>
  <si>
    <t>JAIBALAJI</t>
  </si>
  <si>
    <t>NMDC Steel Ltd</t>
  </si>
  <si>
    <t>NSLNISP</t>
  </si>
  <si>
    <t>Indian Energy Exchange Ltd</t>
  </si>
  <si>
    <t>IEX</t>
  </si>
  <si>
    <t>Power Trading &amp; Consultancy</t>
  </si>
  <si>
    <t>Fine Organic Industries Ltd</t>
  </si>
  <si>
    <t>FINEORG</t>
  </si>
  <si>
    <t>KSB Ltd</t>
  </si>
  <si>
    <t>KSB</t>
  </si>
  <si>
    <t>HBL Power Systems Ltd</t>
  </si>
  <si>
    <t>HBLPOWER</t>
  </si>
  <si>
    <t>Concord Biotech Ltd</t>
  </si>
  <si>
    <t>CONCORDBIO</t>
  </si>
  <si>
    <t>Clean Science and Technology Ltd</t>
  </si>
  <si>
    <t>CLEAN</t>
  </si>
  <si>
    <t>Waaree Renewable Technologies Ltd</t>
  </si>
  <si>
    <t>WAAREERTL</t>
  </si>
  <si>
    <t>DCM Shriram Ltd</t>
  </si>
  <si>
    <t>DCMSHRIRAM</t>
  </si>
  <si>
    <t>MMTC Ltd</t>
  </si>
  <si>
    <t>MMTC</t>
  </si>
  <si>
    <t>Supreme Petrochem Ltd</t>
  </si>
  <si>
    <t>SPLPETRO</t>
  </si>
  <si>
    <t>Lakshmi Machine Works Ltd</t>
  </si>
  <si>
    <t>LAXMIMACH</t>
  </si>
  <si>
    <t>Action Construction Equipment Ltd</t>
  </si>
  <si>
    <t>ACE</t>
  </si>
  <si>
    <t>Heavy Machinery</t>
  </si>
  <si>
    <t>Asahi India Glass Ltd</t>
  </si>
  <si>
    <t>ASAHIINDIA</t>
  </si>
  <si>
    <t>Railtel Corporation of India Ltd</t>
  </si>
  <si>
    <t>RAILTEL</t>
  </si>
  <si>
    <t>Communication &amp; Networking</t>
  </si>
  <si>
    <t>Redington Ltd</t>
  </si>
  <si>
    <t>REDINGTON</t>
  </si>
  <si>
    <t>Technology Hardware</t>
  </si>
  <si>
    <t>Sterling and Wilson Renewable Energy Ltd</t>
  </si>
  <si>
    <t>SWSOLAR</t>
  </si>
  <si>
    <t>Godrej Agrovet Ltd</t>
  </si>
  <si>
    <t>GODREJAGRO</t>
  </si>
  <si>
    <t>Agro Products</t>
  </si>
  <si>
    <t>Aptus Value Housing Finance India Ltd</t>
  </si>
  <si>
    <t>APTUS</t>
  </si>
  <si>
    <t>Vardhman Textiles Ltd</t>
  </si>
  <si>
    <t>VTL</t>
  </si>
  <si>
    <t>Bombay Burmah Trading Corporation Ltd</t>
  </si>
  <si>
    <t>BBTC</t>
  </si>
  <si>
    <t>Century Plyboards (India) Ltd</t>
  </si>
  <si>
    <t>CENTURYPLY</t>
  </si>
  <si>
    <t>Wood Products</t>
  </si>
  <si>
    <t>UTI S&amp;P BSE Sensex ETF</t>
  </si>
  <si>
    <t>UTISENSETF</t>
  </si>
  <si>
    <t>Anand Rathi Wealth Ltd</t>
  </si>
  <si>
    <t>ANANDRATHI</t>
  </si>
  <si>
    <t>Chennai Petroleum Corporation Ltd</t>
  </si>
  <si>
    <t>CHENNPETRO</t>
  </si>
  <si>
    <t>Ramkrishna Forgings Ltd</t>
  </si>
  <si>
    <t>RKFORGE</t>
  </si>
  <si>
    <t>Granules India Ltd</t>
  </si>
  <si>
    <t>GRANULES</t>
  </si>
  <si>
    <t>Eris Lifesciences Ltd</t>
  </si>
  <si>
    <t>ERIS</t>
  </si>
  <si>
    <t>Sanofi India Ltd</t>
  </si>
  <si>
    <t>SANOFI</t>
  </si>
  <si>
    <t>Kfin Technologies Ltd</t>
  </si>
  <si>
    <t>KFINTECH</t>
  </si>
  <si>
    <t>Honasa Consumer Ltd</t>
  </si>
  <si>
    <t>HONASA</t>
  </si>
  <si>
    <t>Bls International Services Ltd</t>
  </si>
  <si>
    <t>BLS</t>
  </si>
  <si>
    <t>Godawari Power and Ispat Ltd</t>
  </si>
  <si>
    <t>GPIL</t>
  </si>
  <si>
    <t>Newgen Software Technologies Ltd</t>
  </si>
  <si>
    <t>NEWGEN</t>
  </si>
  <si>
    <t>Zydus Wellness Ltd</t>
  </si>
  <si>
    <t>ZYDUSWELL</t>
  </si>
  <si>
    <t>PVR INOX Ltd</t>
  </si>
  <si>
    <t>PVRINOX</t>
  </si>
  <si>
    <t>Theatres</t>
  </si>
  <si>
    <t>Engineers India Ltd</t>
  </si>
  <si>
    <t>ENGINERSIN</t>
  </si>
  <si>
    <t>Amber Enterprises India Ltd</t>
  </si>
  <si>
    <t>AMBER</t>
  </si>
  <si>
    <t>Elecon Engineering Company Ltd</t>
  </si>
  <si>
    <t>ELECON</t>
  </si>
  <si>
    <t>Zen Technologies Ltd</t>
  </si>
  <si>
    <t>ZENTEC</t>
  </si>
  <si>
    <t>Indegene Ltd</t>
  </si>
  <si>
    <t>INDGN</t>
  </si>
  <si>
    <t>Akzo Nobel India Ltd</t>
  </si>
  <si>
    <t>AKZOINDIA</t>
  </si>
  <si>
    <t>E I D-Parry (India) Ltd</t>
  </si>
  <si>
    <t>EIDPARRY</t>
  </si>
  <si>
    <t>Sugar</t>
  </si>
  <si>
    <t>RBL Bank Ltd</t>
  </si>
  <si>
    <t>RBLBANK</t>
  </si>
  <si>
    <t>Doms Industries Ltd</t>
  </si>
  <si>
    <t>DOMS</t>
  </si>
  <si>
    <t>Office Supplies</t>
  </si>
  <si>
    <t>Ingersoll-Rand (India) Ltd</t>
  </si>
  <si>
    <t>INGERRAND</t>
  </si>
  <si>
    <t>Olectra Greentech Ltd</t>
  </si>
  <si>
    <t>OLECTRA</t>
  </si>
  <si>
    <t>Voltamp Transformers Ltd</t>
  </si>
  <si>
    <t>VOLTAMP</t>
  </si>
  <si>
    <t>Jubilant Pharmova Ltd</t>
  </si>
  <si>
    <t>JUBLPHARMA</t>
  </si>
  <si>
    <t>Wockhardt Ltd</t>
  </si>
  <si>
    <t>WOCKPHARMA</t>
  </si>
  <si>
    <t>Zee Entertainment Enterprises Ltd</t>
  </si>
  <si>
    <t>ZEEL</t>
  </si>
  <si>
    <t>shipping corporation of India Ltd</t>
  </si>
  <si>
    <t>SCI</t>
  </si>
  <si>
    <t>Raymond Ltd</t>
  </si>
  <si>
    <t>RAYMOND</t>
  </si>
  <si>
    <t>TTK Prestige Ltd</t>
  </si>
  <si>
    <t>TTKPRESTIG</t>
  </si>
  <si>
    <t>Craftsman Automation Ltd</t>
  </si>
  <si>
    <t>CRAFTSMAN</t>
  </si>
  <si>
    <t>Reliance Power Ltd</t>
  </si>
  <si>
    <t>RPOWER</t>
  </si>
  <si>
    <t>Electrosteel Castings Ltd</t>
  </si>
  <si>
    <t>ELECTCAST</t>
  </si>
  <si>
    <t>Alok Industries Ltd</t>
  </si>
  <si>
    <t>ALOKINDS</t>
  </si>
  <si>
    <t>Intellect Design Arena Ltd</t>
  </si>
  <si>
    <t>INTELLECT</t>
  </si>
  <si>
    <t>Aavas Financiers Ltd</t>
  </si>
  <si>
    <t>AAVAS</t>
  </si>
  <si>
    <t>Tanla Platforms Ltd</t>
  </si>
  <si>
    <t>TANLA</t>
  </si>
  <si>
    <t>Nava Limited</t>
  </si>
  <si>
    <t>NAVA</t>
  </si>
  <si>
    <t>Jaiprakash Power Ventures Ltd</t>
  </si>
  <si>
    <t>JPPOWER</t>
  </si>
  <si>
    <t>UTI Asset Management Company Ltd</t>
  </si>
  <si>
    <t>UTIAMC</t>
  </si>
  <si>
    <t>PCBL Ltd</t>
  </si>
  <si>
    <t>PCBL</t>
  </si>
  <si>
    <t>Cube Highways Trust</t>
  </si>
  <si>
    <t>CUBEINVIT</t>
  </si>
  <si>
    <t>Roads</t>
  </si>
  <si>
    <t>Praj Industries Ltd</t>
  </si>
  <si>
    <t>PRAJIND</t>
  </si>
  <si>
    <t>Gujarat Mineral Development Corporation Ltd</t>
  </si>
  <si>
    <t>GMDCLTD</t>
  </si>
  <si>
    <t>City Union Bank Ltd</t>
  </si>
  <si>
    <t>CUB</t>
  </si>
  <si>
    <t>PNC Infratech Ltd</t>
  </si>
  <si>
    <t>PNCINFRA</t>
  </si>
  <si>
    <t>Netweb Technologies India Ltd</t>
  </si>
  <si>
    <t>NETWEB</t>
  </si>
  <si>
    <t>Westlife Foodworld Ltd</t>
  </si>
  <si>
    <t>WESTLIFE</t>
  </si>
  <si>
    <t>Tega Industries Ltd</t>
  </si>
  <si>
    <t>TEGA</t>
  </si>
  <si>
    <t>CE Info Systems Ltd</t>
  </si>
  <si>
    <t>MAPMYINDIA</t>
  </si>
  <si>
    <t>RHI Magnesita India Ltd</t>
  </si>
  <si>
    <t>RHIM</t>
  </si>
  <si>
    <t>Nuvoco Vistas Corporation Ltd</t>
  </si>
  <si>
    <t>NUVOCO</t>
  </si>
  <si>
    <t>Happiest Minds Technologies Ltd</t>
  </si>
  <si>
    <t>HAPPSTMNDS</t>
  </si>
  <si>
    <t>Rainbow Children's Medicare Ltd</t>
  </si>
  <si>
    <t>RAINBOW</t>
  </si>
  <si>
    <t>Minda Corporation Ltd</t>
  </si>
  <si>
    <t>MINDACORP</t>
  </si>
  <si>
    <t>Force Motors Ltd</t>
  </si>
  <si>
    <t>FORCEMOT</t>
  </si>
  <si>
    <t>Jammu and Kashmir Bank Ltd</t>
  </si>
  <si>
    <t>J&amp;KBANK</t>
  </si>
  <si>
    <t>Caplin Point Laboratories Ltd</t>
  </si>
  <si>
    <t>CAPLIPOINT</t>
  </si>
  <si>
    <t>Neuland Laboratories Ltd</t>
  </si>
  <si>
    <t>NEULANDLAB</t>
  </si>
  <si>
    <t>Birla Corporation Ltd</t>
  </si>
  <si>
    <t>BIRLACORPN</t>
  </si>
  <si>
    <t>Inox India Ltd</t>
  </si>
  <si>
    <t>INOXINDIA</t>
  </si>
  <si>
    <t>Sea-Borne Tankers</t>
  </si>
  <si>
    <t>Rashtriya Chemicals and Fertilizers Ltd</t>
  </si>
  <si>
    <t>RCF</t>
  </si>
  <si>
    <t>Happy Forgings Ltd</t>
  </si>
  <si>
    <t>HAPPYFORGE</t>
  </si>
  <si>
    <t>Auto, Truck &amp; Motorcycle Parts</t>
  </si>
  <si>
    <t>Aether Industries Ltd</t>
  </si>
  <si>
    <t>AETHER</t>
  </si>
  <si>
    <t>Deepak Fertilisers and Petrochemicals Corp Ltd</t>
  </si>
  <si>
    <t>DEEPAKFERT</t>
  </si>
  <si>
    <t>HMT Ltd</t>
  </si>
  <si>
    <t>HMT</t>
  </si>
  <si>
    <t>Cera Sanitaryware Ltd</t>
  </si>
  <si>
    <t>CERA</t>
  </si>
  <si>
    <t>KPI Green Energy Ltd</t>
  </si>
  <si>
    <t>KPIGREEN</t>
  </si>
  <si>
    <t>Usha Martin Ltd</t>
  </si>
  <si>
    <t>USHAMART</t>
  </si>
  <si>
    <t>Lemon Tree Hotels Ltd</t>
  </si>
  <si>
    <t>LEMONTREE</t>
  </si>
  <si>
    <t>Bajaj Electricals Ltd</t>
  </si>
  <si>
    <t>BAJAJELEC</t>
  </si>
  <si>
    <t>Powergrid Infrastructure Investment Trust</t>
  </si>
  <si>
    <t>PGINVIT</t>
  </si>
  <si>
    <t>Eclerx Services Ltd</t>
  </si>
  <si>
    <t>ECLERX</t>
  </si>
  <si>
    <t>JK Tyre &amp; Industries Ltd</t>
  </si>
  <si>
    <t>JKTYRE</t>
  </si>
  <si>
    <t>Gravita India Ltd</t>
  </si>
  <si>
    <t>GRAVITA</t>
  </si>
  <si>
    <t>Metals - Lead</t>
  </si>
  <si>
    <t>PG Electroplast Ltd</t>
  </si>
  <si>
    <t>PGEL</t>
  </si>
  <si>
    <t>Isgec Heavy Engineering Ltd</t>
  </si>
  <si>
    <t>ISGEC</t>
  </si>
  <si>
    <t>India Cements Ltd</t>
  </si>
  <si>
    <t>INDIACEM</t>
  </si>
  <si>
    <t>Gujarat Pipavav Port Ltd</t>
  </si>
  <si>
    <t>GPPL</t>
  </si>
  <si>
    <t>Valor Estate Ltd</t>
  </si>
  <si>
    <t>DBREALTY</t>
  </si>
  <si>
    <t>Can Fin Homes Ltd</t>
  </si>
  <si>
    <t>CANFINHOME</t>
  </si>
  <si>
    <t>Glenmark Life Sciences Ltd</t>
  </si>
  <si>
    <t>GLS</t>
  </si>
  <si>
    <t>Transformers and Rectifiers (India) Ltd</t>
  </si>
  <si>
    <t>TRIL</t>
  </si>
  <si>
    <t>Genus Power Infrastructures Ltd</t>
  </si>
  <si>
    <t>GENUSPOWER</t>
  </si>
  <si>
    <t>KNR Constructions Ltd</t>
  </si>
  <si>
    <t>KNRCON</t>
  </si>
  <si>
    <t>Puravankara Ltd</t>
  </si>
  <si>
    <t>PURVA</t>
  </si>
  <si>
    <t>Sheela Foam Ltd</t>
  </si>
  <si>
    <t>SFL</t>
  </si>
  <si>
    <t>Home Furnishing</t>
  </si>
  <si>
    <t>Thomas Cook (India) Ltd</t>
  </si>
  <si>
    <t>THOMASCOOK</t>
  </si>
  <si>
    <t>Sapphire Foods India Ltd</t>
  </si>
  <si>
    <t>SAPPHIRE</t>
  </si>
  <si>
    <t>Alkyl Amines Chemicals Ltd</t>
  </si>
  <si>
    <t>ALKYLAMINE</t>
  </si>
  <si>
    <t>Rattanindia Enterprises Ltd</t>
  </si>
  <si>
    <t>RTNINDIA</t>
  </si>
  <si>
    <t>Bharat 22 ETF</t>
  </si>
  <si>
    <t>ICICIB22</t>
  </si>
  <si>
    <t>Metropolis Healthcare Ltd</t>
  </si>
  <si>
    <t>METROPOLIS</t>
  </si>
  <si>
    <t>LT Foods Ltd</t>
  </si>
  <si>
    <t>LTFOODS</t>
  </si>
  <si>
    <t>Bengal &amp; Assam Company Ltd</t>
  </si>
  <si>
    <t>BENGALASM</t>
  </si>
  <si>
    <t>Nippon India ETF Nifty Bank BeES</t>
  </si>
  <si>
    <t>BANKBEES</t>
  </si>
  <si>
    <t>CEAT Ltd</t>
  </si>
  <si>
    <t>CEATLTD</t>
  </si>
  <si>
    <t>Kirloskar Ferrous Industries Ltd</t>
  </si>
  <si>
    <t>KIRLFER</t>
  </si>
  <si>
    <t>Vesuvius India Ltd</t>
  </si>
  <si>
    <t>VESUVIUS</t>
  </si>
  <si>
    <t>Maharashtra Scooters Ltd</t>
  </si>
  <si>
    <t>MAHSCOOTER</t>
  </si>
  <si>
    <t>Latent View Analytics Ltd</t>
  </si>
  <si>
    <t>LATENTVIEW</t>
  </si>
  <si>
    <t>Quess Corp Ltd</t>
  </si>
  <si>
    <t>QUESS</t>
  </si>
  <si>
    <t>Employment Services</t>
  </si>
  <si>
    <t>Shree Renuka Sugars Ltd</t>
  </si>
  <si>
    <t>RENUKA</t>
  </si>
  <si>
    <t>Just Dial Ltd</t>
  </si>
  <si>
    <t>JUSTDIAL</t>
  </si>
  <si>
    <t>Graphite India Ltd</t>
  </si>
  <si>
    <t>GRAPHITE</t>
  </si>
  <si>
    <t>Gujarat Narmada Valley Fertilizers &amp; Chemicals Ltd</t>
  </si>
  <si>
    <t>GNFC</t>
  </si>
  <si>
    <t>Saregama India Ltd</t>
  </si>
  <si>
    <t>SAREGAMA</t>
  </si>
  <si>
    <t>Movies &amp; TV Serials</t>
  </si>
  <si>
    <t>HG Infra Engineering Ltd</t>
  </si>
  <si>
    <t>HGINFRA</t>
  </si>
  <si>
    <t>Safari Industries (India) Ltd</t>
  </si>
  <si>
    <t>SAFARI</t>
  </si>
  <si>
    <t>Inox Wind Energy Ltd</t>
  </si>
  <si>
    <t>IWEL</t>
  </si>
  <si>
    <t>Galaxy Surfactants Ltd</t>
  </si>
  <si>
    <t>GALAXYSURF</t>
  </si>
  <si>
    <t>Route Mobile Ltd</t>
  </si>
  <si>
    <t>ROUTE</t>
  </si>
  <si>
    <t>JK Lakshmi Cement Ltd</t>
  </si>
  <si>
    <t>JKLAKSHMI</t>
  </si>
  <si>
    <t>Strides Pharma Science Ltd</t>
  </si>
  <si>
    <t>STAR</t>
  </si>
  <si>
    <t>ELANTAS Beck India Ltd</t>
  </si>
  <si>
    <t>ELANTAS</t>
  </si>
  <si>
    <t>Sammaan Capital Ltd</t>
  </si>
  <si>
    <t>SAMMAANCAP</t>
  </si>
  <si>
    <t>JM Financial Ltd</t>
  </si>
  <si>
    <t>JMFINANCIL</t>
  </si>
  <si>
    <t>RedTape</t>
  </si>
  <si>
    <t>REDTAPE</t>
  </si>
  <si>
    <t>Arvind Ltd</t>
  </si>
  <si>
    <t>ARVIND</t>
  </si>
  <si>
    <t>Network18 Media &amp; Investments Ltd</t>
  </si>
  <si>
    <t>NETWORK18</t>
  </si>
  <si>
    <t>Moil Ltd</t>
  </si>
  <si>
    <t>MOIL</t>
  </si>
  <si>
    <t>Mining - Manganese</t>
  </si>
  <si>
    <t>Balrampur Chini Mills Ltd</t>
  </si>
  <si>
    <t>BALRAMCHIN</t>
  </si>
  <si>
    <t>Eureka Forbes Ltd</t>
  </si>
  <si>
    <t>EUREKAFORBE</t>
  </si>
  <si>
    <t>Household Appliances</t>
  </si>
  <si>
    <t>ESAB India Ltd</t>
  </si>
  <si>
    <t>ESABINDIA</t>
  </si>
  <si>
    <t>Brookfield India Real Estate Trust</t>
  </si>
  <si>
    <t>BIRET</t>
  </si>
  <si>
    <t>Archean Chemical Industries Ltd</t>
  </si>
  <si>
    <t>ACI</t>
  </si>
  <si>
    <t>Power Mech Projects Ltd</t>
  </si>
  <si>
    <t>POWERMECH</t>
  </si>
  <si>
    <t>Lloyds Engineering Works Ltd</t>
  </si>
  <si>
    <t>LLOYDSENGG</t>
  </si>
  <si>
    <t>Campus Activewear Ltd</t>
  </si>
  <si>
    <t>CAMPUS</t>
  </si>
  <si>
    <t>Jubilant Ingrevia Ltd</t>
  </si>
  <si>
    <t>JUBLINGREA</t>
  </si>
  <si>
    <t>Avanti Feeds Ltd</t>
  </si>
  <si>
    <t>AVANTIFEED</t>
  </si>
  <si>
    <t>Sandur Manganese and Iron Ores Ltd</t>
  </si>
  <si>
    <t>SANDUMA</t>
  </si>
  <si>
    <t>Varroc Engineering Ltd</t>
  </si>
  <si>
    <t>VARROC</t>
  </si>
  <si>
    <t>India Grid Trust</t>
  </si>
  <si>
    <t>INDIGRID</t>
  </si>
  <si>
    <t>Gujarat State Fertilizers &amp; Chemicals Ltd</t>
  </si>
  <si>
    <t>GSFC</t>
  </si>
  <si>
    <t>Azad Engineering Ltd</t>
  </si>
  <si>
    <t>AZAD</t>
  </si>
  <si>
    <t>Sarda Energy &amp; Minerals Ltd</t>
  </si>
  <si>
    <t>SARDAEN</t>
  </si>
  <si>
    <t>Rategain Travel Technologies Ltd</t>
  </si>
  <si>
    <t>RATEGAIN</t>
  </si>
  <si>
    <t>Prudent Corporate Advisory Services Ltd</t>
  </si>
  <si>
    <t>PRUDENT</t>
  </si>
  <si>
    <t>Mahindra Lifespace Developers Ltd</t>
  </si>
  <si>
    <t>MAHLIFE</t>
  </si>
  <si>
    <t>National Standard (India) Ltd</t>
  </si>
  <si>
    <t>NATIONSTD</t>
  </si>
  <si>
    <t>Ahluwalia Contracts (India) Ltd</t>
  </si>
  <si>
    <t>AHLUCONT</t>
  </si>
  <si>
    <t>Marksans Pharma Ltd</t>
  </si>
  <si>
    <t>MARKSANS</t>
  </si>
  <si>
    <t>Kama Holdings Ltd</t>
  </si>
  <si>
    <t>KAMAHOLD</t>
  </si>
  <si>
    <t>Juniper Hotels Ltd</t>
  </si>
  <si>
    <t>JUNIPER</t>
  </si>
  <si>
    <t>CMS Info Systems Ltd</t>
  </si>
  <si>
    <t>CMSINFO</t>
  </si>
  <si>
    <t>Home First Finance Company India Ltd</t>
  </si>
  <si>
    <t>HOMEFIRST</t>
  </si>
  <si>
    <t>Equitas Small Finance Bank Ltd</t>
  </si>
  <si>
    <t>EQUITASBNK</t>
  </si>
  <si>
    <t>Rajesh Exports Ltd</t>
  </si>
  <si>
    <t>RAJESHEXPO</t>
  </si>
  <si>
    <t>Triveni Engineering and Industries Ltd</t>
  </si>
  <si>
    <t>TRIVENI</t>
  </si>
  <si>
    <t>Aurionpro Solutions Ltd</t>
  </si>
  <si>
    <t>AURIONPRO</t>
  </si>
  <si>
    <t>Mishra Dhatu Nigam Ltd</t>
  </si>
  <si>
    <t>MIDHANI</t>
  </si>
  <si>
    <t>Keystone Realtors Ltd</t>
  </si>
  <si>
    <t>RUSTOMJEE</t>
  </si>
  <si>
    <t>SBFC Finance Ltd</t>
  </si>
  <si>
    <t>SBFC</t>
  </si>
  <si>
    <t>RattanIndia Power Ltd</t>
  </si>
  <si>
    <t>RTNPOWER</t>
  </si>
  <si>
    <t>Mahindra Holidays and Resorts India Ltd</t>
  </si>
  <si>
    <t>MHRIL</t>
  </si>
  <si>
    <t>Black Box Ltd</t>
  </si>
  <si>
    <t>BBOX</t>
  </si>
  <si>
    <t>Shakti Pumps (India) Ltd</t>
  </si>
  <si>
    <t>SHAKTIPUMP</t>
  </si>
  <si>
    <t>Hindustan Construction Company Ltd</t>
  </si>
  <si>
    <t>HCC</t>
  </si>
  <si>
    <t>Karnataka Bank Ltd</t>
  </si>
  <si>
    <t>KTKBANK</t>
  </si>
  <si>
    <t>Syrma SGS Technology Ltd</t>
  </si>
  <si>
    <t>SYRMA</t>
  </si>
  <si>
    <t>Mastek Ltd</t>
  </si>
  <si>
    <t>MASTEK</t>
  </si>
  <si>
    <t>Procter &amp; Gamble Health Ltd</t>
  </si>
  <si>
    <t>PGHL</t>
  </si>
  <si>
    <t>Shriram Pistons &amp; Rings Ltd</t>
  </si>
  <si>
    <t>SHRIPISTON</t>
  </si>
  <si>
    <t>ITD Cementation India Ltd</t>
  </si>
  <si>
    <t>ITDCEM</t>
  </si>
  <si>
    <t>CCL Products (India) Ltd</t>
  </si>
  <si>
    <t>CCL</t>
  </si>
  <si>
    <t>Kirloskar Pneumatic Company Ltd</t>
  </si>
  <si>
    <t>KIRLPNU</t>
  </si>
  <si>
    <t>Jupiter Life Line Hospitals Ltd</t>
  </si>
  <si>
    <t>JLHL</t>
  </si>
  <si>
    <t>Anupam Rasayan India Ltd</t>
  </si>
  <si>
    <t>ANURAS</t>
  </si>
  <si>
    <t>Ujjivan Small Finance Bank Ltd</t>
  </si>
  <si>
    <t>UJJIVANSFB</t>
  </si>
  <si>
    <t>Ion Exchange (India) Ltd</t>
  </si>
  <si>
    <t>IONEXCHANG</t>
  </si>
  <si>
    <t>Environmental Services</t>
  </si>
  <si>
    <t>Maharashtra Seamless Ltd</t>
  </si>
  <si>
    <t>MAHSEAMLES</t>
  </si>
  <si>
    <t>Chemplast Sanmar Ltd</t>
  </si>
  <si>
    <t>CHEMPLASTS</t>
  </si>
  <si>
    <t>Sunteck Realty Ltd</t>
  </si>
  <si>
    <t>SUNTECK</t>
  </si>
  <si>
    <t>Blue Jet Healthcare Ltd</t>
  </si>
  <si>
    <t>BLUEJET</t>
  </si>
  <si>
    <t>Kotak Nifty Bank ETF</t>
  </si>
  <si>
    <t>BANKNIFTY1</t>
  </si>
  <si>
    <t>Infibeam Avenues Ltd</t>
  </si>
  <si>
    <t>INFIBEAM</t>
  </si>
  <si>
    <t>HEG Ltd</t>
  </si>
  <si>
    <t>HEG</t>
  </si>
  <si>
    <t>Piccadily Agro Industries Ltd</t>
  </si>
  <si>
    <t>PICCADIL</t>
  </si>
  <si>
    <t>Star Cement Ltd</t>
  </si>
  <si>
    <t>STARCEMENT</t>
  </si>
  <si>
    <t>Equinox India Developments Ltd</t>
  </si>
  <si>
    <t>EMBDL</t>
  </si>
  <si>
    <t>Astra Microwave Products Ltd</t>
  </si>
  <si>
    <t>ASTRAMICRO</t>
  </si>
  <si>
    <t>Reliance Infrastructure Ltd</t>
  </si>
  <si>
    <t>RELINFRA</t>
  </si>
  <si>
    <t>TVS Supply Chain Solutions Ltd</t>
  </si>
  <si>
    <t>TVSSCS</t>
  </si>
  <si>
    <t>Electronics Mart India Ltd</t>
  </si>
  <si>
    <t>EMIL</t>
  </si>
  <si>
    <t>Texmaco Rail &amp; Engineering Ltd</t>
  </si>
  <si>
    <t>TEXRAIL</t>
  </si>
  <si>
    <t>Symphony Ltd</t>
  </si>
  <si>
    <t>SYMPHONY</t>
  </si>
  <si>
    <t>Allied Blenders and Distillers Ltd</t>
  </si>
  <si>
    <t>ABDL</t>
  </si>
  <si>
    <t>SBI Nifty 50 ETF</t>
  </si>
  <si>
    <t>SETFNIF50</t>
  </si>
  <si>
    <t>BHARAT Bond ETF-April 2023-Growth</t>
  </si>
  <si>
    <t>EBBETF0423</t>
  </si>
  <si>
    <t>Debt</t>
  </si>
  <si>
    <t>JK Paper Ltd</t>
  </si>
  <si>
    <t>JKPAPER</t>
  </si>
  <si>
    <t>Shoppers Stop Ltd</t>
  </si>
  <si>
    <t>SHOPERSTOP</t>
  </si>
  <si>
    <t>Diamond Power Infrastructure Ltd</t>
  </si>
  <si>
    <t>DIACABS</t>
  </si>
  <si>
    <t>Va Tech Wabag Ltd</t>
  </si>
  <si>
    <t>WABAG</t>
  </si>
  <si>
    <t>Water Management</t>
  </si>
  <si>
    <t>Prism Johnson Ltd</t>
  </si>
  <si>
    <t>PRSMJOHNSN</t>
  </si>
  <si>
    <t>Religare Enterprises Ltd</t>
  </si>
  <si>
    <t>RELIGARE</t>
  </si>
  <si>
    <t>Technocraft Industries (India) Ltd</t>
  </si>
  <si>
    <t>TIIL</t>
  </si>
  <si>
    <t>F D C Ltd</t>
  </si>
  <si>
    <t>FDC</t>
  </si>
  <si>
    <t>Max Estates Ltd</t>
  </si>
  <si>
    <t>MAXESTATES</t>
  </si>
  <si>
    <t>Tips Industries Ltd</t>
  </si>
  <si>
    <t>TIPSINDLTD</t>
  </si>
  <si>
    <t>MedPlus Health Services Ltd</t>
  </si>
  <si>
    <t>MEDPLUS</t>
  </si>
  <si>
    <t>Vijaya Diagnostic Centre Ltd</t>
  </si>
  <si>
    <t>VIJAYA</t>
  </si>
  <si>
    <t>Mrs. Bectors Food Specialities Ltd</t>
  </si>
  <si>
    <t>BECTORFOOD</t>
  </si>
  <si>
    <t>Magellanic Cloud Ltd</t>
  </si>
  <si>
    <t>MCLOUD</t>
  </si>
  <si>
    <t>Balaji Amines Ltd</t>
  </si>
  <si>
    <t>BALAMINES</t>
  </si>
  <si>
    <t>Transport Corporation of India Ltd</t>
  </si>
  <si>
    <t>TCI</t>
  </si>
  <si>
    <t>Choice International Ltd</t>
  </si>
  <si>
    <t>CHOICEIN</t>
  </si>
  <si>
    <t>ASK Automotive Ltd</t>
  </si>
  <si>
    <t>ASKAUTOLTD</t>
  </si>
  <si>
    <t>Dhanuka Agritech Ltd</t>
  </si>
  <si>
    <t>DHANUKA</t>
  </si>
  <si>
    <t>TV18 Broadcast Ltd</t>
  </si>
  <si>
    <t>TV18BRDCST</t>
  </si>
  <si>
    <t>IFB Industries Ltd</t>
  </si>
  <si>
    <t>IFBIND</t>
  </si>
  <si>
    <t>India Shelter Finance Corporation Ltd</t>
  </si>
  <si>
    <t>INDIASHLTR</t>
  </si>
  <si>
    <t>Welspun Enterprises Ltd</t>
  </si>
  <si>
    <t>WELENT</t>
  </si>
  <si>
    <t>Sansera Engineering Ltd</t>
  </si>
  <si>
    <t>SANSERA</t>
  </si>
  <si>
    <t>PDS Limited</t>
  </si>
  <si>
    <t>PDSL</t>
  </si>
  <si>
    <t>Indo Count Industries Ltd</t>
  </si>
  <si>
    <t>ICIL</t>
  </si>
  <si>
    <t>Time Technoplast Ltd</t>
  </si>
  <si>
    <t>TIMETECHNO</t>
  </si>
  <si>
    <t>JSW Holdings Ltd</t>
  </si>
  <si>
    <t>JSWHL</t>
  </si>
  <si>
    <t>Senco Gold Ltd</t>
  </si>
  <si>
    <t>SENCO</t>
  </si>
  <si>
    <t>Ethos Ltd</t>
  </si>
  <si>
    <t>ETHOSLTD</t>
  </si>
  <si>
    <t>Greenlam Industries Ltd</t>
  </si>
  <si>
    <t>GREENLAM</t>
  </si>
  <si>
    <t>Building Products - Laminates</t>
  </si>
  <si>
    <t>Jindal Worldwide Ltd</t>
  </si>
  <si>
    <t>JINDWORLD</t>
  </si>
  <si>
    <t>Gallantt Ispat Ltd</t>
  </si>
  <si>
    <t>GALLANTT</t>
  </si>
  <si>
    <t>Ganesh Housing Corp Ltd</t>
  </si>
  <si>
    <t>GANESHHOUC</t>
  </si>
  <si>
    <t>Epigral Ltd</t>
  </si>
  <si>
    <t>EPIGRAL</t>
  </si>
  <si>
    <t>Protean eGov Technologies Ltd</t>
  </si>
  <si>
    <t>PROTEAN</t>
  </si>
  <si>
    <t>IT Consulting &amp; Other Services</t>
  </si>
  <si>
    <t>Garware Technical Fibres Ltd</t>
  </si>
  <si>
    <t>GARFIBRES</t>
  </si>
  <si>
    <t>Kennametal India Ltd</t>
  </si>
  <si>
    <t>KENNAMET</t>
  </si>
  <si>
    <t>Dilip Buildcon Ltd</t>
  </si>
  <si>
    <t>DBL</t>
  </si>
  <si>
    <t>Responsive Industries Ltd</t>
  </si>
  <si>
    <t>RESPONIND</t>
  </si>
  <si>
    <t>Building Products - Granite</t>
  </si>
  <si>
    <t>Dodla Dairy Ltd</t>
  </si>
  <si>
    <t>DODLA</t>
  </si>
  <si>
    <t>Sun Pharma Advanced Research Co Ltd</t>
  </si>
  <si>
    <t>SPARC</t>
  </si>
  <si>
    <t>Paradeep Phosphates Ltd</t>
  </si>
  <si>
    <t>PARADEEP</t>
  </si>
  <si>
    <t>Man Infraconstruction Ltd</t>
  </si>
  <si>
    <t>MANINFRA</t>
  </si>
  <si>
    <t>Easy Trip Planners Ltd</t>
  </si>
  <si>
    <t>EASEMYTRIP</t>
  </si>
  <si>
    <t>Nazara Technologies Ltd</t>
  </si>
  <si>
    <t>NAZARA</t>
  </si>
  <si>
    <t>Theme Parks &amp; Gaming</t>
  </si>
  <si>
    <t>Tamilnad Mercantile Bank Ltd</t>
  </si>
  <si>
    <t>TMB</t>
  </si>
  <si>
    <t>Orchid Pharma Ltd</t>
  </si>
  <si>
    <t>ORCHPHARMA</t>
  </si>
  <si>
    <t>Borosil Renewables Ltd</t>
  </si>
  <si>
    <t>BORORENEW</t>
  </si>
  <si>
    <t>Housewares</t>
  </si>
  <si>
    <t>Indigo Paints Ltd</t>
  </si>
  <si>
    <t>INDIGOPNTS</t>
  </si>
  <si>
    <t>Prince Pipes and Fittings Ltd</t>
  </si>
  <si>
    <t>PRINCEPIPE</t>
  </si>
  <si>
    <t>National Fertilizers Ltd</t>
  </si>
  <si>
    <t>NFL</t>
  </si>
  <si>
    <t>Suprajit Engineering Ltd</t>
  </si>
  <si>
    <t>SUPRAJIT</t>
  </si>
  <si>
    <t>Ashoka Buildcon Ltd</t>
  </si>
  <si>
    <t>ASHOKA</t>
  </si>
  <si>
    <t>Gabriel India Ltd</t>
  </si>
  <si>
    <t>GABRIEL</t>
  </si>
  <si>
    <t>eMudhra Ltd</t>
  </si>
  <si>
    <t>EMUDHRA</t>
  </si>
  <si>
    <t>Laxmi Organic Industries Ltd</t>
  </si>
  <si>
    <t>LXCHEM</t>
  </si>
  <si>
    <t>Sharda Motor Industries Ltd</t>
  </si>
  <si>
    <t>SHARDAMOTR</t>
  </si>
  <si>
    <t>EPL Ltd</t>
  </si>
  <si>
    <t>EPL</t>
  </si>
  <si>
    <t>Packaging</t>
  </si>
  <si>
    <t>Orient Cement Ltd</t>
  </si>
  <si>
    <t>ORIENTCEM</t>
  </si>
  <si>
    <t>South Indian Bank Ltd</t>
  </si>
  <si>
    <t>SOUTHBANK</t>
  </si>
  <si>
    <t>Arvind Fashions Ltd</t>
  </si>
  <si>
    <t>ARVINDFASN</t>
  </si>
  <si>
    <t>GMR Power and Urban Infra Ltd</t>
  </si>
  <si>
    <t>GMRP&amp;UI</t>
  </si>
  <si>
    <t>Gokaldas Exports Ltd</t>
  </si>
  <si>
    <t>GOKEX</t>
  </si>
  <si>
    <t>Rolex Rings Ltd</t>
  </si>
  <si>
    <t>ROLEXRINGS</t>
  </si>
  <si>
    <t>Sudarshan Chemical Industries Ltd</t>
  </si>
  <si>
    <t>SUDARSCHEM</t>
  </si>
  <si>
    <t>Kesoram Industries Ltd</t>
  </si>
  <si>
    <t>KESORAMIND</t>
  </si>
  <si>
    <t>India Tourism Development Corp Ltd</t>
  </si>
  <si>
    <t>ITDC</t>
  </si>
  <si>
    <t>V-mart Retail Ltd</t>
  </si>
  <si>
    <t>VMART</t>
  </si>
  <si>
    <t>Jai Corp Ltd</t>
  </si>
  <si>
    <t>JAICORPLTD</t>
  </si>
  <si>
    <t>Jana Small Finance Bank Ltd</t>
  </si>
  <si>
    <t>JSFB</t>
  </si>
  <si>
    <t>National Highways Infra Trust</t>
  </si>
  <si>
    <t>NHIT</t>
  </si>
  <si>
    <t>KRBL Ltd</t>
  </si>
  <si>
    <t>KRBL</t>
  </si>
  <si>
    <t>Shilpa Medicare Ltd</t>
  </si>
  <si>
    <t>SHILPAMED</t>
  </si>
  <si>
    <t>Hindustan Foods Ltd</t>
  </si>
  <si>
    <t>HNDFDS</t>
  </si>
  <si>
    <t>VST Industries Ltd</t>
  </si>
  <si>
    <t>VSTIND</t>
  </si>
  <si>
    <t>PTC India Ltd</t>
  </si>
  <si>
    <t>PTC</t>
  </si>
  <si>
    <t>IIFL Securities Ltd</t>
  </si>
  <si>
    <t>IIFLSEC</t>
  </si>
  <si>
    <t>Sterlite Technologies Ltd</t>
  </si>
  <si>
    <t>STLTECH</t>
  </si>
  <si>
    <t>BHARAT Bond ETF-April 2030-Growth</t>
  </si>
  <si>
    <t>EBBETF0430</t>
  </si>
  <si>
    <t>Insolation Energy Ltd</t>
  </si>
  <si>
    <t>INA</t>
  </si>
  <si>
    <t>Semiconductors</t>
  </si>
  <si>
    <t>V I P Industries Ltd</t>
  </si>
  <si>
    <t>VIPIND</t>
  </si>
  <si>
    <t>Le Travenues Technology Ltd</t>
  </si>
  <si>
    <t>IXIGO</t>
  </si>
  <si>
    <t>Surya Roshni Ltd</t>
  </si>
  <si>
    <t>SURYAROSNI</t>
  </si>
  <si>
    <t>GMM Pfaudler Ltd</t>
  </si>
  <si>
    <t>GMMPFAUDLR</t>
  </si>
  <si>
    <t>BHARAT Bond ETF-April 2032</t>
  </si>
  <si>
    <t>BBETF0432</t>
  </si>
  <si>
    <t>Nesco Ltd</t>
  </si>
  <si>
    <t>NESCO</t>
  </si>
  <si>
    <t>Niit Learning Systems Ltd</t>
  </si>
  <si>
    <t>NIITMTS</t>
  </si>
  <si>
    <t>Education Services</t>
  </si>
  <si>
    <t>Rallis India Ltd</t>
  </si>
  <si>
    <t>RALLIS</t>
  </si>
  <si>
    <t>Tarc Ltd</t>
  </si>
  <si>
    <t>TARC</t>
  </si>
  <si>
    <t>Sundaram Finance Holdings Ltd</t>
  </si>
  <si>
    <t>SUNDARMHLD</t>
  </si>
  <si>
    <t>SIS Ltd</t>
  </si>
  <si>
    <t>SIS</t>
  </si>
  <si>
    <t>J Kumar Infraprojects Ltd</t>
  </si>
  <si>
    <t>JKIL</t>
  </si>
  <si>
    <t>Privi Speciality Chemicals Ltd</t>
  </si>
  <si>
    <t>PRIVISCL</t>
  </si>
  <si>
    <t>MSTC Ltd</t>
  </si>
  <si>
    <t>MSTCLTD</t>
  </si>
  <si>
    <t>India Infrastructure Trust</t>
  </si>
  <si>
    <t>INFRATRUST</t>
  </si>
  <si>
    <t>Cyient DLM Ltd</t>
  </si>
  <si>
    <t>CYIENTDLM</t>
  </si>
  <si>
    <t>Gujarat Ambuja Exports Ltd</t>
  </si>
  <si>
    <t>GAEL</t>
  </si>
  <si>
    <t>Allcargo Logistics Ltd</t>
  </si>
  <si>
    <t>ALLCARGO</t>
  </si>
  <si>
    <t>Indinfravit Trust</t>
  </si>
  <si>
    <t>INDINFR</t>
  </si>
  <si>
    <t>Pricol Ltd</t>
  </si>
  <si>
    <t>PRICOLLTD</t>
  </si>
  <si>
    <t>TD Power Systems Ltd</t>
  </si>
  <si>
    <t>TDPOWERSYS</t>
  </si>
  <si>
    <t>Share India Securities Ltd</t>
  </si>
  <si>
    <t>SHAREINDIA</t>
  </si>
  <si>
    <t>Go Fashion (India) Ltd</t>
  </si>
  <si>
    <t>GOCOLORS</t>
  </si>
  <si>
    <t>Edelweiss Financial Services Ltd</t>
  </si>
  <si>
    <t>EDELWEISS</t>
  </si>
  <si>
    <t>Bondada Engineering Ltd</t>
  </si>
  <si>
    <t>BONDADA</t>
  </si>
  <si>
    <t>DB Corp Ltd</t>
  </si>
  <si>
    <t>DBCORP</t>
  </si>
  <si>
    <t>Publishing</t>
  </si>
  <si>
    <t>Orient Electric Ltd</t>
  </si>
  <si>
    <t>ORIENTELEC</t>
  </si>
  <si>
    <t>Lux Industries Ltd</t>
  </si>
  <si>
    <t>LUXIND</t>
  </si>
  <si>
    <t>Hemisphere Properties India Ltd</t>
  </si>
  <si>
    <t>HEMIPROP</t>
  </si>
  <si>
    <t>Paisalo Digital Ltd</t>
  </si>
  <si>
    <t>PAISALO</t>
  </si>
  <si>
    <t>Gulf Oil Lubricants India Ltd</t>
  </si>
  <si>
    <t>GULFOILLUB</t>
  </si>
  <si>
    <t>Kirloskar Industries Ltd</t>
  </si>
  <si>
    <t>KIRLOSIND</t>
  </si>
  <si>
    <t>Aditya Vision Ltd</t>
  </si>
  <si>
    <t>AVL</t>
  </si>
  <si>
    <t>Retail - Speciality</t>
  </si>
  <si>
    <t>Garware Hi-Tech Films Ltd</t>
  </si>
  <si>
    <t>GRWRHITECH</t>
  </si>
  <si>
    <t>MTAR Technologies Ltd</t>
  </si>
  <si>
    <t>MTARTECH</t>
  </si>
  <si>
    <t>Bansal Wire Industries Ltd</t>
  </si>
  <si>
    <t>BANSALWIRE</t>
  </si>
  <si>
    <t>Rain Industries Ltd</t>
  </si>
  <si>
    <t>RAIN</t>
  </si>
  <si>
    <t>Gujarat Alkalies And Chemicals Ltd</t>
  </si>
  <si>
    <t>GUJALKALI</t>
  </si>
  <si>
    <t>Aarti Pharmalabs Ltd</t>
  </si>
  <si>
    <t>AARTIPHARM</t>
  </si>
  <si>
    <t>CSB Bank Ltd</t>
  </si>
  <si>
    <t>CSBBANK</t>
  </si>
  <si>
    <t>Pilani Investment And Industries Corporation Ltd</t>
  </si>
  <si>
    <t>PILANIINVS</t>
  </si>
  <si>
    <t>Jamna Auto Industries Ltd</t>
  </si>
  <si>
    <t>JAMNAAUTO</t>
  </si>
  <si>
    <t>R Systems International Ltd</t>
  </si>
  <si>
    <t>RSYSTEMS</t>
  </si>
  <si>
    <t>Kaveri Seed Company Ltd</t>
  </si>
  <si>
    <t>KSCL</t>
  </si>
  <si>
    <t>Seeds</t>
  </si>
  <si>
    <t>Vaibhav Global Ltd</t>
  </si>
  <si>
    <t>VAIBHAVGBL</t>
  </si>
  <si>
    <t>Bharat Bijlee Ltd</t>
  </si>
  <si>
    <t>BBL</t>
  </si>
  <si>
    <t>Utkarsh Small Finance Bank Ltd</t>
  </si>
  <si>
    <t>UTKARSHBNK</t>
  </si>
  <si>
    <t>Ami Organics Ltd</t>
  </si>
  <si>
    <t>AMIORG</t>
  </si>
  <si>
    <t>Restaurant Brands Asia Ltd</t>
  </si>
  <si>
    <t>RBA</t>
  </si>
  <si>
    <t>TeamLease Services Ltd</t>
  </si>
  <si>
    <t>TEAMLEASE</t>
  </si>
  <si>
    <t>Entero Healthcare Solutions Ltd</t>
  </si>
  <si>
    <t>ENTERO</t>
  </si>
  <si>
    <t>Bajaj Hindusthan Sugar Ltd</t>
  </si>
  <si>
    <t>BAJAJHIND</t>
  </si>
  <si>
    <t>Gateway Distriparks Ltd</t>
  </si>
  <si>
    <t>GATEWAY</t>
  </si>
  <si>
    <t>Exicom Tele-Systems Ltd</t>
  </si>
  <si>
    <t>EXICOM</t>
  </si>
  <si>
    <t>ICRA Ltd</t>
  </si>
  <si>
    <t>ICRA</t>
  </si>
  <si>
    <t>Nocil Ltd</t>
  </si>
  <si>
    <t>NOCIL</t>
  </si>
  <si>
    <t>GHCL Ltd</t>
  </si>
  <si>
    <t>GHCL</t>
  </si>
  <si>
    <t>Heritage Foods Ltd</t>
  </si>
  <si>
    <t>HERITGFOOD</t>
  </si>
  <si>
    <t>Banco Products (India) Ltd</t>
  </si>
  <si>
    <t>BANCOINDIA</t>
  </si>
  <si>
    <t>Balu Forge Industries Ltd</t>
  </si>
  <si>
    <t>BALUFORGE</t>
  </si>
  <si>
    <t>Johnson Controls-Hitachi Air Conditioning India Ltd</t>
  </si>
  <si>
    <t>JCHAC</t>
  </si>
  <si>
    <t>MAS Financial Services Ltd</t>
  </si>
  <si>
    <t>MASFIN</t>
  </si>
  <si>
    <t>Shilchar Technologies Ltd</t>
  </si>
  <si>
    <t>SHILCTECH</t>
  </si>
  <si>
    <t>Heidelbergcement India Ltd</t>
  </si>
  <si>
    <t>HEIDELBERG</t>
  </si>
  <si>
    <t>Nippon India ETF Gold BeES</t>
  </si>
  <si>
    <t>GOLDBEES</t>
  </si>
  <si>
    <t>Gold</t>
  </si>
  <si>
    <t>Ramky Infrastructure Ltd</t>
  </si>
  <si>
    <t>RAMKY</t>
  </si>
  <si>
    <t>Inox Green Energy Services Ltd</t>
  </si>
  <si>
    <t>INOXGREEN</t>
  </si>
  <si>
    <t>Harsha Engineers International Ltd</t>
  </si>
  <si>
    <t>HARSHA</t>
  </si>
  <si>
    <t>JTEKT India Ltd</t>
  </si>
  <si>
    <t>JTEKTINDIA</t>
  </si>
  <si>
    <t>Jayaswal Neco Industries Ltd</t>
  </si>
  <si>
    <t>JAYNECOIND</t>
  </si>
  <si>
    <t>Sanghvi Movers Ltd</t>
  </si>
  <si>
    <t>SANGHVIMOV</t>
  </si>
  <si>
    <t>VRL Logistics Ltd</t>
  </si>
  <si>
    <t>VRLLOG</t>
  </si>
  <si>
    <t>WPIL Ltd</t>
  </si>
  <si>
    <t>WPIL</t>
  </si>
  <si>
    <t>Healthcare Global Enterprises Ltd</t>
  </si>
  <si>
    <t>HCG</t>
  </si>
  <si>
    <t>Sharda Cropchem Ltd</t>
  </si>
  <si>
    <t>SHARDACROP</t>
  </si>
  <si>
    <t>AGI Greenpac Ltd</t>
  </si>
  <si>
    <t>AGI</t>
  </si>
  <si>
    <t>Mahanagar Telephone Nigam Ltd</t>
  </si>
  <si>
    <t>MTNL</t>
  </si>
  <si>
    <t>Network People Services Technologies Ltd</t>
  </si>
  <si>
    <t>NPST</t>
  </si>
  <si>
    <t>Moschip Technologies Ltd</t>
  </si>
  <si>
    <t>MOSCHIP</t>
  </si>
  <si>
    <t>Blue Cloud Softech Solutions Ltd</t>
  </si>
  <si>
    <t>BLUECLOUDS</t>
  </si>
  <si>
    <t>Balmer Lawrie and Company Ltd</t>
  </si>
  <si>
    <t>BALMLAWRIE</t>
  </si>
  <si>
    <t>Paras Defence and Space Technologies Ltd</t>
  </si>
  <si>
    <t>PARAS</t>
  </si>
  <si>
    <t>Kovai Medical Center and Hospital Ltd</t>
  </si>
  <si>
    <t>KOVAI</t>
  </si>
  <si>
    <t>Lloyds Enterprises Ltd</t>
  </si>
  <si>
    <t>LLOYDSENT</t>
  </si>
  <si>
    <t>Trading Companies &amp; Distributors</t>
  </si>
  <si>
    <t>Thangamayil Jewellery Ltd</t>
  </si>
  <si>
    <t>THANGAMAYL</t>
  </si>
  <si>
    <t>Avantel Ltd</t>
  </si>
  <si>
    <t>AVANTEL</t>
  </si>
  <si>
    <t>Shanthi Gears Ltd</t>
  </si>
  <si>
    <t>SHANTIGEAR</t>
  </si>
  <si>
    <t>Rossari Biotech Ltd</t>
  </si>
  <si>
    <t>ROSSARI</t>
  </si>
  <si>
    <t>Tilaknagar Industries Ltd</t>
  </si>
  <si>
    <t>TI</t>
  </si>
  <si>
    <t>Spandana Sphoorty Financial Ltd</t>
  </si>
  <si>
    <t>SPANDANA</t>
  </si>
  <si>
    <t>Wonderla Holidays Ltd</t>
  </si>
  <si>
    <t>WONDERLA</t>
  </si>
  <si>
    <t>Sunflag Iron and Steel Co Ltd</t>
  </si>
  <si>
    <t>SUNFLAG</t>
  </si>
  <si>
    <t>Dynamatic Technologies Ltd</t>
  </si>
  <si>
    <t>DYNAMATECH</t>
  </si>
  <si>
    <t>Advanced Enzyme Technologies Ltd</t>
  </si>
  <si>
    <t>ADVENZYMES</t>
  </si>
  <si>
    <t>Awfis Space Solutions Ltd</t>
  </si>
  <si>
    <t>AWFIS</t>
  </si>
  <si>
    <t>Jain Irrigation Systems Ltd</t>
  </si>
  <si>
    <t>JISLJALEQS</t>
  </si>
  <si>
    <t>Agricultural &amp; Farm Machinery</t>
  </si>
  <si>
    <t>Patel Engineering Ltd</t>
  </si>
  <si>
    <t>PATELENG</t>
  </si>
  <si>
    <t>Aarti Drugs Ltd</t>
  </si>
  <si>
    <t>AARTIDRUGS</t>
  </si>
  <si>
    <t>Fedbank Financial Services Ltd</t>
  </si>
  <si>
    <t>FEDFINA</t>
  </si>
  <si>
    <t>Bombay Dyeing and Mfg Co Ltd</t>
  </si>
  <si>
    <t>BOMDYEING</t>
  </si>
  <si>
    <t>TCI Express Ltd</t>
  </si>
  <si>
    <t>TCIEXP</t>
  </si>
  <si>
    <t>Hawkins Cookers Ltd</t>
  </si>
  <si>
    <t>HAWKINCOOK</t>
  </si>
  <si>
    <t>Shipping Corporation of India Land and Assets Ltd</t>
  </si>
  <si>
    <t>SCILAL</t>
  </si>
  <si>
    <t>Bharat Rasayan Ltd</t>
  </si>
  <si>
    <t>BHARATRAS</t>
  </si>
  <si>
    <t>Greenply Industries Ltd</t>
  </si>
  <si>
    <t>GREENPLY</t>
  </si>
  <si>
    <t>Styrenix Performance Materials Ltd</t>
  </si>
  <si>
    <t>STYRENIX</t>
  </si>
  <si>
    <t>Greenpanel Industries Ltd</t>
  </si>
  <si>
    <t>GREENPANEL</t>
  </si>
  <si>
    <t>Borosil Ltd</t>
  </si>
  <si>
    <t>BOROLTD</t>
  </si>
  <si>
    <t>Tinplate Company of India Ltd</t>
  </si>
  <si>
    <t>TINPLATE</t>
  </si>
  <si>
    <t>Skipper Ltd</t>
  </si>
  <si>
    <t>SKIPPER</t>
  </si>
  <si>
    <t>Pearl Global Industries Ltd</t>
  </si>
  <si>
    <t>PGIL</t>
  </si>
  <si>
    <t>EMS Ltd</t>
  </si>
  <si>
    <t>EMSLIMITED</t>
  </si>
  <si>
    <t>Bhagiradha Chemicals and Industries Ltd</t>
  </si>
  <si>
    <t>BHAGCHEM</t>
  </si>
  <si>
    <t>Imagicaaworld Entertainment Ltd</t>
  </si>
  <si>
    <t>IMAGICAA</t>
  </si>
  <si>
    <t>Nippon India ETF Nifty 50 BeES</t>
  </si>
  <si>
    <t>NIFTYBEES</t>
  </si>
  <si>
    <t>Subros Ltd</t>
  </si>
  <si>
    <t>SUBROS</t>
  </si>
  <si>
    <t>Zaggle Prepaid Ocean Services Ltd</t>
  </si>
  <si>
    <t>ZAGGLE</t>
  </si>
  <si>
    <t>Tide Water Oil Co India Ltd</t>
  </si>
  <si>
    <t>TIDEWATER</t>
  </si>
  <si>
    <t>Fusion Finance Ltd</t>
  </si>
  <si>
    <t>FUSION</t>
  </si>
  <si>
    <t>Gopal Snacks Ltd</t>
  </si>
  <si>
    <t>GOPAL</t>
  </si>
  <si>
    <t>Spicejet Ltd</t>
  </si>
  <si>
    <t>SPICEJET</t>
  </si>
  <si>
    <t>Venus Pipes and Tubes Ltd</t>
  </si>
  <si>
    <t>VENUSPIPES</t>
  </si>
  <si>
    <t>LG Balakrishnan &amp; Bros Ltd</t>
  </si>
  <si>
    <t>LGBBROSLTD</t>
  </si>
  <si>
    <t>Orissa Minerals Development Company Ltd</t>
  </si>
  <si>
    <t>ORISSAMINE</t>
  </si>
  <si>
    <t>PC Jeweller Ltd</t>
  </si>
  <si>
    <t>PCJEWELLER</t>
  </si>
  <si>
    <t>Thyrocare Technologies Ltd</t>
  </si>
  <si>
    <t>THYROCARE</t>
  </si>
  <si>
    <t>Neogen Chemicals Ltd</t>
  </si>
  <si>
    <t>NEOGEN</t>
  </si>
  <si>
    <t>Savita Oil Technologies Ltd</t>
  </si>
  <si>
    <t>SOTL</t>
  </si>
  <si>
    <t>Fineotex Chemical Ltd</t>
  </si>
  <si>
    <t>FCL</t>
  </si>
  <si>
    <t>SG Mart Ltd</t>
  </si>
  <si>
    <t>SGMART</t>
  </si>
  <si>
    <t>Renewable Electricity</t>
  </si>
  <si>
    <t>Prime Focus Ltd</t>
  </si>
  <si>
    <t>PFOCUS</t>
  </si>
  <si>
    <t>Animation</t>
  </si>
  <si>
    <t>KDDL Ltd</t>
  </si>
  <si>
    <t>KDDL</t>
  </si>
  <si>
    <t>Ddev Plastiks Industries Ltd</t>
  </si>
  <si>
    <t>DDEVPLASTIK</t>
  </si>
  <si>
    <t>Spright Agro Ltd</t>
  </si>
  <si>
    <t>SPRIGHT</t>
  </si>
  <si>
    <t>Uflex Ltd</t>
  </si>
  <si>
    <t>UFLEX</t>
  </si>
  <si>
    <t>Medi Assist Healthcare Services Ltd</t>
  </si>
  <si>
    <t>MEDIASSIST</t>
  </si>
  <si>
    <t>Pitti Engineering Ltd</t>
  </si>
  <si>
    <t>PITTIENG</t>
  </si>
  <si>
    <t>DCX Systems Ltd</t>
  </si>
  <si>
    <t>DCXINDIA</t>
  </si>
  <si>
    <t>Hikal Ltd</t>
  </si>
  <si>
    <t>HIKAL</t>
  </si>
  <si>
    <t>Sula Vineyards Ltd</t>
  </si>
  <si>
    <t>SULA</t>
  </si>
  <si>
    <t>Manorama Industries Ltd</t>
  </si>
  <si>
    <t>MANORAMA</t>
  </si>
  <si>
    <t>West Coast Paper Mills Ltd</t>
  </si>
  <si>
    <t>WSTCSTPAPR</t>
  </si>
  <si>
    <t>JNK India Ltd</t>
  </si>
  <si>
    <t>JNKINDIA</t>
  </si>
  <si>
    <t>Kewal Kiran Clothing Ltd</t>
  </si>
  <si>
    <t>KKCL</t>
  </si>
  <si>
    <t>Nucleus Software Exports Ltd</t>
  </si>
  <si>
    <t>NUCLEUS</t>
  </si>
  <si>
    <t>Hathway Cable and Datacom Ltd</t>
  </si>
  <si>
    <t>HATHWAY</t>
  </si>
  <si>
    <t>Cable &amp; D2H</t>
  </si>
  <si>
    <t>Cartrade Tech Ltd</t>
  </si>
  <si>
    <t>CARTRADE</t>
  </si>
  <si>
    <t>Honda India Power Products Ltd</t>
  </si>
  <si>
    <t>HONDAPOWER</t>
  </si>
  <si>
    <t>JTL Industries Ltd</t>
  </si>
  <si>
    <t>JTLIND</t>
  </si>
  <si>
    <t>Shrem InvIT</t>
  </si>
  <si>
    <t>SHREMINVIT</t>
  </si>
  <si>
    <t>Muthoot Microfin Ltd</t>
  </si>
  <si>
    <t>MUTHOOTMF</t>
  </si>
  <si>
    <t>Microfinancing</t>
  </si>
  <si>
    <t>Ganesha Ecosphere Ltd</t>
  </si>
  <si>
    <t>GANECOS</t>
  </si>
  <si>
    <t>Unichem Laboratories Ltd</t>
  </si>
  <si>
    <t>UNICHEMLAB</t>
  </si>
  <si>
    <t>Apeejay Surrendra Park Hotels Ltd</t>
  </si>
  <si>
    <t>PARKHOTELS</t>
  </si>
  <si>
    <t>Bannari Amman Sugars Ltd</t>
  </si>
  <si>
    <t>BANARISUG</t>
  </si>
  <si>
    <t>Ashiana Housing Ltd</t>
  </si>
  <si>
    <t>ASHIANA</t>
  </si>
  <si>
    <t>Seamec Ltd</t>
  </si>
  <si>
    <t>SEAMECLTD</t>
  </si>
  <si>
    <t>Oil &amp; Gas - Equipment &amp; Services</t>
  </si>
  <si>
    <t>Greaves Cotton Ltd</t>
  </si>
  <si>
    <t>GREAVESCOT</t>
  </si>
  <si>
    <t>Samhi Hotels Ltd</t>
  </si>
  <si>
    <t>SAMHI</t>
  </si>
  <si>
    <t>ISMT Ltd</t>
  </si>
  <si>
    <t>ISMTLTD</t>
  </si>
  <si>
    <t>Optiemus Infracom Ltd</t>
  </si>
  <si>
    <t>OPTIEMUS</t>
  </si>
  <si>
    <t>Grauer And Weil (India) Ltd</t>
  </si>
  <si>
    <t>GRAUWEIL</t>
  </si>
  <si>
    <t>DCB Bank Ltd</t>
  </si>
  <si>
    <t>DCBBANK</t>
  </si>
  <si>
    <t>Yatharth Hospital &amp; Trauma Care Services Ltd</t>
  </si>
  <si>
    <t>YATHARTH</t>
  </si>
  <si>
    <t>Indian Metals and Ferro Alloys Ltd</t>
  </si>
  <si>
    <t>IMFA</t>
  </si>
  <si>
    <t>HPL Electric &amp; Power Ltd</t>
  </si>
  <si>
    <t>HPL</t>
  </si>
  <si>
    <t>Sandhar Technologies Ltd</t>
  </si>
  <si>
    <t>SANDHAR</t>
  </si>
  <si>
    <t>Shaily Engineering Plastics Ltd</t>
  </si>
  <si>
    <t>SHAILY</t>
  </si>
  <si>
    <t>Kalyani Steels Ltd</t>
  </si>
  <si>
    <t>KSL</t>
  </si>
  <si>
    <t>Sundaram Clayton Ltd</t>
  </si>
  <si>
    <t>SUNCLAY</t>
  </si>
  <si>
    <t>Nirlon Ltd</t>
  </si>
  <si>
    <t>NIRLON</t>
  </si>
  <si>
    <t>Gensol Engineering Ltd</t>
  </si>
  <si>
    <t>GENSOL</t>
  </si>
  <si>
    <t>Hinduja Global Solutions Ltd</t>
  </si>
  <si>
    <t>HGS</t>
  </si>
  <si>
    <t>TCNS Clothing Co Ltd</t>
  </si>
  <si>
    <t>TCNSBRANDS</t>
  </si>
  <si>
    <t>India Glycols Ltd</t>
  </si>
  <si>
    <t>INDIAGLYCO</t>
  </si>
  <si>
    <t>Hindustan Oil Exploration Company Ltd</t>
  </si>
  <si>
    <t>HINDOILEXP</t>
  </si>
  <si>
    <t>Swaraj Engines Ltd</t>
  </si>
  <si>
    <t>SWARAJENG</t>
  </si>
  <si>
    <t>Cigniti Technologies Ltd</t>
  </si>
  <si>
    <t>CIGNITITEC</t>
  </si>
  <si>
    <t>Bajaj Consumer Care Ltd</t>
  </si>
  <si>
    <t>BAJAJCON</t>
  </si>
  <si>
    <t>Lumax AutoTechnologies Ltd</t>
  </si>
  <si>
    <t>LUMAXTECH</t>
  </si>
  <si>
    <t>IRB InvIT Fund</t>
  </si>
  <si>
    <t>IRBINVIT</t>
  </si>
  <si>
    <t>Motilal Oswal NASDAQ 100 ETF</t>
  </si>
  <si>
    <t>MON100</t>
  </si>
  <si>
    <t>Navneet Education Ltd</t>
  </si>
  <si>
    <t>NAVNETEDUL</t>
  </si>
  <si>
    <t>Jindal Poly Films Ltd</t>
  </si>
  <si>
    <t>JINDALPOLY</t>
  </si>
  <si>
    <t>Polyplex Corp Ltd</t>
  </si>
  <si>
    <t>POLYPLEX</t>
  </si>
  <si>
    <t>Steel Strips Wheels Ltd</t>
  </si>
  <si>
    <t>SSWL</t>
  </si>
  <si>
    <t>Mahindra Logistics Ltd</t>
  </si>
  <si>
    <t>MAHLOG</t>
  </si>
  <si>
    <t>Oriana Power Ltd</t>
  </si>
  <si>
    <t>ORIANA</t>
  </si>
  <si>
    <t>Bhansali Engg Polymers Ltd</t>
  </si>
  <si>
    <t>BEPL</t>
  </si>
  <si>
    <t>Shivalik Bimetal Controls Ltd</t>
  </si>
  <si>
    <t>SBCL</t>
  </si>
  <si>
    <t>VST Tillers Tractors Ltd</t>
  </si>
  <si>
    <t>VSTTILLERS</t>
  </si>
  <si>
    <t>Marine Electricals (India) Ltd</t>
  </si>
  <si>
    <t>MARINE</t>
  </si>
  <si>
    <t>Artemis Medicare Services Ltd</t>
  </si>
  <si>
    <t>ARTEMISMED</t>
  </si>
  <si>
    <t>Gujarat Industries Power Company Ltd</t>
  </si>
  <si>
    <t>GIPCL</t>
  </si>
  <si>
    <t>Alembic Ltd</t>
  </si>
  <si>
    <t>ALEMBICLTD</t>
  </si>
  <si>
    <t>PTC India Financial Services Ltd</t>
  </si>
  <si>
    <t>PFS</t>
  </si>
  <si>
    <t>Fiem Industries Ltd</t>
  </si>
  <si>
    <t>FIEMIND</t>
  </si>
  <si>
    <t>Innova Captab Ltd</t>
  </si>
  <si>
    <t>INNOVACAP</t>
  </si>
  <si>
    <t>Delta Corp Ltd</t>
  </si>
  <si>
    <t>DELTACORP</t>
  </si>
  <si>
    <t>Vindhya Telelinks Ltd</t>
  </si>
  <si>
    <t>VINDHYATEL</t>
  </si>
  <si>
    <t>Gujarat Themis Biosyn Ltd</t>
  </si>
  <si>
    <t>GUJTHEM</t>
  </si>
  <si>
    <t>Anup Engineering Ltd</t>
  </si>
  <si>
    <t>ANUP</t>
  </si>
  <si>
    <t>Apollo Micro Systems Ltd</t>
  </si>
  <si>
    <t>APOLLO</t>
  </si>
  <si>
    <t>Datamatics Global Services Ltd</t>
  </si>
  <si>
    <t>DATAMATICS</t>
  </si>
  <si>
    <t>La Opala R G Ltd</t>
  </si>
  <si>
    <t>LAOPALA</t>
  </si>
  <si>
    <t>SeQuent Scientific Ltd</t>
  </si>
  <si>
    <t>SEQUENT</t>
  </si>
  <si>
    <t>GTL Infrastructure Ltd</t>
  </si>
  <si>
    <t>GTLINFRA</t>
  </si>
  <si>
    <t>Ujaas Energy Ltd</t>
  </si>
  <si>
    <t>UEL</t>
  </si>
  <si>
    <t>Gufic Biosciences Ltd</t>
  </si>
  <si>
    <t>GUFICBIO</t>
  </si>
  <si>
    <t>MPS Ltd</t>
  </si>
  <si>
    <t>MPSLTD</t>
  </si>
  <si>
    <t>Arvind Smartspaces Ltd</t>
  </si>
  <si>
    <t>ARVSMART</t>
  </si>
  <si>
    <t>Premier Explosives Ltd</t>
  </si>
  <si>
    <t>PREMEXPLN</t>
  </si>
  <si>
    <t>Avalon Technologies Ltd</t>
  </si>
  <si>
    <t>AVALON</t>
  </si>
  <si>
    <t>Thirumalai Chemicals Ltd</t>
  </si>
  <si>
    <t>TIRUMALCHM</t>
  </si>
  <si>
    <t>Repco Home Finance Ltd</t>
  </si>
  <si>
    <t>REPCOHOME</t>
  </si>
  <si>
    <t>Prakash Industries Ltd</t>
  </si>
  <si>
    <t>PRAKASH</t>
  </si>
  <si>
    <t>Stanley Lifestyles Ltd</t>
  </si>
  <si>
    <t>STANLEY</t>
  </si>
  <si>
    <t>Fischer Medical Ventures Ltd</t>
  </si>
  <si>
    <t>FISCHER</t>
  </si>
  <si>
    <t>V2 Retail Ltd</t>
  </si>
  <si>
    <t>V2RETAIL</t>
  </si>
  <si>
    <t>Ge Power India Ltd</t>
  </si>
  <si>
    <t>GEPIL</t>
  </si>
  <si>
    <t>Flair Writing Industries Ltd</t>
  </si>
  <si>
    <t>FLAIR</t>
  </si>
  <si>
    <t>TVS Srichakra Ltd</t>
  </si>
  <si>
    <t>TVSSRICHAK</t>
  </si>
  <si>
    <t>Vishnu Prakash R Punglia Ltd</t>
  </si>
  <si>
    <t>VPRPL</t>
  </si>
  <si>
    <t>Kingfa Science and Technology (India) Ltd</t>
  </si>
  <si>
    <t>KINGFA</t>
  </si>
  <si>
    <t>IndoStar Capital Finance Ltd</t>
  </si>
  <si>
    <t>INDOSTAR</t>
  </si>
  <si>
    <t>Bajel Projects Ltd</t>
  </si>
  <si>
    <t>BAJEL</t>
  </si>
  <si>
    <t>Electric Utilities</t>
  </si>
  <si>
    <t>Quick Heal Technologies Ltd</t>
  </si>
  <si>
    <t>QUICKHEAL</t>
  </si>
  <si>
    <t>Ashapura Minechem Ltd</t>
  </si>
  <si>
    <t>ASHAPURMIN</t>
  </si>
  <si>
    <t>RPG Life Sciences Limited</t>
  </si>
  <si>
    <t>RPGLIFE</t>
  </si>
  <si>
    <t>Thejo Engineering Ltd</t>
  </si>
  <si>
    <t>THEJO</t>
  </si>
  <si>
    <t>SEPC Ltd</t>
  </si>
  <si>
    <t>SEPC</t>
  </si>
  <si>
    <t>Dalmia Bharat Sugar and Industries Ltd</t>
  </si>
  <si>
    <t>DALMIASUG</t>
  </si>
  <si>
    <t>Suraj Estate Developers Ltd</t>
  </si>
  <si>
    <t>SURAJEST</t>
  </si>
  <si>
    <t>Real Estate Rental, Development &amp; Operations</t>
  </si>
  <si>
    <t>Stylam Industries Ltd</t>
  </si>
  <si>
    <t>STYLAMIND</t>
  </si>
  <si>
    <t>Dredging Corporation of India Ltd</t>
  </si>
  <si>
    <t>DREDGECORP</t>
  </si>
  <si>
    <t>Dredging</t>
  </si>
  <si>
    <t>SML Isuzu Ltd</t>
  </si>
  <si>
    <t>SMLISUZU</t>
  </si>
  <si>
    <t>Sagar Cements Ltd</t>
  </si>
  <si>
    <t>SAGCEM</t>
  </si>
  <si>
    <t>Vadilal Industries Ltd</t>
  </si>
  <si>
    <t>VADILALIND</t>
  </si>
  <si>
    <t>Supriya Lifescience Ltd</t>
  </si>
  <si>
    <t>SUPRIYA</t>
  </si>
  <si>
    <t>Hindware Home Innovation Ltd</t>
  </si>
  <si>
    <t>HINDWAREAP</t>
  </si>
  <si>
    <t>Max Ventures and Industries Ltd</t>
  </si>
  <si>
    <t>MAXVIL</t>
  </si>
  <si>
    <t>Somany Ceramics Ltd</t>
  </si>
  <si>
    <t>SOMANYCERA</t>
  </si>
  <si>
    <t>ideaForge Technology Ltd</t>
  </si>
  <si>
    <t>IDEAFORGE</t>
  </si>
  <si>
    <t>Dhani Services Ltd</t>
  </si>
  <si>
    <t>DHANI</t>
  </si>
  <si>
    <t>NRB Bearings Ltd</t>
  </si>
  <si>
    <t>NRBBEARING</t>
  </si>
  <si>
    <t>Refex Industries Ltd</t>
  </si>
  <si>
    <t>REFEX</t>
  </si>
  <si>
    <t>KCP Ltd</t>
  </si>
  <si>
    <t>KCP</t>
  </si>
  <si>
    <t>Spectrum Electrical Industries Ltd</t>
  </si>
  <si>
    <t>SPECTRUM</t>
  </si>
  <si>
    <t>Suven Life Sciences Ltd</t>
  </si>
  <si>
    <t>SUVEN</t>
  </si>
  <si>
    <t>Rajratan Global Wire Ltd</t>
  </si>
  <si>
    <t>RAJRATAN</t>
  </si>
  <si>
    <t>Maithan Alloys Ltd</t>
  </si>
  <si>
    <t>MAITHANALL</t>
  </si>
  <si>
    <t>Salasar Techno Engineering Ltd</t>
  </si>
  <si>
    <t>SALASAR</t>
  </si>
  <si>
    <t>Automotive Axles Ltd</t>
  </si>
  <si>
    <t>AUTOAXLES</t>
  </si>
  <si>
    <t>Huhtamaki India Ltd</t>
  </si>
  <si>
    <t>HUHTAMAKI</t>
  </si>
  <si>
    <t>Wendt (India) Limited</t>
  </si>
  <si>
    <t>WENDT</t>
  </si>
  <si>
    <t>Shalby Ltd</t>
  </si>
  <si>
    <t>SHALBY</t>
  </si>
  <si>
    <t>Jash Engineering Ltd</t>
  </si>
  <si>
    <t>JASH</t>
  </si>
  <si>
    <t>Morepen Laboratories Ltd</t>
  </si>
  <si>
    <t>MOREPENLAB</t>
  </si>
  <si>
    <t>Sky Gold Ltd</t>
  </si>
  <si>
    <t>SKYGOLD</t>
  </si>
  <si>
    <t>Marathon Nextgen Realty Ltd</t>
  </si>
  <si>
    <t>MARATHON</t>
  </si>
  <si>
    <t>Indoco Remedies Ltd</t>
  </si>
  <si>
    <t>INDOCO</t>
  </si>
  <si>
    <t>Eveready Industries India Ltd</t>
  </si>
  <si>
    <t>EVEREADY</t>
  </si>
  <si>
    <t>Andrew Yule &amp; Co Ltd</t>
  </si>
  <si>
    <t>ANDREWYU</t>
  </si>
  <si>
    <t>Tinna Rubber and Infrastructure Ltd</t>
  </si>
  <si>
    <t>TINNARUBR</t>
  </si>
  <si>
    <t>BF Utilities Ltd</t>
  </si>
  <si>
    <t>BFUTILITIE</t>
  </si>
  <si>
    <t>Saksoft Ltd</t>
  </si>
  <si>
    <t>SAKSOFT</t>
  </si>
  <si>
    <t>Dishman Carbogen Amcis Ltd</t>
  </si>
  <si>
    <t>DCAL</t>
  </si>
  <si>
    <t>HLE Glascoat Ltd</t>
  </si>
  <si>
    <t>HLEGLAS</t>
  </si>
  <si>
    <t>Vishnu Chemicals Ltd</t>
  </si>
  <si>
    <t>VISHNU</t>
  </si>
  <si>
    <t>Universal Cables Ltd</t>
  </si>
  <si>
    <t>UNIVCABLES</t>
  </si>
  <si>
    <t>Goodluck India Ltd</t>
  </si>
  <si>
    <t>GOODLUCK</t>
  </si>
  <si>
    <t>Foseco India Ltd</t>
  </si>
  <si>
    <t>FOSECOIND</t>
  </si>
  <si>
    <t>Dish TV India Ltd</t>
  </si>
  <si>
    <t>DISHTV</t>
  </si>
  <si>
    <t>Vertoz Advertising Ltd</t>
  </si>
  <si>
    <t>VERTOZ</t>
  </si>
  <si>
    <t>CARE Ratings Ltd</t>
  </si>
  <si>
    <t>CARERATING</t>
  </si>
  <si>
    <t>Man Industries (India) Ltd</t>
  </si>
  <si>
    <t>MANINDS</t>
  </si>
  <si>
    <t>DISA India Ltd</t>
  </si>
  <si>
    <t>DISAQ</t>
  </si>
  <si>
    <t>Jeena Sikho Lifecare Ltd</t>
  </si>
  <si>
    <t>JSLL</t>
  </si>
  <si>
    <t>Kolte-Patil Developers Ltd</t>
  </si>
  <si>
    <t>KOLTEPATIL</t>
  </si>
  <si>
    <t>Confidence Petroleum India Ltd</t>
  </si>
  <si>
    <t>CONFIPET</t>
  </si>
  <si>
    <t>Rajoo Engineers Ltd</t>
  </si>
  <si>
    <t>RAJOOENG</t>
  </si>
  <si>
    <t>D P Abhushan Ltd</t>
  </si>
  <si>
    <t>DPABHUSHAN</t>
  </si>
  <si>
    <t>Abans Holdings Ltd</t>
  </si>
  <si>
    <t>AHL</t>
  </si>
  <si>
    <t>Dollar Industries Ltd</t>
  </si>
  <si>
    <t>DOLLAR</t>
  </si>
  <si>
    <t>Goodyear India Ltd</t>
  </si>
  <si>
    <t>GOODYEAR</t>
  </si>
  <si>
    <t>Mayur Uniquoters Ltd</t>
  </si>
  <si>
    <t>MAYURUNIQ</t>
  </si>
  <si>
    <t>EIH Associated Hotels Ltd</t>
  </si>
  <si>
    <t>EIHAHOTELS</t>
  </si>
  <si>
    <t>Nilkamal Ltd</t>
  </si>
  <si>
    <t>NILKAMAL</t>
  </si>
  <si>
    <t>Sindhu Trade Links Ltd</t>
  </si>
  <si>
    <t>SINDHUTRAD</t>
  </si>
  <si>
    <t>MM Forgings Ltd</t>
  </si>
  <si>
    <t>MMFL</t>
  </si>
  <si>
    <t>PSP Projects Ltd</t>
  </si>
  <si>
    <t>PSPPROJECT</t>
  </si>
  <si>
    <t>LS Industries Ltd</t>
  </si>
  <si>
    <t>LSIND</t>
  </si>
  <si>
    <t>RPSG Ventures Ltd</t>
  </si>
  <si>
    <t>RPSGVENT</t>
  </si>
  <si>
    <t>Novartis India Ltd</t>
  </si>
  <si>
    <t>NOVARTIND</t>
  </si>
  <si>
    <t>Gokul Agro Resources Ltd</t>
  </si>
  <si>
    <t>GOKULAGRO</t>
  </si>
  <si>
    <t>Globus Spirits Ltd</t>
  </si>
  <si>
    <t>GLOBUSSPR</t>
  </si>
  <si>
    <t>Venky's (India) Ltd</t>
  </si>
  <si>
    <t>VENKEYS</t>
  </si>
  <si>
    <t>Solara Active Pharma Sciences Ltd</t>
  </si>
  <si>
    <t>SOLARA</t>
  </si>
  <si>
    <t>TCPL Packaging Ltd</t>
  </si>
  <si>
    <t>TCPLPACK</t>
  </si>
  <si>
    <t>Dolphin Offshore Enterprises (India) Ltd</t>
  </si>
  <si>
    <t>DOLPHIN</t>
  </si>
  <si>
    <t>Unitech Ltd</t>
  </si>
  <si>
    <t>UNITECH</t>
  </si>
  <si>
    <t>Genesys International Corporation Ltd</t>
  </si>
  <si>
    <t>GENESYS</t>
  </si>
  <si>
    <t>Mold-Tek Packaging Ltd</t>
  </si>
  <si>
    <t>MOLDTKPAC</t>
  </si>
  <si>
    <t>Precision Wires India Ltd</t>
  </si>
  <si>
    <t>PRECWIRE</t>
  </si>
  <si>
    <t>Lumax Industries Ltd</t>
  </si>
  <si>
    <t>LUMAXIND</t>
  </si>
  <si>
    <t>Fino Payments Bank Ltd</t>
  </si>
  <si>
    <t>FINOPB</t>
  </si>
  <si>
    <t>Tarsons Products Ltd</t>
  </si>
  <si>
    <t>TARSONS</t>
  </si>
  <si>
    <t>Servotech Power Systems Ltd</t>
  </si>
  <si>
    <t>SERVOTECH</t>
  </si>
  <si>
    <t>Capacite Infraprojects Ltd</t>
  </si>
  <si>
    <t>CAPACITE</t>
  </si>
  <si>
    <t>Hi-Tech Pipes Ltd</t>
  </si>
  <si>
    <t>HITECH</t>
  </si>
  <si>
    <t>K.P. Energy Ltd</t>
  </si>
  <si>
    <t>KPEL</t>
  </si>
  <si>
    <t>Omaxe Ltd</t>
  </si>
  <si>
    <t>OMAXE</t>
  </si>
  <si>
    <t>Accelya Solutions India Ltd</t>
  </si>
  <si>
    <t>ACCELYA</t>
  </si>
  <si>
    <t>Kalyani Investment Company Ltd</t>
  </si>
  <si>
    <t>KICL</t>
  </si>
  <si>
    <t>Mangalam Cement Ltd</t>
  </si>
  <si>
    <t>MANGLMCEM</t>
  </si>
  <si>
    <t>HMA Agro Industries Ltd</t>
  </si>
  <si>
    <t>HMAAGRO</t>
  </si>
  <si>
    <t>EFC (I) Ltd</t>
  </si>
  <si>
    <t>EFCIL</t>
  </si>
  <si>
    <t>Distributors</t>
  </si>
  <si>
    <t>SJS Enterprises Ltd</t>
  </si>
  <si>
    <t>SJS</t>
  </si>
  <si>
    <t>SBI Gold ETF</t>
  </si>
  <si>
    <t>SETFGOLD</t>
  </si>
  <si>
    <t>Apollo Pipes Ltd</t>
  </si>
  <si>
    <t>APOLLOPIPE</t>
  </si>
  <si>
    <t>Indian Hume Pipe Company Ltd</t>
  </si>
  <si>
    <t>INDIANHUME</t>
  </si>
  <si>
    <t>DEN Networks Ltd</t>
  </si>
  <si>
    <t>DEN</t>
  </si>
  <si>
    <t>ESAF Small Finance Bank Limited</t>
  </si>
  <si>
    <t>ESAFSFB</t>
  </si>
  <si>
    <t>Ajmera Realty &amp; Infra India Ltd</t>
  </si>
  <si>
    <t>AJMERA</t>
  </si>
  <si>
    <t>S H Kelkar and Company Ltd</t>
  </si>
  <si>
    <t>SHK</t>
  </si>
  <si>
    <t>John Cockerill India Ltd</t>
  </si>
  <si>
    <t>COCKERILL</t>
  </si>
  <si>
    <t>Industrial Machinery &amp; Supplies &amp; Components</t>
  </si>
  <si>
    <t>Hester Biosciences Ltd</t>
  </si>
  <si>
    <t>HESTERBIO</t>
  </si>
  <si>
    <t>Veritas (India) Ltd</t>
  </si>
  <si>
    <t>VERITAS</t>
  </si>
  <si>
    <t>Landmark Cars Ltd</t>
  </si>
  <si>
    <t>LANDMARK</t>
  </si>
  <si>
    <t>63 Moons Technologies Ltd</t>
  </si>
  <si>
    <t>63MOONS</t>
  </si>
  <si>
    <t>Geojit Financial Services Ltd</t>
  </si>
  <si>
    <t>GEOJITFSL</t>
  </si>
  <si>
    <t>Rashi Peripherals Ltd</t>
  </si>
  <si>
    <t>RPTECH</t>
  </si>
  <si>
    <t>Mukand Ltd</t>
  </si>
  <si>
    <t>MUKANDLTD</t>
  </si>
  <si>
    <t>Nippon India ETF Nifty 1D Rate Liquid BeES</t>
  </si>
  <si>
    <t>LIQUIDBEES</t>
  </si>
  <si>
    <t>SMS Pharmaceuticals Ltd</t>
  </si>
  <si>
    <t>SMSPHARMA</t>
  </si>
  <si>
    <t>Tasty Bite Eatables Ltd</t>
  </si>
  <si>
    <t>TASTYBITE</t>
  </si>
  <si>
    <t>Pennar Industries Ltd</t>
  </si>
  <si>
    <t>PENIND</t>
  </si>
  <si>
    <t>ADF Foods Ltd</t>
  </si>
  <si>
    <t>ADFFOODS</t>
  </si>
  <si>
    <t>Dolat Algotech Ltd</t>
  </si>
  <si>
    <t>DOLATALGO</t>
  </si>
  <si>
    <t>KP Green Engineering Ltd</t>
  </si>
  <si>
    <t>KPGEL</t>
  </si>
  <si>
    <t>Heavy Electrical Equipment</t>
  </si>
  <si>
    <t>India Pesticides Ltd</t>
  </si>
  <si>
    <t>IPL</t>
  </si>
  <si>
    <t>Sasken Technologies Ltd</t>
  </si>
  <si>
    <t>SASKEN</t>
  </si>
  <si>
    <t>Websol Energy System Ltd</t>
  </si>
  <si>
    <t>WEBELSOLAR</t>
  </si>
  <si>
    <t>Panama Petrochem Ltd</t>
  </si>
  <si>
    <t>PANAMAPET</t>
  </si>
  <si>
    <t>IOL Chemicals and Pharmaceuticals Ltd</t>
  </si>
  <si>
    <t>IOLCP</t>
  </si>
  <si>
    <t>E2E Networks Ltd</t>
  </si>
  <si>
    <t>E2E</t>
  </si>
  <si>
    <t>Welspun Specialty Solutions Ltd</t>
  </si>
  <si>
    <t>WELSPLSOL</t>
  </si>
  <si>
    <t>DEE Development Engineers Ltd</t>
  </si>
  <si>
    <t>DEEDEV</t>
  </si>
  <si>
    <t>NIBE Ltd</t>
  </si>
  <si>
    <t>NIBE</t>
  </si>
  <si>
    <t>Sai Silks (Kalamandir) Ltd</t>
  </si>
  <si>
    <t>KALAMANDIR</t>
  </si>
  <si>
    <t>Rupa &amp; Company Ltd</t>
  </si>
  <si>
    <t>RUPA</t>
  </si>
  <si>
    <t>TIL Ltd</t>
  </si>
  <si>
    <t>TIL</t>
  </si>
  <si>
    <t>IKIO Lighting Ltd</t>
  </si>
  <si>
    <t>IKIO</t>
  </si>
  <si>
    <t>Epack Durable Ltd</t>
  </si>
  <si>
    <t>EPACK</t>
  </si>
  <si>
    <t>Dreamfolks Services Ltd</t>
  </si>
  <si>
    <t>DREAMFOLKS</t>
  </si>
  <si>
    <t>Cupid Ltd</t>
  </si>
  <si>
    <t>CUPID</t>
  </si>
  <si>
    <t>Oriental Hotels Ltd</t>
  </si>
  <si>
    <t>ORIENTHOT</t>
  </si>
  <si>
    <t>Sanghi Industries Ltd</t>
  </si>
  <si>
    <t>SANGHIIND</t>
  </si>
  <si>
    <t>Federal-Mogul Goetze (India) Ltd</t>
  </si>
  <si>
    <t>FMGOETZE</t>
  </si>
  <si>
    <t>Monarch Networth Capital Ltd</t>
  </si>
  <si>
    <t>MONARCH</t>
  </si>
  <si>
    <t>Satin Creditcare Network Ltd</t>
  </si>
  <si>
    <t>SATIN</t>
  </si>
  <si>
    <t>Udaipur Cement Works Ltd</t>
  </si>
  <si>
    <t>UDAICEMENT</t>
  </si>
  <si>
    <t>Ugro Capital Ltd</t>
  </si>
  <si>
    <t>UGROCAP</t>
  </si>
  <si>
    <t>Indraprastha Medical Corporation Ltd</t>
  </si>
  <si>
    <t>INDRAMEDCO</t>
  </si>
  <si>
    <t>Jyoti Structures Ltd</t>
  </si>
  <si>
    <t>JYOTISTRUC</t>
  </si>
  <si>
    <t>Deccan Gold Mines Ltd</t>
  </si>
  <si>
    <t>DECNGOLD</t>
  </si>
  <si>
    <t>BF Investment Ltd</t>
  </si>
  <si>
    <t>BFINVEST</t>
  </si>
  <si>
    <t>Paramount Communications Ltd</t>
  </si>
  <si>
    <t>PARACABLES</t>
  </si>
  <si>
    <t>Rane Holdings Ltd</t>
  </si>
  <si>
    <t>RANEHOLDIN</t>
  </si>
  <si>
    <t>Parag Milk Foods Ltd</t>
  </si>
  <si>
    <t>PARAGMILK</t>
  </si>
  <si>
    <t>Astec Lifesciences Ltd</t>
  </si>
  <si>
    <t>ASTEC</t>
  </si>
  <si>
    <t>Indo Tech Transformers Ltd</t>
  </si>
  <si>
    <t>INDOTECH</t>
  </si>
  <si>
    <t>Apcotex Industries Ltd</t>
  </si>
  <si>
    <t>APCOTEXIND</t>
  </si>
  <si>
    <t>Insecticides (India) Ltd</t>
  </si>
  <si>
    <t>INSECTICID</t>
  </si>
  <si>
    <t>Axiscades Technologies Ltd</t>
  </si>
  <si>
    <t>AXISCADES</t>
  </si>
  <si>
    <t>Siyaram Silk Mills Ltd</t>
  </si>
  <si>
    <t>SIYSIL</t>
  </si>
  <si>
    <t>Balmer Lawrie Investments Ltd</t>
  </si>
  <si>
    <t>BLIL</t>
  </si>
  <si>
    <t>B L Kashyap and Sons Ltd</t>
  </si>
  <si>
    <t>BLKASHYAP</t>
  </si>
  <si>
    <t>SG Finserve Ltd</t>
  </si>
  <si>
    <t>SGFIN</t>
  </si>
  <si>
    <t>Pnb Gilts Ltd</t>
  </si>
  <si>
    <t>PNBGILTS</t>
  </si>
  <si>
    <t>Vakrangee Limited</t>
  </si>
  <si>
    <t>VAKRANGEE</t>
  </si>
  <si>
    <t>Kody Technolab Ltd</t>
  </si>
  <si>
    <t>KODYTECH</t>
  </si>
  <si>
    <t>JITF Infralogistics Ltd</t>
  </si>
  <si>
    <t>JITFINFRA</t>
  </si>
  <si>
    <t>Cosmo First Ltd</t>
  </si>
  <si>
    <t>COSMOFIRST</t>
  </si>
  <si>
    <t>TechNVision Ventures Ltd</t>
  </si>
  <si>
    <t>TECHNVISN</t>
  </si>
  <si>
    <t>Tatva Chintan Pharma Chem Ltd</t>
  </si>
  <si>
    <t>TATVA</t>
  </si>
  <si>
    <t>Vidhi Specialty Food Ingredients Ltd</t>
  </si>
  <si>
    <t>VIDHIING</t>
  </si>
  <si>
    <t>Cantabil Retail India Ltd</t>
  </si>
  <si>
    <t>CANTABIL</t>
  </si>
  <si>
    <t>Nitin Spinners Ltd</t>
  </si>
  <si>
    <t>NITINSPIN</t>
  </si>
  <si>
    <t>Themis Medicare Ltd</t>
  </si>
  <si>
    <t>THEMISMED</t>
  </si>
  <si>
    <t>Vardhman Special Steels Ltd</t>
  </si>
  <si>
    <t>VSSL</t>
  </si>
  <si>
    <t>Talbros Automotive Components Ltd</t>
  </si>
  <si>
    <t>TALBROAUTO</t>
  </si>
  <si>
    <t>IFGL Refractories Ltd</t>
  </si>
  <si>
    <t>IFGLEXPOR</t>
  </si>
  <si>
    <t>Andhra Paper Ltd</t>
  </si>
  <si>
    <t>ANDHRAPAP</t>
  </si>
  <si>
    <t>Uniparts India Ltd</t>
  </si>
  <si>
    <t>UNIPARTS</t>
  </si>
  <si>
    <t>Som Distilleries and Breweries Ltd</t>
  </si>
  <si>
    <t>SDBL</t>
  </si>
  <si>
    <t>Antony Waste Handling Cell Ltd</t>
  </si>
  <si>
    <t>AWHCL</t>
  </si>
  <si>
    <t>TTK Healthcare Ltd</t>
  </si>
  <si>
    <t>TTKHLTCARE</t>
  </si>
  <si>
    <t>Nalwa Sons Investments Ltd</t>
  </si>
  <si>
    <t>NSIL</t>
  </si>
  <si>
    <t>Owais Metal and Mineral Processing Ltd</t>
  </si>
  <si>
    <t>OWAIS</t>
  </si>
  <si>
    <t>HIL Ltd</t>
  </si>
  <si>
    <t>HIL</t>
  </si>
  <si>
    <t>Oriental Rail Infrastructure Ltd</t>
  </si>
  <si>
    <t>ORIRAIL</t>
  </si>
  <si>
    <t>Meghmani Organics Ltd</t>
  </si>
  <si>
    <t>MOL</t>
  </si>
  <si>
    <t>Jubilant Industries Ltd</t>
  </si>
  <si>
    <t>JUBLINDS</t>
  </si>
  <si>
    <t>Carysil Ltd</t>
  </si>
  <si>
    <t>CARYSIL</t>
  </si>
  <si>
    <t>Raghav Productivity Enhancers Ltd</t>
  </si>
  <si>
    <t>RPEL</t>
  </si>
  <si>
    <t>Seshasayee Paper and Boards Ltd</t>
  </si>
  <si>
    <t>SESHAPAPER</t>
  </si>
  <si>
    <t>Barbeque-Nation Hospitality Ltd</t>
  </si>
  <si>
    <t>BARBEQUE</t>
  </si>
  <si>
    <t>Rossell India Ltd</t>
  </si>
  <si>
    <t>ROSSELLIND</t>
  </si>
  <si>
    <t>Yatra Online Ltd</t>
  </si>
  <si>
    <t>YATRA</t>
  </si>
  <si>
    <t>Pokarna Ltd</t>
  </si>
  <si>
    <t>POKARNA</t>
  </si>
  <si>
    <t>Jagran Prakashan Ltd</t>
  </si>
  <si>
    <t>JAGRAN</t>
  </si>
  <si>
    <t>Walchandnagar Industries Ltd</t>
  </si>
  <si>
    <t>WALCHANNAG</t>
  </si>
  <si>
    <t>Amrutanjan Health Care Ltd</t>
  </si>
  <si>
    <t>AMRUTANJAN</t>
  </si>
  <si>
    <t>Summit Securities Ltd</t>
  </si>
  <si>
    <t>SUMMITSEC</t>
  </si>
  <si>
    <t>Xpro India Ltd</t>
  </si>
  <si>
    <t>XPROINDIA</t>
  </si>
  <si>
    <t>Agro Tech Foods Ltd</t>
  </si>
  <si>
    <t>ATFL</t>
  </si>
  <si>
    <t>Krsnaa Diagnostics Ltd</t>
  </si>
  <si>
    <t>KRSNAA</t>
  </si>
  <si>
    <t>ICICI Prudential Nifty 50 ETF</t>
  </si>
  <si>
    <t>NIFTYIETF</t>
  </si>
  <si>
    <t>Sigachi Industries Ltd</t>
  </si>
  <si>
    <t>SIGACHI</t>
  </si>
  <si>
    <t>D Link (India) Limited</t>
  </si>
  <si>
    <t>DLINKINDIA</t>
  </si>
  <si>
    <t>Jaiprakash Associates Ltd</t>
  </si>
  <si>
    <t>JPASSOCIAT</t>
  </si>
  <si>
    <t>Centum Electronics Ltd</t>
  </si>
  <si>
    <t>CENTUM</t>
  </si>
  <si>
    <t>Gocl Corporation Ltd</t>
  </si>
  <si>
    <t>GOCLCORP</t>
  </si>
  <si>
    <t>S.P.Apparels Ltd</t>
  </si>
  <si>
    <t>SPAL</t>
  </si>
  <si>
    <t>Suratwwala Business Group Ltd</t>
  </si>
  <si>
    <t>SBGLP</t>
  </si>
  <si>
    <t>Prataap Snacks Ltd</t>
  </si>
  <si>
    <t>DIAMONDYD</t>
  </si>
  <si>
    <t>PIX Transmissions Ltd</t>
  </si>
  <si>
    <t>PIXTRANS</t>
  </si>
  <si>
    <t>Hariom Pipe Industries Ltd</t>
  </si>
  <si>
    <t>HARIOMPIPE</t>
  </si>
  <si>
    <t>Yasho Industries Ltd</t>
  </si>
  <si>
    <t>YASHO</t>
  </si>
  <si>
    <t>Advait Infratech Ltd</t>
  </si>
  <si>
    <t>ADVAIT</t>
  </si>
  <si>
    <t>Electrical Components &amp; Equipment</t>
  </si>
  <si>
    <t>Ramco Industries Ltd</t>
  </si>
  <si>
    <t>RAMCOIND</t>
  </si>
  <si>
    <t>Updater Services Ltd</t>
  </si>
  <si>
    <t>UDS</t>
  </si>
  <si>
    <t>Deep Industries Ltd</t>
  </si>
  <si>
    <t>DEEPINDS</t>
  </si>
  <si>
    <t>Navkar Corporation Ltd</t>
  </si>
  <si>
    <t>NAVKARCORP</t>
  </si>
  <si>
    <t>Sanstar Ltd</t>
  </si>
  <si>
    <t>SANSTAR</t>
  </si>
  <si>
    <t>Orient Green Power Company Ltd</t>
  </si>
  <si>
    <t>GREENPOWER</t>
  </si>
  <si>
    <t>Tanfac Industries Ltd</t>
  </si>
  <si>
    <t>TANFACIND</t>
  </si>
  <si>
    <t>Alicon Castalloy Ltd</t>
  </si>
  <si>
    <t>ALICON</t>
  </si>
  <si>
    <t>Suryoday Small Finance Bank Ltd</t>
  </si>
  <si>
    <t>SURYODAY</t>
  </si>
  <si>
    <t>Sangam (India) Ltd</t>
  </si>
  <si>
    <t>SANGAMIND</t>
  </si>
  <si>
    <t>India Power Corporation Ltd</t>
  </si>
  <si>
    <t>DPSCLTD</t>
  </si>
  <si>
    <t>JISLDVREQS</t>
  </si>
  <si>
    <t>Om Infra Ltd</t>
  </si>
  <si>
    <t>OMINFRAL</t>
  </si>
  <si>
    <t>Bombay Super Hybrid Seeds Ltd</t>
  </si>
  <si>
    <t>BSHSL</t>
  </si>
  <si>
    <t>Hubtown Ltd</t>
  </si>
  <si>
    <t>HUBTOWN</t>
  </si>
  <si>
    <t>Shanti Educational Initiatives Ltd</t>
  </si>
  <si>
    <t>SEIL</t>
  </si>
  <si>
    <t>Roto Pumps Ltd</t>
  </si>
  <si>
    <t>ROTO</t>
  </si>
  <si>
    <t>DCW Ltd</t>
  </si>
  <si>
    <t>DCW</t>
  </si>
  <si>
    <t>Gandhar Oil Refinery (INDIA) Ltd</t>
  </si>
  <si>
    <t>GANDHAR</t>
  </si>
  <si>
    <t>Veranda Learning Solutions Ltd</t>
  </si>
  <si>
    <t>VERANDA</t>
  </si>
  <si>
    <t>BLS E-Services Ltd</t>
  </si>
  <si>
    <t>BLSE</t>
  </si>
  <si>
    <t>Sadhana Nitro Chem Ltd</t>
  </si>
  <si>
    <t>SADHNANIQ</t>
  </si>
  <si>
    <t>Divgi TorqTransfer Systems Ltd</t>
  </si>
  <si>
    <t>DIVGIITTS</t>
  </si>
  <si>
    <t>GKW Ltd</t>
  </si>
  <si>
    <t>GKWLIMITED</t>
  </si>
  <si>
    <t>Praveg Ltd</t>
  </si>
  <si>
    <t>PRAVEG</t>
  </si>
  <si>
    <t>Madhya Bharat Agro Products Ltd</t>
  </si>
  <si>
    <t>MBAPL</t>
  </si>
  <si>
    <t>Nelco Ltd</t>
  </si>
  <si>
    <t>NELCO</t>
  </si>
  <si>
    <t>TAJ GVK Hotels and Resorts Ltd</t>
  </si>
  <si>
    <t>TAJGVK</t>
  </si>
  <si>
    <t>Peninsula Land Ltd</t>
  </si>
  <si>
    <t>PENINLAND</t>
  </si>
  <si>
    <t>Expleo Solutions Ltd</t>
  </si>
  <si>
    <t>EXPLEOSOL</t>
  </si>
  <si>
    <t>Wheels India Ltd</t>
  </si>
  <si>
    <t>WHEELS</t>
  </si>
  <si>
    <t>GRP Ltd</t>
  </si>
  <si>
    <t>GRPLTD</t>
  </si>
  <si>
    <t>Goldiam International Ltd</t>
  </si>
  <si>
    <t>GOLDIAM</t>
  </si>
  <si>
    <t>Stove Kraft Ltd</t>
  </si>
  <si>
    <t>STOVEKRAFT</t>
  </si>
  <si>
    <t>Kotak Gold Etf</t>
  </si>
  <si>
    <t>GOLD1</t>
  </si>
  <si>
    <t>Aeroflex Industries Ltd</t>
  </si>
  <si>
    <t>AEROFLEX</t>
  </si>
  <si>
    <t>Atul Auto Ltd</t>
  </si>
  <si>
    <t>ATULAUTO</t>
  </si>
  <si>
    <t>Three Wheelers</t>
  </si>
  <si>
    <t>Ador Welding Ltd</t>
  </si>
  <si>
    <t>ADORWELD</t>
  </si>
  <si>
    <t>Hercules Hoists Ltd</t>
  </si>
  <si>
    <t>HERCULES</t>
  </si>
  <si>
    <t>Sirca Paints India Ltd</t>
  </si>
  <si>
    <t>SIRCA</t>
  </si>
  <si>
    <t>Camlin Fine Sciences Ltd</t>
  </si>
  <si>
    <t>CAMLINFINE</t>
  </si>
  <si>
    <t>Jindal Drilling and Industries Ltd</t>
  </si>
  <si>
    <t>JINDRILL</t>
  </si>
  <si>
    <t>Elpro International Ltd</t>
  </si>
  <si>
    <t>ELPROINTL</t>
  </si>
  <si>
    <t>Reliance Industrial Infrastructure Ltd</t>
  </si>
  <si>
    <t>RIIL</t>
  </si>
  <si>
    <t>Everest Kanto Cylinder Ltd</t>
  </si>
  <si>
    <t>EKC</t>
  </si>
  <si>
    <t>GPT Infraprojects Ltd</t>
  </si>
  <si>
    <t>GPTINFRA</t>
  </si>
  <si>
    <t>Media Matrix Worldwide Ltd</t>
  </si>
  <si>
    <t>MMWL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</si>
  <si>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</si>
  <si>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</si>
  <si>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</si>
  <si>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</si>
  <si>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</si>
  <si>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</si>
  <si>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Everest Industries Ltd</t>
  </si>
  <si>
    <t>EVERESTIND</t>
  </si>
  <si>
    <t>Building Products - Prefab Structures</t>
  </si>
  <si>
    <t>Igarashi Motors India Ltd</t>
  </si>
  <si>
    <t>IGARASHI</t>
  </si>
  <si>
    <t>Kesar India Ltd</t>
  </si>
  <si>
    <t>KESAR</t>
  </si>
  <si>
    <t>Real Estate Development</t>
  </si>
  <si>
    <t>Dcm Shriram Industries Ltd</t>
  </si>
  <si>
    <t>DCMSRIND</t>
  </si>
  <si>
    <t>Dr Agarwal's Eye Hospital Ltd</t>
  </si>
  <si>
    <t>DRAGARWQ</t>
  </si>
  <si>
    <t>I G Petrochemicals Ltd</t>
  </si>
  <si>
    <t>IGPL</t>
  </si>
  <si>
    <t>Irm Energy Ltd</t>
  </si>
  <si>
    <t>IRMENERGY</t>
  </si>
  <si>
    <t>Last Mile Enterprises Ltd</t>
  </si>
  <si>
    <t>LASTMILE</t>
  </si>
  <si>
    <t>Arman Financial Services Ltd</t>
  </si>
  <si>
    <t>ARMANFIN</t>
  </si>
  <si>
    <t>Madras Fertilizers Ltd</t>
  </si>
  <si>
    <t>MADRASFERT</t>
  </si>
  <si>
    <t>Automobile Corp Of Goa Ltd</t>
  </si>
  <si>
    <t>ACGL</t>
  </si>
  <si>
    <t>Paushak Ltd</t>
  </si>
  <si>
    <t>PAUSHAKLTD</t>
  </si>
  <si>
    <t>GTPL Hathway Ltd</t>
  </si>
  <si>
    <t>GTPL</t>
  </si>
  <si>
    <t>Bigbloc Construction Ltd</t>
  </si>
  <si>
    <t>BIGBLOC</t>
  </si>
  <si>
    <t>KKRRAFTON Developers Limited</t>
  </si>
  <si>
    <t>KDL</t>
  </si>
  <si>
    <t>Ram Ratna Wires Ltd</t>
  </si>
  <si>
    <t>RAMRAT</t>
  </si>
  <si>
    <t>Kokuyo Camlin Ltd</t>
  </si>
  <si>
    <t>KOKUYOCMLN</t>
  </si>
  <si>
    <t>Shriram Properties Ltd</t>
  </si>
  <si>
    <t>SHRIRAMPPS</t>
  </si>
  <si>
    <t>Hi-Tech Gears Ltd</t>
  </si>
  <si>
    <t>HITECHGEAR</t>
  </si>
  <si>
    <t>G M Breweries Ltd</t>
  </si>
  <si>
    <t>GMBREW</t>
  </si>
  <si>
    <t>MIC Electronics Ltd</t>
  </si>
  <si>
    <t>MICEL</t>
  </si>
  <si>
    <t>Mufin Green Finance Ltd</t>
  </si>
  <si>
    <t>MUFIN</t>
  </si>
  <si>
    <t>Precision Camshafts Ltd</t>
  </si>
  <si>
    <t>PRECAM</t>
  </si>
  <si>
    <t>Agarwal Industrial Corporation Ltd</t>
  </si>
  <si>
    <t>AGARIND</t>
  </si>
  <si>
    <t>Subex Ltd</t>
  </si>
  <si>
    <t>SUBEXLTD</t>
  </si>
  <si>
    <t>Bharat Wire Ropes Ltd</t>
  </si>
  <si>
    <t>BHARATWIRE</t>
  </si>
  <si>
    <t>Eimco Elecon (India) Ltd</t>
  </si>
  <si>
    <t>EIMCOELECO</t>
  </si>
  <si>
    <t>Tamilnadu Newsprint &amp; Papers Ltd</t>
  </si>
  <si>
    <t>TNPL</t>
  </si>
  <si>
    <t>Forbes Precision Tools and Machine Parts Ltd</t>
  </si>
  <si>
    <t>TOTEM</t>
  </si>
  <si>
    <t>India Nippon Electricals Ltd</t>
  </si>
  <si>
    <t>INDNIPPON</t>
  </si>
  <si>
    <t>Swelect Energy Systems Ltd</t>
  </si>
  <si>
    <t>SWELECTES</t>
  </si>
  <si>
    <t>GNA Axles Ltd</t>
  </si>
  <si>
    <t>GNA</t>
  </si>
  <si>
    <t>Amines and Plasticizers Ltd</t>
  </si>
  <si>
    <t>AMNPLST</t>
  </si>
  <si>
    <t>Rico Auto Industries Ltd</t>
  </si>
  <si>
    <t>RICOAUTO</t>
  </si>
  <si>
    <t>Kiri Industries Ltd</t>
  </si>
  <si>
    <t>KIRIINDUS</t>
  </si>
  <si>
    <t>BCL Industries Ltd</t>
  </si>
  <si>
    <t>BCLIND</t>
  </si>
  <si>
    <t>Fratelli Vineyards Ltd</t>
  </si>
  <si>
    <t>TINNATFL</t>
  </si>
  <si>
    <t>Popular Vehicles and Services Ltd</t>
  </si>
  <si>
    <t>PVSL</t>
  </si>
  <si>
    <t>Kilburn Engineering Ltd</t>
  </si>
  <si>
    <t>KLBRENG-B</t>
  </si>
  <si>
    <t>Wonder Electricals Ltd</t>
  </si>
  <si>
    <t>WEL</t>
  </si>
  <si>
    <t>Likhitha Infrastructure Ltd</t>
  </si>
  <si>
    <t>LIKHITHA</t>
  </si>
  <si>
    <t>Borosil Scientific Ltd</t>
  </si>
  <si>
    <t>BOROSCI</t>
  </si>
  <si>
    <t>ASM Technologies Ltd</t>
  </si>
  <si>
    <t>ASMTEC</t>
  </si>
  <si>
    <t>Mishtann Foods Ltd</t>
  </si>
  <si>
    <t>MISHTANN</t>
  </si>
  <si>
    <t>Master Trust Ltd</t>
  </si>
  <si>
    <t>MASTERTR</t>
  </si>
  <si>
    <t>Krishana Phoschem Ltd</t>
  </si>
  <si>
    <t>KRISHANA</t>
  </si>
  <si>
    <t>Dynacons Systems and Solutions Ltd</t>
  </si>
  <si>
    <t>DSSL</t>
  </si>
  <si>
    <t>Rama Steel Tubes Ltd</t>
  </si>
  <si>
    <t>RAMASTEEL</t>
  </si>
  <si>
    <t>Southern Petrochemical Industries Corporation Ltd</t>
  </si>
  <si>
    <t>SPIC</t>
  </si>
  <si>
    <t>Yamuna Syndicate Ltd</t>
  </si>
  <si>
    <t>YSL</t>
  </si>
  <si>
    <t>Jyoti Resins and Adhesives Ltd</t>
  </si>
  <si>
    <t>JYOTIRES</t>
  </si>
  <si>
    <t>Tourism Finance Corporation of India Ltd</t>
  </si>
  <si>
    <t>TFCILTD</t>
  </si>
  <si>
    <t>Fairchem Organics Ltd</t>
  </si>
  <si>
    <t>FAIRCHEMOR</t>
  </si>
  <si>
    <t>TV Today Network Limited</t>
  </si>
  <si>
    <t>TVTODAY</t>
  </si>
  <si>
    <t>Texmaco Infrastructure &amp; Holdings Ltd</t>
  </si>
  <si>
    <t>TEXINFRA</t>
  </si>
  <si>
    <t>Alpex Solar Ltd</t>
  </si>
  <si>
    <t>ALPEXSOLAR</t>
  </si>
  <si>
    <t>Zota Health Care Ltd</t>
  </si>
  <si>
    <t>ZOTA</t>
  </si>
  <si>
    <t>Vascon Engineers Ltd</t>
  </si>
  <si>
    <t>VASCONEQ</t>
  </si>
  <si>
    <t>Filatex India Ltd</t>
  </si>
  <si>
    <t>FILATEX</t>
  </si>
  <si>
    <t>Windlas Biotech Ltd</t>
  </si>
  <si>
    <t>WINDLAS</t>
  </si>
  <si>
    <t>Polo Queen Industrial and Fintech Ltd</t>
  </si>
  <si>
    <t>PQIF</t>
  </si>
  <si>
    <t>Steel Exchange India Ltd</t>
  </si>
  <si>
    <t>STEELXIND</t>
  </si>
  <si>
    <t>Manali Petrochemicals Ltd</t>
  </si>
  <si>
    <t>MANALIPETC</t>
  </si>
  <si>
    <t>Centrum Capital Ltd</t>
  </si>
  <si>
    <t>CENTRUM</t>
  </si>
  <si>
    <t>Systematix Corporate Services Ltd</t>
  </si>
  <si>
    <t>SYSTMTXC</t>
  </si>
  <si>
    <t>Aaswa Trading and Exports Ltd</t>
  </si>
  <si>
    <t>TCC</t>
  </si>
  <si>
    <t>Real Estate Services</t>
  </si>
  <si>
    <t>AMIC Forging Ltd</t>
  </si>
  <si>
    <t>AMIC</t>
  </si>
  <si>
    <t>Steel</t>
  </si>
  <si>
    <t>Yuken India Ltd</t>
  </si>
  <si>
    <t>YUKEN</t>
  </si>
  <si>
    <t>India Motor Parts &amp; Accessories Ltd</t>
  </si>
  <si>
    <t>IMPAL</t>
  </si>
  <si>
    <t>Shankara Building Products Ltd</t>
  </si>
  <si>
    <t>SHANKARA</t>
  </si>
  <si>
    <t>NIIT Ltd</t>
  </si>
  <si>
    <t>NIITLTD</t>
  </si>
  <si>
    <t>Allsec Technologies Ltd</t>
  </si>
  <si>
    <t>ALLSEC</t>
  </si>
  <si>
    <t>Excel Industries Ltd</t>
  </si>
  <si>
    <t>EXCELINDUS</t>
  </si>
  <si>
    <t>Panorama Studios International Ltd</t>
  </si>
  <si>
    <t>PANORAMA</t>
  </si>
  <si>
    <t>Salzer Electronics Ltd</t>
  </si>
  <si>
    <t>SALZERELEC</t>
  </si>
  <si>
    <t>Ngl Fine Chem Ltd</t>
  </si>
  <si>
    <t>NGLFINE</t>
  </si>
  <si>
    <t>Punjab Chemicals and Crop Protection Ltd</t>
  </si>
  <si>
    <t>PUNJABCHEM</t>
  </si>
  <si>
    <t>Rishabh Instruments Ltd</t>
  </si>
  <si>
    <t>RISHABH</t>
  </si>
  <si>
    <t>Automotive Stampings and Assemblies Ltd</t>
  </si>
  <si>
    <t>ASAL</t>
  </si>
  <si>
    <t>Mangalore Chemicals and Fertilisers Ltd</t>
  </si>
  <si>
    <t>MANGCHEFER</t>
  </si>
  <si>
    <t>BMW Industries Ltd</t>
  </si>
  <si>
    <t>BMW</t>
  </si>
  <si>
    <t>Heranba Industries Ltd</t>
  </si>
  <si>
    <t>HERANBA</t>
  </si>
  <si>
    <t>GPT Healthcare Ltd</t>
  </si>
  <si>
    <t>GPTHEALTH</t>
  </si>
  <si>
    <t>SMC Global Securities Ltd</t>
  </si>
  <si>
    <t>SMCGLOBAL</t>
  </si>
  <si>
    <t>Matrimony.Com Ltd</t>
  </si>
  <si>
    <t>MATRIMONY</t>
  </si>
  <si>
    <t>Andhra Sugars Ltd</t>
  </si>
  <si>
    <t>ANDHRSUGAR</t>
  </si>
  <si>
    <t>Cosmic CRF Ltd</t>
  </si>
  <si>
    <t>COSMICCRF</t>
  </si>
  <si>
    <t>Platinum Industries Ltd</t>
  </si>
  <si>
    <t>PLATIND</t>
  </si>
  <si>
    <t>Butterfly Gandhimathi Appliances Ltd</t>
  </si>
  <si>
    <t>BUTTERFLY</t>
  </si>
  <si>
    <t>Kirloskar Electric Company Ltd</t>
  </si>
  <si>
    <t>KECL</t>
  </si>
  <si>
    <t>Sportking India Ltd</t>
  </si>
  <si>
    <t>SPORTKING</t>
  </si>
  <si>
    <t>ULTRAMARINE &amp; PIGMENTS Ltd</t>
  </si>
  <si>
    <t>ULTRAMAR</t>
  </si>
  <si>
    <t>Lotus Chocolate Company Ltd</t>
  </si>
  <si>
    <t>LOTUSCHO</t>
  </si>
  <si>
    <t>CFF Fluid Control Ltd</t>
  </si>
  <si>
    <t>CFF</t>
  </si>
  <si>
    <t>Aerospace &amp; Defense</t>
  </si>
  <si>
    <t>R K Swamy Ltd</t>
  </si>
  <si>
    <t>RKSWAMY</t>
  </si>
  <si>
    <t>Timex Group India Ltd</t>
  </si>
  <si>
    <t>TIMEX</t>
  </si>
  <si>
    <t>Kellton Tech Solutions Ltd</t>
  </si>
  <si>
    <t>KELLTONTEC</t>
  </si>
  <si>
    <t>Macpower CNC Machines Ltd</t>
  </si>
  <si>
    <t>MACPOWER</t>
  </si>
  <si>
    <t>Shiva Cement Ltd</t>
  </si>
  <si>
    <t>SHIVACEM</t>
  </si>
  <si>
    <t>5Paisa Capital Ltd</t>
  </si>
  <si>
    <t>5PAISA</t>
  </si>
  <si>
    <t>Dhunseri Ventures Ltd</t>
  </si>
  <si>
    <t>DVL</t>
  </si>
  <si>
    <t>Kitex Garments Ltd</t>
  </si>
  <si>
    <t>KITEX</t>
  </si>
  <si>
    <t>Shree Digvijay Cement Co Ltd</t>
  </si>
  <si>
    <t>SHREDIGCEM</t>
  </si>
  <si>
    <t>Spacenet Enterprises India Ltd</t>
  </si>
  <si>
    <t>SPCENET</t>
  </si>
  <si>
    <t>Mukka Proteins Ltd</t>
  </si>
  <si>
    <t>MUKKA</t>
  </si>
  <si>
    <t>Mafatlal Industries Ltd</t>
  </si>
  <si>
    <t>MAFATIND</t>
  </si>
  <si>
    <t>Fedders Holding Ltd</t>
  </si>
  <si>
    <t>FEDDERSHOL</t>
  </si>
  <si>
    <t>Oriental Aromatics Ltd</t>
  </si>
  <si>
    <t>OAL</t>
  </si>
  <si>
    <t>Capital Small Finance Bank Ltd</t>
  </si>
  <si>
    <t>CAPITALSFB</t>
  </si>
  <si>
    <t>Taneja Aerospace and Aviation Ltd</t>
  </si>
  <si>
    <t>TANAA</t>
  </si>
  <si>
    <t>Kotak Nifty 50 ETF</t>
  </si>
  <si>
    <t>NIFTY1</t>
  </si>
  <si>
    <t>Associated Alcohols &amp; Breweries Ltd</t>
  </si>
  <si>
    <t>ASALCBR</t>
  </si>
  <si>
    <t>Motisons Jewellers Ltd</t>
  </si>
  <si>
    <t>MOTISONS</t>
  </si>
  <si>
    <t>Apparel &amp; Accessories Retailers</t>
  </si>
  <si>
    <t>One Point One Solutions Ltd</t>
  </si>
  <si>
    <t>ONEPOINT</t>
  </si>
  <si>
    <t>Xchanging Solutions Ltd</t>
  </si>
  <si>
    <t>XCHANGING</t>
  </si>
  <si>
    <t>Wardwizard Innovations &amp; Mobility Ltd</t>
  </si>
  <si>
    <t>WARDINMOBI</t>
  </si>
  <si>
    <t>Eco Recycling Ltd</t>
  </si>
  <si>
    <t>ECORECO</t>
  </si>
  <si>
    <t>Monte Carlo Fashions Ltd</t>
  </si>
  <si>
    <t>MONTECARLO</t>
  </si>
  <si>
    <t>Brightcom Group Ltd</t>
  </si>
  <si>
    <t>BCG</t>
  </si>
  <si>
    <t>RIR Power Electronics Ltd</t>
  </si>
  <si>
    <t>RIR</t>
  </si>
  <si>
    <t>Allcargo Gati Ltd</t>
  </si>
  <si>
    <t>ACLGATI</t>
  </si>
  <si>
    <t>HLV Ltd</t>
  </si>
  <si>
    <t>HLVLTD</t>
  </si>
  <si>
    <t>Rane (Madras) Ltd</t>
  </si>
  <si>
    <t>RML</t>
  </si>
  <si>
    <t>Vashu Bhagnani Industries Ltd</t>
  </si>
  <si>
    <t>POOJAENT</t>
  </si>
  <si>
    <t>Syncom Formulations (India) Ltd</t>
  </si>
  <si>
    <t>SYNCOMF</t>
  </si>
  <si>
    <t>Himatsingka Seide Ltd</t>
  </si>
  <si>
    <t>HIMATSEIDE</t>
  </si>
  <si>
    <t>Kabra Extrusion Technik Ltd</t>
  </si>
  <si>
    <t>KABRAEXTRU</t>
  </si>
  <si>
    <t>Kamdhenu Ltd</t>
  </si>
  <si>
    <t>KAMDHENU</t>
  </si>
  <si>
    <t>Kuantum Papers Ltd</t>
  </si>
  <si>
    <t>KUANTUM</t>
  </si>
  <si>
    <t>Best Agrolife Ltd</t>
  </si>
  <si>
    <t>BESTAGRO</t>
  </si>
  <si>
    <t>New Delhi Television Ltd</t>
  </si>
  <si>
    <t>NDTV</t>
  </si>
  <si>
    <t>Ester Industries Ltd</t>
  </si>
  <si>
    <t>ESTER</t>
  </si>
  <si>
    <t>Suyog Telematics Ltd</t>
  </si>
  <si>
    <t>SUYOG</t>
  </si>
  <si>
    <t>KMC Speciality Hospitals (India) Ltd</t>
  </si>
  <si>
    <t>KMCSHIL</t>
  </si>
  <si>
    <t>Selan Exploration Technology Ltd</t>
  </si>
  <si>
    <t>SELAN</t>
  </si>
  <si>
    <t>GIC Housing Finance Ltd</t>
  </si>
  <si>
    <t>GICHSGFIN</t>
  </si>
  <si>
    <t>Dhampur Sugar Mills Ltd</t>
  </si>
  <si>
    <t>DHAMPURSUG</t>
  </si>
  <si>
    <t>Saurashtra Cement Ltd</t>
  </si>
  <si>
    <t>SAURASHCEM</t>
  </si>
  <si>
    <t>Sterling Tools Ltd</t>
  </si>
  <si>
    <t>STERTOOLS</t>
  </si>
  <si>
    <t>Asian Energy Services Ltd</t>
  </si>
  <si>
    <t>ASIANENE</t>
  </si>
  <si>
    <t>Basilic Fly Studio Ltd</t>
  </si>
  <si>
    <t>BASILIC</t>
  </si>
  <si>
    <t>Beekay Steel Industries Ltd</t>
  </si>
  <si>
    <t>BEEKAY</t>
  </si>
  <si>
    <t>Max India Ltd</t>
  </si>
  <si>
    <t>MAXIND</t>
  </si>
  <si>
    <t>NACL Industries Ltd</t>
  </si>
  <si>
    <t>NACLIND</t>
  </si>
  <si>
    <t>Control Print Ltd</t>
  </si>
  <si>
    <t>CONTROLPR</t>
  </si>
  <si>
    <t>Alphalogic Techsys Ltd</t>
  </si>
  <si>
    <t>ALPHALOGIC</t>
  </si>
  <si>
    <t>Hind Rectifiers Ltd</t>
  </si>
  <si>
    <t>HIRECT</t>
  </si>
  <si>
    <t>Dwarikesh Sugar Industries Ltd</t>
  </si>
  <si>
    <t>DWARKESH</t>
  </si>
  <si>
    <t>Ramco Systems Ltd</t>
  </si>
  <si>
    <t>RAMCOSYS</t>
  </si>
  <si>
    <t>Snowman Logistics Ltd</t>
  </si>
  <si>
    <t>SNOWMAN</t>
  </si>
  <si>
    <t>Asian Star Co Ltd</t>
  </si>
  <si>
    <t>ASTAR</t>
  </si>
  <si>
    <t>Arihant Superstructures Ltd</t>
  </si>
  <si>
    <t>ARIHANTSUP</t>
  </si>
  <si>
    <t>Dynamic Cables Ltd</t>
  </si>
  <si>
    <t>DYCL</t>
  </si>
  <si>
    <t>Saint-Gobain Sekurit India Ltd</t>
  </si>
  <si>
    <t>SAINTGOBAIN</t>
  </si>
  <si>
    <t>Ice Make Refrigeration Ltd</t>
  </si>
  <si>
    <t>ICEMAKE</t>
  </si>
  <si>
    <t>AVT Natural Products Ltd</t>
  </si>
  <si>
    <t>AVTNPL</t>
  </si>
  <si>
    <t>Solex Energy Ltd</t>
  </si>
  <si>
    <t>SOLEX</t>
  </si>
  <si>
    <t>Aptech Ltd</t>
  </si>
  <si>
    <t>APTECHT</t>
  </si>
  <si>
    <t>Lincoln Pharmaceuticals Ltd</t>
  </si>
  <si>
    <t>LINCOLN</t>
  </si>
  <si>
    <t>State Trading Corporation of India Ltd</t>
  </si>
  <si>
    <t>STCINDIA</t>
  </si>
  <si>
    <t>Vardhman Holdings Ltd</t>
  </si>
  <si>
    <t>VHL</t>
  </si>
  <si>
    <t>BEML Land Assets Ltd</t>
  </si>
  <si>
    <t>BLAL</t>
  </si>
  <si>
    <t>Steelcast Ltd</t>
  </si>
  <si>
    <t>STEELCAS</t>
  </si>
  <si>
    <t>Sika Interplant Systems Ltd</t>
  </si>
  <si>
    <t>SIKA</t>
  </si>
  <si>
    <t>Remus Pharmaceuticals Ltd</t>
  </si>
  <si>
    <t>REMUS</t>
  </si>
  <si>
    <t>MSP Steel &amp; Power Ltd</t>
  </si>
  <si>
    <t>MSPL</t>
  </si>
  <si>
    <t>Signpost India Ltd</t>
  </si>
  <si>
    <t>SIGNPOST</t>
  </si>
  <si>
    <t>Raj Rayon Industries Ltd</t>
  </si>
  <si>
    <t>RAJRILTD</t>
  </si>
  <si>
    <t>Sandesh Ltd</t>
  </si>
  <si>
    <t>SANDESH</t>
  </si>
  <si>
    <t>Knowledge Marine &amp; Engineering Works Ltd</t>
  </si>
  <si>
    <t>KMEW</t>
  </si>
  <si>
    <t>Marine Transportation</t>
  </si>
  <si>
    <t>Nahar Spinning Mills Ltd</t>
  </si>
  <si>
    <t>NAHARSPING</t>
  </si>
  <si>
    <t>Lancer Container Lines Ltd</t>
  </si>
  <si>
    <t>LANCER</t>
  </si>
  <si>
    <t>Trident Techlabs Ltd</t>
  </si>
  <si>
    <t>TECHLABS</t>
  </si>
  <si>
    <t>Uttam Sugar Mills Ltd</t>
  </si>
  <si>
    <t>UTTAMSUGAR</t>
  </si>
  <si>
    <t>Crest Ventures Ltd</t>
  </si>
  <si>
    <t>CREST</t>
  </si>
  <si>
    <t>Chemfab Alkalis Ltd</t>
  </si>
  <si>
    <t>CHEMFAB</t>
  </si>
  <si>
    <t>Nelcast Ltd</t>
  </si>
  <si>
    <t>NELCAST</t>
  </si>
  <si>
    <t>Ksolves India Ltd</t>
  </si>
  <si>
    <t>KSOLVES</t>
  </si>
  <si>
    <t>Wealth First Portfolio Managers Ltd</t>
  </si>
  <si>
    <t>WEALTH</t>
  </si>
  <si>
    <t>Avadh Sugar &amp; Energy Ltd</t>
  </si>
  <si>
    <t>AVADHSUGAR</t>
  </si>
  <si>
    <t>Ravindra Energy Ltd</t>
  </si>
  <si>
    <t>RELTD</t>
  </si>
  <si>
    <t>Enkei Wheels (India) Ltd</t>
  </si>
  <si>
    <t>ENKEIWHEL</t>
  </si>
  <si>
    <t>Indo Rama Synthetics (India) Ltd</t>
  </si>
  <si>
    <t>INDORAMA</t>
  </si>
  <si>
    <t>Jay Bharat Maruti Ltd</t>
  </si>
  <si>
    <t>JAYBARMARU</t>
  </si>
  <si>
    <t>Allcargo Terminals Ltd</t>
  </si>
  <si>
    <t>ATL</t>
  </si>
  <si>
    <t>Transindia Real Estate Ltd</t>
  </si>
  <si>
    <t>TREL</t>
  </si>
  <si>
    <t>Kopran Ltd</t>
  </si>
  <si>
    <t>KOPRAN</t>
  </si>
  <si>
    <t>Pondy Oxides and Chemicals Ltd</t>
  </si>
  <si>
    <t>POCL</t>
  </si>
  <si>
    <t>Ganesh Benzoplast Ltd</t>
  </si>
  <si>
    <t>GANESHBE</t>
  </si>
  <si>
    <t>Century Enka Ltd</t>
  </si>
  <si>
    <t>CENTENKA</t>
  </si>
  <si>
    <t>Shalimar Paints Ltd</t>
  </si>
  <si>
    <t>SHALPAINTS</t>
  </si>
  <si>
    <t>Bliss GVS Pharma Ltd</t>
  </si>
  <si>
    <t>BLISSGVS</t>
  </si>
  <si>
    <t>Hexa Tradex Ltd</t>
  </si>
  <si>
    <t>HEXATRADEX</t>
  </si>
  <si>
    <t>Vinyas Innovative Technologies Ltd</t>
  </si>
  <si>
    <t>VINYAS</t>
  </si>
  <si>
    <t>Gulshan Polyols Ltd</t>
  </si>
  <si>
    <t>GULPOLY</t>
  </si>
  <si>
    <t>Kamdhenu Ventures Ltd</t>
  </si>
  <si>
    <t>KAMOPAINTS</t>
  </si>
  <si>
    <t>Satia Industries Ltd</t>
  </si>
  <si>
    <t>SATIA</t>
  </si>
  <si>
    <t>Sahana System Ltd</t>
  </si>
  <si>
    <t>SAHANA</t>
  </si>
  <si>
    <t>Mercury Ev-Tech Ltd</t>
  </si>
  <si>
    <t>MERCURYEV</t>
  </si>
  <si>
    <t>Beta Drugs Ltd</t>
  </si>
  <si>
    <t>BETA</t>
  </si>
  <si>
    <t>Faze Three Ltd</t>
  </si>
  <si>
    <t>FAZE3Q</t>
  </si>
  <si>
    <t>Waaree Technologies Ltd</t>
  </si>
  <si>
    <t>WAAREE</t>
  </si>
  <si>
    <t>Prakash Pipes Ltd</t>
  </si>
  <si>
    <t>PPL</t>
  </si>
  <si>
    <t>Sunshine Capital Ltd</t>
  </si>
  <si>
    <t>SCL</t>
  </si>
  <si>
    <t>Eraaya Lifespaces Ltd</t>
  </si>
  <si>
    <t>ERAAYA</t>
  </si>
  <si>
    <t>NDR Auto Components Ltd</t>
  </si>
  <si>
    <t>NDRAUTO</t>
  </si>
  <si>
    <t>RACL Geartech Ltd</t>
  </si>
  <si>
    <t>RACLGEAR</t>
  </si>
  <si>
    <t>Anuh Pharma Ltd</t>
  </si>
  <si>
    <t>ANUHPHR</t>
  </si>
  <si>
    <t>Manoj Vaibhav Gems N Jewellers Ltd</t>
  </si>
  <si>
    <t>MVGJL</t>
  </si>
  <si>
    <t>Allied Digital Services Ltd</t>
  </si>
  <si>
    <t>ADSL</t>
  </si>
  <si>
    <t>Vimta Labs Ltd</t>
  </si>
  <si>
    <t>VIMTALABS</t>
  </si>
  <si>
    <t>Filatex Fashions Ltd</t>
  </si>
  <si>
    <t>FILATFASH</t>
  </si>
  <si>
    <t>RSWM Ltd</t>
  </si>
  <si>
    <t>RSWM</t>
  </si>
  <si>
    <t>Sat Industries Ltd</t>
  </si>
  <si>
    <t>SATINDLTD</t>
  </si>
  <si>
    <t>Chaman Lal Setia Exports Ltd</t>
  </si>
  <si>
    <t>CLSEL</t>
  </si>
  <si>
    <t>Bharat Parenterals Ltd</t>
  </si>
  <si>
    <t>BPLPHARMA</t>
  </si>
  <si>
    <t>Foods and Inns Ltd</t>
  </si>
  <si>
    <t>FOODSIN</t>
  </si>
  <si>
    <t>JG Chemicals Ltd</t>
  </si>
  <si>
    <t>JGCHEM</t>
  </si>
  <si>
    <t>Ambika Cotton Mills Ltd</t>
  </si>
  <si>
    <t>AMBIKCO</t>
  </si>
  <si>
    <t>Electrotherm (India) Ltd</t>
  </si>
  <si>
    <t>ELECTHERM</t>
  </si>
  <si>
    <t>Pudumjee Paper Products Ltd</t>
  </si>
  <si>
    <t>PDMJEPAPER</t>
  </si>
  <si>
    <t>Uniphos Enterprises Ltd</t>
  </si>
  <si>
    <t>UNIENTER</t>
  </si>
  <si>
    <t>Khazanchi Jewellers Ltd</t>
  </si>
  <si>
    <t>KHAZANCHI</t>
  </si>
  <si>
    <t>Apparel, Accessories &amp; Luxury Goods</t>
  </si>
  <si>
    <t>Meson Valves India Ltd</t>
  </si>
  <si>
    <t>MESON</t>
  </si>
  <si>
    <t>Ganesh Green Bharat Ltd</t>
  </si>
  <si>
    <t>GGBL</t>
  </si>
  <si>
    <t>Zuari Industries Ltd</t>
  </si>
  <si>
    <t>ZUARIIND</t>
  </si>
  <si>
    <t>IST Ltd</t>
  </si>
  <si>
    <t>ISTLTD</t>
  </si>
  <si>
    <t>Veefin Solutions Ltd</t>
  </si>
  <si>
    <t>VEEFIN</t>
  </si>
  <si>
    <t>Application Software</t>
  </si>
  <si>
    <t>Mindteck (India) Ltd</t>
  </si>
  <si>
    <t>MINDTECK</t>
  </si>
  <si>
    <t>Heubach Colorants India Ltd</t>
  </si>
  <si>
    <t>HEUBACHIND</t>
  </si>
  <si>
    <t>Alliance Integrated Metaliks Ltd</t>
  </si>
  <si>
    <t>AIML</t>
  </si>
  <si>
    <t>Urja Global Ltd</t>
  </si>
  <si>
    <t>URJA</t>
  </si>
  <si>
    <t>Magadh Sugar &amp; Energy Ltd</t>
  </si>
  <si>
    <t>MAGADSUGAR</t>
  </si>
  <si>
    <t>Sutlej Textiles and Industries Ltd</t>
  </si>
  <si>
    <t>SUTLEJTEX</t>
  </si>
  <si>
    <t>Orient Paper and Industries Ltd</t>
  </si>
  <si>
    <t>ORIENTPPR</t>
  </si>
  <si>
    <t>Indo Amines Ltd</t>
  </si>
  <si>
    <t>INDOAMIN</t>
  </si>
  <si>
    <t>Aurum Proptech Ltd</t>
  </si>
  <si>
    <t>AURUM</t>
  </si>
  <si>
    <t>Pakka Limited</t>
  </si>
  <si>
    <t>PAKKA</t>
  </si>
  <si>
    <t>Entertainment Network (India) Ltd</t>
  </si>
  <si>
    <t>ENIL</t>
  </si>
  <si>
    <t>Radio</t>
  </si>
  <si>
    <t>Arrow Greentech Ltd</t>
  </si>
  <si>
    <t>ARROWGREEN</t>
  </si>
  <si>
    <t>SPML Infra Ltd</t>
  </si>
  <si>
    <t>SPMLINFRA</t>
  </si>
  <si>
    <t>Dharmaj Crop Guard Ltd</t>
  </si>
  <si>
    <t>DHARMAJ</t>
  </si>
  <si>
    <t>Dhanlaxmi Bank Ltd</t>
  </si>
  <si>
    <t>DHANBANK</t>
  </si>
  <si>
    <t>Kriti Industries (India) Limited</t>
  </si>
  <si>
    <t>KRITI</t>
  </si>
  <si>
    <t>Valiant Organics Ltd</t>
  </si>
  <si>
    <t>VALIANTORG</t>
  </si>
  <si>
    <t>Asian Granito India Ltd</t>
  </si>
  <si>
    <t>ASIANTILES</t>
  </si>
  <si>
    <t>Zodiac Energy Ltd</t>
  </si>
  <si>
    <t>ZODIAC</t>
  </si>
  <si>
    <t>Vilas Transcore Ltd</t>
  </si>
  <si>
    <t>VILAS</t>
  </si>
  <si>
    <t>TGV SRAAC Ltd</t>
  </si>
  <si>
    <t>TGVSL</t>
  </si>
  <si>
    <t>Essar Shipping Ltd</t>
  </si>
  <si>
    <t>ESSARSHPNG</t>
  </si>
  <si>
    <t>Jaykay Enterprises Ltd</t>
  </si>
  <si>
    <t>JAYKAY</t>
  </si>
  <si>
    <t>Shree Ganesh Remedies Ltd</t>
  </si>
  <si>
    <t>SGRL</t>
  </si>
  <si>
    <t>VLS Finance Ltd</t>
  </si>
  <si>
    <t>VLSFINANCE</t>
  </si>
  <si>
    <t>3B Blackbio DX Ltd</t>
  </si>
  <si>
    <t>3BBLACKBIO</t>
  </si>
  <si>
    <t>Fertilizers &amp; Agricultural Chemicals</t>
  </si>
  <si>
    <t>Windsor Machines Ltd</t>
  </si>
  <si>
    <t>WINDMACHIN</t>
  </si>
  <si>
    <t>Coffee Day Enterprises Ltd</t>
  </si>
  <si>
    <t>COFFEEDAY</t>
  </si>
  <si>
    <t>Industrial and Prudential Investment Co Ltd</t>
  </si>
  <si>
    <t>INDPRUD</t>
  </si>
  <si>
    <t>Munjal Auto Industries Ltd</t>
  </si>
  <si>
    <t>MUNJALAU</t>
  </si>
  <si>
    <t>Infobeans Technologies Ltd</t>
  </si>
  <si>
    <t>INFOBEAN</t>
  </si>
  <si>
    <t>Benares Hotels Ltd</t>
  </si>
  <si>
    <t>BENARAS</t>
  </si>
  <si>
    <t>Z F Steering Gear (India) Ltd</t>
  </si>
  <si>
    <t>ZFSTEERING</t>
  </si>
  <si>
    <t>Sree Rayalaseema Hi-Strength Hypo Ltd</t>
  </si>
  <si>
    <t>SRHHYPOLTD</t>
  </si>
  <si>
    <t>NCL Industries Ltd</t>
  </si>
  <si>
    <t>NCLIND</t>
  </si>
  <si>
    <t>CSL Finance Ltd</t>
  </si>
  <si>
    <t>CSLFINANCE</t>
  </si>
  <si>
    <t>Bajaj Healthcare Ltd</t>
  </si>
  <si>
    <t>BAJAJHCARE</t>
  </si>
  <si>
    <t>Hardwyn India Ltd</t>
  </si>
  <si>
    <t>HARDWYN</t>
  </si>
  <si>
    <t>Building Products - Glass</t>
  </si>
  <si>
    <t>Krishna Defence &amp; Allied Industries Ltd</t>
  </si>
  <si>
    <t>KRISHNADEF</t>
  </si>
  <si>
    <t>Krystal Integrated Services Ltd</t>
  </si>
  <si>
    <t>KRYSTAL</t>
  </si>
  <si>
    <t>Kernex Microsystems (India) Ltd</t>
  </si>
  <si>
    <t>KERNEX</t>
  </si>
  <si>
    <t>AGI Infra Ltd</t>
  </si>
  <si>
    <t>AGIIL</t>
  </si>
  <si>
    <t>Credo Brands Marketing Ltd</t>
  </si>
  <si>
    <t>MUFTI</t>
  </si>
  <si>
    <t>Men's Clothing</t>
  </si>
  <si>
    <t>Rhetan TMT Ltd</t>
  </si>
  <si>
    <t>RHETAN</t>
  </si>
  <si>
    <t>Voith Paper Fabrics India Ltd</t>
  </si>
  <si>
    <t>VOITHPAPR</t>
  </si>
  <si>
    <t>Creative Newtech Ltd</t>
  </si>
  <si>
    <t>CREATIVE</t>
  </si>
  <si>
    <t>Tuticorin Alkali Chemicals and Fertilizers Ltd</t>
  </si>
  <si>
    <t>TUTIALKA</t>
  </si>
  <si>
    <t>Elin Electronics Ltd</t>
  </si>
  <si>
    <t>ELIN</t>
  </si>
  <si>
    <t>Ritco Logistics Ltd</t>
  </si>
  <si>
    <t>RITCO</t>
  </si>
  <si>
    <t>AGS Transact Technologies Ltd</t>
  </si>
  <si>
    <t>AGSTRA</t>
  </si>
  <si>
    <t>Innovana Thinklabs Ltd</t>
  </si>
  <si>
    <t>INNOVANA</t>
  </si>
  <si>
    <t>W S Industries (India) Ltd</t>
  </si>
  <si>
    <t>WSI</t>
  </si>
  <si>
    <t>Bodal Chemicals Ltd</t>
  </si>
  <si>
    <t>BODALCHEM</t>
  </si>
  <si>
    <t>Oswal Greentech Ltd</t>
  </si>
  <si>
    <t>OSWALGREEN</t>
  </si>
  <si>
    <t>Aimtron Electronics Ltd</t>
  </si>
  <si>
    <t>AIMTRON</t>
  </si>
  <si>
    <t>Jagsonpal Pharmaceuticals Ltd</t>
  </si>
  <si>
    <t>JAGSNPHARM</t>
  </si>
  <si>
    <t>Kothari Petrochemicals Ltd</t>
  </si>
  <si>
    <t>KOTHARIPET</t>
  </si>
  <si>
    <t>Ceinsys Tech Ltd</t>
  </si>
  <si>
    <t>CEINSYSTECH</t>
  </si>
  <si>
    <t>Tracxn Technologies Ltd</t>
  </si>
  <si>
    <t>TRACXN</t>
  </si>
  <si>
    <t>Gandhi Special Tubes Ltd</t>
  </si>
  <si>
    <t>GANDHITUBE</t>
  </si>
  <si>
    <t>Sastasundar Ventures Ltd</t>
  </si>
  <si>
    <t>SASTASUNDR</t>
  </si>
  <si>
    <t>Emkay Taps and Cutting Tools Ltd</t>
  </si>
  <si>
    <t>EMKAYTOOLS</t>
  </si>
  <si>
    <t>Axtel Industries Ltd</t>
  </si>
  <si>
    <t>AXTEL</t>
  </si>
  <si>
    <t>SPEL Semiconductor Ltd</t>
  </si>
  <si>
    <t>SPELS</t>
  </si>
  <si>
    <t>Silver Touch Technologies Ltd</t>
  </si>
  <si>
    <t>SILVERTUC</t>
  </si>
  <si>
    <t>Shivalik Rasayan Ltd</t>
  </si>
  <si>
    <t>SHIVALIK</t>
  </si>
  <si>
    <t>Bajaj Steel Industries Ltd</t>
  </si>
  <si>
    <t>BAJAJST</t>
  </si>
  <si>
    <t>Sakuma Exports Ltd</t>
  </si>
  <si>
    <t>SAKUMA</t>
  </si>
  <si>
    <t>Moneyboxx Finance Ltd</t>
  </si>
  <si>
    <t>MONEYBOXX</t>
  </si>
  <si>
    <t>Deccan Cements Ltd</t>
  </si>
  <si>
    <t>DECCANCE</t>
  </si>
  <si>
    <t>GHCL Textiles Ltd</t>
  </si>
  <si>
    <t>GHCLTEXTIL</t>
  </si>
  <si>
    <t>Rajapalayam Mills Ltd</t>
  </si>
  <si>
    <t>RAJPALAYAM</t>
  </si>
  <si>
    <t>Repro India Ltd</t>
  </si>
  <si>
    <t>REPRO</t>
  </si>
  <si>
    <t>IND Swift Laboratories Ltd</t>
  </si>
  <si>
    <t>INDSWFTLAB</t>
  </si>
  <si>
    <t>Career Point Ltd</t>
  </si>
  <si>
    <t>CAREERP</t>
  </si>
  <si>
    <t>Royal Orchid Hotels Ltd</t>
  </si>
  <si>
    <t>ROHLTD</t>
  </si>
  <si>
    <t>Saraswati Commercial (India) Ltd</t>
  </si>
  <si>
    <t>ZSARACOM</t>
  </si>
  <si>
    <t>Onward Technologies Ltd</t>
  </si>
  <si>
    <t>ONWARDTEC</t>
  </si>
  <si>
    <t>Sri Adhikari Brothers Television Network Ltd</t>
  </si>
  <si>
    <t>SABTNL</t>
  </si>
  <si>
    <t>Chemcon Speciality Chemicals Ltd</t>
  </si>
  <si>
    <t>CHEMCON</t>
  </si>
  <si>
    <t>Visaka Industries Ltd</t>
  </si>
  <si>
    <t>VISAKAIND</t>
  </si>
  <si>
    <t>Transpek Industry Ltd</t>
  </si>
  <si>
    <t>TRANSPEK</t>
  </si>
  <si>
    <t>TPL Plastech Ltd</t>
  </si>
  <si>
    <t>TPLPLASTEH</t>
  </si>
  <si>
    <t>Rushil Decor Ltd</t>
  </si>
  <si>
    <t>RUSHIL</t>
  </si>
  <si>
    <t>Tribhovandas Bhimji Zaveri Ltd</t>
  </si>
  <si>
    <t>TBZ</t>
  </si>
  <si>
    <t>Algoquant Fintech Ltd</t>
  </si>
  <si>
    <t>AQFINTECH</t>
  </si>
  <si>
    <t>Aditya Birla Money Ltd</t>
  </si>
  <si>
    <t>BIRLAMONEY</t>
  </si>
  <si>
    <t>K&amp;R Rail Engineering Ltd</t>
  </si>
  <si>
    <t>KRRAIL</t>
  </si>
  <si>
    <t>Vikas Lifecare Ltd</t>
  </si>
  <si>
    <t>VIKASLIFE</t>
  </si>
  <si>
    <t>Hp Adhesives Ltd</t>
  </si>
  <si>
    <t>HPAL</t>
  </si>
  <si>
    <t>Eldeco Housing and Industries Ltd</t>
  </si>
  <si>
    <t>ELDEHSG</t>
  </si>
  <si>
    <t>EKI Energy Services Ltd</t>
  </si>
  <si>
    <t>EKI</t>
  </si>
  <si>
    <t>Environmental &amp; Facilities Services</t>
  </si>
  <si>
    <t>Kotyark Industries Ltd</t>
  </si>
  <si>
    <t>KOTYARK</t>
  </si>
  <si>
    <t>Digispice Technologies Ltd</t>
  </si>
  <si>
    <t>DIGISPICE</t>
  </si>
  <si>
    <t>SAR Televenture Ltd</t>
  </si>
  <si>
    <t>SARTELE</t>
  </si>
  <si>
    <t>Finkurve Financial Services Ltd</t>
  </si>
  <si>
    <t>FINKURVE</t>
  </si>
  <si>
    <t>20 Microns Ltd</t>
  </si>
  <si>
    <t>20MICRONS</t>
  </si>
  <si>
    <t>Davangere Sugar Company Ltd</t>
  </si>
  <si>
    <t>DAVANGERE</t>
  </si>
  <si>
    <t>Vasa Denticity Ltd</t>
  </si>
  <si>
    <t>DENTALKART</t>
  </si>
  <si>
    <t>Andhra Petrochemicals Ltd</t>
  </si>
  <si>
    <t>ANDHRAPET</t>
  </si>
  <si>
    <t>Marsons Ltd</t>
  </si>
  <si>
    <t>MARSONS</t>
  </si>
  <si>
    <t>VL E-Governance &amp; IT Solutions Ltd</t>
  </si>
  <si>
    <t>VLEGOV</t>
  </si>
  <si>
    <t>Zuari Agro Chemicals Ltd</t>
  </si>
  <si>
    <t>ZUARI</t>
  </si>
  <si>
    <t>Ugar Sugar Works Ltd</t>
  </si>
  <si>
    <t>UGARSUGAR</t>
  </si>
  <si>
    <t>Permanent Magnets Ltd</t>
  </si>
  <si>
    <t>PERMAGN</t>
  </si>
  <si>
    <t>Renaissance Global Ltd</t>
  </si>
  <si>
    <t>RGL</t>
  </si>
  <si>
    <t>Jagatjit Industries Ltd</t>
  </si>
  <si>
    <t>JAGAJITIND</t>
  </si>
  <si>
    <t>Investment Trust of India Ltd</t>
  </si>
  <si>
    <t>THEINVEST</t>
  </si>
  <si>
    <t>Ratnaveer Precision Engineering Ltd</t>
  </si>
  <si>
    <t>RATNAVEER</t>
  </si>
  <si>
    <t>Jindal Poly Investment and Finance Company Ltd</t>
  </si>
  <si>
    <t>JPOLYINVST</t>
  </si>
  <si>
    <t>Radiant Cash Management Services Ltd</t>
  </si>
  <si>
    <t>RADIANTCMS</t>
  </si>
  <si>
    <t>Integra Engineering India Ltd</t>
  </si>
  <si>
    <t>INTEGRAEN</t>
  </si>
  <si>
    <t>Apex Frozen Foods Ltd</t>
  </si>
  <si>
    <t>APEX</t>
  </si>
  <si>
    <t>Dhunseri Investments Ltd</t>
  </si>
  <si>
    <t>DHUNINV</t>
  </si>
  <si>
    <t>Zee Media Corporation Ltd</t>
  </si>
  <si>
    <t>ZEEMEDIA</t>
  </si>
  <si>
    <t>Sar Auto Products Ltd</t>
  </si>
  <si>
    <t>SAPL</t>
  </si>
  <si>
    <t>Vintage Coffee and Beverages Ltd</t>
  </si>
  <si>
    <t>VINCOFE</t>
  </si>
  <si>
    <t>SBC Exports Ltd</t>
  </si>
  <si>
    <t>SBC</t>
  </si>
  <si>
    <t>Primo Chemicals Ltd</t>
  </si>
  <si>
    <t>PRIMO</t>
  </si>
  <si>
    <t>Giriraj Civil Developers Ltd</t>
  </si>
  <si>
    <t>GIRIRAJ</t>
  </si>
  <si>
    <t>Birla Cable Ltd</t>
  </si>
  <si>
    <t>BIRLACABLE</t>
  </si>
  <si>
    <t>Sical Logistics Ltd</t>
  </si>
  <si>
    <t>SICALLOG</t>
  </si>
  <si>
    <t>Jindal Photo Ltd</t>
  </si>
  <si>
    <t>JINDALPHOT</t>
  </si>
  <si>
    <t>Sarla Performance Fibers Ltd</t>
  </si>
  <si>
    <t>SARLAPOLY</t>
  </si>
  <si>
    <t>Linc Ltd</t>
  </si>
  <si>
    <t>LINC</t>
  </si>
  <si>
    <t>Gloster Ltd</t>
  </si>
  <si>
    <t>GLOSTERLTD</t>
  </si>
  <si>
    <t>Tamilnadu Petroproducts Ltd</t>
  </si>
  <si>
    <t>TNPETRO</t>
  </si>
  <si>
    <t>ADC India Communications Ltd</t>
  </si>
  <si>
    <t>ADCINDIA</t>
  </si>
  <si>
    <t>Chembond Chemicals Ltd</t>
  </si>
  <si>
    <t>CHEMBOND</t>
  </si>
  <si>
    <t>Sarveshwar Foods Ltd</t>
  </si>
  <si>
    <t>SARVESHWAR</t>
  </si>
  <si>
    <t>Dhampur Bio Organics Ltd</t>
  </si>
  <si>
    <t>DBOL</t>
  </si>
  <si>
    <t>De Nora India Ltd</t>
  </si>
  <si>
    <t>DENORA</t>
  </si>
  <si>
    <t>NINtec Systems Ltd</t>
  </si>
  <si>
    <t>NINSYS</t>
  </si>
  <si>
    <t>Andhra Cements Ltd</t>
  </si>
  <si>
    <t>ACL</t>
  </si>
  <si>
    <t>GVK Power &amp; Infrastructure Ltd</t>
  </si>
  <si>
    <t>GVKPIL</t>
  </si>
  <si>
    <t>Airports</t>
  </si>
  <si>
    <t>Danlaw Technologies India Ltd</t>
  </si>
  <si>
    <t>DANLAW</t>
  </si>
  <si>
    <t>Onmobile Global Ltd</t>
  </si>
  <si>
    <t>ONMOBILE</t>
  </si>
  <si>
    <t>TAAL Enterprises Ltd</t>
  </si>
  <si>
    <t>TAALENT</t>
  </si>
  <si>
    <t>Australian Premium Solar (India) Ltd</t>
  </si>
  <si>
    <t>APS</t>
  </si>
  <si>
    <t>Photovoltaic Solar Systems &amp; Equipment</t>
  </si>
  <si>
    <t>HDFC Nifty 50 ETF</t>
  </si>
  <si>
    <t>HDFCNIFTY</t>
  </si>
  <si>
    <t>Liberty Shoes Ltd</t>
  </si>
  <si>
    <t>LIBERTSHOE</t>
  </si>
  <si>
    <t>S J Logistics (India) Ltd</t>
  </si>
  <si>
    <t>SJLOGISTIC</t>
  </si>
  <si>
    <t>Jayant Agro-Organics Ltd</t>
  </si>
  <si>
    <t>JAYAGROGN</t>
  </si>
  <si>
    <t>GFL Ltd</t>
  </si>
  <si>
    <t>GFLLIMITED</t>
  </si>
  <si>
    <t>Hindustan Composites Ltd</t>
  </si>
  <si>
    <t>HINDCOMPOS</t>
  </si>
  <si>
    <t>Global Surfaces Ltd</t>
  </si>
  <si>
    <t>GSLSU</t>
  </si>
  <si>
    <t>Prime Securities Ltd</t>
  </si>
  <si>
    <t>PRIMESECU</t>
  </si>
  <si>
    <t>GRM Overseas Ltd</t>
  </si>
  <si>
    <t>GRMOVER</t>
  </si>
  <si>
    <t>MMP Industries Ltd</t>
  </si>
  <si>
    <t>MMP</t>
  </si>
  <si>
    <t>Panacea Biotec Ltd</t>
  </si>
  <si>
    <t>PANACEABIO</t>
  </si>
  <si>
    <t>Radhika Jeweltech Ltd</t>
  </si>
  <si>
    <t>RADHIKAJWE</t>
  </si>
  <si>
    <t>Mallcom (India) Ltd</t>
  </si>
  <si>
    <t>MALLCOM</t>
  </si>
  <si>
    <t>KSE Ltd</t>
  </si>
  <si>
    <t>KSE</t>
  </si>
  <si>
    <t>Viceroy Hotels Ltd</t>
  </si>
  <si>
    <t>VHLTD</t>
  </si>
  <si>
    <t>Shankar Lal Rampal Dye-Chem Ltd</t>
  </si>
  <si>
    <t>SRD</t>
  </si>
  <si>
    <t>Speciality Restaurants Ltd</t>
  </si>
  <si>
    <t>SPECIALITY</t>
  </si>
  <si>
    <t>Morganite Crucible (India) Ltd</t>
  </si>
  <si>
    <t>MORGANITE</t>
  </si>
  <si>
    <t>Shreyas Shipping and Logistics Ltd</t>
  </si>
  <si>
    <t>SHREYAS</t>
  </si>
  <si>
    <t>Emami Paper Mills Ltd</t>
  </si>
  <si>
    <t>EMAMIPAP</t>
  </si>
  <si>
    <t>Shree Pushkar Chemicals &amp; Fertilisers Ltd</t>
  </si>
  <si>
    <t>SHREEPUSHK</t>
  </si>
  <si>
    <t>Kisan Mouldings Ltd</t>
  </si>
  <si>
    <t>KISAN</t>
  </si>
  <si>
    <t>Sukhjit Starch and Chemicals Ltd</t>
  </si>
  <si>
    <t>SUKHJITS</t>
  </si>
  <si>
    <t>Shriram Asset Management Co Ltd</t>
  </si>
  <si>
    <t>SRAMSET</t>
  </si>
  <si>
    <t>Mkventures Capital Ltd</t>
  </si>
  <si>
    <t>MKVENTURES</t>
  </si>
  <si>
    <t>Hampton Sky Realty Ltd</t>
  </si>
  <si>
    <t>HAMPTON</t>
  </si>
  <si>
    <t>Race Eco Chain Ltd</t>
  </si>
  <si>
    <t>RACE</t>
  </si>
  <si>
    <t>U. P. Hotels Ltd</t>
  </si>
  <si>
    <t>UPHOT</t>
  </si>
  <si>
    <t>Arihant Capital Markets Ltd</t>
  </si>
  <si>
    <t>ARIHANTCAP</t>
  </si>
  <si>
    <t>Cheviot Co Ltd</t>
  </si>
  <si>
    <t>CHEVIOT</t>
  </si>
  <si>
    <t>Jay Jalaram Technologies Ltd</t>
  </si>
  <si>
    <t>KORE</t>
  </si>
  <si>
    <t>Capital India Finance Ltd</t>
  </si>
  <si>
    <t>CIFL</t>
  </si>
  <si>
    <t>Cropster Agro Ltd</t>
  </si>
  <si>
    <t>CROPSTER</t>
  </si>
  <si>
    <t>Forbes &amp; Company Ltd</t>
  </si>
  <si>
    <t>FORBESCO</t>
  </si>
  <si>
    <t>PNGS Gargi Fashion Jewellery Ltd</t>
  </si>
  <si>
    <t>GARGI</t>
  </si>
  <si>
    <t>Apparel Retail</t>
  </si>
  <si>
    <t>RPP Infra Projects Ltd</t>
  </si>
  <si>
    <t>RPPINFRA</t>
  </si>
  <si>
    <t>Supershakti Metaliks Ltd</t>
  </si>
  <si>
    <t>SUPERSHAKT</t>
  </si>
  <si>
    <t>S Chand and Company Ltd</t>
  </si>
  <si>
    <t>SCHAND</t>
  </si>
  <si>
    <t>Ashima Ltd</t>
  </si>
  <si>
    <t>ASHIMASYN</t>
  </si>
  <si>
    <t>Plastiblends India Ltd</t>
  </si>
  <si>
    <t>PLASTIBLEN</t>
  </si>
  <si>
    <t>Simplex Infrastructures Ltd</t>
  </si>
  <si>
    <t>SIMPLEXINF</t>
  </si>
  <si>
    <t>GeeCee Ventures Ltd</t>
  </si>
  <si>
    <t>GEECEE</t>
  </si>
  <si>
    <t>STEL Holdings Ltd</t>
  </si>
  <si>
    <t>STEL</t>
  </si>
  <si>
    <t>Khaitan Chemicals and Fertilizers Ltd</t>
  </si>
  <si>
    <t>KHAICHEM</t>
  </si>
  <si>
    <t>The Ruby Mills Ltd</t>
  </si>
  <si>
    <t>RUBYMILLS</t>
  </si>
  <si>
    <t>Wim Plast Ltd</t>
  </si>
  <si>
    <t>WIMPLAST</t>
  </si>
  <si>
    <t>Virtuoso Optoelectronics Ltd</t>
  </si>
  <si>
    <t>VOEPL</t>
  </si>
  <si>
    <t>Newtime Infrastructure Ltd</t>
  </si>
  <si>
    <t>NEWINFRA</t>
  </si>
  <si>
    <t>Nitta Gelatin India Ltd</t>
  </si>
  <si>
    <t>NITTAGELA</t>
  </si>
  <si>
    <t>N R Agarwal Industries Ltd</t>
  </si>
  <si>
    <t>NRAIL</t>
  </si>
  <si>
    <t>Khadim India Ltd</t>
  </si>
  <si>
    <t>KHADIM</t>
  </si>
  <si>
    <t>Veljan Denison Ltd</t>
  </si>
  <si>
    <t>VELJAN</t>
  </si>
  <si>
    <t>Mac Charles (India) Ltd</t>
  </si>
  <si>
    <t>MCCHRLS-B</t>
  </si>
  <si>
    <t>ABS Marine Services Ltd</t>
  </si>
  <si>
    <t>ABSMARINE</t>
  </si>
  <si>
    <t>Lokesh Machines Ltd</t>
  </si>
  <si>
    <t>LOKESHMACH</t>
  </si>
  <si>
    <t>Nahar Poly Films Ltd</t>
  </si>
  <si>
    <t>NAHARPOLY</t>
  </si>
  <si>
    <t>Focus Lighting and Fixtures Ltd</t>
  </si>
  <si>
    <t>FOCUS</t>
  </si>
  <si>
    <t>Spencer's Retail Ltd</t>
  </si>
  <si>
    <t>SPENCERS</t>
  </si>
  <si>
    <t>Concord Control Systems Ltd</t>
  </si>
  <si>
    <t>CNCRD</t>
  </si>
  <si>
    <t>Hazoor Multi Projects Ltd</t>
  </si>
  <si>
    <t>HAZOOR</t>
  </si>
  <si>
    <t>Shri Jagdamba Polymers Ltd</t>
  </si>
  <si>
    <t>SHRJAGP</t>
  </si>
  <si>
    <t>PREVEST DENPRO LTD</t>
  </si>
  <si>
    <t>PREVEST</t>
  </si>
  <si>
    <t>Health Care Supplies</t>
  </si>
  <si>
    <t>Kaya Ltd</t>
  </si>
  <si>
    <t>KAYA</t>
  </si>
  <si>
    <t>Sunshield Chemicals Ltd</t>
  </si>
  <si>
    <t>SUNSHIEL</t>
  </si>
  <si>
    <t>Haldyn Glass Ltd</t>
  </si>
  <si>
    <t>HALDYNGL</t>
  </si>
  <si>
    <t>Shree Tirupati Balajee FIBC Ltd</t>
  </si>
  <si>
    <t>TIRUPATI</t>
  </si>
  <si>
    <t>Hindustan Motors Ltd</t>
  </si>
  <si>
    <t>HINDMOTORS</t>
  </si>
  <si>
    <t>Hindustan Media Ventures Ltd</t>
  </si>
  <si>
    <t>HMVL</t>
  </si>
  <si>
    <t>Drone Destination Ltd</t>
  </si>
  <si>
    <t>DRONE</t>
  </si>
  <si>
    <t>Sreeleathers Ltd</t>
  </si>
  <si>
    <t>SREEL</t>
  </si>
  <si>
    <t>Bhageria Industries Ltd</t>
  </si>
  <si>
    <t>BHAGERIA</t>
  </si>
  <si>
    <t>Donear Industries Ltd</t>
  </si>
  <si>
    <t>DONEAR</t>
  </si>
  <si>
    <t>Vinyl Chemicals (India) Ltd</t>
  </si>
  <si>
    <t>VINYLINDIA</t>
  </si>
  <si>
    <t>Menon Bearings Ltd</t>
  </si>
  <si>
    <t>MENONBE</t>
  </si>
  <si>
    <t>Artemis Electricals and Projects Ltd</t>
  </si>
  <si>
    <t>AEPL</t>
  </si>
  <si>
    <t>Fermenta Biotech Ltd</t>
  </si>
  <si>
    <t>FERMENTA</t>
  </si>
  <si>
    <t>Macfos Ltd</t>
  </si>
  <si>
    <t>ROBU</t>
  </si>
  <si>
    <t>Computer &amp; Electronics Retail</t>
  </si>
  <si>
    <t>MBL Infrastructure Ltd</t>
  </si>
  <si>
    <t>MBLINFRA</t>
  </si>
  <si>
    <t>Goa Carbon Ltd</t>
  </si>
  <si>
    <t>GOACARBON</t>
  </si>
  <si>
    <t>Metals - Coke</t>
  </si>
  <si>
    <t>DMCC Speciality Chemicals Ltd</t>
  </si>
  <si>
    <t>DMCC</t>
  </si>
  <si>
    <t>Vraj Iron and Steel Ltd</t>
  </si>
  <si>
    <t>VRAJ</t>
  </si>
  <si>
    <t>Albert David Ltd</t>
  </si>
  <si>
    <t>ALBERTDAVD</t>
  </si>
  <si>
    <t>Maan Aluminium Ltd</t>
  </si>
  <si>
    <t>MAANALU</t>
  </si>
  <si>
    <t>Inspirisys Solutions Ltd</t>
  </si>
  <si>
    <t>INSPIRISYS</t>
  </si>
  <si>
    <t>EFFWA Infra &amp; Research Ltd</t>
  </si>
  <si>
    <t>EFFWA</t>
  </si>
  <si>
    <t>Rane Brake Linings Ltd</t>
  </si>
  <si>
    <t>RBL</t>
  </si>
  <si>
    <t>Munjal Showa Ltd</t>
  </si>
  <si>
    <t>MUNJALSHOW</t>
  </si>
  <si>
    <t>Nova Agritech Ltd</t>
  </si>
  <si>
    <t>NOVAAGRI</t>
  </si>
  <si>
    <t>Alankit Ltd</t>
  </si>
  <si>
    <t>ALANKIT</t>
  </si>
  <si>
    <t>Aym Syntex Ltd</t>
  </si>
  <si>
    <t>AYMSYNTEX</t>
  </si>
  <si>
    <t>Supreme Power Equipment Ltd</t>
  </si>
  <si>
    <t>SUPREMEPWR</t>
  </si>
  <si>
    <t>Suraj Products Ltd</t>
  </si>
  <si>
    <t>SURAJ</t>
  </si>
  <si>
    <t>Tantia Constructions Ltd</t>
  </si>
  <si>
    <t>TCLCONS</t>
  </si>
  <si>
    <t>RMC Switchgears Ltd</t>
  </si>
  <si>
    <t>RMC</t>
  </si>
  <si>
    <t>Parsvnath Developers Ltd</t>
  </si>
  <si>
    <t>PARSVNATH</t>
  </si>
  <si>
    <t>Mold-Tek Technologies Ltd</t>
  </si>
  <si>
    <t>MOLDTECH</t>
  </si>
  <si>
    <t>Petro Carbon and Chemicals Ltd</t>
  </si>
  <si>
    <t>PCCL</t>
  </si>
  <si>
    <t>Balaji Telefilms Ltd</t>
  </si>
  <si>
    <t>BALAJITELE</t>
  </si>
  <si>
    <t>Nandan Denim Ltd</t>
  </si>
  <si>
    <t>NDL</t>
  </si>
  <si>
    <t>Bedmutha Industries Ltd</t>
  </si>
  <si>
    <t>BEDMUTHA</t>
  </si>
  <si>
    <t>Advani Hotels and Resorts (India) Ltd</t>
  </si>
  <si>
    <t>ADVANIHOTR</t>
  </si>
  <si>
    <t>Vikas Ecotech Ltd</t>
  </si>
  <si>
    <t>VIKASECO</t>
  </si>
  <si>
    <t>Sakar Healthcare Ltd</t>
  </si>
  <si>
    <t>SAKAR</t>
  </si>
  <si>
    <t>Pyramid Technoplast Ltd</t>
  </si>
  <si>
    <t>PYRAMID</t>
  </si>
  <si>
    <t>Modern Insulators Ltd</t>
  </si>
  <si>
    <t>MODINSU</t>
  </si>
  <si>
    <t>Nagarjuna Fertilizers and Chemicals Ltd</t>
  </si>
  <si>
    <t>NAGAFERT</t>
  </si>
  <si>
    <t>R S Software (India) Ltd</t>
  </si>
  <si>
    <t>RSSOFTWARE</t>
  </si>
  <si>
    <t>Kore Digital Ltd</t>
  </si>
  <si>
    <t>TVS Electronics Ltd</t>
  </si>
  <si>
    <t>TVSELECT</t>
  </si>
  <si>
    <t>StarlinePS Enterprises Ltd</t>
  </si>
  <si>
    <t>STARLENT</t>
  </si>
  <si>
    <t>Rudra Ecovation Ltd</t>
  </si>
  <si>
    <t>RUDRAECO</t>
  </si>
  <si>
    <t>D P Wires Ltd</t>
  </si>
  <si>
    <t>DPWIRES</t>
  </si>
  <si>
    <t>Nahar Industrial Enterprises Ltd</t>
  </si>
  <si>
    <t>NAHARINDUS</t>
  </si>
  <si>
    <t>All e Technologies Ltd</t>
  </si>
  <si>
    <t>ALLETEC</t>
  </si>
  <si>
    <t>Black Rose Industries Ltd</t>
  </si>
  <si>
    <t>BLACKROSE</t>
  </si>
  <si>
    <t>PVP Ventures Ltd</t>
  </si>
  <si>
    <t>PVP</t>
  </si>
  <si>
    <t>Arfin India Ltd</t>
  </si>
  <si>
    <t>ARFIN</t>
  </si>
  <si>
    <t>SKM Egg Products Export India Ltd</t>
  </si>
  <si>
    <t>SKMEGGPROD</t>
  </si>
  <si>
    <t>Izmo Ltd</t>
  </si>
  <si>
    <t>IZMO</t>
  </si>
  <si>
    <t>Nectar Lifesciences Ltd</t>
  </si>
  <si>
    <t>NECLIFE</t>
  </si>
  <si>
    <t>R &amp; B Denims Ltd</t>
  </si>
  <si>
    <t>RNBDENIMS</t>
  </si>
  <si>
    <t>Wise Travel India Ltd</t>
  </si>
  <si>
    <t>WTICAB</t>
  </si>
  <si>
    <t>Consolidated Finvest &amp; Holdings Ltd</t>
  </si>
  <si>
    <t>CONSOFINVT</t>
  </si>
  <si>
    <t>Sayaji Hotels Ltd</t>
  </si>
  <si>
    <t>SAYAJIHOTL</t>
  </si>
  <si>
    <t>Pashupati Cotspin Ltd</t>
  </si>
  <si>
    <t>PASHUPATI</t>
  </si>
  <si>
    <t>AVG Logistics Ltd</t>
  </si>
  <si>
    <t>AVG</t>
  </si>
  <si>
    <t>ATMASTCO Ltd</t>
  </si>
  <si>
    <t>ATMASTCO</t>
  </si>
  <si>
    <t>Rathi Steel and Power Ltd</t>
  </si>
  <si>
    <t>RATHIST</t>
  </si>
  <si>
    <t>A K Capital Services Ltd</t>
  </si>
  <si>
    <t>AKCAPIT</t>
  </si>
  <si>
    <t>Wanbury Ltd</t>
  </si>
  <si>
    <t>WANBURY</t>
  </si>
  <si>
    <t>LIC MF S&amp;P BSE Sensex ETF</t>
  </si>
  <si>
    <t>LICNETFSEN</t>
  </si>
  <si>
    <t>Nicco Parks &amp; Resorts Ltd</t>
  </si>
  <si>
    <t>NICCOPAR</t>
  </si>
  <si>
    <t>High Energy Batteries (India) Ltd</t>
  </si>
  <si>
    <t>HIGHENE</t>
  </si>
  <si>
    <t>Stovec Industries Ltd</t>
  </si>
  <si>
    <t>STOVACQ</t>
  </si>
  <si>
    <t>Nile Ltd</t>
  </si>
  <si>
    <t>NILE</t>
  </si>
  <si>
    <t>Megatherm Induction Ltd</t>
  </si>
  <si>
    <t>MEGATHERM</t>
  </si>
  <si>
    <t>Shivam Autotech Ltd</t>
  </si>
  <si>
    <t>SHIVAMAUTO</t>
  </si>
  <si>
    <t>Indag Rubber Ltd</t>
  </si>
  <si>
    <t>INDAG</t>
  </si>
  <si>
    <t>Brand Concepts Ltd</t>
  </si>
  <si>
    <t>BCONCEPTS</t>
  </si>
  <si>
    <t>Shivalic Power Control Ltd</t>
  </si>
  <si>
    <t>SPCL</t>
  </si>
  <si>
    <t>Axita Cotton Ltd</t>
  </si>
  <si>
    <t>AXITA</t>
  </si>
  <si>
    <t>Aerpace Industries Ltd</t>
  </si>
  <si>
    <t>AERPACE</t>
  </si>
  <si>
    <t>Bartronics India Ltd</t>
  </si>
  <si>
    <t>ASMS</t>
  </si>
  <si>
    <t>UTI Gold Exchange Traded Fund</t>
  </si>
  <si>
    <t>GOLDSHARE</t>
  </si>
  <si>
    <t>FCS Software Solutions Ltd</t>
  </si>
  <si>
    <t>FCSSOFT</t>
  </si>
  <si>
    <t>Empire Industries Ltd</t>
  </si>
  <si>
    <t>EMPIND</t>
  </si>
  <si>
    <t>Cellecor Gadgets Ltd</t>
  </si>
  <si>
    <t>CELLECOR</t>
  </si>
  <si>
    <t>Naperol Investments Ltd</t>
  </si>
  <si>
    <t>NAPEROL</t>
  </si>
  <si>
    <t>Asset Management &amp; Custody Banks</t>
  </si>
  <si>
    <t>Balaxi Pharmaceuticals Ltd</t>
  </si>
  <si>
    <t>BALAXI</t>
  </si>
  <si>
    <t>Music Broadcast Ltd</t>
  </si>
  <si>
    <t>RADIOCITY</t>
  </si>
  <si>
    <t>Mirza International Ltd</t>
  </si>
  <si>
    <t>MIRZAINT</t>
  </si>
  <si>
    <t>Bright Outdoor Media Ltd</t>
  </si>
  <si>
    <t>BRIGHT</t>
  </si>
  <si>
    <t>Remsons Industries Ltd</t>
  </si>
  <si>
    <t>REMSONSIND</t>
  </si>
  <si>
    <t>Swaraj Suiting Ltd</t>
  </si>
  <si>
    <t>SWARAJ</t>
  </si>
  <si>
    <t>Uravi T &amp; Wedge Lamps Ltd</t>
  </si>
  <si>
    <t>URAVI</t>
  </si>
  <si>
    <t>Oricon Enterprises Ltd</t>
  </si>
  <si>
    <t>ORICONENT</t>
  </si>
  <si>
    <t>Manaksia Ltd</t>
  </si>
  <si>
    <t>MANAKSIA</t>
  </si>
  <si>
    <t>HT Media Ltd</t>
  </si>
  <si>
    <t>HTMEDIA</t>
  </si>
  <si>
    <t>Asahi Songwon Colors Ltd</t>
  </si>
  <si>
    <t>ASAHISONG</t>
  </si>
  <si>
    <t>Nikhil Adhesives Ltd</t>
  </si>
  <si>
    <t>NIKHILAD</t>
  </si>
  <si>
    <t>Laxmi Goldorna House Ltd</t>
  </si>
  <si>
    <t>LGHL</t>
  </si>
  <si>
    <t>Oswal Agro Mills Ltd</t>
  </si>
  <si>
    <t>OSWALAGRO</t>
  </si>
  <si>
    <t>Almondz Global Securities Ltd</t>
  </si>
  <si>
    <t>ALMONDZ</t>
  </si>
  <si>
    <t>Kaycee Industries Ltd</t>
  </si>
  <si>
    <t>KAYCEEI</t>
  </si>
  <si>
    <t>Niyogin Fintech Ltd</t>
  </si>
  <si>
    <t>NIYOGIN</t>
  </si>
  <si>
    <t>Sealmatic India Ltd</t>
  </si>
  <si>
    <t>SEALMATIC</t>
  </si>
  <si>
    <t>3i Infotech Ltd</t>
  </si>
  <si>
    <t>3IINFOLTD</t>
  </si>
  <si>
    <t>Affordable Robotic &amp; Automation Ltd</t>
  </si>
  <si>
    <t>AFFORDABLE</t>
  </si>
  <si>
    <t>Sil Investments Ltd</t>
  </si>
  <si>
    <t>SILINV</t>
  </si>
  <si>
    <t>PTL Enterprises Ltd</t>
  </si>
  <si>
    <t>PTL</t>
  </si>
  <si>
    <t>Kriti Nutrients Ltd</t>
  </si>
  <si>
    <t>KRITINUT</t>
  </si>
  <si>
    <t>Orient Ceratech Ltd</t>
  </si>
  <si>
    <t>ORIENTCER</t>
  </si>
  <si>
    <t>Annapurna Swadisht Ltd</t>
  </si>
  <si>
    <t>ANNAPURNA</t>
  </si>
  <si>
    <t>Tara Chand Infralogistic Solutions Ltd</t>
  </si>
  <si>
    <t>TARACHAND</t>
  </si>
  <si>
    <t>NBI Industrial Finance Company Ltd</t>
  </si>
  <si>
    <t>NBIFIN</t>
  </si>
  <si>
    <t>Nupur Recyclers Ltd</t>
  </si>
  <si>
    <t>NRL</t>
  </si>
  <si>
    <t>BPL Ltd</t>
  </si>
  <si>
    <t>BPL</t>
  </si>
  <si>
    <t>Indo Borax and Chemicals Ltd</t>
  </si>
  <si>
    <t>INDOBORAX</t>
  </si>
  <si>
    <t>Accent Microcell Ltd</t>
  </si>
  <si>
    <t>ACCENTMIC</t>
  </si>
  <si>
    <t>Kilitch Drugs (India) Ltd</t>
  </si>
  <si>
    <t>KILITCH</t>
  </si>
  <si>
    <t>Kothari Products Ltd</t>
  </si>
  <si>
    <t>KOTHARIPRO</t>
  </si>
  <si>
    <t>UTI Nifty Next 50 Exchange Traded Fund</t>
  </si>
  <si>
    <t>UTINEXT50</t>
  </si>
  <si>
    <t>Genus Paper &amp; Boards Ltd</t>
  </si>
  <si>
    <t>GENUSPAPER</t>
  </si>
  <si>
    <t>KN Agri Resources Ltd</t>
  </si>
  <si>
    <t>KNAGRI</t>
  </si>
  <si>
    <t>Harita Seating Systems Ltd</t>
  </si>
  <si>
    <t>HARITASEAT</t>
  </si>
  <si>
    <t>Kamat Hotels (India) Ltd</t>
  </si>
  <si>
    <t>KAMATHOTEL</t>
  </si>
  <si>
    <t>SRM Contractors Ltd</t>
  </si>
  <si>
    <t>SRM</t>
  </si>
  <si>
    <t>Banswara Syntex Ltd</t>
  </si>
  <si>
    <t>BANSWRAS</t>
  </si>
  <si>
    <t>Frontier Springs Ltd</t>
  </si>
  <si>
    <t>FRONTSP</t>
  </si>
  <si>
    <t>National Peroxide Ltd</t>
  </si>
  <si>
    <t>NPL</t>
  </si>
  <si>
    <t>Artson Engineering Ltd</t>
  </si>
  <si>
    <t>ARTSONEN</t>
  </si>
  <si>
    <t>Vishnusurya Projects and Infra Ltd</t>
  </si>
  <si>
    <t>VISHNUINFR</t>
  </si>
  <si>
    <t>Vantage Knowledge Academy Ltd</t>
  </si>
  <si>
    <t>VKAL</t>
  </si>
  <si>
    <t>Anjani Portland Cement Ltd</t>
  </si>
  <si>
    <t>APCL</t>
  </si>
  <si>
    <t>TRF Ltd</t>
  </si>
  <si>
    <t>TRF</t>
  </si>
  <si>
    <t>Precot Ltd</t>
  </si>
  <si>
    <t>PRECOT</t>
  </si>
  <si>
    <t>Dai Ichi Karkaria Ltd</t>
  </si>
  <si>
    <t>DAICHI</t>
  </si>
  <si>
    <t>Gretex Corporate Services Ltd</t>
  </si>
  <si>
    <t>GCSL</t>
  </si>
  <si>
    <t>Orient Bell Ltd</t>
  </si>
  <si>
    <t>ORIENTBELL</t>
  </si>
  <si>
    <t>Taylormade Renewables Ltd</t>
  </si>
  <si>
    <t>TRL</t>
  </si>
  <si>
    <t>Cybertech Systems and Software Ltd</t>
  </si>
  <si>
    <t>CYBERTECH</t>
  </si>
  <si>
    <t>Valiant Laboratories Ltd</t>
  </si>
  <si>
    <t>VALIANTLAB</t>
  </si>
  <si>
    <t>Birla Precision Technologies Ltd</t>
  </si>
  <si>
    <t>BIRLAPREC</t>
  </si>
  <si>
    <t>Autoline Industries Ltd</t>
  </si>
  <si>
    <t>AUTOIND</t>
  </si>
  <si>
    <t>Diamines and Chemicals Ltd</t>
  </si>
  <si>
    <t>DIAMINESQ</t>
  </si>
  <si>
    <t>Kronox Lab Sciences Ltd</t>
  </si>
  <si>
    <t>KRONOX</t>
  </si>
  <si>
    <t>Pavna Industries Ltd</t>
  </si>
  <si>
    <t>PAVNAIND</t>
  </si>
  <si>
    <t>Mazda Ltd</t>
  </si>
  <si>
    <t>MAZDA</t>
  </si>
  <si>
    <t>Vikram Thermo (India) Ltd</t>
  </si>
  <si>
    <t>VIKRAMTH</t>
  </si>
  <si>
    <t>DC Infotech and Communication Ltd</t>
  </si>
  <si>
    <t>DCI</t>
  </si>
  <si>
    <t>Aarti Surfactants Ltd</t>
  </si>
  <si>
    <t>AARTISURF</t>
  </si>
  <si>
    <t>Vipul Ltd</t>
  </si>
  <si>
    <t>VIPULLTD</t>
  </si>
  <si>
    <t>Remedium Lifecare Ltd</t>
  </si>
  <si>
    <t>REMLIFE</t>
  </si>
  <si>
    <t>KCP Sugar and Industries Corp Ltd</t>
  </si>
  <si>
    <t>KCPSUGIND</t>
  </si>
  <si>
    <t>Muthoot Capital Services Ltd</t>
  </si>
  <si>
    <t>MUTHOOTCAP</t>
  </si>
  <si>
    <t>V-Marc India Ltd</t>
  </si>
  <si>
    <t>VMARCIND</t>
  </si>
  <si>
    <t>Cressanda Railway Solutions Ltd</t>
  </si>
  <si>
    <t>CRESSAN</t>
  </si>
  <si>
    <t>Kanoria Chemicals and Industries Ltd</t>
  </si>
  <si>
    <t>KANORICHEM</t>
  </si>
  <si>
    <t>Uni-Abex Alloy Products Ltd</t>
  </si>
  <si>
    <t>UNIABEXAL</t>
  </si>
  <si>
    <t>ZIM Laboratories Ltd</t>
  </si>
  <si>
    <t>ZIMLAB</t>
  </si>
  <si>
    <t>HCL Infosystems Ltd</t>
  </si>
  <si>
    <t>HCL-INSYS</t>
  </si>
  <si>
    <t>Trucap Finance Ltd</t>
  </si>
  <si>
    <t>TRU</t>
  </si>
  <si>
    <t>Venus Remedies Ltd</t>
  </si>
  <si>
    <t>VENUSREM</t>
  </si>
  <si>
    <t>Sahaj Solar Ltd</t>
  </si>
  <si>
    <t>SAHAJSOLAR</t>
  </si>
  <si>
    <t>Deep Energy Resources Ltd</t>
  </si>
  <si>
    <t>DEEPENR</t>
  </si>
  <si>
    <t>Teerth Gopicon Ltd</t>
  </si>
  <si>
    <t>TGL</t>
  </si>
  <si>
    <t>Medicamen Biotech Ltd</t>
  </si>
  <si>
    <t>MEDICAMEQ</t>
  </si>
  <si>
    <t>UFO Moviez India Ltd</t>
  </si>
  <si>
    <t>UFO</t>
  </si>
  <si>
    <t>Nephro Care India Ltd</t>
  </si>
  <si>
    <t>NEPHROCARE</t>
  </si>
  <si>
    <t>Swiss Military Consumer Goods Ltd</t>
  </si>
  <si>
    <t>SWISSMLTRY</t>
  </si>
  <si>
    <t>Nahar Capital and Financial Services Ltd</t>
  </si>
  <si>
    <t>NAHARCAP</t>
  </si>
  <si>
    <t>Bharat Seats Ltd</t>
  </si>
  <si>
    <t>BHARATSE</t>
  </si>
  <si>
    <t>Vinsys IT Services India Ltd</t>
  </si>
  <si>
    <t>VINSYS</t>
  </si>
  <si>
    <t>Sinclairs Hotels Ltd</t>
  </si>
  <si>
    <t>SINCLAIR</t>
  </si>
  <si>
    <t>Bhartiya International Ltd</t>
  </si>
  <si>
    <t>BIL</t>
  </si>
  <si>
    <t>DIC India Ltd</t>
  </si>
  <si>
    <t>DICIND</t>
  </si>
  <si>
    <t>Kiran Vyapar Ltd</t>
  </si>
  <si>
    <t>KIRANVYPAR</t>
  </si>
  <si>
    <t>Orbit Exports Ltd</t>
  </si>
  <si>
    <t>ORBTEXP</t>
  </si>
  <si>
    <t>TAC Infosec Ltd</t>
  </si>
  <si>
    <t>TAC</t>
  </si>
  <si>
    <t>Nitco Ltd</t>
  </si>
  <si>
    <t>NITCO</t>
  </si>
  <si>
    <t>Modi's Navnirman Ltd</t>
  </si>
  <si>
    <t>MODIS</t>
  </si>
  <si>
    <t>TBI Corn Ltd</t>
  </si>
  <si>
    <t>TBI</t>
  </si>
  <si>
    <t>DU Digital Global Ltd</t>
  </si>
  <si>
    <t>DUGLOBAL</t>
  </si>
  <si>
    <t>IRIS Business Services Ltd</t>
  </si>
  <si>
    <t>IRIS</t>
  </si>
  <si>
    <t>Worth Investment &amp; Trading Co Ltd</t>
  </si>
  <si>
    <t>WORTH</t>
  </si>
  <si>
    <t>Bharat Agri Fert &amp; Realty Ltd</t>
  </si>
  <si>
    <t>BHARATAGRI</t>
  </si>
  <si>
    <t>Megasoft Ltd</t>
  </si>
  <si>
    <t>MEGASOFT</t>
  </si>
  <si>
    <t>Phantom Digital Effects Ltd</t>
  </si>
  <si>
    <t>PHANTOMFX</t>
  </si>
  <si>
    <t>Ambalal Sarabhai Enterprises Ltd</t>
  </si>
  <si>
    <t>AMBALALSA</t>
  </si>
  <si>
    <t>Kritika Wires Ltd</t>
  </si>
  <si>
    <t>KRITIKA</t>
  </si>
  <si>
    <t>Xtglobal Infotech Ltd</t>
  </si>
  <si>
    <t>XTGLOBAL</t>
  </si>
  <si>
    <t>IIRM Holdings India Ltd</t>
  </si>
  <si>
    <t>IIRM</t>
  </si>
  <si>
    <t>Manomay Tex India Ltd</t>
  </si>
  <si>
    <t>MANOMAY</t>
  </si>
  <si>
    <t>International Conveyors Ltd</t>
  </si>
  <si>
    <t>INTLCONV</t>
  </si>
  <si>
    <t>SRG Housing Finance Ltd</t>
  </si>
  <si>
    <t>SRGHFL</t>
  </si>
  <si>
    <t>Kwality Pharmaceuticals Ltd</t>
  </si>
  <si>
    <t>KPL</t>
  </si>
  <si>
    <t>Iris Clothings Ltd</t>
  </si>
  <si>
    <t>IRISDOREME</t>
  </si>
  <si>
    <t>MOS Utility Ltd</t>
  </si>
  <si>
    <t>MOS</t>
  </si>
  <si>
    <t>RBZ Jewellers Ltd</t>
  </si>
  <si>
    <t>RBZJEWEL</t>
  </si>
  <si>
    <t>Jewelry &amp; Watch Retailers</t>
  </si>
  <si>
    <t>Raghuvir Synthetics Ltd</t>
  </si>
  <si>
    <t>RAGHUSYN</t>
  </si>
  <si>
    <t>Singer India Ltd</t>
  </si>
  <si>
    <t>SINGER</t>
  </si>
  <si>
    <t>Vibhor Steel Tubes Ltd</t>
  </si>
  <si>
    <t>VSTL</t>
  </si>
  <si>
    <t>IFB Agro Industries Ltd</t>
  </si>
  <si>
    <t>IFBAGRO</t>
  </si>
  <si>
    <t>Viviana Power Tech Ltd</t>
  </si>
  <si>
    <t>VIVIANA</t>
  </si>
  <si>
    <t>Modison Ltd</t>
  </si>
  <si>
    <t>MODISONLTD</t>
  </si>
  <si>
    <t>Shree Karni Fabcom Ltd</t>
  </si>
  <si>
    <t>SHREEKARNI</t>
  </si>
  <si>
    <t>Dhabriya Polywood Ltd</t>
  </si>
  <si>
    <t>DHABRIYA</t>
  </si>
  <si>
    <t>Shalibhadra Finance Ltd</t>
  </si>
  <si>
    <t>SAHLIBHFI</t>
  </si>
  <si>
    <t>Meghna Infracon Infrastructure Ltd</t>
  </si>
  <si>
    <t>MIIL</t>
  </si>
  <si>
    <t>Geekay Wires Ltd</t>
  </si>
  <si>
    <t>GEEKAYWIRE</t>
  </si>
  <si>
    <t>Super Sales India Ltd</t>
  </si>
  <si>
    <t>SUPER</t>
  </si>
  <si>
    <t>Rubfila International Ltd</t>
  </si>
  <si>
    <t>RUBFILA</t>
  </si>
  <si>
    <t>Nila Infrastructures Ltd</t>
  </si>
  <si>
    <t>NILAINFRA</t>
  </si>
  <si>
    <t>Vardhman Acrylics Ltd</t>
  </si>
  <si>
    <t>VARDHACRLC</t>
  </si>
  <si>
    <t>MIRC Electronics Ltd</t>
  </si>
  <si>
    <t>MIRCELECTR</t>
  </si>
  <si>
    <t>VVIP Infratech Ltd</t>
  </si>
  <si>
    <t>VVIPIL</t>
  </si>
  <si>
    <t>Rudra Global Infra Products Ltd</t>
  </si>
  <si>
    <t>RUDRA</t>
  </si>
  <si>
    <t>Jost's Engineering Company Ltd</t>
  </si>
  <si>
    <t>JOSTS</t>
  </si>
  <si>
    <t>U Y Fincorp Ltd</t>
  </si>
  <si>
    <t>UYFINCORP</t>
  </si>
  <si>
    <t>Comfort Intech Ltd</t>
  </si>
  <si>
    <t>COMFINTE</t>
  </si>
  <si>
    <t>Integrated Industries Ltd</t>
  </si>
  <si>
    <t>IIL</t>
  </si>
  <si>
    <t>Electronic Components</t>
  </si>
  <si>
    <t>United Drilling Tools Ltd</t>
  </si>
  <si>
    <t>UNIDT</t>
  </si>
  <si>
    <t>Frog Cellsat Ltd</t>
  </si>
  <si>
    <t>FROG</t>
  </si>
  <si>
    <t>Foce India Ltd</t>
  </si>
  <si>
    <t>FOCE</t>
  </si>
  <si>
    <t>Swadeshi Polytex Ltd</t>
  </si>
  <si>
    <t>SWADPOL</t>
  </si>
  <si>
    <t>Valiant Communications Ltd</t>
  </si>
  <si>
    <t>VALIANT</t>
  </si>
  <si>
    <t>B&amp;B Triplewall Containers Ltd</t>
  </si>
  <si>
    <t>BBTCL</t>
  </si>
  <si>
    <t>GEM Enviro Management Ltd</t>
  </si>
  <si>
    <t>GEMENVIRO</t>
  </si>
  <si>
    <t>Prozone Realty Ltd</t>
  </si>
  <si>
    <t>PROZONER</t>
  </si>
  <si>
    <t>International Travel House Ltd</t>
  </si>
  <si>
    <t>ITHL</t>
  </si>
  <si>
    <t>Kataria Industries Ltd</t>
  </si>
  <si>
    <t>KATARIA</t>
  </si>
  <si>
    <t>RBM Infracon Ltd</t>
  </si>
  <si>
    <t>RBMINFRA</t>
  </si>
  <si>
    <t>CL Educate Ltd</t>
  </si>
  <si>
    <t>CLEDUCATE</t>
  </si>
  <si>
    <t>Ador Fontech Ltd</t>
  </si>
  <si>
    <t>ADORFO</t>
  </si>
  <si>
    <t>Synergy Green Industries Ltd</t>
  </si>
  <si>
    <t>SGIL</t>
  </si>
  <si>
    <t>Proventus Agrocom Ltd</t>
  </si>
  <si>
    <t>PROV</t>
  </si>
  <si>
    <t>BEW Engineering Ltd</t>
  </si>
  <si>
    <t>BEWLTD</t>
  </si>
  <si>
    <t>Markolines Pavement Technologies Ltd</t>
  </si>
  <si>
    <t>MARKOLINES</t>
  </si>
  <si>
    <t>Highways &amp; Railtracks</t>
  </si>
  <si>
    <t>Reliance Communications Ltd</t>
  </si>
  <si>
    <t>RCOM</t>
  </si>
  <si>
    <t>Kothari Sugars and Chemicals Ltd</t>
  </si>
  <si>
    <t>KOTARISUG</t>
  </si>
  <si>
    <t>Titan Biotech Ltd</t>
  </si>
  <si>
    <t>TITANBIO</t>
  </si>
  <si>
    <t>Krishival Foods Ltd</t>
  </si>
  <si>
    <t>KRISHIVAL</t>
  </si>
  <si>
    <t>Galaxy Bearings Ltd</t>
  </si>
  <si>
    <t>GALXBRG</t>
  </si>
  <si>
    <t>Manaksia Coated Metals &amp; Industries Ltd</t>
  </si>
  <si>
    <t>MANAKCOAT</t>
  </si>
  <si>
    <t>Refractory Shapes Ltd</t>
  </si>
  <si>
    <t>REFRACTORY</t>
  </si>
  <si>
    <t>Aditya BSL Nifty 50 ETF</t>
  </si>
  <si>
    <t>BSLNIFTY</t>
  </si>
  <si>
    <t>Bombay Oxygen Investments Ltd</t>
  </si>
  <si>
    <t>BOMOXY-B1</t>
  </si>
  <si>
    <t>Akme Fintrade India Ltd</t>
  </si>
  <si>
    <t>AFIL</t>
  </si>
  <si>
    <t>Premier Polyfilm Ltd</t>
  </si>
  <si>
    <t>PREMIERPOL</t>
  </si>
  <si>
    <t>Gourmet Gateway India Ltd</t>
  </si>
  <si>
    <t>GOURMET</t>
  </si>
  <si>
    <t>Restaurants</t>
  </si>
  <si>
    <t>Modi Naturals Ltd</t>
  </si>
  <si>
    <t>MODINATUR</t>
  </si>
  <si>
    <t>Sadbhav Engineering Ltd</t>
  </si>
  <si>
    <t>SADBHAV</t>
  </si>
  <si>
    <t>Dynamic Services &amp; Security Ltd</t>
  </si>
  <si>
    <t>DYNAMIC</t>
  </si>
  <si>
    <t>Euro Panel Products Ltd</t>
  </si>
  <si>
    <t>EUROBOND</t>
  </si>
  <si>
    <t>Bella Casa Fashion &amp; Retail Ltd</t>
  </si>
  <si>
    <t>BELLACASA</t>
  </si>
  <si>
    <t>Pratham EPC Projects Ltd</t>
  </si>
  <si>
    <t>PRATHAM</t>
  </si>
  <si>
    <t>Menon Pistons Ltd</t>
  </si>
  <si>
    <t>MENNPIS</t>
  </si>
  <si>
    <t>Saakshi Medtech and Panels Ltd</t>
  </si>
  <si>
    <t>SAAKSHI</t>
  </si>
  <si>
    <t>Thirdwave Financial Intermediaries Ltd</t>
  </si>
  <si>
    <t>THIRDFIN</t>
  </si>
  <si>
    <t>Ponni Sugars (Erode) Ltd</t>
  </si>
  <si>
    <t>PONNIERODE</t>
  </si>
  <si>
    <t>Indian Bright Steel Co Ltd</t>
  </si>
  <si>
    <t>IBRIGST</t>
  </si>
  <si>
    <t>Sakthi Sugars Ltd</t>
  </si>
  <si>
    <t>SAKHTISUG</t>
  </si>
  <si>
    <t>Aion-Tech Solutions Ltd</t>
  </si>
  <si>
    <t>GOLDTECH</t>
  </si>
  <si>
    <t>Thaai Casting Limited</t>
  </si>
  <si>
    <t>TCL</t>
  </si>
  <si>
    <t>Riddhi Siddhi Gluco Biols Ltd</t>
  </si>
  <si>
    <t>RIDDHI</t>
  </si>
  <si>
    <t>SoftTech Engineers Ltd</t>
  </si>
  <si>
    <t>SOFTTECH</t>
  </si>
  <si>
    <t>Jet Airways (India) Ltd</t>
  </si>
  <si>
    <t>JETAIRWAYS</t>
  </si>
  <si>
    <t>M K Proteins Ltd</t>
  </si>
  <si>
    <t>MKPL</t>
  </si>
  <si>
    <t>ELGI Rubber Co Ltd</t>
  </si>
  <si>
    <t>ELGIRUBCO</t>
  </si>
  <si>
    <t>Pritika Auto Industries Ltd</t>
  </si>
  <si>
    <t>PRITIKAUTO</t>
  </si>
  <si>
    <t>Poddar Pigments Ltd</t>
  </si>
  <si>
    <t>PODDARMENT</t>
  </si>
  <si>
    <t>Indo Us Bio-Tech Ltd</t>
  </si>
  <si>
    <t>INDOUS</t>
  </si>
  <si>
    <t>IL &amp; FS Investment Managers Ltd</t>
  </si>
  <si>
    <t>IVC</t>
  </si>
  <si>
    <t>Nath Bio-Genes (I) Ltd</t>
  </si>
  <si>
    <t>NATHBIOGEN</t>
  </si>
  <si>
    <t>Pradeep Metals Ltd</t>
  </si>
  <si>
    <t>PRADPME</t>
  </si>
  <si>
    <t>Shish Industries Ltd</t>
  </si>
  <si>
    <t>SHISHIND</t>
  </si>
  <si>
    <t>Delton Cables Ltd</t>
  </si>
  <si>
    <t>DLTNCBL</t>
  </si>
  <si>
    <t>Harrisons Malayalam Ltd</t>
  </si>
  <si>
    <t>HARRMALAYA</t>
  </si>
  <si>
    <t>Hi-Green Carbon Ltd</t>
  </si>
  <si>
    <t>HIGREEN</t>
  </si>
  <si>
    <t>Industrial Investment Trust Ltd</t>
  </si>
  <si>
    <t>IITL</t>
  </si>
  <si>
    <t>Dynemic Products Ltd</t>
  </si>
  <si>
    <t>DYNPRO</t>
  </si>
  <si>
    <t>Emkay Global Financial Services Ltd</t>
  </si>
  <si>
    <t>EMKAY</t>
  </si>
  <si>
    <t>Byke Hospitality Ltd</t>
  </si>
  <si>
    <t>BYKE</t>
  </si>
  <si>
    <t>Mawana Sugars Ltd</t>
  </si>
  <si>
    <t>MAWANASUG</t>
  </si>
  <si>
    <t>Kapston Services Ltd</t>
  </si>
  <si>
    <t>KAPSTON</t>
  </si>
  <si>
    <t>Lakshmi Mills Company Ltd</t>
  </si>
  <si>
    <t>LAKSHMIMIL</t>
  </si>
  <si>
    <t>Cineline India Ltd</t>
  </si>
  <si>
    <t>CINELINE</t>
  </si>
  <si>
    <t>Suraj Ltd</t>
  </si>
  <si>
    <t>SURAJLTD</t>
  </si>
  <si>
    <t>SoftSol India Ltd</t>
  </si>
  <si>
    <t>SOFTSOL</t>
  </si>
  <si>
    <t>Le Merite Exports Ltd</t>
  </si>
  <si>
    <t>LEMERITE</t>
  </si>
  <si>
    <t>Addictive Learning Technology Ltd</t>
  </si>
  <si>
    <t>LAWSIKHO</t>
  </si>
  <si>
    <t>Amal Ltd</t>
  </si>
  <si>
    <t>AMAL</t>
  </si>
  <si>
    <t>Sheetal Cool Products Ltd</t>
  </si>
  <si>
    <t>SCPL</t>
  </si>
  <si>
    <t>DCM Nouvelle Ltd</t>
  </si>
  <si>
    <t>DCMNVL</t>
  </si>
  <si>
    <t>Sunita Tools Ltd</t>
  </si>
  <si>
    <t>SUNITATOOL</t>
  </si>
  <si>
    <t>Logica Infoway Ltd</t>
  </si>
  <si>
    <t>LOGICA</t>
  </si>
  <si>
    <t>Shardul Securities Ltd</t>
  </si>
  <si>
    <t>SHARDUL</t>
  </si>
  <si>
    <t>Batliboi Ltd</t>
  </si>
  <si>
    <t>BATLIBOI</t>
  </si>
  <si>
    <t>Mangalam Industrial Finance Ltd</t>
  </si>
  <si>
    <t>MANGIND</t>
  </si>
  <si>
    <t>Sahyadri Industries Ltd</t>
  </si>
  <si>
    <t>SAHYADRI</t>
  </si>
  <si>
    <t>Building Products - Others</t>
  </si>
  <si>
    <t>Lehar Footwears Ltd</t>
  </si>
  <si>
    <t>LEHAR</t>
  </si>
  <si>
    <t>Mangalam Global Enterprise Ltd</t>
  </si>
  <si>
    <t>MGEL</t>
  </si>
  <si>
    <t>Indo National Ltd</t>
  </si>
  <si>
    <t>NIPPOBATRY</t>
  </si>
  <si>
    <t>Milkfood Ltd</t>
  </si>
  <si>
    <t>MLKFOOD</t>
  </si>
  <si>
    <t>Kings Infra Ventures Ltd</t>
  </si>
  <si>
    <t>KINGSINFR</t>
  </si>
  <si>
    <t>Bharat Road Network Ltd</t>
  </si>
  <si>
    <t>BRNL</t>
  </si>
  <si>
    <t>Country Club Hospitality &amp; Holidays Ltd</t>
  </si>
  <si>
    <t>CCHHL</t>
  </si>
  <si>
    <t>OK Play India Ltd</t>
  </si>
  <si>
    <t>OKPLA</t>
  </si>
  <si>
    <t>Indian Emulsifiers Ltd</t>
  </si>
  <si>
    <t>IEML</t>
  </si>
  <si>
    <t>Shera Energy Ltd</t>
  </si>
  <si>
    <t>SHERA</t>
  </si>
  <si>
    <t>Innovators Facade Systems Ltd</t>
  </si>
  <si>
    <t>INNOVATORS</t>
  </si>
  <si>
    <t>Hitech Corporation Ltd</t>
  </si>
  <si>
    <t>HITECHCORP</t>
  </si>
  <si>
    <t>Kinetic Engineering Ltd</t>
  </si>
  <si>
    <t>KINETICENG</t>
  </si>
  <si>
    <t>Quint Digital Ltd</t>
  </si>
  <si>
    <t>QUINT</t>
  </si>
  <si>
    <t>Broadcasting</t>
  </si>
  <si>
    <t>Lyka Labs Ltd</t>
  </si>
  <si>
    <t>LYKALABS</t>
  </si>
  <si>
    <t>Royal India Corporation Ltd</t>
  </si>
  <si>
    <t>ROYALIND</t>
  </si>
  <si>
    <t>Udayshivakumar Infra Ltd</t>
  </si>
  <si>
    <t>USK</t>
  </si>
  <si>
    <t>Shemaroo Entertainment Ltd</t>
  </si>
  <si>
    <t>SHEMAROO</t>
  </si>
  <si>
    <t>Creative Graphics Solutions India Ltd</t>
  </si>
  <si>
    <t>CGRAPHICS</t>
  </si>
  <si>
    <t>Global Vectra Helicorp Ltd</t>
  </si>
  <si>
    <t>GLOBALVECT</t>
  </si>
  <si>
    <t>Coastal Corporation Ltd</t>
  </si>
  <si>
    <t>COASTCORP</t>
  </si>
  <si>
    <t>Plaza Wires Ltd</t>
  </si>
  <si>
    <t>PLAZACABLE</t>
  </si>
  <si>
    <t>RM Drip &amp; Sprinklers Systems Ltd</t>
  </si>
  <si>
    <t>RMDRIP</t>
  </si>
  <si>
    <t>Hindusthan Urban Infrastructure Ltd</t>
  </si>
  <si>
    <t>HUIL</t>
  </si>
  <si>
    <t>Aryaman Financial Services Ltd</t>
  </si>
  <si>
    <t>ARYAMAN</t>
  </si>
  <si>
    <t>Triton Valves Ltd</t>
  </si>
  <si>
    <t>TRITONV</t>
  </si>
  <si>
    <t>Gokul Refoils and Solvent Ltd</t>
  </si>
  <si>
    <t>GOKUL</t>
  </si>
  <si>
    <t>Trust Fintech Ltd</t>
  </si>
  <si>
    <t>TRUST</t>
  </si>
  <si>
    <t>Baroda Rayon Corporation Ltd</t>
  </si>
  <si>
    <t>BARODARY</t>
  </si>
  <si>
    <t>Apollo Sindoori Hotels Ltd</t>
  </si>
  <si>
    <t>APOLSINHOT</t>
  </si>
  <si>
    <t>Sigma Solve Ltd</t>
  </si>
  <si>
    <t>SIGMA</t>
  </si>
  <si>
    <t>Atlantaa Ltd</t>
  </si>
  <si>
    <t>ATLANTAA</t>
  </si>
  <si>
    <t>Northern Spirits Ltd</t>
  </si>
  <si>
    <t>NSL</t>
  </si>
  <si>
    <t>Panasonic Energy India Co Ltd</t>
  </si>
  <si>
    <t>PANAENERG</t>
  </si>
  <si>
    <t>Vintron Informatics Ltd</t>
  </si>
  <si>
    <t>VINTRON</t>
  </si>
  <si>
    <t>Universus Photo Imagings Ltd</t>
  </si>
  <si>
    <t>UNIVPHOTO</t>
  </si>
  <si>
    <t>Mangalam Organics Ltd</t>
  </si>
  <si>
    <t>MANORG</t>
  </si>
  <si>
    <t>Tierra Agrotech Ltd</t>
  </si>
  <si>
    <t>TIERRA</t>
  </si>
  <si>
    <t>Agricultural Products &amp; Services</t>
  </si>
  <si>
    <t>Sudarshan Pharma Industries Ltd</t>
  </si>
  <si>
    <t>SUDARSHAN</t>
  </si>
  <si>
    <t>Goodricke Group Ltd</t>
  </si>
  <si>
    <t>GOODRICKE</t>
  </si>
  <si>
    <t>Integra Essentia Ltd</t>
  </si>
  <si>
    <t>ESSENTIA</t>
  </si>
  <si>
    <t>Trigyn Technologies Ltd</t>
  </si>
  <si>
    <t>TRIGYN</t>
  </si>
  <si>
    <t>Winsol Engineers Ltd</t>
  </si>
  <si>
    <t>WINSOL</t>
  </si>
  <si>
    <t>Jenburkt Pharmaceuticals Ltd</t>
  </si>
  <si>
    <t>JENBURPH</t>
  </si>
  <si>
    <t>Energy-Mission Machineries (India) Ltd</t>
  </si>
  <si>
    <t>EMMIL</t>
  </si>
  <si>
    <t>RNFI Services Ltd</t>
  </si>
  <si>
    <t>RNFI</t>
  </si>
  <si>
    <t>Variman Global Enterprises Ltd</t>
  </si>
  <si>
    <t>VARIMAN</t>
  </si>
  <si>
    <t>Technology Distributors</t>
  </si>
  <si>
    <t>Exxaro Tiles Ltd</t>
  </si>
  <si>
    <t>EXXARO</t>
  </si>
  <si>
    <t>Newjaisa Technologies Ltd</t>
  </si>
  <si>
    <t>NEWJAISA</t>
  </si>
  <si>
    <t>RDB Realty &amp; Infrastructure Ltd</t>
  </si>
  <si>
    <t>RDBRIL</t>
  </si>
  <si>
    <t>Shreyans Industries Ltd</t>
  </si>
  <si>
    <t>SHREYANIND</t>
  </si>
  <si>
    <t>Zenotech Laboratories Ltd</t>
  </si>
  <si>
    <t>ZENOTECH</t>
  </si>
  <si>
    <t>Vishal Fabrics Ltd</t>
  </si>
  <si>
    <t>VISHAL</t>
  </si>
  <si>
    <t>Ruchira Papers Ltd</t>
  </si>
  <si>
    <t>RUCHIRA</t>
  </si>
  <si>
    <t>Tiger Logistics (India) Ltd</t>
  </si>
  <si>
    <t>TIGERLOGS</t>
  </si>
  <si>
    <t>Shiv Aum Steels Ltd</t>
  </si>
  <si>
    <t>SHIVAUM</t>
  </si>
  <si>
    <t>A-1 Acid Ltd</t>
  </si>
  <si>
    <t>AAL</t>
  </si>
  <si>
    <t>Systango Technologies Ltd</t>
  </si>
  <si>
    <t>SYSTANGO</t>
  </si>
  <si>
    <t>Kerala Ayurveda Ltd</t>
  </si>
  <si>
    <t>KERALAYUR</t>
  </si>
  <si>
    <t>Keltech Energies Ltd</t>
  </si>
  <si>
    <t>KELENRG</t>
  </si>
  <si>
    <t>Star Housing Finance Ltd</t>
  </si>
  <si>
    <t>STARHFL</t>
  </si>
  <si>
    <t>Commercial &amp; Residential Mortgage Finance</t>
  </si>
  <si>
    <t>Surani Steel Tubes Ltd</t>
  </si>
  <si>
    <t>SURANI</t>
  </si>
  <si>
    <t>Panchmahal Steel Ltd</t>
  </si>
  <si>
    <t>PANCHMAHQ</t>
  </si>
  <si>
    <t>Aban Offshore Ltd</t>
  </si>
  <si>
    <t>ABAN</t>
  </si>
  <si>
    <t>Fredun Pharmaceuticals Ltd</t>
  </si>
  <si>
    <t>FREDUN</t>
  </si>
  <si>
    <t>Alufluoride Ltd</t>
  </si>
  <si>
    <t>ALUFLUOR</t>
  </si>
  <si>
    <t>Quest Capital Markets Ltd</t>
  </si>
  <si>
    <t>QUESTCAP</t>
  </si>
  <si>
    <t>Asian Hotels (North) Ltd</t>
  </si>
  <si>
    <t>ASIANHOTNR</t>
  </si>
  <si>
    <t>Madhav Infra Projects Ltd</t>
  </si>
  <si>
    <t>MADHAVIPL</t>
  </si>
  <si>
    <t>Cool Caps Industries Ltd</t>
  </si>
  <si>
    <t>COOLCAPS</t>
  </si>
  <si>
    <t>Mahindra EPC Irrigation Ltd</t>
  </si>
  <si>
    <t>MAHEPC</t>
  </si>
  <si>
    <t>Lorenzini Apparels Ltd</t>
  </si>
  <si>
    <t>LAL</t>
  </si>
  <si>
    <t>Bannari Amman Spinning Mills Ltd</t>
  </si>
  <si>
    <t>BASML</t>
  </si>
  <si>
    <t>Esconet Technologies Ltd</t>
  </si>
  <si>
    <t>ESCONET</t>
  </si>
  <si>
    <t>Aries Agro Ltd (CN)</t>
  </si>
  <si>
    <t>ARIES</t>
  </si>
  <si>
    <t>GP Petroleums Ltd</t>
  </si>
  <si>
    <t>GULFPETRO</t>
  </si>
  <si>
    <t>Rana Sugars Ltd</t>
  </si>
  <si>
    <t>RANASUG</t>
  </si>
  <si>
    <t>Shyam Century Ferrous Ltd</t>
  </si>
  <si>
    <t>SHYAMCENT</t>
  </si>
  <si>
    <t>Robust Hotels Ltd</t>
  </si>
  <si>
    <t>RHL</t>
  </si>
  <si>
    <t>Patels Airtemp (India) Ltd</t>
  </si>
  <si>
    <t>PATELSAI</t>
  </si>
  <si>
    <t>Star Paper Mills Ltd</t>
  </si>
  <si>
    <t>STARPAPER</t>
  </si>
  <si>
    <t>Global Education Ltd</t>
  </si>
  <si>
    <t>GLOBAL</t>
  </si>
  <si>
    <t>K M Sugar Mills Ltd</t>
  </si>
  <si>
    <t>KMSUGAR</t>
  </si>
  <si>
    <t>VIP Clothing Ltd</t>
  </si>
  <si>
    <t>VIPCLOTHNG</t>
  </si>
  <si>
    <t>Manaksia Steels Ltd</t>
  </si>
  <si>
    <t>MANAKSTEEL</t>
  </si>
  <si>
    <t>Rajnandini Metal Ltd</t>
  </si>
  <si>
    <t>RAJMET</t>
  </si>
  <si>
    <t>Felix Industries Ltd</t>
  </si>
  <si>
    <t>FELIX</t>
  </si>
  <si>
    <t>Vaarad Ventures Ltd</t>
  </si>
  <si>
    <t>VAARAD</t>
  </si>
  <si>
    <t>GP Eco Solutions India Ltd</t>
  </si>
  <si>
    <t>GPECO</t>
  </si>
  <si>
    <t>Airan Ltd</t>
  </si>
  <si>
    <t>AIRAN</t>
  </si>
  <si>
    <t>Chavda Infra Ltd</t>
  </si>
  <si>
    <t>CHAVDA</t>
  </si>
  <si>
    <t>Z-Tech (India) Ltd</t>
  </si>
  <si>
    <t>ZTECH</t>
  </si>
  <si>
    <t>Nippon India ETF Nifty Midcap 150</t>
  </si>
  <si>
    <t>MID150BEES</t>
  </si>
  <si>
    <t>Hindustan Organic Chemicals Ltd</t>
  </si>
  <si>
    <t>HOCL</t>
  </si>
  <si>
    <t>Nitin Castings Ltd</t>
  </si>
  <si>
    <t>NITINCAST</t>
  </si>
  <si>
    <t>Metals - Iron</t>
  </si>
  <si>
    <t>Waterbase Ltd</t>
  </si>
  <si>
    <t>WATERBASE</t>
  </si>
  <si>
    <t>Majestic Auto Ltd</t>
  </si>
  <si>
    <t>MAJESAUT</t>
  </si>
  <si>
    <t>Avonmore Capital &amp; Management Services Ltd</t>
  </si>
  <si>
    <t>AVONMORE</t>
  </si>
  <si>
    <t>Aelea Commodities Ltd</t>
  </si>
  <si>
    <t>ACLD</t>
  </si>
  <si>
    <t>Euro India Fresh Foods Ltd</t>
  </si>
  <si>
    <t>EIFFL</t>
  </si>
  <si>
    <t>Il&amp;Fs Engineering and Construction Company Ltd</t>
  </si>
  <si>
    <t>IL&amp;FSENGG</t>
  </si>
  <si>
    <t>UCAL Ltd</t>
  </si>
  <si>
    <t>UCAL</t>
  </si>
  <si>
    <t>Virinchi Ltd</t>
  </si>
  <si>
    <t>VIRINCHI</t>
  </si>
  <si>
    <t>Indowind Energy Ltd</t>
  </si>
  <si>
    <t>INDOWIND</t>
  </si>
  <si>
    <t>Apollo Finvest (India) Ltd</t>
  </si>
  <si>
    <t>APOLLOFI</t>
  </si>
  <si>
    <t>Madhuveer Com 18 Network Ltd</t>
  </si>
  <si>
    <t>MADHUVEER</t>
  </si>
  <si>
    <t>Shree Rama Multi-Tech Ltd</t>
  </si>
  <si>
    <t>SHREERAMA</t>
  </si>
  <si>
    <t>Kaka Industries Ltd</t>
  </si>
  <si>
    <t>KAKA</t>
  </si>
  <si>
    <t>Building Products</t>
  </si>
  <si>
    <t>Vijay Solvex Ltd</t>
  </si>
  <si>
    <t>VIJSOLX</t>
  </si>
  <si>
    <t>NDL Ventures Ltd</t>
  </si>
  <si>
    <t>NDLVENTURE</t>
  </si>
  <si>
    <t>Panchsheel Organics Ltd</t>
  </si>
  <si>
    <t>PANCHSHEEL</t>
  </si>
  <si>
    <t>Emami Realty Ltd</t>
  </si>
  <si>
    <t>EMAMIREAL</t>
  </si>
  <si>
    <t>Karnika Industries Ltd</t>
  </si>
  <si>
    <t>KARNIKA</t>
  </si>
  <si>
    <t>Kay Cee Energy &amp; Infra Ltd</t>
  </si>
  <si>
    <t>KCEIL</t>
  </si>
  <si>
    <t>Pasupati Acrylon Ltd</t>
  </si>
  <si>
    <t>PASUPTAC</t>
  </si>
  <si>
    <t>Jay Shree Tea and Industries Ltd</t>
  </si>
  <si>
    <t>JAYSREETEA</t>
  </si>
  <si>
    <t>Vadilal Enterprises Ltd</t>
  </si>
  <si>
    <t>VADILENT</t>
  </si>
  <si>
    <t>Scan Steels Ltd</t>
  </si>
  <si>
    <t>SCANSTL</t>
  </si>
  <si>
    <t>AVP Infracon Ltd</t>
  </si>
  <si>
    <t>AVPINFRA</t>
  </si>
  <si>
    <t>Sintercom India Ltd</t>
  </si>
  <si>
    <t>SINTERCOM</t>
  </si>
  <si>
    <t>Competent Automobiles Company Ltd</t>
  </si>
  <si>
    <t>COMPEAU</t>
  </si>
  <si>
    <t>Intense Technologies Ltd</t>
  </si>
  <si>
    <t>INTENTECH</t>
  </si>
  <si>
    <t>A2z Infra Engineering Ltd</t>
  </si>
  <si>
    <t>A2ZINFRA</t>
  </si>
  <si>
    <t>Shri Keshav Cements and Infra Ltd</t>
  </si>
  <si>
    <t>SKCIL</t>
  </si>
  <si>
    <t>Sejal Glass Ltd</t>
  </si>
  <si>
    <t>SEJALLTD</t>
  </si>
  <si>
    <t>Aditya BSL Gold ETF</t>
  </si>
  <si>
    <t>BSLGOLDETF</t>
  </si>
  <si>
    <t>North Eastern Carrying Corporation Ltd</t>
  </si>
  <si>
    <t>NECCLTD</t>
  </si>
  <si>
    <t>Nila Spaces Ltd</t>
  </si>
  <si>
    <t>NILASPACES</t>
  </si>
  <si>
    <t>Magnum Ventures Ltd</t>
  </si>
  <si>
    <t>MAGNUM</t>
  </si>
  <si>
    <t>Mangalam Worldwide Ltd</t>
  </si>
  <si>
    <t>MWL</t>
  </si>
  <si>
    <t>Bhagyanagar India Ltd</t>
  </si>
  <si>
    <t>BHAGYANGR</t>
  </si>
  <si>
    <t>SKP Bearing Industries Ltd</t>
  </si>
  <si>
    <t>SKP</t>
  </si>
  <si>
    <t>Sayaji Hotels (Indore) Ltd</t>
  </si>
  <si>
    <t>SHILINDORE</t>
  </si>
  <si>
    <t>Murudeshwar Ceramics Ltd</t>
  </si>
  <si>
    <t>MURUDCERA</t>
  </si>
  <si>
    <t>Bemco Hydraulics Ltd</t>
  </si>
  <si>
    <t>BEMHY</t>
  </si>
  <si>
    <t>Investment &amp; Precision Castings Ltd</t>
  </si>
  <si>
    <t>INVPRECQ</t>
  </si>
  <si>
    <t>DRC Systems India Ltd</t>
  </si>
  <si>
    <t>DRCSYSTEMS</t>
  </si>
  <si>
    <t>Ruchi Infrastructure Ltd</t>
  </si>
  <si>
    <t>RUCHINFRA</t>
  </si>
  <si>
    <t>Exhicon Events Media Solutions Ltd</t>
  </si>
  <si>
    <t>EXHICON</t>
  </si>
  <si>
    <t>Purv Flexipack Ltd</t>
  </si>
  <si>
    <t>PURVFLEXI</t>
  </si>
  <si>
    <t>Raj Television Network Ltd</t>
  </si>
  <si>
    <t>RAJTV</t>
  </si>
  <si>
    <t>Sumit Woods Ltd</t>
  </si>
  <si>
    <t>SUMIT</t>
  </si>
  <si>
    <t>Zodiac Clothing Company Ltd</t>
  </si>
  <si>
    <t>ZODIACLOTH</t>
  </si>
  <si>
    <t>Rockingdeals Circular Economy Ltd</t>
  </si>
  <si>
    <t>ROCKINGDCE</t>
  </si>
  <si>
    <t>Graviss Hospitality Ltd</t>
  </si>
  <si>
    <t>GRAVISSHO</t>
  </si>
  <si>
    <t>Shukra Pharmaceuticals Ltd</t>
  </si>
  <si>
    <t>SHUKRAPHAR</t>
  </si>
  <si>
    <t>Maral Overseas Ltd</t>
  </si>
  <si>
    <t>MARALOVER</t>
  </si>
  <si>
    <t>Rama Phosphates Ltd</t>
  </si>
  <si>
    <t>RAMAPHO</t>
  </si>
  <si>
    <t>Talbros Engineering Ltd</t>
  </si>
  <si>
    <t>TALBROSENG</t>
  </si>
  <si>
    <t>DJ Mediaprint &amp; Logistics Ltd</t>
  </si>
  <si>
    <t>DJML</t>
  </si>
  <si>
    <t>Suyog Gurbaxani Funicular Ropeways Ltd</t>
  </si>
  <si>
    <t>SGFRL</t>
  </si>
  <si>
    <t>Droneacharya Aerial Innovations Ltd</t>
  </si>
  <si>
    <t>DRONACHRYA</t>
  </si>
  <si>
    <t>Research &amp; Consulting Services</t>
  </si>
  <si>
    <t>Trident Lifeline Ltd</t>
  </si>
  <si>
    <t>TLL</t>
  </si>
  <si>
    <t>POCL Enterprises Ltd</t>
  </si>
  <si>
    <t>POEL</t>
  </si>
  <si>
    <t>Ceenik Exports (India) Ltd</t>
  </si>
  <si>
    <t>CEENIK</t>
  </si>
  <si>
    <t>Megastar Foods Ltd</t>
  </si>
  <si>
    <t>MEGASTAR</t>
  </si>
  <si>
    <t>Multibase India Ltd</t>
  </si>
  <si>
    <t>MULTIBASE</t>
  </si>
  <si>
    <t>Parin Furniture Ltd</t>
  </si>
  <si>
    <t>PARIN</t>
  </si>
  <si>
    <t>Indian Toners &amp; Developers Ltd</t>
  </si>
  <si>
    <t>INDTONER</t>
  </si>
  <si>
    <t>Surana Telecom and Power Ltd</t>
  </si>
  <si>
    <t>SURANAT&amp;P</t>
  </si>
  <si>
    <t>India Finsec Ltd</t>
  </si>
  <si>
    <t>IFINSEC</t>
  </si>
  <si>
    <t>Rajnish Wellness Ltd</t>
  </si>
  <si>
    <t>RAJNISH</t>
  </si>
  <si>
    <t>Seacoast Shipping Services Ltd</t>
  </si>
  <si>
    <t>SEACOAST</t>
  </si>
  <si>
    <t>Goyal Salt Ltd</t>
  </si>
  <si>
    <t>GOYALSALT</t>
  </si>
  <si>
    <t>Osia Hyper Retail Ltd</t>
  </si>
  <si>
    <t>OSIAHYPER</t>
  </si>
  <si>
    <t>BGR Energy Systems Ltd</t>
  </si>
  <si>
    <t>BGRENERGY</t>
  </si>
  <si>
    <t>Gennex Laboratories Ltd</t>
  </si>
  <si>
    <t>GENNEX</t>
  </si>
  <si>
    <t>ABM Knowledgeware Ltd</t>
  </si>
  <si>
    <t>ABMKNO</t>
  </si>
  <si>
    <t>Emmforce Autotech Ltd</t>
  </si>
  <si>
    <t>EMMFORCE</t>
  </si>
  <si>
    <t>Automotive Parts &amp; Equipment</t>
  </si>
  <si>
    <t>Rajasthan Gases Ltd</t>
  </si>
  <si>
    <t>RAJGASES</t>
  </si>
  <si>
    <t>Oil &amp; Gas Storage &amp; Transportation</t>
  </si>
  <si>
    <t>Zee Learn Ltd</t>
  </si>
  <si>
    <t>ZEELEARN</t>
  </si>
  <si>
    <t>Crown Lifters Ltd</t>
  </si>
  <si>
    <t>CROWN</t>
  </si>
  <si>
    <t>SBEC Sugar Ltd</t>
  </si>
  <si>
    <t>SBECSUG</t>
  </si>
  <si>
    <t>Vipul Organics Ltd</t>
  </si>
  <si>
    <t>VIPULORG</t>
  </si>
  <si>
    <t>Essen Speciality Films Ltd</t>
  </si>
  <si>
    <t>ESFL</t>
  </si>
  <si>
    <t>Fluidomat Ltd</t>
  </si>
  <si>
    <t>FLUIDOM</t>
  </si>
  <si>
    <t>Vishwaraj Sugar Industries Ltd</t>
  </si>
  <si>
    <t>VISHWARAJ</t>
  </si>
  <si>
    <t>Gujarat Apollo Industries Ltd</t>
  </si>
  <si>
    <t>GUJAPOLLO</t>
  </si>
  <si>
    <t>UMA Exports Ltd</t>
  </si>
  <si>
    <t>UMAEXPORTS</t>
  </si>
  <si>
    <t>Axis Gold ETF</t>
  </si>
  <si>
    <t>AXISGOLD</t>
  </si>
  <si>
    <t>Medico Remedies Ltd</t>
  </si>
  <si>
    <t>MEDICO</t>
  </si>
  <si>
    <t>Rudrabhishek Enterprises Ltd</t>
  </si>
  <si>
    <t>REPL</t>
  </si>
  <si>
    <t>Loyal Textile Mills Ltd</t>
  </si>
  <si>
    <t>LOYALTEX</t>
  </si>
  <si>
    <t>Inflame Appliances Ltd</t>
  </si>
  <si>
    <t>INFLAME</t>
  </si>
  <si>
    <t>Capital Trade Links Ltd</t>
  </si>
  <si>
    <t>CTL</t>
  </si>
  <si>
    <t>VETO Switch Gears And Cables Ltd</t>
  </si>
  <si>
    <t>VETO</t>
  </si>
  <si>
    <t>Oriental Carbon &amp; Chemicals Ltd</t>
  </si>
  <si>
    <t>OCCL</t>
  </si>
  <si>
    <t>GEE Ltd</t>
  </si>
  <si>
    <t>GEE</t>
  </si>
  <si>
    <t>A B Infrabuild Ltd</t>
  </si>
  <si>
    <t>ABINFRA</t>
  </si>
  <si>
    <t>Sundaram Brake Linings Ltd</t>
  </si>
  <si>
    <t>SUNDRMBRAK</t>
  </si>
  <si>
    <t>Shri Dinesh Mills Ltd</t>
  </si>
  <si>
    <t>SHRIDINE</t>
  </si>
  <si>
    <t>Lancor Holdings Ltd</t>
  </si>
  <si>
    <t>LANCORHOL</t>
  </si>
  <si>
    <t>Baheti Recycling Industries Ltd</t>
  </si>
  <si>
    <t>BAHETI</t>
  </si>
  <si>
    <t>Kalyani Cast-Tech Ltd</t>
  </si>
  <si>
    <t>KALYANI</t>
  </si>
  <si>
    <t>Indian Terrain Fashions Ltd</t>
  </si>
  <si>
    <t>INDTERRAIN</t>
  </si>
  <si>
    <t>Crayons Advertising Ltd</t>
  </si>
  <si>
    <t>CRAYONS</t>
  </si>
  <si>
    <t>Jasch Gauging Technologies Ltd</t>
  </si>
  <si>
    <t>JGTL</t>
  </si>
  <si>
    <t>K2 Infragen Ltd</t>
  </si>
  <si>
    <t>K2INFRA</t>
  </si>
  <si>
    <t>Jhaveri Credits and Capital Ltd</t>
  </si>
  <si>
    <t>JHACC</t>
  </si>
  <si>
    <t>Naga Dhunseri Group Ltd</t>
  </si>
  <si>
    <t>NDGL</t>
  </si>
  <si>
    <t>International Combustion (India) Ltd</t>
  </si>
  <si>
    <t>INTLCOMBQ</t>
  </si>
  <si>
    <t>Chemcrux Enterprises Ltd</t>
  </si>
  <si>
    <t>CHEMCRUX</t>
  </si>
  <si>
    <t>Digikore Studios Ltd</t>
  </si>
  <si>
    <t>DIGIKORE</t>
  </si>
  <si>
    <t>Prime Industries Ltd</t>
  </si>
  <si>
    <t>PRIMIND</t>
  </si>
  <si>
    <t>Sadhav Shipping Ltd</t>
  </si>
  <si>
    <t>SADHAV</t>
  </si>
  <si>
    <t>Evexia Lifecare Ltd</t>
  </si>
  <si>
    <t>EVEXIA</t>
  </si>
  <si>
    <t>DEV Information Technology Ltd</t>
  </si>
  <si>
    <t>DEVIT</t>
  </si>
  <si>
    <t>Welspun Investments and Commercials Ltd</t>
  </si>
  <si>
    <t>WELINV</t>
  </si>
  <si>
    <t>Pil Italica Lifestyle Ltd</t>
  </si>
  <si>
    <t>PILITA</t>
  </si>
  <si>
    <t>Sharda Ispat Ltd</t>
  </si>
  <si>
    <t>SHRDAIS</t>
  </si>
  <si>
    <t>Smartlink Holdings Ltd</t>
  </si>
  <si>
    <t>SMARTLINK</t>
  </si>
  <si>
    <t>Captain Polyplast Ltd</t>
  </si>
  <si>
    <t>CPL</t>
  </si>
  <si>
    <t>RDB Rasayans Ltd</t>
  </si>
  <si>
    <t>RDBRL</t>
  </si>
  <si>
    <t>Inventure Growth &amp; Securities Ltd</t>
  </si>
  <si>
    <t>INVENTURE</t>
  </si>
  <si>
    <t>Omax Autos Ltd</t>
  </si>
  <si>
    <t>OMAXAUTO</t>
  </si>
  <si>
    <t>Shree Rama Newsprint Ltd</t>
  </si>
  <si>
    <t>RAMANEWS</t>
  </si>
  <si>
    <t>Mangalam Seeds Ltd</t>
  </si>
  <si>
    <t>MSL</t>
  </si>
  <si>
    <t>Jay Ushin Ltd</t>
  </si>
  <si>
    <t>JAYUSH</t>
  </si>
  <si>
    <t>Nitiraj Engineers Ltd</t>
  </si>
  <si>
    <t>NITIRAJ</t>
  </si>
  <si>
    <t>Pune E - Stock Broking Ltd</t>
  </si>
  <si>
    <t>PESB</t>
  </si>
  <si>
    <t>Lagnam Spintex Ltd</t>
  </si>
  <si>
    <t>LAGNAM</t>
  </si>
  <si>
    <t>Natural Capsules Ltd</t>
  </si>
  <si>
    <t>NATCAPSUQ</t>
  </si>
  <si>
    <t>Maruti Infrastructure Ltd</t>
  </si>
  <si>
    <t>MAINFRA</t>
  </si>
  <si>
    <t>Chatha Foods Ltd</t>
  </si>
  <si>
    <t>CHATHA</t>
  </si>
  <si>
    <t>Neelamalai Agro Industries Ltd</t>
  </si>
  <si>
    <t>NEAGI</t>
  </si>
  <si>
    <t>Alphageo (India) Ltd</t>
  </si>
  <si>
    <t>ALPHAGEO</t>
  </si>
  <si>
    <t>Axis Nifty AAA Bond Plus SDL Apr 2026 50:50 ETF</t>
  </si>
  <si>
    <t>AXISBPSETF</t>
  </si>
  <si>
    <t>Caspian Corporate Services Ltd</t>
  </si>
  <si>
    <t>CASPIAN</t>
  </si>
  <si>
    <t>Lords Chloro Alkali Ltd</t>
  </si>
  <si>
    <t>LORDSCHLO</t>
  </si>
  <si>
    <t>Veer Global Infraconstruction Ltd</t>
  </si>
  <si>
    <t>VGIL</t>
  </si>
  <si>
    <t>Chemtech Industrial Valves Ltd</t>
  </si>
  <si>
    <t>CHEMTECH</t>
  </si>
  <si>
    <t>Paragon Fine &amp; Speciality Chemical Ltd</t>
  </si>
  <si>
    <t>PARAGON</t>
  </si>
  <si>
    <t>Premier Roadlines Ltd</t>
  </si>
  <si>
    <t>PRLIND</t>
  </si>
  <si>
    <t>Amba Enterprises Ltd</t>
  </si>
  <si>
    <t>AEL</t>
  </si>
  <si>
    <t>Rane Engine Valve Ltd</t>
  </si>
  <si>
    <t>RANEENGINE</t>
  </si>
  <si>
    <t>Rox Hi-Tech Ltd</t>
  </si>
  <si>
    <t>ROXHITECH</t>
  </si>
  <si>
    <t>Infollion Research Services Ltd</t>
  </si>
  <si>
    <t>INFOLLION</t>
  </si>
  <si>
    <t>Cords Cable Industries Ltd</t>
  </si>
  <si>
    <t>CORDSCABLE</t>
  </si>
  <si>
    <t>Anlon Technology Solutions Ltd</t>
  </si>
  <si>
    <t>ANLON</t>
  </si>
  <si>
    <t>Kanoria Energy &amp; Infrastructure Limited</t>
  </si>
  <si>
    <t>KEIL</t>
  </si>
  <si>
    <t>Take Solutions Ltd</t>
  </si>
  <si>
    <t>TAKE</t>
  </si>
  <si>
    <t>PPAP Automotive Ltd</t>
  </si>
  <si>
    <t>PPAP</t>
  </si>
  <si>
    <t>SMS Lifesciences India Ltd</t>
  </si>
  <si>
    <t>SMSLIFE</t>
  </si>
  <si>
    <t>Maagh Advertising and Marketing Services Ltd</t>
  </si>
  <si>
    <t>MAAGHADV</t>
  </si>
  <si>
    <t>Aaron Industries Ltd</t>
  </si>
  <si>
    <t>AARON</t>
  </si>
  <si>
    <t>Bambino Agro Industries Ltd</t>
  </si>
  <si>
    <t>BAMBINO</t>
  </si>
  <si>
    <t>Canarys Automations Ltd</t>
  </si>
  <si>
    <t>CANARYS</t>
  </si>
  <si>
    <t>Par Drugs and Chemicals Ltd</t>
  </si>
  <si>
    <t>PAR</t>
  </si>
  <si>
    <t>Purple Finance Ltd</t>
  </si>
  <si>
    <t>PURPLEFIN</t>
  </si>
  <si>
    <t>CWD Limited</t>
  </si>
  <si>
    <t>CWD</t>
  </si>
  <si>
    <t>Consumer Electronics</t>
  </si>
  <si>
    <t>Hindcon Chemicals Ltd</t>
  </si>
  <si>
    <t>HINDCON</t>
  </si>
  <si>
    <t>Sanjivani Paranteral Ltd</t>
  </si>
  <si>
    <t>SANJIVIN</t>
  </si>
  <si>
    <t>South West Pinnacle Exploration Ltd</t>
  </si>
  <si>
    <t>SOUTHWEST</t>
  </si>
  <si>
    <t>P.E. Analytics Ltd</t>
  </si>
  <si>
    <t>PROPEQUITY</t>
  </si>
  <si>
    <t>McLeod Russel India Ltd</t>
  </si>
  <si>
    <t>MCLEODRUSS</t>
  </si>
  <si>
    <t>Thomas Scott (India) Ltd</t>
  </si>
  <si>
    <t>THOMASCOTT</t>
  </si>
  <si>
    <t>Mirae Asset Nifty 50 ETF</t>
  </si>
  <si>
    <t>NIFTYETF</t>
  </si>
  <si>
    <t>Generic Engineering Construction and Projects Ltd</t>
  </si>
  <si>
    <t>GENCON</t>
  </si>
  <si>
    <t>RKEC Projects Ltd</t>
  </si>
  <si>
    <t>RKEC</t>
  </si>
  <si>
    <t>KPT Industries Ltd</t>
  </si>
  <si>
    <t>KPT</t>
  </si>
  <si>
    <t>Alphalogic Industries Ltd</t>
  </si>
  <si>
    <t>ALPHAIND</t>
  </si>
  <si>
    <t>Office Services &amp; Supplies</t>
  </si>
  <si>
    <t>Bhatia Communications &amp; Retail (India) Ltd</t>
  </si>
  <si>
    <t>BHATIA</t>
  </si>
  <si>
    <t>Commercial Syn Bags Ltd</t>
  </si>
  <si>
    <t>COMSYN</t>
  </si>
  <si>
    <t>Umang Dairies Ltd</t>
  </si>
  <si>
    <t>UMANGDAIRY</t>
  </si>
  <si>
    <t>VTM Ltd</t>
  </si>
  <si>
    <t>VTMLTD</t>
  </si>
  <si>
    <t>LGB Forge Ltd</t>
  </si>
  <si>
    <t>LGBFORGE</t>
  </si>
  <si>
    <t>Duroply Industries Ltd</t>
  </si>
  <si>
    <t>DUROPLY</t>
  </si>
  <si>
    <t>On Door Concepts Ltd</t>
  </si>
  <si>
    <t>ONDOOR</t>
  </si>
  <si>
    <t>Retail - Online</t>
  </si>
  <si>
    <t>Sicagen India Ltd</t>
  </si>
  <si>
    <t>SICAGEN</t>
  </si>
  <si>
    <t>Captain Technocast Ltd</t>
  </si>
  <si>
    <t>CTCL</t>
  </si>
  <si>
    <t>Shri Venkatesh Refineries Ltd</t>
  </si>
  <si>
    <t>SVRL</t>
  </si>
  <si>
    <t>Goldstar Power Ltd</t>
  </si>
  <si>
    <t>GOLDSTAR</t>
  </si>
  <si>
    <t>KBC Global Ltd</t>
  </si>
  <si>
    <t>KBCGLOBAL</t>
  </si>
  <si>
    <t>Shradha Infraprojects Ltd</t>
  </si>
  <si>
    <t>SHRADHA</t>
  </si>
  <si>
    <t>Mercantile Ventures Ltd</t>
  </si>
  <si>
    <t>MERCANTILE</t>
  </si>
  <si>
    <t>Uday Jewellery Industries Ltd</t>
  </si>
  <si>
    <t>UDAYJEW</t>
  </si>
  <si>
    <t>ASI Industries Ltd</t>
  </si>
  <si>
    <t>ASIIL</t>
  </si>
  <si>
    <t>Standard Capital Markets Ltd</t>
  </si>
  <si>
    <t>STANCAP</t>
  </si>
  <si>
    <t>India Gelatine &amp; Chemicals Ltd</t>
  </si>
  <si>
    <t>INDGELA</t>
  </si>
  <si>
    <t>MK Exim (India) Ltd</t>
  </si>
  <si>
    <t>MKEXIM</t>
  </si>
  <si>
    <t>E Factor Experiences Ltd</t>
  </si>
  <si>
    <t>EFACTOR</t>
  </si>
  <si>
    <t>SAB Industries Ltd</t>
  </si>
  <si>
    <t>SAB</t>
  </si>
  <si>
    <t>Konstelec Engineers Ltd</t>
  </si>
  <si>
    <t>KONSTELEC</t>
  </si>
  <si>
    <t>Brady And Morris Engineering Co Ltd</t>
  </si>
  <si>
    <t>BRADYM</t>
  </si>
  <si>
    <t>Aashka Hospitals Ltd</t>
  </si>
  <si>
    <t>AASHKA</t>
  </si>
  <si>
    <t>Health Care Facilities</t>
  </si>
  <si>
    <t>Indo Thai Securities Ltd</t>
  </si>
  <si>
    <t>INDOTHAI</t>
  </si>
  <si>
    <t>Brahmaputra Infrastructure Ltd</t>
  </si>
  <si>
    <t>BRAHMINFRA</t>
  </si>
  <si>
    <t>Navkar Urbanstructure Ltd</t>
  </si>
  <si>
    <t>NAVKAR</t>
  </si>
  <si>
    <t>NTC Industries Ltd</t>
  </si>
  <si>
    <t>NTCIND</t>
  </si>
  <si>
    <t>Prajay Engineers Syndicate Ltd</t>
  </si>
  <si>
    <t>PRAENG</t>
  </si>
  <si>
    <t>Shraddha Prime Projects Ltd</t>
  </si>
  <si>
    <t>SHRADDHA</t>
  </si>
  <si>
    <t>Prime Fresh Ltd</t>
  </si>
  <si>
    <t>PRIMEFRESH</t>
  </si>
  <si>
    <t>Shree Ajit Pulp and Paper Ltd</t>
  </si>
  <si>
    <t>SAPPL</t>
  </si>
  <si>
    <t>Infinium Pharmachem Ltd</t>
  </si>
  <si>
    <t>INFINIUM</t>
  </si>
  <si>
    <t>RRIL Ltd</t>
  </si>
  <si>
    <t>RRIL</t>
  </si>
  <si>
    <t>Coral Laboratories Ltd</t>
  </si>
  <si>
    <t>CORALAB</t>
  </si>
  <si>
    <t>Nureca Ltd</t>
  </si>
  <si>
    <t>NURECA</t>
  </si>
  <si>
    <t>Aksharchem (India) Ltd</t>
  </si>
  <si>
    <t>AKSHARCHEM</t>
  </si>
  <si>
    <t>Rajshree Polypack Ltd</t>
  </si>
  <si>
    <t>RPPL</t>
  </si>
  <si>
    <t>CAPTAIN PIPES Ltd</t>
  </si>
  <si>
    <t>CAPPIPES</t>
  </si>
  <si>
    <t>Bhilwara Technical Textiles Ltd</t>
  </si>
  <si>
    <t>BTTL</t>
  </si>
  <si>
    <t>Maximus International Ltd</t>
  </si>
  <si>
    <t>MAXIMUS</t>
  </si>
  <si>
    <t>Brooks Laboratories Ltd</t>
  </si>
  <si>
    <t>BROOKS</t>
  </si>
  <si>
    <t>Kanpur Plastipack Ltd</t>
  </si>
  <si>
    <t>KANPRPLA</t>
  </si>
  <si>
    <t>Visa Steel Ltd</t>
  </si>
  <si>
    <t>VISASTEEL</t>
  </si>
  <si>
    <t>Indrayani Biotech Ltd</t>
  </si>
  <si>
    <t>INDRANIB</t>
  </si>
  <si>
    <t>Tunwal E-Motors Ltd</t>
  </si>
  <si>
    <t>TUNWAL</t>
  </si>
  <si>
    <t>Vardhman Polytex Ltd</t>
  </si>
  <si>
    <t>VARDMNPOLY</t>
  </si>
  <si>
    <t>Star Delta Transformers Ltd</t>
  </si>
  <si>
    <t>STARDELTA</t>
  </si>
  <si>
    <t>T T Ltd</t>
  </si>
  <si>
    <t>TTL</t>
  </si>
  <si>
    <t>Shree Vasu Logistics Ltd</t>
  </si>
  <si>
    <t>SVLL</t>
  </si>
  <si>
    <t>Ginni Filaments Ltd</t>
  </si>
  <si>
    <t>GINNIFILA</t>
  </si>
  <si>
    <t>Indiabulls Enterprises Ltd</t>
  </si>
  <si>
    <t>IEL</t>
  </si>
  <si>
    <t>Sarthak Metals Ltd</t>
  </si>
  <si>
    <t>SMLT</t>
  </si>
  <si>
    <t>Starteck Finance Ltd</t>
  </si>
  <si>
    <t>STARTECK</t>
  </si>
  <si>
    <t>Globus Power Generation Ltd</t>
  </si>
  <si>
    <t>GLOBUSCON</t>
  </si>
  <si>
    <t>Super House Ltd</t>
  </si>
  <si>
    <t>SUPERHOUSE</t>
  </si>
  <si>
    <t>Prithvi Exchange (India) Ltd</t>
  </si>
  <si>
    <t>PRITHVIEXCH</t>
  </si>
  <si>
    <t>Empower India Ltd</t>
  </si>
  <si>
    <t>EMPOWER</t>
  </si>
  <si>
    <t>Delphi World Money Ltd</t>
  </si>
  <si>
    <t>DELPHIFX</t>
  </si>
  <si>
    <t>Radix Industries (India) Ltd</t>
  </si>
  <si>
    <t>RADIXIND</t>
  </si>
  <si>
    <t>Denis Chem Lab Ltd</t>
  </si>
  <si>
    <t>DENISCHEM</t>
  </si>
  <si>
    <t>JK Agri Genetics Ltd</t>
  </si>
  <si>
    <t>JK AGRI</t>
  </si>
  <si>
    <t>Dindigul Farm Product Ltd</t>
  </si>
  <si>
    <t>DFPL</t>
  </si>
  <si>
    <t>Regis Industries Ltd</t>
  </si>
  <si>
    <t>REGIS</t>
  </si>
  <si>
    <t>Zeal Global Services Ltd</t>
  </si>
  <si>
    <t>ZEAL</t>
  </si>
  <si>
    <t>Ravinder Heights Ltd</t>
  </si>
  <si>
    <t>RVHL</t>
  </si>
  <si>
    <t>Goldkart Jewels Ltd</t>
  </si>
  <si>
    <t>GOLDKART</t>
  </si>
  <si>
    <t>Inertia Steel Ltd</t>
  </si>
  <si>
    <t>INERTIAST</t>
  </si>
  <si>
    <t>Rajshree Sugars &amp; Chemicals Ltd</t>
  </si>
  <si>
    <t>RAJSREESUG</t>
  </si>
  <si>
    <t>Jullundur Motor Agency (Delhi) Ltd</t>
  </si>
  <si>
    <t>JMA</t>
  </si>
  <si>
    <t>Aurangabad Distillery Ltd</t>
  </si>
  <si>
    <t>AURDIS</t>
  </si>
  <si>
    <t>Panasonic Carbon India Co Ltd</t>
  </si>
  <si>
    <t>PANCARBON</t>
  </si>
  <si>
    <t>G M Polyplast Ltd</t>
  </si>
  <si>
    <t>GMPL</t>
  </si>
  <si>
    <t>Halder Venture Ltd</t>
  </si>
  <si>
    <t>HALDER</t>
  </si>
  <si>
    <t>Indian Wood Products Co Ltd</t>
  </si>
  <si>
    <t>IWP</t>
  </si>
  <si>
    <t>Mason Infratech Ltd</t>
  </si>
  <si>
    <t>MASON</t>
  </si>
  <si>
    <t>Arihant Foundations &amp; Housing Ltd</t>
  </si>
  <si>
    <t>ARIHANT</t>
  </si>
  <si>
    <t>Trejhara Solutions Ltd</t>
  </si>
  <si>
    <t>TREJHARA</t>
  </si>
  <si>
    <t>Ashapuri Gold Ornament Ltd</t>
  </si>
  <si>
    <t>AGOL</t>
  </si>
  <si>
    <t>Tirupati Forge Ltd</t>
  </si>
  <si>
    <t>TIRUPATIFL</t>
  </si>
  <si>
    <t>Shiva Texyarn Ltd</t>
  </si>
  <si>
    <t>SHIVATEX</t>
  </si>
  <si>
    <t>Sayaji Hotels (Pune) Ltd</t>
  </si>
  <si>
    <t>SHPLPUNE</t>
  </si>
  <si>
    <t>Sona Machinery Ltd</t>
  </si>
  <si>
    <t>SONAMAC</t>
  </si>
  <si>
    <t>Tembo Global Industries Ltd</t>
  </si>
  <si>
    <t>TEMBO</t>
  </si>
  <si>
    <t>Paul Merchants Ltd</t>
  </si>
  <si>
    <t>PML</t>
  </si>
  <si>
    <t>KCK Industries Ltd</t>
  </si>
  <si>
    <t>KCK</t>
  </si>
  <si>
    <t>Bimetal Bearings Ltd</t>
  </si>
  <si>
    <t>BIMETAL</t>
  </si>
  <si>
    <t>Equippp Social Impact Technologies Ltd</t>
  </si>
  <si>
    <t>EQUIPPP</t>
  </si>
  <si>
    <t xml:space="preserve"> IT Services &amp; Consulting</t>
  </si>
  <si>
    <t>Madhusudan Masala Ltd</t>
  </si>
  <si>
    <t>MADHUSUDAN</t>
  </si>
  <si>
    <t>Cochin Minerals and Rutile Ltd</t>
  </si>
  <si>
    <t>COCHINM</t>
  </si>
  <si>
    <t>Modi Rubber Ltd</t>
  </si>
  <si>
    <t>MODIRUBBER</t>
  </si>
  <si>
    <t>BSL Ltd</t>
  </si>
  <si>
    <t>BSL</t>
  </si>
  <si>
    <t>Priti International Ltd</t>
  </si>
  <si>
    <t>PRITI</t>
  </si>
  <si>
    <t>Kimia Biosciences Ltd</t>
  </si>
  <si>
    <t>KIMIABL</t>
  </si>
  <si>
    <t>Shri Bajrang Alliance Ltd</t>
  </si>
  <si>
    <t>SHBAJRG</t>
  </si>
  <si>
    <t>Alpine Housing Development Corporation Limited</t>
  </si>
  <si>
    <t>ALPINEHOU</t>
  </si>
  <si>
    <t>Mangal Credit and Fincorp Ltd</t>
  </si>
  <si>
    <t>MANCREDIT</t>
  </si>
  <si>
    <t>LKP Finance Ltd</t>
  </si>
  <si>
    <t>LKPFIN</t>
  </si>
  <si>
    <t>PG Foils Ltd</t>
  </si>
  <si>
    <t>PGFOILQ</t>
  </si>
  <si>
    <t>Swastika Investmart Ltd</t>
  </si>
  <si>
    <t>SWASTIKA</t>
  </si>
  <si>
    <t>ShreeOswal Seeds and Chemicals Ltd</t>
  </si>
  <si>
    <t>OSWALSEEDS</t>
  </si>
  <si>
    <t>Ajanta Soya Ltd</t>
  </si>
  <si>
    <t>AJANTSOY</t>
  </si>
  <si>
    <t>G G Engineering Ltd</t>
  </si>
  <si>
    <t>GGENG</t>
  </si>
  <si>
    <t>MITCON Consultancy &amp; Engineering Services Ltd</t>
  </si>
  <si>
    <t>MITCON</t>
  </si>
  <si>
    <t>SBI Nifty Bank ETF</t>
  </si>
  <si>
    <t>SETFNIFBK</t>
  </si>
  <si>
    <t>Compucom Software Ltd</t>
  </si>
  <si>
    <t>COMPUSOFT</t>
  </si>
  <si>
    <t>Samkrg Pistons and Rings Ltd</t>
  </si>
  <si>
    <t>SAMKRG</t>
  </si>
  <si>
    <t>ResGen Ltd</t>
  </si>
  <si>
    <t>RESGEN</t>
  </si>
  <si>
    <t>Coal &amp; Consumable Fuels</t>
  </si>
  <si>
    <t>Lloyds Luxuries Ltd</t>
  </si>
  <si>
    <t>LLOYDS</t>
  </si>
  <si>
    <t>Narmada Gelatines Ltd</t>
  </si>
  <si>
    <t>SHAWGELTIN</t>
  </si>
  <si>
    <t>DCG Cables &amp; Wires Ltd</t>
  </si>
  <si>
    <t>DCG</t>
  </si>
  <si>
    <t>Pmc Fincorp Ltd</t>
  </si>
  <si>
    <t>PMCFIN</t>
  </si>
  <si>
    <t>Nettlinx Ltd</t>
  </si>
  <si>
    <t>NETTLINX</t>
  </si>
  <si>
    <t>Spectrum Talent Management Ltd</t>
  </si>
  <si>
    <t>SPECTSTM</t>
  </si>
  <si>
    <t>IP Rings Ltd</t>
  </si>
  <si>
    <t>IPRINGLTD</t>
  </si>
  <si>
    <t>Tarmat Ltd</t>
  </si>
  <si>
    <t>TARMAT</t>
  </si>
  <si>
    <t>Dhunseri Tea &amp; Industries Ltd</t>
  </si>
  <si>
    <t>DTIL</t>
  </si>
  <si>
    <t>Sanmit Infra Ltd</t>
  </si>
  <si>
    <t>SANINFRA</t>
  </si>
  <si>
    <t>GSS Infotech Ltd</t>
  </si>
  <si>
    <t>GSS</t>
  </si>
  <si>
    <t>Yash Optics &amp; Lens Ltd</t>
  </si>
  <si>
    <t>YASHOPTICS</t>
  </si>
  <si>
    <t>Flexituff Ventures International Ltd</t>
  </si>
  <si>
    <t>FLEXITUFF</t>
  </si>
  <si>
    <t>Available Finance Ltd</t>
  </si>
  <si>
    <t>AVAILFC</t>
  </si>
  <si>
    <t>Arham Technologies Ltd</t>
  </si>
  <si>
    <t>ARHAM</t>
  </si>
  <si>
    <t>Salasar Exteriors and Contour Ltd</t>
  </si>
  <si>
    <t>SECL</t>
  </si>
  <si>
    <t>Diksat Transworld Ltd</t>
  </si>
  <si>
    <t>DIKSAT</t>
  </si>
  <si>
    <t>Asian Hotels (East) Ltd</t>
  </si>
  <si>
    <t>AHLEAST</t>
  </si>
  <si>
    <t>National Plastic Technologies Ltd</t>
  </si>
  <si>
    <t>NATPLASTI</t>
  </si>
  <si>
    <t>Lovable Lingerie Ltd</t>
  </si>
  <si>
    <t>LOVABLE</t>
  </si>
  <si>
    <t>Signet Industries Ltd</t>
  </si>
  <si>
    <t>SIGIND</t>
  </si>
  <si>
    <t>LA Tim Metal &amp; Industries Ltd</t>
  </si>
  <si>
    <t>LATIMMETAL</t>
  </si>
  <si>
    <t>ICICI Prudential Nifty 100 Low Vol 30 ETF</t>
  </si>
  <si>
    <t>LOWVOLIETF</t>
  </si>
  <si>
    <t>Raghuvansh Agrofarms Ltd</t>
  </si>
  <si>
    <t>RAFL</t>
  </si>
  <si>
    <t>Aartech Solonics Ltd</t>
  </si>
  <si>
    <t>AARTECH</t>
  </si>
  <si>
    <t>Shah Metacorp Ltd</t>
  </si>
  <si>
    <t>SHAH</t>
  </si>
  <si>
    <t>Indbank Merchant Banking Services Ltd</t>
  </si>
  <si>
    <t>INDBANK</t>
  </si>
  <si>
    <t>Nirman Agri Genetics Ltd</t>
  </si>
  <si>
    <t>NIRMAN</t>
  </si>
  <si>
    <t>Hindustan Adhesives Ltd</t>
  </si>
  <si>
    <t>HINDADH</t>
  </si>
  <si>
    <t>Gujarat State Financial Corp</t>
  </si>
  <si>
    <t>GUJSTATFIN</t>
  </si>
  <si>
    <t>Duncan Engineering Ltd</t>
  </si>
  <si>
    <t>DUNCANENG</t>
  </si>
  <si>
    <t>Shekhawati Industries Ltd</t>
  </si>
  <si>
    <t>SPYL</t>
  </si>
  <si>
    <t>Cosmo Ferrites Ltd</t>
  </si>
  <si>
    <t>COSMOFE</t>
  </si>
  <si>
    <t>S &amp; S Power Switchgear Ltd</t>
  </si>
  <si>
    <t>S&amp;SPOWER</t>
  </si>
  <si>
    <t>Organic Recycling Systems Ltd</t>
  </si>
  <si>
    <t>ORGANICREC</t>
  </si>
  <si>
    <t>Sizemasters Technology Ltd</t>
  </si>
  <si>
    <t>SIZEMASTER</t>
  </si>
  <si>
    <t>Maxposure Ltd</t>
  </si>
  <si>
    <t>MAXPOSURE</t>
  </si>
  <si>
    <t>Noida Toll Bridge Company Ltd</t>
  </si>
  <si>
    <t>NOIDATOLL</t>
  </si>
  <si>
    <t>Aspinwall and Company Ltd</t>
  </si>
  <si>
    <t>ASPINWALL</t>
  </si>
  <si>
    <t>Modern Threads (India) Ltd</t>
  </si>
  <si>
    <t>MODTHREAD</t>
  </si>
  <si>
    <t>Global Offshore Services Ltd</t>
  </si>
  <si>
    <t>GLOBOFFS</t>
  </si>
  <si>
    <t>AMJ Land Holdings Ltd</t>
  </si>
  <si>
    <t>AMJLAND</t>
  </si>
  <si>
    <t>A B Cotspin India Ltd</t>
  </si>
  <si>
    <t>ABCOTS</t>
  </si>
  <si>
    <t>GVP Infotech Ltd</t>
  </si>
  <si>
    <t>GVPTECH</t>
  </si>
  <si>
    <t>Coral India Finance and Housing Ltd</t>
  </si>
  <si>
    <t>CORALFINAC</t>
  </si>
  <si>
    <t>Capital Trust Ltd</t>
  </si>
  <si>
    <t>CAPTRUST</t>
  </si>
  <si>
    <t>WAA Solar Ltd</t>
  </si>
  <si>
    <t>WAA</t>
  </si>
  <si>
    <t>Jaysynth Orgochem Ltd</t>
  </si>
  <si>
    <t>JDORGOCHEM</t>
  </si>
  <si>
    <t>Akanksha Power and Infrastructure Ltd</t>
  </si>
  <si>
    <t>AKANKSHA</t>
  </si>
  <si>
    <t>Shree Osfm E-Mobility Ltd</t>
  </si>
  <si>
    <t>SHREEOSFM</t>
  </si>
  <si>
    <t>Precision Electronics Ltd</t>
  </si>
  <si>
    <t>PRECISIO</t>
  </si>
  <si>
    <t>Somi Conveyor Beltings Ltd</t>
  </si>
  <si>
    <t>SOMICONVEY</t>
  </si>
  <si>
    <t>JSL Industries Ltd</t>
  </si>
  <si>
    <t>JSLINDL</t>
  </si>
  <si>
    <t>LOYAL EQUIPMENTS Ltd</t>
  </si>
  <si>
    <t>LOYAL</t>
  </si>
  <si>
    <t>Refex Renewables &amp; Infrastructure Ltd</t>
  </si>
  <si>
    <t>REFEXRENEW</t>
  </si>
  <si>
    <t>Tahmar Enterprises Ltd</t>
  </si>
  <si>
    <t>TAHMARENT</t>
  </si>
  <si>
    <t>Kanchi Karpooram Ltd</t>
  </si>
  <si>
    <t>KANCHI</t>
  </si>
  <si>
    <t>Supreme Holdings &amp; Hospitality (India) Ltd</t>
  </si>
  <si>
    <t>SUPREME</t>
  </si>
  <si>
    <t>Lactose (India) Ltd</t>
  </si>
  <si>
    <t>LACTOSE</t>
  </si>
  <si>
    <t>Maha Rashtra Apex Corporation Ltd</t>
  </si>
  <si>
    <t>MAHAPEXLTD</t>
  </si>
  <si>
    <t>Aryaman Capital Markets Ltd</t>
  </si>
  <si>
    <t>ARYACAPM</t>
  </si>
  <si>
    <t>Cambridge Technology Enterprises Ltd</t>
  </si>
  <si>
    <t>CTE</t>
  </si>
  <si>
    <t>Gayatri Rubbers and Chemicals Ltd</t>
  </si>
  <si>
    <t>GRCL</t>
  </si>
  <si>
    <t>Pansari Developers Ltd</t>
  </si>
  <si>
    <t>PANSARI</t>
  </si>
  <si>
    <t>Sonam Ltd</t>
  </si>
  <si>
    <t>SONAMLTD</t>
  </si>
  <si>
    <t>Storage Technologies and Automation Ltd</t>
  </si>
  <si>
    <t>STAL</t>
  </si>
  <si>
    <t>BDH Industries Ltd</t>
  </si>
  <si>
    <t>BDH</t>
  </si>
  <si>
    <t>Universal Autofoundry Ltd</t>
  </si>
  <si>
    <t>UNIAUTO</t>
  </si>
  <si>
    <t>AKI India Ltd</t>
  </si>
  <si>
    <t>AKI</t>
  </si>
  <si>
    <t>Quest Laboratories Ltd</t>
  </si>
  <si>
    <t>QUESTLAB</t>
  </si>
  <si>
    <t>delaPlex Ltd</t>
  </si>
  <si>
    <t>DELAPLEX</t>
  </si>
  <si>
    <t>Worth Peripherals Ltd</t>
  </si>
  <si>
    <t>Incredible Industries Ltd</t>
  </si>
  <si>
    <t>INCREDIBLE</t>
  </si>
  <si>
    <t>Rulka Electricals Ltd</t>
  </si>
  <si>
    <t>RULKA</t>
  </si>
  <si>
    <t>Confidence Futuristic Energetech Ltd</t>
  </si>
  <si>
    <t>CFEL</t>
  </si>
  <si>
    <t>DHP India Ltd</t>
  </si>
  <si>
    <t>DHPIND</t>
  </si>
  <si>
    <t>Enser Communications Ltd</t>
  </si>
  <si>
    <t>ENSER</t>
  </si>
  <si>
    <t>Tips Films Ltd</t>
  </si>
  <si>
    <t>TIPSFILMS</t>
  </si>
  <si>
    <t>Century Extrusions Ltd</t>
  </si>
  <si>
    <t>CENTEXT</t>
  </si>
  <si>
    <t>Hindustan Tin Works Ltd</t>
  </si>
  <si>
    <t>HINDTIN</t>
  </si>
  <si>
    <t>SAH Polymers Ltd</t>
  </si>
  <si>
    <t>SAH</t>
  </si>
  <si>
    <t>Shahlon Silk Industries Ltd</t>
  </si>
  <si>
    <t>SHAHLON</t>
  </si>
  <si>
    <t>Prizor Viztech Ltd</t>
  </si>
  <si>
    <t>PRIZOR</t>
  </si>
  <si>
    <t>Garnet International Ltd</t>
  </si>
  <si>
    <t>GARNETINT</t>
  </si>
  <si>
    <t>Intrasoft Technologies Ltd</t>
  </si>
  <si>
    <t>ISFT</t>
  </si>
  <si>
    <t>Ducon Infratechnologies Ltd</t>
  </si>
  <si>
    <t>DUCON</t>
  </si>
  <si>
    <t>Texmo Pipes and Products Ltd</t>
  </si>
  <si>
    <t>TEXMOPIPES</t>
  </si>
  <si>
    <t>Tainwala Chemicals and Plastics (India) Ltd</t>
  </si>
  <si>
    <t>TAINWALCHM</t>
  </si>
  <si>
    <t>Maheshwari Logistics Ltd</t>
  </si>
  <si>
    <t>MAHESHWARI</t>
  </si>
  <si>
    <t>ACE Software Exports Ltd</t>
  </si>
  <si>
    <t>ACESOFT</t>
  </si>
  <si>
    <t>GTL Ltd</t>
  </si>
  <si>
    <t>GTL</t>
  </si>
  <si>
    <t>Toyam Sports Ltd</t>
  </si>
  <si>
    <t>TOYAMSL</t>
  </si>
  <si>
    <t>Techknowgreen Solutions Ltd</t>
  </si>
  <si>
    <t>TECHKGREEN</t>
  </si>
  <si>
    <t>Qualitek Labs Ltd</t>
  </si>
  <si>
    <t>QLL</t>
  </si>
  <si>
    <t>Oil Country Tubular Ltd</t>
  </si>
  <si>
    <t>OILCOUNTUB</t>
  </si>
  <si>
    <t>Emerald Finance Ltd</t>
  </si>
  <si>
    <t>EMERALD</t>
  </si>
  <si>
    <t>Atam Valves Ltd</t>
  </si>
  <si>
    <t>ATAM</t>
  </si>
  <si>
    <t>Mahalaxmi Rubtech Ltd</t>
  </si>
  <si>
    <t>MHLXMIRU</t>
  </si>
  <si>
    <t>Kovilpatti Lakshmi Roller Flour Mills Ltd</t>
  </si>
  <si>
    <t>KLRFM</t>
  </si>
  <si>
    <t>QMS Medical Allied Services Ltd</t>
  </si>
  <si>
    <t>QMSMEDI</t>
  </si>
  <si>
    <t>Univastu India Ltd</t>
  </si>
  <si>
    <t>UNIVASTU</t>
  </si>
  <si>
    <t>Alacrity Securities Ltd</t>
  </si>
  <si>
    <t>ALSL</t>
  </si>
  <si>
    <t>CHL Ltd</t>
  </si>
  <si>
    <t>CHLLTD</t>
  </si>
  <si>
    <t>Sylvan Plyboard (India) Ltd</t>
  </si>
  <si>
    <t>SYLVANPLY</t>
  </si>
  <si>
    <t>Chetana Education Ltd</t>
  </si>
  <si>
    <t>CHETANA</t>
  </si>
  <si>
    <t>Mitsu Chem Plast Ltd</t>
  </si>
  <si>
    <t>MITSU</t>
  </si>
  <si>
    <t>Aarvi Encon Ltd</t>
  </si>
  <si>
    <t>AARVI</t>
  </si>
  <si>
    <t>Ashika Credit Capital Ltd</t>
  </si>
  <si>
    <t>ASHIKA</t>
  </si>
  <si>
    <t>IL&amp;FS Transportation Networks Ltd</t>
  </si>
  <si>
    <t>IL&amp;FSTRANS</t>
  </si>
  <si>
    <t>Magna Electro Castings Ltd</t>
  </si>
  <si>
    <t>MAGNAELQ</t>
  </si>
  <si>
    <t>Standard Industries Ltd</t>
  </si>
  <si>
    <t>SIL</t>
  </si>
  <si>
    <t>Manglam Infra &amp; Engineering Ltd</t>
  </si>
  <si>
    <t>MIEL</t>
  </si>
  <si>
    <t>Fonebox Retail Ltd</t>
  </si>
  <si>
    <t>FONEBOX</t>
  </si>
  <si>
    <t>Beacon Trusteeship Ltd</t>
  </si>
  <si>
    <t>BEACON</t>
  </si>
  <si>
    <t>Rajnish Retail Ltd</t>
  </si>
  <si>
    <t>RRETAIL</t>
  </si>
  <si>
    <t>IVP Ltd</t>
  </si>
  <si>
    <t>IVP</t>
  </si>
  <si>
    <t>Sadbhav Infrastructure Projects Ltd</t>
  </si>
  <si>
    <t>SADBHIN</t>
  </si>
  <si>
    <t>Manaksia Aluminium Co Ltd</t>
  </si>
  <si>
    <t>MANAKALUCO</t>
  </si>
  <si>
    <t>United Nilgiri Tea Estates Company Ltd</t>
  </si>
  <si>
    <t>UNITEDTEA</t>
  </si>
  <si>
    <t>Sharat Industries Ltd</t>
  </si>
  <si>
    <t>SHINDL</t>
  </si>
  <si>
    <t>Shradha AI Technologies Ltd</t>
  </si>
  <si>
    <t>SHRAAITECH</t>
  </si>
  <si>
    <t>Oil &amp; Gas Drilling</t>
  </si>
  <si>
    <t>Kalyani Forge Ltd</t>
  </si>
  <si>
    <t>KALYANIFRG</t>
  </si>
  <si>
    <t>Prima Plastics Ltd</t>
  </si>
  <si>
    <t>PRIMAPLA</t>
  </si>
  <si>
    <t>Supreme Infrastructure India Ltd</t>
  </si>
  <si>
    <t>SUPREMEINF</t>
  </si>
  <si>
    <t>Suryalata Spinning Mills Ltd</t>
  </si>
  <si>
    <t>SURYALA</t>
  </si>
  <si>
    <t>Bafna Pharmaceuticals Ltd</t>
  </si>
  <si>
    <t>BAFNAPH</t>
  </si>
  <si>
    <t>Ovobel Foods Ltd</t>
  </si>
  <si>
    <t>OVOBELE</t>
  </si>
  <si>
    <t>Espire Hospitality Ltd</t>
  </si>
  <si>
    <t>ESPIRE</t>
  </si>
  <si>
    <t>Archidply Industries Ltd</t>
  </si>
  <si>
    <t>ARCHIDPLY</t>
  </si>
  <si>
    <t>Dolfin Rubbers Ltd</t>
  </si>
  <si>
    <t>DOLFIN</t>
  </si>
  <si>
    <t>GIR Natureview Resorts Ltd</t>
  </si>
  <si>
    <t>GIRRESORTS</t>
  </si>
  <si>
    <t>South India Paper Mills Ltd</t>
  </si>
  <si>
    <t>STHINPA</t>
  </si>
  <si>
    <t>HCP Plastene Bulkpack Ltd</t>
  </si>
  <si>
    <t>HPBL</t>
  </si>
  <si>
    <t>Paper &amp; Plastic Packaging Products &amp; Materials</t>
  </si>
  <si>
    <t>Aarnav Fashions Ltd</t>
  </si>
  <si>
    <t>AARNAV</t>
  </si>
  <si>
    <t>Gretex Industries Ltd</t>
  </si>
  <si>
    <t>GRETEX</t>
  </si>
  <si>
    <t>United Polyfab Gujarat Ltd</t>
  </si>
  <si>
    <t>UNITEDPOLY</t>
  </si>
  <si>
    <t>Praxis Home Retail Ltd</t>
  </si>
  <si>
    <t>PRAXIS</t>
  </si>
  <si>
    <t>Dcm Ltd</t>
  </si>
  <si>
    <t>DCM</t>
  </si>
  <si>
    <t>Ducol Organics &amp; Colours Ltd</t>
  </si>
  <si>
    <t>DUCOL</t>
  </si>
  <si>
    <t>Dhoot Industrial Finance Ltd</t>
  </si>
  <si>
    <t>DHOOTIN</t>
  </si>
  <si>
    <t>Odyssey Technologies Ltd</t>
  </si>
  <si>
    <t>ODYSSEY</t>
  </si>
  <si>
    <t>Surat Trade and Mercantile Ltd</t>
  </si>
  <si>
    <t>SURATRAML</t>
  </si>
  <si>
    <t>Surya Lakshmi Cotton Mills Ltd</t>
  </si>
  <si>
    <t>SURYALAXMI</t>
  </si>
  <si>
    <t>Shigan Quantum Technologies Ltd</t>
  </si>
  <si>
    <t>SHIGAN</t>
  </si>
  <si>
    <t>S V Global Mill Ltd</t>
  </si>
  <si>
    <t>SVGLOBAL</t>
  </si>
  <si>
    <t>Zeal Aqua Ltd</t>
  </si>
  <si>
    <t>Swati Projects Ltd</t>
  </si>
  <si>
    <t>SWATIPRO</t>
  </si>
  <si>
    <t>Rungta Irrigation Ltd</t>
  </si>
  <si>
    <t>RUNGTAIR</t>
  </si>
  <si>
    <t>Arvee Laboratories (India) Ltd</t>
  </si>
  <si>
    <t>ARVEE</t>
  </si>
  <si>
    <t>Ramdevbaba Solvent Ltd</t>
  </si>
  <si>
    <t>RBS</t>
  </si>
  <si>
    <t>Anik Industries Ltd</t>
  </si>
  <si>
    <t>ANIKINDS</t>
  </si>
  <si>
    <t>V R Infraspace Ltd</t>
  </si>
  <si>
    <t>VR</t>
  </si>
  <si>
    <t>Alpa Laboratories Ltd</t>
  </si>
  <si>
    <t>ALPA</t>
  </si>
  <si>
    <t>Homesfy Realty Ltd</t>
  </si>
  <si>
    <t>HOMESFY</t>
  </si>
  <si>
    <t>Niraj Cement Structurals Ltd</t>
  </si>
  <si>
    <t>NIRAJ</t>
  </si>
  <si>
    <t>Lambodhara Textiles Ltd</t>
  </si>
  <si>
    <t>LAMBODHARA</t>
  </si>
  <si>
    <t>Dhruv Consultancy Services Ltd</t>
  </si>
  <si>
    <t>DHRUV</t>
  </si>
  <si>
    <t>Upsurge Seeds Of Agriculture Ltd</t>
  </si>
  <si>
    <t>USASEEDS</t>
  </si>
  <si>
    <t>Shri Balaji Valve Components Ltd</t>
  </si>
  <si>
    <t>SBVCL</t>
  </si>
  <si>
    <t>Vibrant Global Capital Ltd</t>
  </si>
  <si>
    <t>VGCL</t>
  </si>
  <si>
    <t>Krebs Biochemicals and Industries Ltd</t>
  </si>
  <si>
    <t>KREBSBIO</t>
  </si>
  <si>
    <t>Aveer Foods Ltd</t>
  </si>
  <si>
    <t>AVEER</t>
  </si>
  <si>
    <t>Vital Chemtech Ltd</t>
  </si>
  <si>
    <t>VITAL</t>
  </si>
  <si>
    <t>Keynote Financial Services Ltd</t>
  </si>
  <si>
    <t>KEYFINSERV</t>
  </si>
  <si>
    <t>Flex Foods Ltd</t>
  </si>
  <si>
    <t>FLEXFO</t>
  </si>
  <si>
    <t>Lucent Industries Ltd</t>
  </si>
  <si>
    <t>LUCENT</t>
  </si>
  <si>
    <t>Emmbi Industries Ltd</t>
  </si>
  <si>
    <t>EMMBI</t>
  </si>
  <si>
    <t>Indian Infotech and Software Ltd</t>
  </si>
  <si>
    <t>INDINFO</t>
  </si>
  <si>
    <t>Indian Sucrose Ltd</t>
  </si>
  <si>
    <t>INDSUCR</t>
  </si>
  <si>
    <t>Phoenix Township Ltd</t>
  </si>
  <si>
    <t>PHOENIXTN</t>
  </si>
  <si>
    <t>Reliance Home Finance Ltd</t>
  </si>
  <si>
    <t>RHFL</t>
  </si>
  <si>
    <t>Divine Power Energy Ltd</t>
  </si>
  <si>
    <t>DPEL</t>
  </si>
  <si>
    <t>Airo Lam Ltd</t>
  </si>
  <si>
    <t>AIROLAM</t>
  </si>
  <si>
    <t>Sprayking Ltd</t>
  </si>
  <si>
    <t>SPRAYKING</t>
  </si>
  <si>
    <t>Deep Polymers Ltd</t>
  </si>
  <si>
    <t>DEEP</t>
  </si>
  <si>
    <t>Srivari Spices and Foods Ltd</t>
  </si>
  <si>
    <t>SSFL</t>
  </si>
  <si>
    <t>Baid Finserv Ltd</t>
  </si>
  <si>
    <t>BAIDFIN</t>
  </si>
  <si>
    <t>Galaxy Cloud Kitchens Ltd</t>
  </si>
  <si>
    <t>GCKL</t>
  </si>
  <si>
    <t>Silicon Rental Solutions Ltd</t>
  </si>
  <si>
    <t>SRSOLTD</t>
  </si>
  <si>
    <t>Weizmann Limited</t>
  </si>
  <si>
    <t>WEIZMANIND</t>
  </si>
  <si>
    <t>Hemant Surgical Industries Ltd</t>
  </si>
  <si>
    <t>HSIL</t>
  </si>
  <si>
    <t>Health Care Distributors</t>
  </si>
  <si>
    <t>Rts Power Corporation Ltd</t>
  </si>
  <si>
    <t>RTSPOWR</t>
  </si>
  <si>
    <t>Pacific Industries Ltd</t>
  </si>
  <si>
    <t>PACIFICI</t>
  </si>
  <si>
    <t>Surana Solar Ltd</t>
  </si>
  <si>
    <t>SURANASOL</t>
  </si>
  <si>
    <t>Machino Plastics Ltd</t>
  </si>
  <si>
    <t>MACPLASQ</t>
  </si>
  <si>
    <t>Caprihans India Ltd</t>
  </si>
  <si>
    <t>CAPRIHANS</t>
  </si>
  <si>
    <t>Kaushalya Logistics Ltd</t>
  </si>
  <si>
    <t>KLL</t>
  </si>
  <si>
    <t>Ground Freight &amp; Logistics</t>
  </si>
  <si>
    <t>Metroglobal Ltd</t>
  </si>
  <si>
    <t>METROGLOBL</t>
  </si>
  <si>
    <t>SPL Industries Ltd</t>
  </si>
  <si>
    <t>SPLIL</t>
  </si>
  <si>
    <t>Prakash Steelage Ltd</t>
  </si>
  <si>
    <t>PRAKASHSTL</t>
  </si>
  <si>
    <t>Ascom Leasing &amp; Investments Ltd</t>
  </si>
  <si>
    <t>ASCOM</t>
  </si>
  <si>
    <t>Bal Pharma Ltd</t>
  </si>
  <si>
    <t>BALPHARMA</t>
  </si>
  <si>
    <t>Digicontent Ltd</t>
  </si>
  <si>
    <t>DGCONTENT</t>
  </si>
  <si>
    <t>Interiors &amp; More Ltd</t>
  </si>
  <si>
    <t>INM</t>
  </si>
  <si>
    <t>Jyoti Ltd</t>
  </si>
  <si>
    <t>JYOTI</t>
  </si>
  <si>
    <t>Eros International Media Ltd</t>
  </si>
  <si>
    <t>EROSMEDIA</t>
  </si>
  <si>
    <t>Anmol India Ltd</t>
  </si>
  <si>
    <t>ANMOL</t>
  </si>
  <si>
    <t>Tyche Industries Ltd</t>
  </si>
  <si>
    <t>TYCHE</t>
  </si>
  <si>
    <t>Hindusthan National Glass And Industries Ltd</t>
  </si>
  <si>
    <t>HINDNATGLS</t>
  </si>
  <si>
    <t>Piccadily Sugar and Allied Industries Ltd</t>
  </si>
  <si>
    <t>PICCASUG</t>
  </si>
  <si>
    <t>Basant Agro Tech (India) Ltd</t>
  </si>
  <si>
    <t>BASANTGL</t>
  </si>
  <si>
    <t>Sel Manufacturing Company Ltd</t>
  </si>
  <si>
    <t>SELMC</t>
  </si>
  <si>
    <t>Calcom Vision Ltd</t>
  </si>
  <si>
    <t>CALCOM</t>
  </si>
  <si>
    <t>Syschem (India) Ltd</t>
  </si>
  <si>
    <t>SYSCHEM</t>
  </si>
  <si>
    <t>Gillanders Arbuthnot &amp; Co Ltd</t>
  </si>
  <si>
    <t>GILLANDERS</t>
  </si>
  <si>
    <t>Vaishali Pharma Ltd</t>
  </si>
  <si>
    <t>VAISHALI</t>
  </si>
  <si>
    <t>Khemani Distributors &amp; Marketing Ltd</t>
  </si>
  <si>
    <t>KDML</t>
  </si>
  <si>
    <t>Money Masters Leasing and Finance Ltd</t>
  </si>
  <si>
    <t>MMLF</t>
  </si>
  <si>
    <t>Kakatiya Cement Sugar and Industries Ltd</t>
  </si>
  <si>
    <t>KAKATCEM</t>
  </si>
  <si>
    <t>Radhe Developers (India) Ltd</t>
  </si>
  <si>
    <t>RADHEDE</t>
  </si>
  <si>
    <t>SAL Steel Ltd</t>
  </si>
  <si>
    <t>SALSTEEL</t>
  </si>
  <si>
    <t>NipponINETFNifty SDL Apr 2026 Top 20 Equal Weight</t>
  </si>
  <si>
    <t>SDL26BEES</t>
  </si>
  <si>
    <t>RSD Finance Ltd</t>
  </si>
  <si>
    <t>RSDFIN</t>
  </si>
  <si>
    <t>Smruthi Organics Ltd</t>
  </si>
  <si>
    <t>SMRUTHIORG</t>
  </si>
  <si>
    <t>Unihealth Consultancy Ltd</t>
  </si>
  <si>
    <t>UNIHEALTH</t>
  </si>
  <si>
    <t>Abans Enterprises Ltd</t>
  </si>
  <si>
    <t>ABANSENT</t>
  </si>
  <si>
    <t>B &amp; A Ltd</t>
  </si>
  <si>
    <t>BNALTD</t>
  </si>
  <si>
    <t>Dhatre Udyog Ltd</t>
  </si>
  <si>
    <t>DHATRE</t>
  </si>
  <si>
    <t>Hilton Metal Forging Ltd</t>
  </si>
  <si>
    <t>HILTON</t>
  </si>
  <si>
    <t>Edvenswa Enterprises Ltd</t>
  </si>
  <si>
    <t>EDVENSWA</t>
  </si>
  <si>
    <t>Savera Industries Ltd</t>
  </si>
  <si>
    <t>SAVERA</t>
  </si>
  <si>
    <t>Kesar Petroproducts Ltd</t>
  </si>
  <si>
    <t>KESARPE</t>
  </si>
  <si>
    <t>Cenlub Industries Ltd</t>
  </si>
  <si>
    <t>CENLUB</t>
  </si>
  <si>
    <t>Greenchef Appliances Ltd</t>
  </si>
  <si>
    <t>GREENCHEF</t>
  </si>
  <si>
    <t>Sikko Industries Ltd</t>
  </si>
  <si>
    <t>SIKKO</t>
  </si>
  <si>
    <t>Jocil Ltd</t>
  </si>
  <si>
    <t>JOCIL</t>
  </si>
  <si>
    <t>Urban Enviro Waste Management Ltd</t>
  </si>
  <si>
    <t>URBAN</t>
  </si>
  <si>
    <t>CG VAK Software and Exports Ltd</t>
  </si>
  <si>
    <t>CGVAK</t>
  </si>
  <si>
    <t>Tirupati Starch &amp; Chemicals Ltd</t>
  </si>
  <si>
    <t>TIRUSTA</t>
  </si>
  <si>
    <t>Avance Technologies Ltd</t>
  </si>
  <si>
    <t>AVANCE</t>
  </si>
  <si>
    <t>Housing Development and Infrastructure Ltd</t>
  </si>
  <si>
    <t>HDIL</t>
  </si>
  <si>
    <t>Ganges Securities Ltd</t>
  </si>
  <si>
    <t>GANGESSECU</t>
  </si>
  <si>
    <t>Polson Ltd</t>
  </si>
  <si>
    <t>POLSON</t>
  </si>
  <si>
    <t>Hindprakash Industries Ltd</t>
  </si>
  <si>
    <t>HPIL</t>
  </si>
  <si>
    <t>Total Transport Systems Ltd</t>
  </si>
  <si>
    <t>TOTAL</t>
  </si>
  <si>
    <t>Kesar Enterprises Ltd</t>
  </si>
  <si>
    <t>KESARENT</t>
  </si>
  <si>
    <t>Marvel Decor Ltd</t>
  </si>
  <si>
    <t>MDL</t>
  </si>
  <si>
    <t>ATV Projects India Ltd</t>
  </si>
  <si>
    <t>ATVPR</t>
  </si>
  <si>
    <t>Shri Techtex Ltd</t>
  </si>
  <si>
    <t>SHRITECH</t>
  </si>
  <si>
    <t>Nagpur Power and Industries Ltd</t>
  </si>
  <si>
    <t>NAGPI</t>
  </si>
  <si>
    <t>Reliance Chemotex Industries Ltd</t>
  </si>
  <si>
    <t>RELCHEMQ</t>
  </si>
  <si>
    <t>Samor Reality Ltd</t>
  </si>
  <si>
    <t>SAMOR</t>
  </si>
  <si>
    <t>LKP Securities Ltd</t>
  </si>
  <si>
    <t>LKPSEC</t>
  </si>
  <si>
    <t>Globe International Carriers Ltd</t>
  </si>
  <si>
    <t>GICL</t>
  </si>
  <si>
    <t>Srestha Finvest Ltd</t>
  </si>
  <si>
    <t>SRESTHA</t>
  </si>
  <si>
    <t>Ratnabhumi Developers Ltd</t>
  </si>
  <si>
    <t>RATNABHUMI</t>
  </si>
  <si>
    <t>Mahamaya Steel Industries Ltd</t>
  </si>
  <si>
    <t>MAHASTEEL</t>
  </si>
  <si>
    <t>Shreeji Translogistics Ltd</t>
  </si>
  <si>
    <t>STL</t>
  </si>
  <si>
    <t>JHS Svendgaard Laboratories Ltd</t>
  </si>
  <si>
    <t>JHS</t>
  </si>
  <si>
    <t>Visco Trade Associates Ltd</t>
  </si>
  <si>
    <t>VISCO</t>
  </si>
  <si>
    <t>Globe Textiles (India) Ltd</t>
  </si>
  <si>
    <t>GLOBE</t>
  </si>
  <si>
    <t>Indian Acrylics Ltd</t>
  </si>
  <si>
    <t>INDIANACRY</t>
  </si>
  <si>
    <t>Accuracy Shipping Ltd</t>
  </si>
  <si>
    <t>ACCURACY</t>
  </si>
  <si>
    <t>Kaira Can Co Ltd</t>
  </si>
  <si>
    <t>KAIRA</t>
  </si>
  <si>
    <t>Semac Consultants Ltd</t>
  </si>
  <si>
    <t>SEMAC</t>
  </si>
  <si>
    <t>Enfuse Solutions Ltd</t>
  </si>
  <si>
    <t>ENFUSE</t>
  </si>
  <si>
    <t>Sir Shadi Lal Enterprises Ltd</t>
  </si>
  <si>
    <t>SSLEL</t>
  </si>
  <si>
    <t>Aayush Art and Bullion Ltd</t>
  </si>
  <si>
    <t>AAYUSHBULL</t>
  </si>
  <si>
    <t>Steelman Telecom Ltd</t>
  </si>
  <si>
    <t>STML</t>
  </si>
  <si>
    <t>Integrated Telecommunication Services</t>
  </si>
  <si>
    <t>Setco Automotive Ltd</t>
  </si>
  <si>
    <t>SETCO</t>
  </si>
  <si>
    <t>Mangalam Drugs and Organics Ltd</t>
  </si>
  <si>
    <t>MANGALAM</t>
  </si>
  <si>
    <t>Bhandari Hosiery Exports Ltd</t>
  </si>
  <si>
    <t>BHANDARI</t>
  </si>
  <si>
    <t>Kifs Financial Services Ltd</t>
  </si>
  <si>
    <t>KIFS</t>
  </si>
  <si>
    <t>B.A.G. Films and Media Ltd</t>
  </si>
  <si>
    <t>BAGFILMS</t>
  </si>
  <si>
    <t>Eyantra Ventures Ltd</t>
  </si>
  <si>
    <t>EY</t>
  </si>
  <si>
    <t>Ambey Laboratories Ltd</t>
  </si>
  <si>
    <t>AMBEY</t>
  </si>
  <si>
    <t>Wardwizard Foods and Beverages Ltd</t>
  </si>
  <si>
    <t>WARDWIZFBL</t>
  </si>
  <si>
    <t>Winsome Textile Industries Ltd</t>
  </si>
  <si>
    <t>WINSOMTX</t>
  </si>
  <si>
    <t>Ecoplast Ltd</t>
  </si>
  <si>
    <t>ECOPLAST</t>
  </si>
  <si>
    <t>Bharat Gears Ltd</t>
  </si>
  <si>
    <t>BHARATGEAR</t>
  </si>
  <si>
    <t>Fiberweb (India) Ltd</t>
  </si>
  <si>
    <t>FIBERWEB</t>
  </si>
  <si>
    <t>BCPL Railway Infrastructure Ltd</t>
  </si>
  <si>
    <t>BCPL</t>
  </si>
  <si>
    <t>Cubex Tubings Ltd</t>
  </si>
  <si>
    <t>CUBEXTUB</t>
  </si>
  <si>
    <t>Metals - Copper</t>
  </si>
  <si>
    <t>Landmark Property Development Co Ltd</t>
  </si>
  <si>
    <t>LPDC</t>
  </si>
  <si>
    <t>BN Holdings Ltd</t>
  </si>
  <si>
    <t>BNHOLDINGS</t>
  </si>
  <si>
    <t>Baweja Studios Ltd</t>
  </si>
  <si>
    <t>BAWEJA</t>
  </si>
  <si>
    <t>VJTF Eduservices Ltd</t>
  </si>
  <si>
    <t>VJTFEDU</t>
  </si>
  <si>
    <t>BN Rathi Securities Ltd</t>
  </si>
  <si>
    <t>BNRSEC</t>
  </si>
  <si>
    <t>Gujarat Intrux Ltd</t>
  </si>
  <si>
    <t>GUJINTRX</t>
  </si>
  <si>
    <t>Electro Force (India) Ltd</t>
  </si>
  <si>
    <t>EFORCE</t>
  </si>
  <si>
    <t>Electronic Equipment &amp; Parts</t>
  </si>
  <si>
    <t>Reliance Naval and Engineering Ltd</t>
  </si>
  <si>
    <t>RNAVAL</t>
  </si>
  <si>
    <t>DB (International) Stock Brokers Ltd</t>
  </si>
  <si>
    <t>DBSTOCKBRO</t>
  </si>
  <si>
    <t>Colab Cloud Platforms Ltd</t>
  </si>
  <si>
    <t>COLABCLOUD</t>
  </si>
  <si>
    <t>Adtech Systems Ltd</t>
  </si>
  <si>
    <t>ADTECH</t>
  </si>
  <si>
    <t>De Neers Tools Ltd</t>
  </si>
  <si>
    <t>DENEERS</t>
  </si>
  <si>
    <t>HIM Teknoforge Ltd</t>
  </si>
  <si>
    <t>HIMTEK</t>
  </si>
  <si>
    <t>Gayatri Projects Ltd</t>
  </si>
  <si>
    <t>GAYAPROJ</t>
  </si>
  <si>
    <t>WeP Solutions Ltd</t>
  </si>
  <si>
    <t>WEPSOLN</t>
  </si>
  <si>
    <t>Rishiroop Ltd</t>
  </si>
  <si>
    <t>RISHIROOP</t>
  </si>
  <si>
    <t>Deepak Spinners Ltd</t>
  </si>
  <si>
    <t>DEEPAKSP</t>
  </si>
  <si>
    <t>Xelpmoc Design and Tech Ltd</t>
  </si>
  <si>
    <t>XELPMOC</t>
  </si>
  <si>
    <t>GV Films Ltd</t>
  </si>
  <si>
    <t>GVFILM</t>
  </si>
  <si>
    <t>Sera Investments &amp; Finance India Ltd</t>
  </si>
  <si>
    <t>SERA</t>
  </si>
  <si>
    <t>Siyaram Recycling Industries Ltd</t>
  </si>
  <si>
    <t>SIYARAM</t>
  </si>
  <si>
    <t>Lakshmi Automatic Loom Works Ltd</t>
  </si>
  <si>
    <t>LXMIATO</t>
  </si>
  <si>
    <t>Fidel Softech Ltd</t>
  </si>
  <si>
    <t>FIDEL</t>
  </si>
  <si>
    <t>Bihar Sponge Iron Ltd</t>
  </si>
  <si>
    <t>BIHSPONG</t>
  </si>
  <si>
    <t>Bodhi Tree Multimedia Ltd</t>
  </si>
  <si>
    <t>BTML</t>
  </si>
  <si>
    <t>Virat Crane Industries Ltd</t>
  </si>
  <si>
    <t>VIRATCRA</t>
  </si>
  <si>
    <t>Ai Champdany Industries Ltd</t>
  </si>
  <si>
    <t>AICHAMP</t>
  </si>
  <si>
    <t>Sotac Pharmaceuticals Ltd</t>
  </si>
  <si>
    <t>SOTAC</t>
  </si>
  <si>
    <t>Parvati Sweetners and Power Ltd</t>
  </si>
  <si>
    <t>PARVATI</t>
  </si>
  <si>
    <t>Sonal Mercantile Ltd</t>
  </si>
  <si>
    <t>SONAL</t>
  </si>
  <si>
    <t>Indian Card Clothing Company Ltd</t>
  </si>
  <si>
    <t>INDIANCARD</t>
  </si>
  <si>
    <t>Nippon India ETF Nifty PSU Bank BeES</t>
  </si>
  <si>
    <t>PSUBNKBEES</t>
  </si>
  <si>
    <t>Amarjothi Spinning Mills Ltd</t>
  </si>
  <si>
    <t>AMARJOTHI</t>
  </si>
  <si>
    <t>DRS Dilip Roadlines Ltd</t>
  </si>
  <si>
    <t>DRSDILIP</t>
  </si>
  <si>
    <t>Patel Integrated Logistics Ltd</t>
  </si>
  <si>
    <t>PATINTLOG</t>
  </si>
  <si>
    <t>Art Nirman Ltd</t>
  </si>
  <si>
    <t>ARTNIRMAN</t>
  </si>
  <si>
    <t>VMS Industries Ltd</t>
  </si>
  <si>
    <t>VMS</t>
  </si>
  <si>
    <t>Panyam Cements And Mineral Industrties Ltd</t>
  </si>
  <si>
    <t>PANCM</t>
  </si>
  <si>
    <t>Pharmaids Pharmaceuticals Ltd</t>
  </si>
  <si>
    <t>PHARMAID</t>
  </si>
  <si>
    <t>DIGJAM Ltd</t>
  </si>
  <si>
    <t>DIGJAMLMTD</t>
  </si>
  <si>
    <t>Manas Properties Ltd</t>
  </si>
  <si>
    <t>MANAS</t>
  </si>
  <si>
    <t>Simplex Castings Ltd</t>
  </si>
  <si>
    <t>SIMPLEXCAS</t>
  </si>
  <si>
    <t>Chaman Metallics Ltd</t>
  </si>
  <si>
    <t>CMNL</t>
  </si>
  <si>
    <t>Parshva Enterprises Ltd</t>
  </si>
  <si>
    <t>PARSHVA</t>
  </si>
  <si>
    <t>K I C Metaliks Ltd</t>
  </si>
  <si>
    <t>KAJARIR</t>
  </si>
  <si>
    <t>Jainam Ferro Alloys (I) Ltd</t>
  </si>
  <si>
    <t>JAINAM</t>
  </si>
  <si>
    <t>Mukta Arts Ltd</t>
  </si>
  <si>
    <t>MUKTAARTS</t>
  </si>
  <si>
    <t>Gayatri Sugars Ltd</t>
  </si>
  <si>
    <t>GAYATRI</t>
  </si>
  <si>
    <t>Tulive Developers Ltd</t>
  </si>
  <si>
    <t>TULIVE</t>
  </si>
  <si>
    <t>Panache Digilife Ltd</t>
  </si>
  <si>
    <t>PANACHE</t>
  </si>
  <si>
    <t>Scanpoint Geomatics Ltd</t>
  </si>
  <si>
    <t>SCANPGEOM</t>
  </si>
  <si>
    <t>Thakkers Developers Ltd</t>
  </si>
  <si>
    <t>THAKDEV</t>
  </si>
  <si>
    <t>Kohinoor Foods Ltd</t>
  </si>
  <si>
    <t>KOHINOOR</t>
  </si>
  <si>
    <t>7Seas Entertainment Ltd</t>
  </si>
  <si>
    <t>7SEASL</t>
  </si>
  <si>
    <t>Interactive Home Entertainment</t>
  </si>
  <si>
    <t>W H Brady &amp; Company Ltd</t>
  </si>
  <si>
    <t>WHBRADY</t>
  </si>
  <si>
    <t>MPS Infotecnics Ltd</t>
  </si>
  <si>
    <t>VISESHINFO</t>
  </si>
  <si>
    <t>Salona Cotspin Ltd</t>
  </si>
  <si>
    <t>SALONA</t>
  </si>
  <si>
    <t>Premco Global Ltd</t>
  </si>
  <si>
    <t>PREMCO</t>
  </si>
  <si>
    <t>KHFM Hospitality and Facility Management Services Ltd</t>
  </si>
  <si>
    <t>KHFM</t>
  </si>
  <si>
    <t>Emerald Leisures Ltd</t>
  </si>
  <si>
    <t>EMERALL</t>
  </si>
  <si>
    <t>Ansal Housing Ltd</t>
  </si>
  <si>
    <t>ANSALHSG</t>
  </si>
  <si>
    <t>Athena Global Technologies Ltd</t>
  </si>
  <si>
    <t>ATHENAGLO</t>
  </si>
  <si>
    <t>India Steel Works Ltd</t>
  </si>
  <si>
    <t>ISWL</t>
  </si>
  <si>
    <t>HB Estate Developers Ltd</t>
  </si>
  <si>
    <t>HBESD</t>
  </si>
  <si>
    <t>Samrat Forgings Ltd</t>
  </si>
  <si>
    <t>SAMRATFORG</t>
  </si>
  <si>
    <t>New Swan Multitech Ltd</t>
  </si>
  <si>
    <t>SWANAGRO</t>
  </si>
  <si>
    <t>Munoth Capital Market Ltd</t>
  </si>
  <si>
    <t>MUNCAPM</t>
  </si>
  <si>
    <t>Atishay Ltd</t>
  </si>
  <si>
    <t>ATISHAY</t>
  </si>
  <si>
    <t>Zenith Steel Pipes &amp; Industries Ltd</t>
  </si>
  <si>
    <t>ZENITHSTL</t>
  </si>
  <si>
    <t>Sundaram Multi Pap Ltd</t>
  </si>
  <si>
    <t>SUNDARAM</t>
  </si>
  <si>
    <t>Shervani Industrial Syndicate Ltd</t>
  </si>
  <si>
    <t>SHERVANI</t>
  </si>
  <si>
    <t>Sagarsoft (India) Ltd</t>
  </si>
  <si>
    <t>SAGARSOFT</t>
  </si>
  <si>
    <t>Indsil Hydro Power and Manganese Ltd</t>
  </si>
  <si>
    <t>INDSILHYD</t>
  </si>
  <si>
    <t>Motor and General Finance Ltd</t>
  </si>
  <si>
    <t>MOTOGENFIN</t>
  </si>
  <si>
    <t>Stratmont Industries Ltd</t>
  </si>
  <si>
    <t>STRATMONT</t>
  </si>
  <si>
    <t>Zenith Drugs Ltd</t>
  </si>
  <si>
    <t>ZENITHDRUG</t>
  </si>
  <si>
    <t>Rexnord Electronics and Controls Ltd</t>
  </si>
  <si>
    <t>REXNORD</t>
  </si>
  <si>
    <t>ANI Integrated Services Ltd</t>
  </si>
  <si>
    <t>AISL</t>
  </si>
  <si>
    <t>Quadrant Televentures Ltd</t>
  </si>
  <si>
    <t>QUADRANT</t>
  </si>
  <si>
    <t>Future Consumer Ltd</t>
  </si>
  <si>
    <t>FCONSUMER</t>
  </si>
  <si>
    <t>Touchwood Entertainment Ltd</t>
  </si>
  <si>
    <t>TOUCHWOOD</t>
  </si>
  <si>
    <t>MRO-TEK Realty Ltd</t>
  </si>
  <si>
    <t>MRO-TEK</t>
  </si>
  <si>
    <t>Skil Infrastructure Ltd</t>
  </si>
  <si>
    <t>SKIL</t>
  </si>
  <si>
    <t>Swastik Pipe Ltd</t>
  </si>
  <si>
    <t>SWASTIK</t>
  </si>
  <si>
    <t>Rishi Laser Ltd</t>
  </si>
  <si>
    <t>RISHILASE</t>
  </si>
  <si>
    <t>Aspire &amp; Innovative Advertising Ltd</t>
  </si>
  <si>
    <t>ASPIRE</t>
  </si>
  <si>
    <t>Naman In-Store (India) Ltd</t>
  </si>
  <si>
    <t>NAMAN</t>
  </si>
  <si>
    <t>Ansal Properties and Infrastructure Ltd</t>
  </si>
  <si>
    <t>ANSALAPI</t>
  </si>
  <si>
    <t>Likhami Consulting Ltd</t>
  </si>
  <si>
    <t>LIKHAMI</t>
  </si>
  <si>
    <t>Cadsys (India) Ltd</t>
  </si>
  <si>
    <t>CADSYS</t>
  </si>
  <si>
    <t>Cinerad Communications Ltd</t>
  </si>
  <si>
    <t>CINERAD</t>
  </si>
  <si>
    <t>Barak Valley Cements Ltd</t>
  </si>
  <si>
    <t>BVCL</t>
  </si>
  <si>
    <t>Gujarat Toolroom Ltd</t>
  </si>
  <si>
    <t>GUJTLRM</t>
  </si>
  <si>
    <t>Srivasavi Adhesive Tapes Ltd</t>
  </si>
  <si>
    <t>SRIVASAVI</t>
  </si>
  <si>
    <t>B-Right RealEstate Ltd</t>
  </si>
  <si>
    <t>BRRL</t>
  </si>
  <si>
    <t>Teamo Productions HQ Ltd</t>
  </si>
  <si>
    <t>TPHQ</t>
  </si>
  <si>
    <t>Sal Automotive Ltd</t>
  </si>
  <si>
    <t>SALAUTO</t>
  </si>
  <si>
    <t>Transwarranty Finance Ltd</t>
  </si>
  <si>
    <t>TFL</t>
  </si>
  <si>
    <t>AAA Technologies Ltd</t>
  </si>
  <si>
    <t>AAATECH</t>
  </si>
  <si>
    <t>MEP Infrastructure Developers Ltd</t>
  </si>
  <si>
    <t>MEP</t>
  </si>
  <si>
    <t>Kundan Edifice Ltd</t>
  </si>
  <si>
    <t>KEL</t>
  </si>
  <si>
    <t>Upsurge Investment and Finance Ltd</t>
  </si>
  <si>
    <t>UPSURGE</t>
  </si>
  <si>
    <t>Master Components Ltd</t>
  </si>
  <si>
    <t>MASTER</t>
  </si>
  <si>
    <t>Aksh Optifibre Ltd</t>
  </si>
  <si>
    <t>AKSHOPTFBR</t>
  </si>
  <si>
    <t>B C C Fuba India Ltd</t>
  </si>
  <si>
    <t>BCCFUBA</t>
  </si>
  <si>
    <t>Ultracab (India) Ltd</t>
  </si>
  <si>
    <t>ULTRACAB</t>
  </si>
  <si>
    <t>Pritika Engineering Components Ltd</t>
  </si>
  <si>
    <t>PRITIKA</t>
  </si>
  <si>
    <t>Bengal Tea &amp; Fabrics Ltd</t>
  </si>
  <si>
    <t>BENGALT</t>
  </si>
  <si>
    <t>Pioneer Embroideries Ltd</t>
  </si>
  <si>
    <t>PIONEEREMB</t>
  </si>
  <si>
    <t>Beardsell Ltd</t>
  </si>
  <si>
    <t>BEARDSELL</t>
  </si>
  <si>
    <t>Golkunda Diamonds and Jewellery Ltd</t>
  </si>
  <si>
    <t>GOLKUNDIA</t>
  </si>
  <si>
    <t>Jayant Infratech Ltd</t>
  </si>
  <si>
    <t>JAYANT</t>
  </si>
  <si>
    <t>3rd Rock Multimedia Ltd</t>
  </si>
  <si>
    <t>3RDROCK</t>
  </si>
  <si>
    <t>Active Clothing Co Ltd</t>
  </si>
  <si>
    <t>ACTIVE</t>
  </si>
  <si>
    <t>Vishal Bearings Ltd</t>
  </si>
  <si>
    <t>VISHALBL</t>
  </si>
  <si>
    <t>Power and Instrumentation (Gujarat) Ltd</t>
  </si>
  <si>
    <t>PIGL</t>
  </si>
  <si>
    <t>Bhilwara Spinners Ltd</t>
  </si>
  <si>
    <t>BHILSPIN</t>
  </si>
  <si>
    <t>VL Infraprojects Ltd</t>
  </si>
  <si>
    <t>VLINFRA</t>
  </si>
  <si>
    <t>Zenith Exports Ltd</t>
  </si>
  <si>
    <t>ZENITHEXPO</t>
  </si>
  <si>
    <t>Milgrey Finance and Investments Ltd</t>
  </si>
  <si>
    <t>ZMILGFIN</t>
  </si>
  <si>
    <t>Sumuka Agro Industries Ltd</t>
  </si>
  <si>
    <t>SUMUKA</t>
  </si>
  <si>
    <t>Aluwind Architectural Ltd</t>
  </si>
  <si>
    <t>ALUWIND</t>
  </si>
  <si>
    <t>Aprameya Engineering Ltd</t>
  </si>
  <si>
    <t>APRAMEYA</t>
  </si>
  <si>
    <t>Ahlada Engineers Ltd</t>
  </si>
  <si>
    <t>AHLADA</t>
  </si>
  <si>
    <t>Aakash Exploration Services Ltd</t>
  </si>
  <si>
    <t>AAKASH</t>
  </si>
  <si>
    <t>United Van Der Horst Ltd</t>
  </si>
  <si>
    <t>UVDRHOR</t>
  </si>
  <si>
    <t>Sampann Utpadan India Ltd</t>
  </si>
  <si>
    <t>SAMPANN</t>
  </si>
  <si>
    <t>Jhandewalas Foods Ltd</t>
  </si>
  <si>
    <t>JFL</t>
  </si>
  <si>
    <t>Kotak S&amp;P BSE Sensex ETF</t>
  </si>
  <si>
    <t>SENSEX1</t>
  </si>
  <si>
    <t>Saptarishi Agro Industries Ltd</t>
  </si>
  <si>
    <t>SPTRSHI</t>
  </si>
  <si>
    <t>Vedavaag Systems Ltd</t>
  </si>
  <si>
    <t>VEDAVAAG</t>
  </si>
  <si>
    <t>Steel City Securities Ltd</t>
  </si>
  <si>
    <t>STEELCITY</t>
  </si>
  <si>
    <t>Vaidya Sane Ayurved Laboratories Ltd</t>
  </si>
  <si>
    <t>MADHAVBAUG</t>
  </si>
  <si>
    <t>Bilcare Ltd</t>
  </si>
  <si>
    <t>BI</t>
  </si>
  <si>
    <t>City Pulse Multiplex Ltd</t>
  </si>
  <si>
    <t>CPML</t>
  </si>
  <si>
    <t>Movies &amp; Entertainment</t>
  </si>
  <si>
    <t>ITL Industries Ltd</t>
  </si>
  <si>
    <t>ITL</t>
  </si>
  <si>
    <t>ICICI Prudential Nifty Next 50 ETF</t>
  </si>
  <si>
    <t>NEXT50IETF</t>
  </si>
  <si>
    <t>Good Value Irrigation Ltd</t>
  </si>
  <si>
    <t>VUENOW</t>
  </si>
  <si>
    <t>Transteel Seating Technologies Ltd</t>
  </si>
  <si>
    <t>TRANSTEEL</t>
  </si>
  <si>
    <t>AMD Industries Ltd</t>
  </si>
  <si>
    <t>AMDIND</t>
  </si>
  <si>
    <t>Sharp Chucks and Machines Ltd</t>
  </si>
  <si>
    <t>SCML</t>
  </si>
  <si>
    <t>Vaswani Industries Ltd</t>
  </si>
  <si>
    <t>VASWANI</t>
  </si>
  <si>
    <t>Digidrive Distributors Ltd</t>
  </si>
  <si>
    <t>DIGIDRIVE</t>
  </si>
  <si>
    <t>Maiden Forgings Ltd</t>
  </si>
  <si>
    <t>MAIDEN</t>
  </si>
  <si>
    <t>Apis India Ltd</t>
  </si>
  <si>
    <t>APIS</t>
  </si>
  <si>
    <t>Energy Development Company Ltd</t>
  </si>
  <si>
    <t>ENERGYDEV</t>
  </si>
  <si>
    <t>Lotus Eye Hospital and Institute Ltd</t>
  </si>
  <si>
    <t>LOTUSEYE</t>
  </si>
  <si>
    <t>Prerna Infrabuild Ltd</t>
  </si>
  <si>
    <t>PRERINFRA</t>
  </si>
  <si>
    <t>GTV Engineering Ltd</t>
  </si>
  <si>
    <t>GTV</t>
  </si>
  <si>
    <t>B &amp; A Packaging India Ltd</t>
  </si>
  <si>
    <t>BAPACK</t>
  </si>
  <si>
    <t>Nath Industries Ltd</t>
  </si>
  <si>
    <t>NATHIND</t>
  </si>
  <si>
    <t>Palash Securities Ltd</t>
  </si>
  <si>
    <t>PALASHSECU</t>
  </si>
  <si>
    <t>Ind Swift Ltd</t>
  </si>
  <si>
    <t>INDSWFTLTD</t>
  </si>
  <si>
    <t>Gujchem Distillers India Ltd</t>
  </si>
  <si>
    <t>GUJCMDS</t>
  </si>
  <si>
    <t>Agri-Tech (India) Ltd</t>
  </si>
  <si>
    <t>AGRITECH</t>
  </si>
  <si>
    <t>Diensten Tech Ltd</t>
  </si>
  <si>
    <t>DTL</t>
  </si>
  <si>
    <t>Tanvi Foods (India) Ltd</t>
  </si>
  <si>
    <t>TANVI</t>
  </si>
  <si>
    <t>Aarey Drugs and Pharmaceuticals Ltd</t>
  </si>
  <si>
    <t>AAREYDRUGS</t>
  </si>
  <si>
    <t>Saumya Consultants Ltd</t>
  </si>
  <si>
    <t>SAUMYA</t>
  </si>
  <si>
    <t>Accel Ltd</t>
  </si>
  <si>
    <t>ACCEL</t>
  </si>
  <si>
    <t>Credent Global Finance Ltd</t>
  </si>
  <si>
    <t>CGFL</t>
  </si>
  <si>
    <t>Lahoti Overseas Ltd</t>
  </si>
  <si>
    <t>LAHOTIOV</t>
  </si>
  <si>
    <t>Raja Bahadur International Ltd</t>
  </si>
  <si>
    <t>RAJABAH</t>
  </si>
  <si>
    <t>Facor Alloys Ltd</t>
  </si>
  <si>
    <t>FACORALL</t>
  </si>
  <si>
    <t>Shri Gang Industries and Allied Products Ltd</t>
  </si>
  <si>
    <t>SHRIGANG</t>
  </si>
  <si>
    <t>Garg Furnace Ltd</t>
  </si>
  <si>
    <t>GARGFUR</t>
  </si>
  <si>
    <t>COSCO (India) Ltd</t>
  </si>
  <si>
    <t>COSCO</t>
  </si>
  <si>
    <t>Bharat Immunologicals and Biologicals Corporation Ltd</t>
  </si>
  <si>
    <t>BIBCL</t>
  </si>
  <si>
    <t>Suraj Industries Ltd</t>
  </si>
  <si>
    <t>SURJIND</t>
  </si>
  <si>
    <t>Suvidhaa Infoserve Ltd</t>
  </si>
  <si>
    <t>SUVIDHAA</t>
  </si>
  <si>
    <t>Western India Plywoods Ltd</t>
  </si>
  <si>
    <t>WIPL</t>
  </si>
  <si>
    <t>Tamboli Industries Ltd</t>
  </si>
  <si>
    <t>TAMBOLIIN</t>
  </si>
  <si>
    <t>Abhinav Capital Services Ltd</t>
  </si>
  <si>
    <t>ABHICAP</t>
  </si>
  <si>
    <t>Bhagyanagar Properties Ltd</t>
  </si>
  <si>
    <t>BHAGYAPROP</t>
  </si>
  <si>
    <t>Banka BioLoo Ltd</t>
  </si>
  <si>
    <t>BANKA</t>
  </si>
  <si>
    <t>Ajooni Biotech Ltd</t>
  </si>
  <si>
    <t>AJOONI</t>
  </si>
  <si>
    <t>Three M Paper Boards Ltd</t>
  </si>
  <si>
    <t>THREEMPAPE</t>
  </si>
  <si>
    <t>Goyal Aluminiums Ltd</t>
  </si>
  <si>
    <t>GOYALALUM</t>
  </si>
  <si>
    <t>BLS Infotech Ltd</t>
  </si>
  <si>
    <t>BLSINFOTE</t>
  </si>
  <si>
    <t>Party Cruisers Ltd</t>
  </si>
  <si>
    <t>PARTYCRUS</t>
  </si>
  <si>
    <t>Paras Petrofils Ltd</t>
  </si>
  <si>
    <t>PARASPETRO</t>
  </si>
  <si>
    <t>Binayak Tex Processors Ltd</t>
  </si>
  <si>
    <t>ZBINTXPP</t>
  </si>
  <si>
    <t>Swashthik Plascon Ltd</t>
  </si>
  <si>
    <t>SPL</t>
  </si>
  <si>
    <t>Metal, Glass &amp; Plastic Containers</t>
  </si>
  <si>
    <t>Peria Karamalai Tea and Produce Company Ltd</t>
  </si>
  <si>
    <t>PKTEA</t>
  </si>
  <si>
    <t>APM Industries Ltd</t>
  </si>
  <si>
    <t>APMIN</t>
  </si>
  <si>
    <t>Bhagwati Autocast Ltd</t>
  </si>
  <si>
    <t>BGWTATO</t>
  </si>
  <si>
    <t>Sanco Trans Ltd</t>
  </si>
  <si>
    <t>SANCTRN</t>
  </si>
  <si>
    <t>Pramara Promotions Ltd</t>
  </si>
  <si>
    <t>PRAMARA</t>
  </si>
  <si>
    <t>Integrated Personnel Services Ltd</t>
  </si>
  <si>
    <t>IPSL</t>
  </si>
  <si>
    <t>Regency Ceramics Ltd</t>
  </si>
  <si>
    <t>REGENCERAM</t>
  </si>
  <si>
    <t>TCI Industries Ltd</t>
  </si>
  <si>
    <t>TCIIND</t>
  </si>
  <si>
    <t>IBL Finance Ltd</t>
  </si>
  <si>
    <t>IBLFL</t>
  </si>
  <si>
    <t>Financial Technology</t>
  </si>
  <si>
    <t>SNL Bearings Ltd</t>
  </si>
  <si>
    <t>SNL</t>
  </si>
  <si>
    <t>HB Stockholdings Ltd</t>
  </si>
  <si>
    <t>HBSL</t>
  </si>
  <si>
    <t>Jamshri Realty Ltd</t>
  </si>
  <si>
    <t>JAMSHRI</t>
  </si>
  <si>
    <t>Real Estate Operating Companies</t>
  </si>
  <si>
    <t>Kkalpana Industries (India) Ltd</t>
  </si>
  <si>
    <t>KKALPANAIND</t>
  </si>
  <si>
    <t>Ahasolar Technologies Ltd</t>
  </si>
  <si>
    <t>AHASOLAR</t>
  </si>
  <si>
    <t>Home Improvement Retail</t>
  </si>
  <si>
    <t>Latteys Industries Ltd</t>
  </si>
  <si>
    <t>LATTEYS</t>
  </si>
  <si>
    <t>Himalaya Food International Ltd</t>
  </si>
  <si>
    <t>HFIL</t>
  </si>
  <si>
    <t>G. G. Automotive Gears Ltd</t>
  </si>
  <si>
    <t>GGAUTO</t>
  </si>
  <si>
    <t>Relicab Cable Manufacturing Ltd</t>
  </si>
  <si>
    <t>RELICAB</t>
  </si>
  <si>
    <t>Yarn Syndicate Ltd</t>
  </si>
  <si>
    <t>YARNSYN</t>
  </si>
  <si>
    <t>Eco Hotels and Resorts Ltd</t>
  </si>
  <si>
    <t>ECOHOTELS</t>
  </si>
  <si>
    <t>Quantum Gold Fund</t>
  </si>
  <si>
    <t>QGOLDHALF</t>
  </si>
  <si>
    <t>Cravatex Ltd</t>
  </si>
  <si>
    <t>CRAVATEX</t>
  </si>
  <si>
    <t>HDFC S&amp;P BSE Sensex ETF</t>
  </si>
  <si>
    <t>HDFCSENSEX</t>
  </si>
  <si>
    <t>Virat Leasing Ltd</t>
  </si>
  <si>
    <t>VLL</t>
  </si>
  <si>
    <t>Pulz Electronics Ltd</t>
  </si>
  <si>
    <t>PULZ</t>
  </si>
  <si>
    <t>Dhruva Capital Services Ltd</t>
  </si>
  <si>
    <t>DHRUVCA</t>
  </si>
  <si>
    <t>Orissa Bengal Carrier Ltd</t>
  </si>
  <si>
    <t>OBCL</t>
  </si>
  <si>
    <t>Asarfi Hospital Ltd</t>
  </si>
  <si>
    <t>ASARFI</t>
  </si>
  <si>
    <t>Rudra Gas Enterprise Ltd</t>
  </si>
  <si>
    <t>RUDRAGAS</t>
  </si>
  <si>
    <t>Sharika Enterprises Ltd</t>
  </si>
  <si>
    <t>SHARIKA</t>
  </si>
  <si>
    <t>Everest Organics Ltd</t>
  </si>
  <si>
    <t>EVERESTO</t>
  </si>
  <si>
    <t>National Fittings Ltd</t>
  </si>
  <si>
    <t>NATFIT</t>
  </si>
  <si>
    <t>Winsome Breweries Ltd</t>
  </si>
  <si>
    <t>WINSOMBR</t>
  </si>
  <si>
    <t>Brewers</t>
  </si>
  <si>
    <t>Ausom Enterprise Ltd</t>
  </si>
  <si>
    <t>AUSOMENT</t>
  </si>
  <si>
    <t>Nidhi Granites Ltd</t>
  </si>
  <si>
    <t>NIDHGRN</t>
  </si>
  <si>
    <t>Transcorp International Ltd</t>
  </si>
  <si>
    <t>TRANSCOR</t>
  </si>
  <si>
    <t>Alkali Metals Ltd</t>
  </si>
  <si>
    <t>ALKALI</t>
  </si>
  <si>
    <t>Ishan Dyes and Chemicals Ltd</t>
  </si>
  <si>
    <t>ISHANCH</t>
  </si>
  <si>
    <t>Palred Technologies Ltd</t>
  </si>
  <si>
    <t>PALREDTEC</t>
  </si>
  <si>
    <t>Mauria Udyog Ltd</t>
  </si>
  <si>
    <t>MUL</t>
  </si>
  <si>
    <t>WSFx Global Pay Ltd</t>
  </si>
  <si>
    <t>WSFX</t>
  </si>
  <si>
    <t>Securekloud Technologies Ltd</t>
  </si>
  <si>
    <t>SECURKLOUD</t>
  </si>
  <si>
    <t>Future Retail Ltd</t>
  </si>
  <si>
    <t>FRETAIL</t>
  </si>
  <si>
    <t>Cerebra Integrated Technologies Ltd</t>
  </si>
  <si>
    <t>CEREBRAINT</t>
  </si>
  <si>
    <t>Shanti Spintex Ltd</t>
  </si>
  <si>
    <t>SHANTIDENM</t>
  </si>
  <si>
    <t>Rainbow Foundations Ltd</t>
  </si>
  <si>
    <t>RAINBOWF</t>
  </si>
  <si>
    <t>D &amp; H India Ltd</t>
  </si>
  <si>
    <t>DHINDIA</t>
  </si>
  <si>
    <t>Mehai Technology Ltd</t>
  </si>
  <si>
    <t>MEHAI</t>
  </si>
  <si>
    <t>Akar Auto Industries Ltd</t>
  </si>
  <si>
    <t>AAIL</t>
  </si>
  <si>
    <t>Mysore Petro Chemicals Ltd</t>
  </si>
  <si>
    <t>MYSORPETRO</t>
  </si>
  <si>
    <t>Nagreeka Exports Ltd</t>
  </si>
  <si>
    <t>NAGREEKEXP</t>
  </si>
  <si>
    <t>Genpharmasec Ltd</t>
  </si>
  <si>
    <t>GENPHARMA</t>
  </si>
  <si>
    <t>Asit C Mehta Financial Services Ltd</t>
  </si>
  <si>
    <t>ASITCFIN</t>
  </si>
  <si>
    <t>Mercury Laboratories Ltd</t>
  </si>
  <si>
    <t>MERCURYLAB</t>
  </si>
  <si>
    <t>Fortis Malar Hospitals Ltd</t>
  </si>
  <si>
    <t>FORTISMLR</t>
  </si>
  <si>
    <t>Advik Capital Ltd</t>
  </si>
  <si>
    <t>ADVIKCA</t>
  </si>
  <si>
    <t>Arshiya Ltd</t>
  </si>
  <si>
    <t>ARSHIYA</t>
  </si>
  <si>
    <t>Kothari Fermentation and Biochem Ltd</t>
  </si>
  <si>
    <t>KFBL</t>
  </si>
  <si>
    <t>Debock Industries Ltd</t>
  </si>
  <si>
    <t>DIL</t>
  </si>
  <si>
    <t>Arunjyoti Bio Ventures Ltd</t>
  </si>
  <si>
    <t>ABVL</t>
  </si>
  <si>
    <t>Shetron Ltd</t>
  </si>
  <si>
    <t>SHETR</t>
  </si>
  <si>
    <t>Veekayem Fashion &amp; Apparels Ltd</t>
  </si>
  <si>
    <t>VEEKAYEM</t>
  </si>
  <si>
    <t>Varanium Cloud Ltd</t>
  </si>
  <si>
    <t>CLOUD</t>
  </si>
  <si>
    <t>Parnax Lab Ltd</t>
  </si>
  <si>
    <t>PARNAXLAB</t>
  </si>
  <si>
    <t>Rachana Infrastructure Ltd</t>
  </si>
  <si>
    <t>RILINFRA</t>
  </si>
  <si>
    <t>Durlax Top Surface Ltd</t>
  </si>
  <si>
    <t>DURLAX</t>
  </si>
  <si>
    <t>Shine Fashions (India) Ltd</t>
  </si>
  <si>
    <t>SHINEFASH</t>
  </si>
  <si>
    <t>Tilak Ventures Ltd</t>
  </si>
  <si>
    <t>TILAK</t>
  </si>
  <si>
    <t>Avro India Ltd</t>
  </si>
  <si>
    <t>AVROIND</t>
  </si>
  <si>
    <t>Lasa Supergenerics Ltd</t>
  </si>
  <si>
    <t>LASA</t>
  </si>
  <si>
    <t>Resonance Specialties Ltd</t>
  </si>
  <si>
    <t>RESONANCE</t>
  </si>
  <si>
    <t>Aditya Consumer Marketing Ltd</t>
  </si>
  <si>
    <t>ACML</t>
  </si>
  <si>
    <t>Modern Dairies Ltd</t>
  </si>
  <si>
    <t>MODAIRY</t>
  </si>
  <si>
    <t>Ansal Buildwell Ltd</t>
  </si>
  <si>
    <t>ANSALBU</t>
  </si>
  <si>
    <t>Gujarat Natural Resources Ltd</t>
  </si>
  <si>
    <t>GNRL</t>
  </si>
  <si>
    <t>Aztec Fluids &amp; Machinery Ltd</t>
  </si>
  <si>
    <t>AZTEC</t>
  </si>
  <si>
    <t>Shah Alloys Ltd</t>
  </si>
  <si>
    <t>SHAHALLOYS</t>
  </si>
  <si>
    <t>Times Guaranty Ltd</t>
  </si>
  <si>
    <t>TIMESGTY</t>
  </si>
  <si>
    <t>Soma Textiles &amp; Industries Ltd</t>
  </si>
  <si>
    <t>SOMATEX</t>
  </si>
  <si>
    <t>Anjani Foods Ltd</t>
  </si>
  <si>
    <t>ANJANIFOODS</t>
  </si>
  <si>
    <t>Wallfort Financial Services Ltd</t>
  </si>
  <si>
    <t>WALLFORT</t>
  </si>
  <si>
    <t>Maruti Interior Products Ltd</t>
  </si>
  <si>
    <t>SPITZE</t>
  </si>
  <si>
    <t>Home Furnishings</t>
  </si>
  <si>
    <t>United Cotfab Ltd</t>
  </si>
  <si>
    <t>COTFAB</t>
  </si>
  <si>
    <t>MRP Agro Ltd</t>
  </si>
  <si>
    <t>MRP</t>
  </si>
  <si>
    <t>Food Distributors</t>
  </si>
  <si>
    <t>Harshdeep Hortico Ltd</t>
  </si>
  <si>
    <t>HARSHDEEP</t>
  </si>
  <si>
    <t>Dynavision Ltd</t>
  </si>
  <si>
    <t>DYNAVSN</t>
  </si>
  <si>
    <t>Mcon Rasayan India Ltd</t>
  </si>
  <si>
    <t>MCON</t>
  </si>
  <si>
    <t>Shri Krishna Devcon Ltd</t>
  </si>
  <si>
    <t>SHRIKRISH</t>
  </si>
  <si>
    <t>Thacker and Company Ltd</t>
  </si>
  <si>
    <t>THACKER</t>
  </si>
  <si>
    <t>Alfred Herbert (India) Ltd</t>
  </si>
  <si>
    <t>ALFREDHE</t>
  </si>
  <si>
    <t>Madhucon Projects Ltd</t>
  </si>
  <si>
    <t>MADHUCON</t>
  </si>
  <si>
    <t>Pee Cee Cosma Sope Ltd</t>
  </si>
  <si>
    <t>PCCOSMA</t>
  </si>
  <si>
    <t>Excel Realty N Infra Ltd</t>
  </si>
  <si>
    <t>EXCEL</t>
  </si>
  <si>
    <t>HEC Infra Projects Ltd</t>
  </si>
  <si>
    <t>HECPROJECT</t>
  </si>
  <si>
    <t>Polychem Ltd</t>
  </si>
  <si>
    <t>POLYCHEM</t>
  </si>
  <si>
    <t>Holmarc Opto-Mechatronics Ltd</t>
  </si>
  <si>
    <t>HOLMARC</t>
  </si>
  <si>
    <t>Blue Pebble Ltd</t>
  </si>
  <si>
    <t>BLUEPEBBLE</t>
  </si>
  <si>
    <t>Sattrix Information Security Ltd</t>
  </si>
  <si>
    <t>SATTRIX</t>
  </si>
  <si>
    <t>Royal Cushion Vinyl Products Ltd</t>
  </si>
  <si>
    <t>ROYALCU</t>
  </si>
  <si>
    <t>Som Datt Finance Corporation Ltd</t>
  </si>
  <si>
    <t>SODFC</t>
  </si>
  <si>
    <t>Oxygenta Pharmaceutical Ltd</t>
  </si>
  <si>
    <t>OXYGENTAPH</t>
  </si>
  <si>
    <t>CIL Nova Petrochemicals Ltd</t>
  </si>
  <si>
    <t>CNOVAPETRO</t>
  </si>
  <si>
    <t>Narbada Gems and Jewellery Ltd</t>
  </si>
  <si>
    <t>NARBADA</t>
  </si>
  <si>
    <t>Damodar Industries Ltd</t>
  </si>
  <si>
    <t>DAMODARIND</t>
  </si>
  <si>
    <t>Kemp and Company Ltd</t>
  </si>
  <si>
    <t>KEMP</t>
  </si>
  <si>
    <t>Jasch Industries Ltd</t>
  </si>
  <si>
    <t>JASCH</t>
  </si>
  <si>
    <t>Chartered Logistics Ltd</t>
  </si>
  <si>
    <t>CHLOGIST</t>
  </si>
  <si>
    <t>Celebrity Fashions Ltd</t>
  </si>
  <si>
    <t>CELEBRITY</t>
  </si>
  <si>
    <t>Arnold Holdings Ltd</t>
  </si>
  <si>
    <t>ARNOLD</t>
  </si>
  <si>
    <t>Samrat Pharmachem Ltd</t>
  </si>
  <si>
    <t>SAMRATPH</t>
  </si>
  <si>
    <t>DRS Cargo Movers Ltd</t>
  </si>
  <si>
    <t>DRSCARGO</t>
  </si>
  <si>
    <t>Womancart Ltd</t>
  </si>
  <si>
    <t>WOMANCART</t>
  </si>
  <si>
    <t>Minal Industries Ltd</t>
  </si>
  <si>
    <t>MINALIND</t>
  </si>
  <si>
    <t>T &amp; I Global Ltd</t>
  </si>
  <si>
    <t>TIGLOB</t>
  </si>
  <si>
    <t>Astron Paper &amp; Board Mill Ltd</t>
  </si>
  <si>
    <t>ASTRON</t>
  </si>
  <si>
    <t>Chowgule Steamships Ltd</t>
  </si>
  <si>
    <t>CHOWGULSTM</t>
  </si>
  <si>
    <t>Raaj Medisafe India Ltd</t>
  </si>
  <si>
    <t>RAAJMEDI</t>
  </si>
  <si>
    <t>Cian Agro Industries &amp; Infrastructure Ltd</t>
  </si>
  <si>
    <t>CIANAGRO</t>
  </si>
  <si>
    <t>Bansal Roofing Products Ltd</t>
  </si>
  <si>
    <t>BRPL</t>
  </si>
  <si>
    <t>CNI Research Ltd</t>
  </si>
  <si>
    <t>CNIRESLTD</t>
  </si>
  <si>
    <t>MKP Mobility Ltd</t>
  </si>
  <si>
    <t>MKPMOB</t>
  </si>
  <si>
    <t>Sayaji Industries Ltd</t>
  </si>
  <si>
    <t>SAYAJIIND</t>
  </si>
  <si>
    <t>SunGarner Energies Ltd</t>
  </si>
  <si>
    <t>SEL</t>
  </si>
  <si>
    <t>Dangee Dums Ltd</t>
  </si>
  <si>
    <t>DANGEE</t>
  </si>
  <si>
    <t>Ludlow Jute &amp; Specialities Ltd</t>
  </si>
  <si>
    <t>LUDLOWJUT</t>
  </si>
  <si>
    <t>Reliable Data Services Ltd</t>
  </si>
  <si>
    <t>RELIABLE</t>
  </si>
  <si>
    <t>Auro Laboratories Ltd</t>
  </si>
  <si>
    <t>AUROLAB</t>
  </si>
  <si>
    <t>Source Natural Foods and Herbal Supplements Ltd</t>
  </si>
  <si>
    <t>SOURCENTRL</t>
  </si>
  <si>
    <t>Aditya BSL Nifty Next 50 ETF</t>
  </si>
  <si>
    <t>ABSLNN50ET</t>
  </si>
  <si>
    <t>Grob Tea Co Ltd</t>
  </si>
  <si>
    <t>GROBTEA</t>
  </si>
  <si>
    <t>Tokyo Plast International Ltd</t>
  </si>
  <si>
    <t>TOKYOPLAST</t>
  </si>
  <si>
    <t>KG Petrochem Ltd</t>
  </si>
  <si>
    <t>KGPETRO</t>
  </si>
  <si>
    <t>Aplab Ltd</t>
  </si>
  <si>
    <t>APLAB</t>
  </si>
  <si>
    <t>Inani Securities Ltd</t>
  </si>
  <si>
    <t>INANISEC</t>
  </si>
  <si>
    <t>Archit Organosys Ltd</t>
  </si>
  <si>
    <t>ARCHITORG</t>
  </si>
  <si>
    <t>Gokak Textiles Ltd</t>
  </si>
  <si>
    <t>GOKAKTEX</t>
  </si>
  <si>
    <t>Hisar Metal Industries Ltd</t>
  </si>
  <si>
    <t>HISARMETAL</t>
  </si>
  <si>
    <t>Promax Power Ltd</t>
  </si>
  <si>
    <t>PROMAX</t>
  </si>
  <si>
    <t>Haryana Capfin Ltd</t>
  </si>
  <si>
    <t>HARYNACAP</t>
  </si>
  <si>
    <t>Creative Castings Ltd</t>
  </si>
  <si>
    <t>Lesha Industries Ltd</t>
  </si>
  <si>
    <t>LESHAIND</t>
  </si>
  <si>
    <t>Tree House Education and Accessories Ltd</t>
  </si>
  <si>
    <t>TREEHOUSE</t>
  </si>
  <si>
    <t>Shalimar Wires Industries Ltd</t>
  </si>
  <si>
    <t>SHALIWIR</t>
  </si>
  <si>
    <t>Pressure Sensitive Systems (India) Ltd</t>
  </si>
  <si>
    <t>PRESSURS</t>
  </si>
  <si>
    <t>Kesar Terminals &amp; Infrastructure Ltd</t>
  </si>
  <si>
    <t>KTIL</t>
  </si>
  <si>
    <t>Krishanveer Forge Ltd</t>
  </si>
  <si>
    <t>KVFORGE</t>
  </si>
  <si>
    <t>Ganga Papers India Ltd</t>
  </si>
  <si>
    <t>GANGAPA</t>
  </si>
  <si>
    <t>Simbhaoli Sugars Ltd</t>
  </si>
  <si>
    <t>SIMBHALS</t>
  </si>
  <si>
    <t>Mayank Cattle Food Ltd</t>
  </si>
  <si>
    <t>MCFL</t>
  </si>
  <si>
    <t>Super Tannery Ltd</t>
  </si>
  <si>
    <t>SUPTANERY</t>
  </si>
  <si>
    <t>Biofil Chemicals and Pharmaceuticals Ltd</t>
  </si>
  <si>
    <t>BIOFILCHEM</t>
  </si>
  <si>
    <t>Nilachal Refractories Ltd</t>
  </si>
  <si>
    <t>NILACHAL</t>
  </si>
  <si>
    <t>Murae Organisor Ltd</t>
  </si>
  <si>
    <t>MURAE</t>
  </si>
  <si>
    <t>ICICI Prudential Silver ETF</t>
  </si>
  <si>
    <t>SILVERIETF</t>
  </si>
  <si>
    <t>AK Spintex Ltd</t>
  </si>
  <si>
    <t>AKSPINTEX</t>
  </si>
  <si>
    <t>Welcast Steels Ltd</t>
  </si>
  <si>
    <t>ZWELCAST</t>
  </si>
  <si>
    <t>One Global Service Provider Ltd</t>
  </si>
  <si>
    <t>ONEGLOBAL</t>
  </si>
  <si>
    <t>Srei Infrastructure Finance Ltd</t>
  </si>
  <si>
    <t>SREINFRA</t>
  </si>
  <si>
    <t>Mangalam Alloys Ltd</t>
  </si>
  <si>
    <t>MAL</t>
  </si>
  <si>
    <t>Sati Poly Plast Ltd</t>
  </si>
  <si>
    <t>SATIPOLY</t>
  </si>
  <si>
    <t>Yogi Ltd</t>
  </si>
  <si>
    <t>YOGI</t>
  </si>
  <si>
    <t>Cinevista Ltd</t>
  </si>
  <si>
    <t>CINEVISTA</t>
  </si>
  <si>
    <t>Alstone Textiles (India) Ltd</t>
  </si>
  <si>
    <t>ALSTONE</t>
  </si>
  <si>
    <t>Freshtrop Fruits Ltd</t>
  </si>
  <si>
    <t>FRSHTRP</t>
  </si>
  <si>
    <t>Acme Resources Ltd</t>
  </si>
  <si>
    <t>ACME</t>
  </si>
  <si>
    <t>Porwal Auto Components Ltd</t>
  </si>
  <si>
    <t>PORWAL</t>
  </si>
  <si>
    <t>Mukesh Babu Financial Services Ltd</t>
  </si>
  <si>
    <t>MUKESHB</t>
  </si>
  <si>
    <t>Mohini Health &amp; Hygiene Ltd</t>
  </si>
  <si>
    <t>MHHL</t>
  </si>
  <si>
    <t>Karma Energy Ltd</t>
  </si>
  <si>
    <t>KARMAENG</t>
  </si>
  <si>
    <t>Seya Industries Ltd</t>
  </si>
  <si>
    <t>SEYAIND</t>
  </si>
  <si>
    <t>Gujarat Containers Ltd</t>
  </si>
  <si>
    <t>GUJCONT</t>
  </si>
  <si>
    <t>Sambhaav Media Ltd</t>
  </si>
  <si>
    <t>SAMBHAAV</t>
  </si>
  <si>
    <t>Deem Roll Tech Ltd</t>
  </si>
  <si>
    <t>DEEM</t>
  </si>
  <si>
    <t>Trishakti Industries Ltd</t>
  </si>
  <si>
    <t>TRISHAKT</t>
  </si>
  <si>
    <t>Skyline Millars Ltd</t>
  </si>
  <si>
    <t>SKYLMILAR</t>
  </si>
  <si>
    <t>Marco Cables &amp; Conductors Ltd</t>
  </si>
  <si>
    <t>MARCO</t>
  </si>
  <si>
    <t>Titan Securities Ltd</t>
  </si>
  <si>
    <t>TITANSEC</t>
  </si>
  <si>
    <t>Dutron Polymers Ltd</t>
  </si>
  <si>
    <t>DUTRON</t>
  </si>
  <si>
    <t>SecMark Consultancy Ltd</t>
  </si>
  <si>
    <t>SECMARK</t>
  </si>
  <si>
    <t>Future Enterprises Ltd</t>
  </si>
  <si>
    <t>FELDVR</t>
  </si>
  <si>
    <t>Shilp Gravures Ltd</t>
  </si>
  <si>
    <t>SHILGRAVQ</t>
  </si>
  <si>
    <t>Yaari Digital Integrated Services Ltd</t>
  </si>
  <si>
    <t>YAARI</t>
  </si>
  <si>
    <t>Silkflex Polymers (India) Ltd</t>
  </si>
  <si>
    <t>SILKFLEX</t>
  </si>
  <si>
    <t>Remi Edelstahl Tubulars Ltd</t>
  </si>
  <si>
    <t>REMIEDEL</t>
  </si>
  <si>
    <t>AIK Pipes and Polymers Ltd</t>
  </si>
  <si>
    <t>AIKPIPES</t>
  </si>
  <si>
    <t>Dhanashree Electronics Ltd</t>
  </si>
  <si>
    <t>DEL</t>
  </si>
  <si>
    <t>Madhav Copper Ltd</t>
  </si>
  <si>
    <t>MCL</t>
  </si>
  <si>
    <t>Delta Manufacturing Ltd</t>
  </si>
  <si>
    <t>DELTAMAGNT</t>
  </si>
  <si>
    <t>NCL Research and Financial Services Ltd</t>
  </si>
  <si>
    <t>NCLRESE</t>
  </si>
  <si>
    <t>Baroda Extrusion Ltd</t>
  </si>
  <si>
    <t>BAROEXT</t>
  </si>
  <si>
    <t>Deepak Chemtex Ltd</t>
  </si>
  <si>
    <t>DEEPAKCHEM</t>
  </si>
  <si>
    <t>Vippy Spinpro Ltd</t>
  </si>
  <si>
    <t>VIPPYSP</t>
  </si>
  <si>
    <t>Orient Press Ltd</t>
  </si>
  <si>
    <t>ORIENTLTD</t>
  </si>
  <si>
    <t>Rasi Electrodes Ltd</t>
  </si>
  <si>
    <t>RASIELEC</t>
  </si>
  <si>
    <t>Sameera Agro and Infra Ltd</t>
  </si>
  <si>
    <t>SAIFL</t>
  </si>
  <si>
    <t>Homebuilding</t>
  </si>
  <si>
    <t>Simmonds Marshall Ltd</t>
  </si>
  <si>
    <t>SIMMOND</t>
  </si>
  <si>
    <t>Pritish Nandy Communications Ltd</t>
  </si>
  <si>
    <t>PNC</t>
  </si>
  <si>
    <t>Shristi Infrastructure Development Corporation Ltd</t>
  </si>
  <si>
    <t>SHRISTI</t>
  </si>
  <si>
    <t>Key Corp Ltd</t>
  </si>
  <si>
    <t>KEYCORP</t>
  </si>
  <si>
    <t>Hariyana Ship Breakers Ltd</t>
  </si>
  <si>
    <t>HRYNSHP</t>
  </si>
  <si>
    <t>Scoobee Day Garments (India) Ltd</t>
  </si>
  <si>
    <t>SCOOBEEDAY</t>
  </si>
  <si>
    <t>Constronics Infra Ltd</t>
  </si>
  <si>
    <t>CONSTRONIC</t>
  </si>
  <si>
    <t>Retina Paints Ltd</t>
  </si>
  <si>
    <t>RETINA</t>
  </si>
  <si>
    <t>McNally Bharat Engg Co Ltd</t>
  </si>
  <si>
    <t>MBECL</t>
  </si>
  <si>
    <t>Rajeshwari Cans Ltd</t>
  </si>
  <si>
    <t>RCAN</t>
  </si>
  <si>
    <t>Trescon Ltd</t>
  </si>
  <si>
    <t>TRESCON</t>
  </si>
  <si>
    <t>Prolife Industries Ltd</t>
  </si>
  <si>
    <t>PROLIFE</t>
  </si>
  <si>
    <t>Gujarat Poly Electronics Ltd</t>
  </si>
  <si>
    <t>GUJARATPOLY</t>
  </si>
  <si>
    <t>Acknit Industries Ltd</t>
  </si>
  <si>
    <t>ACKNIT</t>
  </si>
  <si>
    <t>Ameya Precision Engineers Ltd</t>
  </si>
  <si>
    <t>AMEYA</t>
  </si>
  <si>
    <t>Rama Vision Ltd</t>
  </si>
  <si>
    <t>RAMAVISION</t>
  </si>
  <si>
    <t>Kaizen Agro Infrabuild Ltd</t>
  </si>
  <si>
    <t>KAIZENAGRO</t>
  </si>
  <si>
    <t>Vinny Overseas Ltd</t>
  </si>
  <si>
    <t>VINNY</t>
  </si>
  <si>
    <t>Keerthi Industries Ltd</t>
  </si>
  <si>
    <t>KEERTHI</t>
  </si>
  <si>
    <t>Riddhi Corporate Services Ltd</t>
  </si>
  <si>
    <t>RIDDHICORP</t>
  </si>
  <si>
    <t>AVSL Industries Ltd</t>
  </si>
  <si>
    <t>AVSL</t>
  </si>
  <si>
    <t>Sanrhea Technical Textiles Ltd</t>
  </si>
  <si>
    <t>SANTETX</t>
  </si>
  <si>
    <t>Futuristic Solutions Ltd</t>
  </si>
  <si>
    <t>FUTSOL</t>
  </si>
  <si>
    <t>Kontor Space Ltd</t>
  </si>
  <si>
    <t>KONTOR</t>
  </si>
  <si>
    <t>SKP Securities Ltd</t>
  </si>
  <si>
    <t>SKPSEC</t>
  </si>
  <si>
    <t>Daikaffil Chemicals India Ltd</t>
  </si>
  <si>
    <t>DAIKAFFI</t>
  </si>
  <si>
    <t>Mohite Industries Ltd</t>
  </si>
  <si>
    <t>MOHITE</t>
  </si>
  <si>
    <t>Southern Magnesium and Chemicals Ltd</t>
  </si>
  <si>
    <t>SOUTHMG</t>
  </si>
  <si>
    <t>LIC MF Nifty 8-13 yr G-Sec ETF</t>
  </si>
  <si>
    <t>LICNETFGSC</t>
  </si>
  <si>
    <t>Royale Manor Hotels and Industries Ltd</t>
  </si>
  <si>
    <t>RAYALEMA</t>
  </si>
  <si>
    <t>Macobs Technologies Ltd</t>
  </si>
  <si>
    <t>MACOBSTECH</t>
  </si>
  <si>
    <t>Vidli Restaurants Ltd</t>
  </si>
  <si>
    <t>VIDLI</t>
  </si>
  <si>
    <t>Bheema Cements Ltd</t>
  </si>
  <si>
    <t>BHEEMACEM</t>
  </si>
  <si>
    <t>Tayo Rolls Ltd</t>
  </si>
  <si>
    <t>TATAYODOGA</t>
  </si>
  <si>
    <t>Auro Impex &amp; Chemicals Ltd</t>
  </si>
  <si>
    <t>AUROIMPEX</t>
  </si>
  <si>
    <t>Bright Brothers Ltd</t>
  </si>
  <si>
    <t>BRIGHTBR</t>
  </si>
  <si>
    <t>Filtra Consultants and Engineers Ltd</t>
  </si>
  <si>
    <t>FILTRA</t>
  </si>
  <si>
    <t>Nrb Industrial Bearings Ltd</t>
  </si>
  <si>
    <t>NIBL</t>
  </si>
  <si>
    <t>TPI India Ltd</t>
  </si>
  <si>
    <t>TPINDIA</t>
  </si>
  <si>
    <t>Shivam Chemicals Ltd</t>
  </si>
  <si>
    <t>SHIVAM</t>
  </si>
  <si>
    <t>IDBI Gold Exchange Traded Fund</t>
  </si>
  <si>
    <t>LICMFGOLD</t>
  </si>
  <si>
    <t>BLB Ltd</t>
  </si>
  <si>
    <t>BLBLIMITED</t>
  </si>
  <si>
    <t>BSEL Algo Ltd</t>
  </si>
  <si>
    <t>BSELALGO</t>
  </si>
  <si>
    <t>Gujarat Hotels Ltd</t>
  </si>
  <si>
    <t>GUJHOTE</t>
  </si>
  <si>
    <t>Vasundhara Rasayans Ltd</t>
  </si>
  <si>
    <t>VRL</t>
  </si>
  <si>
    <t>Patdiam Jewellery Ltd</t>
  </si>
  <si>
    <t>PJL</t>
  </si>
  <si>
    <t>Global Pet Industries Ltd</t>
  </si>
  <si>
    <t>GLOBALPET</t>
  </si>
  <si>
    <t>Aayush Wellness Ltd</t>
  </si>
  <si>
    <t>AAYUSH</t>
  </si>
  <si>
    <t>Arihant Academy Ltd</t>
  </si>
  <si>
    <t>ARIHANTACA</t>
  </si>
  <si>
    <t>Real Touch Finance Ltd</t>
  </si>
  <si>
    <t>RTFL</t>
  </si>
  <si>
    <t>Everlon Financials Ltd</t>
  </si>
  <si>
    <t>EVERFIN</t>
  </si>
  <si>
    <t>Sakthi Finance Ltd</t>
  </si>
  <si>
    <t>SAKTHIFIN</t>
  </si>
  <si>
    <t>Agro Phos (India) Ltd</t>
  </si>
  <si>
    <t>AGROPHOS</t>
  </si>
  <si>
    <t>KBS India Ltd</t>
  </si>
  <si>
    <t>KBSINDIA</t>
  </si>
  <si>
    <t>Quicktouch Technologies Ltd</t>
  </si>
  <si>
    <t>QUICKTOUCH</t>
  </si>
  <si>
    <t>Maitreya Medicare Ltd</t>
  </si>
  <si>
    <t>MAITREYA</t>
  </si>
  <si>
    <t>Raminfo Ltd</t>
  </si>
  <si>
    <t>RAMINFO</t>
  </si>
  <si>
    <t>Lykis Ltd</t>
  </si>
  <si>
    <t>LYKISLTD</t>
  </si>
  <si>
    <t>Globesecure Technologies Ltd</t>
  </si>
  <si>
    <t>GSTL</t>
  </si>
  <si>
    <t>Biogen Pharmachem Industries Ltd</t>
  </si>
  <si>
    <t>BIOGEN</t>
  </si>
  <si>
    <t>Independent Power Producers &amp; Energy Traders</t>
  </si>
  <si>
    <t>Aimco Pesticides Ltd</t>
  </si>
  <si>
    <t>AIMCOPEST</t>
  </si>
  <si>
    <t>Hindustan Hardy Ltd</t>
  </si>
  <si>
    <t>HINDHARD</t>
  </si>
  <si>
    <t>Krypton Industries Ltd</t>
  </si>
  <si>
    <t>KRYPTONQ</t>
  </si>
  <si>
    <t>Siddhika Coatings Ltd</t>
  </si>
  <si>
    <t>SIDDHIKA</t>
  </si>
  <si>
    <t>Graphisads Ltd</t>
  </si>
  <si>
    <t>GRAPHISAD</t>
  </si>
  <si>
    <t>Pulsar International Ltd</t>
  </si>
  <si>
    <t>PULSRIN</t>
  </si>
  <si>
    <t>Dollex Agrotech Ltd</t>
  </si>
  <si>
    <t>DOLLEX</t>
  </si>
  <si>
    <t>Goel Food Products Ltd</t>
  </si>
  <si>
    <t>GOEL</t>
  </si>
  <si>
    <t>Agni Green Power Ltd</t>
  </si>
  <si>
    <t>AGNI</t>
  </si>
  <si>
    <t>Achyut Healthcare Ltd</t>
  </si>
  <si>
    <t>ACHYUT</t>
  </si>
  <si>
    <t>Manoj Ceramic Ltd</t>
  </si>
  <si>
    <t>MCPL</t>
  </si>
  <si>
    <t>Krishna Ventures Ltd</t>
  </si>
  <si>
    <t>KRISHNA</t>
  </si>
  <si>
    <t>Moksh Ornaments Ltd</t>
  </si>
  <si>
    <t>MOKSH</t>
  </si>
  <si>
    <t>Jeevan Scientific Technology Ltd</t>
  </si>
  <si>
    <t>JSTL</t>
  </si>
  <si>
    <t>Ganga Forging Ltd</t>
  </si>
  <si>
    <t>GANGAFORGE</t>
  </si>
  <si>
    <t>Vasudhagama Enterprises Ltd</t>
  </si>
  <si>
    <t>VASUDHAGAM</t>
  </si>
  <si>
    <t>Tera Software Ltd</t>
  </si>
  <si>
    <t>TERASOFT</t>
  </si>
  <si>
    <t>Kay Power and Paper Ltd</t>
  </si>
  <si>
    <t>KAYPOWR</t>
  </si>
  <si>
    <t>Polylink Polymers (India) Ltd</t>
  </si>
  <si>
    <t>POLYLINK</t>
  </si>
  <si>
    <t>SVP Global Textiles Ltd</t>
  </si>
  <si>
    <t>SVPGLOB</t>
  </si>
  <si>
    <t>Universal Starch Chem Allied Ltd</t>
  </si>
  <si>
    <t>UNIVSTAR</t>
  </si>
  <si>
    <t>Healthy Life Agritec Ltd</t>
  </si>
  <si>
    <t>HEALTHYLIFE</t>
  </si>
  <si>
    <t>Aro Granite Industries Ltd</t>
  </si>
  <si>
    <t>AROGRANITE</t>
  </si>
  <si>
    <t>Precision Metaliks Ltd</t>
  </si>
  <si>
    <t>PRECISION</t>
  </si>
  <si>
    <t>Expo Gas Containers Ltd</t>
  </si>
  <si>
    <t>EXPOGAS</t>
  </si>
  <si>
    <t>Mirae Asset S&amp;P 500 Top 50 ETF</t>
  </si>
  <si>
    <t>MASPTOP50</t>
  </si>
  <si>
    <t>ITCONS e-Solutions Ltd</t>
  </si>
  <si>
    <t>ITCONS</t>
  </si>
  <si>
    <t>Human Resource &amp; Employment Services</t>
  </si>
  <si>
    <t>Growington Ventures India Ltd</t>
  </si>
  <si>
    <t>GROWINGTON</t>
  </si>
  <si>
    <t>Sangam Finserv Ltd</t>
  </si>
  <si>
    <t>SANGAMFIN</t>
  </si>
  <si>
    <t>Saboo Sodium Chloro Ltd</t>
  </si>
  <si>
    <t>SABOOSOD</t>
  </si>
  <si>
    <t>Lexus Granito (India) Ltd</t>
  </si>
  <si>
    <t>LEXUS</t>
  </si>
  <si>
    <t>Medicamen Organics Ltd</t>
  </si>
  <si>
    <t>MEDIORG</t>
  </si>
  <si>
    <t>Rapicut Carbides Ltd</t>
  </si>
  <si>
    <t>RAPICUT</t>
  </si>
  <si>
    <t>Dharni Capital Services Ltd</t>
  </si>
  <si>
    <t>DHARNI</t>
  </si>
  <si>
    <t>Pentagon Rubber Ltd</t>
  </si>
  <si>
    <t>PENTAGON</t>
  </si>
  <si>
    <t>East West Freight Carriers Ltd</t>
  </si>
  <si>
    <t>EASTWEST</t>
  </si>
  <si>
    <t>Kiduja India Ltd</t>
  </si>
  <si>
    <t>KIDUJA</t>
  </si>
  <si>
    <t>Radiowalla Network Ltd</t>
  </si>
  <si>
    <t>RADIOWALLA</t>
  </si>
  <si>
    <t>IFL Enterprises Ltd</t>
  </si>
  <si>
    <t>IFL</t>
  </si>
  <si>
    <t>Aarvee Denims and Exports Ltd</t>
  </si>
  <si>
    <t>AARVEEDEN</t>
  </si>
  <si>
    <t>Banas Finance Ltd</t>
  </si>
  <si>
    <t>BANASFN</t>
  </si>
  <si>
    <t>Synoptics Technologies Ltd</t>
  </si>
  <si>
    <t>SYNOPTICS</t>
  </si>
  <si>
    <t>Mahickra Chemicals Ltd</t>
  </si>
  <si>
    <t>MAHICKRA</t>
  </si>
  <si>
    <t>Jindal Hotels Ltd</t>
  </si>
  <si>
    <t>JINDHOT</t>
  </si>
  <si>
    <t>F Mec International Financial Services Ltd</t>
  </si>
  <si>
    <t>FMEC</t>
  </si>
  <si>
    <t>Twentyfirst Century Management Services Ltd</t>
  </si>
  <si>
    <t>21STCENMGM</t>
  </si>
  <si>
    <t>GACM Technologies Ltd</t>
  </si>
  <si>
    <t>GATECH</t>
  </si>
  <si>
    <t>Mirae Asset NYSE FANG+ ETF</t>
  </si>
  <si>
    <t>MAFANG</t>
  </si>
  <si>
    <t>Archies Ltd</t>
  </si>
  <si>
    <t>ARCHIES</t>
  </si>
  <si>
    <t>Arabian Petroleum Ltd</t>
  </si>
  <si>
    <t>ARABIAN</t>
  </si>
  <si>
    <t>Sky Industries Ltd</t>
  </si>
  <si>
    <t>SKYIND</t>
  </si>
  <si>
    <t>Ravi Kumar Distilleries Ltd</t>
  </si>
  <si>
    <t>RKDL</t>
  </si>
  <si>
    <t>Alkosign Ltd</t>
  </si>
  <si>
    <t>ALKOSIGN</t>
  </si>
  <si>
    <t>Marshall Machines Ltd</t>
  </si>
  <si>
    <t>MARSHALL</t>
  </si>
  <si>
    <t>Alfa Transformers Ltd</t>
  </si>
  <si>
    <t>ALFATRAN</t>
  </si>
  <si>
    <t>Baba Food Processing (India) Ltd</t>
  </si>
  <si>
    <t>BABAFP</t>
  </si>
  <si>
    <t>Trans India House Impex Ltd</t>
  </si>
  <si>
    <t>TIHIL</t>
  </si>
  <si>
    <t>CMX Holdings Ltd</t>
  </si>
  <si>
    <t>SIELFNS</t>
  </si>
  <si>
    <t>Perfectpac Ltd</t>
  </si>
  <si>
    <t>PERFEPA</t>
  </si>
  <si>
    <t>TCFC Finance Ltd</t>
  </si>
  <si>
    <t>TCFCFINQ</t>
  </si>
  <si>
    <t>Aditya BSL Nifty Bank ETF</t>
  </si>
  <si>
    <t>ABSLBANETF</t>
  </si>
  <si>
    <t>Amrapali Industries Ltd</t>
  </si>
  <si>
    <t>AMRAPLIN</t>
  </si>
  <si>
    <t>Superior Industrial Enterprises Ltd</t>
  </si>
  <si>
    <t>SIEL</t>
  </si>
  <si>
    <t>Nova Iron and Steel Ltd</t>
  </si>
  <si>
    <t>NOVIS</t>
  </si>
  <si>
    <t>Presstonic Engineering Ltd</t>
  </si>
  <si>
    <t>PRESSTONIC</t>
  </si>
  <si>
    <t>Locomotive Engines &amp; Rolling Stock</t>
  </si>
  <si>
    <t>ICICI Prudential S&amp;P BSE Liquid Rate ETF</t>
  </si>
  <si>
    <t>LIQUIDIETF</t>
  </si>
  <si>
    <t>Supra Pacific Financial Services Ltd</t>
  </si>
  <si>
    <t>SUPRAPFSL</t>
  </si>
  <si>
    <t>Eiko Lifesciences Ltd</t>
  </si>
  <si>
    <t>EIKO</t>
  </si>
  <si>
    <t>Rasandik Engineering Industries India Ltd</t>
  </si>
  <si>
    <t>RASANDIK</t>
  </si>
  <si>
    <t>Envair Electrodyne Ltd</t>
  </si>
  <si>
    <t>ENVAIREL</t>
  </si>
  <si>
    <t>Dev Labtech Venture Ltd</t>
  </si>
  <si>
    <t>DEVLAB</t>
  </si>
  <si>
    <t>Kalyan Capitals Ltd</t>
  </si>
  <si>
    <t>KALYANCAP</t>
  </si>
  <si>
    <t>M V K Agro Food Product Ltd</t>
  </si>
  <si>
    <t>MVKAGRO</t>
  </si>
  <si>
    <t>HOV Services Ltd</t>
  </si>
  <si>
    <t>HOVS</t>
  </si>
  <si>
    <t>Astal Laboratories Ltd</t>
  </si>
  <si>
    <t>ASTALLTD</t>
  </si>
  <si>
    <t>Sam Industries Ltd</t>
  </si>
  <si>
    <t>SAMINDUS</t>
  </si>
  <si>
    <t>Hindustan Appliances Ltd</t>
  </si>
  <si>
    <t>HINDAPL</t>
  </si>
  <si>
    <t>Shree Krishna Infrastructure Ltd</t>
  </si>
  <si>
    <t>SKIFL</t>
  </si>
  <si>
    <t>Dhanalaxmi Roto Spinners Ltd</t>
  </si>
  <si>
    <t>DHANROTO</t>
  </si>
  <si>
    <t>Innovative Tech Pack Ltd</t>
  </si>
  <si>
    <t>INNOVTEC</t>
  </si>
  <si>
    <t>Ambar Protein Industries Ltd</t>
  </si>
  <si>
    <t>AMBARPIL</t>
  </si>
  <si>
    <t>Optimus Finance Ltd</t>
  </si>
  <si>
    <t>OPTIFIN</t>
  </si>
  <si>
    <t>Ceejay Finance Ltd</t>
  </si>
  <si>
    <t>CEEJAY</t>
  </si>
  <si>
    <t>Max Heights Infrastructure Ltd</t>
  </si>
  <si>
    <t>MAXHEIGHTS</t>
  </si>
  <si>
    <t>Balkrishna Paper Mills Ltd</t>
  </si>
  <si>
    <t>BALKRISHNA</t>
  </si>
  <si>
    <t>James Warren Tea Ltd</t>
  </si>
  <si>
    <t>JAMESWARREN</t>
  </si>
  <si>
    <t>Malu Paper Mills Ltd</t>
  </si>
  <si>
    <t>MALUPAPER</t>
  </si>
  <si>
    <t>Slone Infosystems Ltd</t>
  </si>
  <si>
    <t>SLONE</t>
  </si>
  <si>
    <t>Divyashakti Ltd</t>
  </si>
  <si>
    <t>DIVSHKT</t>
  </si>
  <si>
    <t>Raj Oil Mills Ltd</t>
  </si>
  <si>
    <t>ROML</t>
  </si>
  <si>
    <t>Crop Life Science Ltd</t>
  </si>
  <si>
    <t>CLSL</t>
  </si>
  <si>
    <t>Rajgor Castor Derivatives Ltd</t>
  </si>
  <si>
    <t>RCDL</t>
  </si>
  <si>
    <t>Terai Tea Co Ltd</t>
  </si>
  <si>
    <t>TERAI</t>
  </si>
  <si>
    <t>Thinkink Picturez Ltd</t>
  </si>
  <si>
    <t>THINKINK</t>
  </si>
  <si>
    <t>Sunil Healthcare Ltd</t>
  </si>
  <si>
    <t>SUNLOC</t>
  </si>
  <si>
    <t>Popees Cares Ltd</t>
  </si>
  <si>
    <t>POPEES</t>
  </si>
  <si>
    <t>Punjab Communications Ltd</t>
  </si>
  <si>
    <t>PUNJCOMMU</t>
  </si>
  <si>
    <t>Shiva Mills Ltd</t>
  </si>
  <si>
    <t>SHIVAMILLS</t>
  </si>
  <si>
    <t>Akiko Global Services Ltd</t>
  </si>
  <si>
    <t>AKIKO</t>
  </si>
  <si>
    <t>Evans Electric Ltd</t>
  </si>
  <si>
    <t>EVANS</t>
  </si>
  <si>
    <t>HB Portfolio Ltd</t>
  </si>
  <si>
    <t>HBPOR</t>
  </si>
  <si>
    <t>Titan Intech Ltd</t>
  </si>
  <si>
    <t>TITANIN</t>
  </si>
  <si>
    <t>Kreon Finnancial Services Ltd</t>
  </si>
  <si>
    <t>KREONFIN</t>
  </si>
  <si>
    <t>Maestros Electronics &amp; Telecommunications Systems Ltd</t>
  </si>
  <si>
    <t>METSL</t>
  </si>
  <si>
    <t>Ganesha Ecoverse Ltd</t>
  </si>
  <si>
    <t>GANVERSE</t>
  </si>
  <si>
    <t>Kranti Industries Ltd</t>
  </si>
  <si>
    <t>KRANTI</t>
  </si>
  <si>
    <t>Chrome Silicon Ltd</t>
  </si>
  <si>
    <t>CHROME</t>
  </si>
  <si>
    <t>Vishwas Agri Seeds Ltd</t>
  </si>
  <si>
    <t>VISHWAS</t>
  </si>
  <si>
    <t>Kanishk Steel Industries Ltd</t>
  </si>
  <si>
    <t>KANSHST</t>
  </si>
  <si>
    <t>Virat Industries Ltd</t>
  </si>
  <si>
    <t>VIRAT</t>
  </si>
  <si>
    <t>Elegant Marbles and Grani Industries Ltd</t>
  </si>
  <si>
    <t>ELEMARB</t>
  </si>
  <si>
    <t>Escorp Asset Management Ltd</t>
  </si>
  <si>
    <t>ESCORP</t>
  </si>
  <si>
    <t>Auto Pins (India) Ltd</t>
  </si>
  <si>
    <t>AUTOPINS</t>
  </si>
  <si>
    <t>Modulex Construction Technologies Ltd</t>
  </si>
  <si>
    <t>MODULEX</t>
  </si>
  <si>
    <t>Royal Sense Ltd</t>
  </si>
  <si>
    <t>ROYAL</t>
  </si>
  <si>
    <t>P B M Polytex Ltd</t>
  </si>
  <si>
    <t>PBMPOLY</t>
  </si>
  <si>
    <t>Phoenix International Ltd</t>
  </si>
  <si>
    <t>PHOENXINTL</t>
  </si>
  <si>
    <t>Prospect Commodities Ltd</t>
  </si>
  <si>
    <t>PCL</t>
  </si>
  <si>
    <t>Service Care Ltd</t>
  </si>
  <si>
    <t>SERVICE</t>
  </si>
  <si>
    <t>Shri Vasuprada Plantations Ltd</t>
  </si>
  <si>
    <t>VASUPRADA</t>
  </si>
  <si>
    <t>We Win Ltd</t>
  </si>
  <si>
    <t>WEWIN</t>
  </si>
  <si>
    <t>Motilal Oswal Midcap 100 ETF</t>
  </si>
  <si>
    <t>MOM100</t>
  </si>
  <si>
    <t>Modipon Ltd</t>
  </si>
  <si>
    <t>MODIPON</t>
  </si>
  <si>
    <t>Orient Beverages Ltd</t>
  </si>
  <si>
    <t>ORIBEVER</t>
  </si>
  <si>
    <t>Morarka Finance Ltd</t>
  </si>
  <si>
    <t>MORARKFI</t>
  </si>
  <si>
    <t>Pattech Fitwell Tube Components Ltd</t>
  </si>
  <si>
    <t>PATTECH</t>
  </si>
  <si>
    <t>G-Tec Jainx Education Ltd</t>
  </si>
  <si>
    <t>GTECJAINX</t>
  </si>
  <si>
    <t>Globalspace Technologies Ltd</t>
  </si>
  <si>
    <t>Omfurn India Ltd</t>
  </si>
  <si>
    <t>OMFURN</t>
  </si>
  <si>
    <t>Bombay Cycle and Motor Agency Ltd</t>
  </si>
  <si>
    <t>BOMBCYC</t>
  </si>
  <si>
    <t>Nhc Foods Ltd</t>
  </si>
  <si>
    <t>NHCFOODS</t>
  </si>
  <si>
    <t>Makers Laboratories Ltd</t>
  </si>
  <si>
    <t>MAKERSL</t>
  </si>
  <si>
    <t>Rollatainers Ltd</t>
  </si>
  <si>
    <t>ROLLT</t>
  </si>
  <si>
    <t>Khoobsurat Ltd</t>
  </si>
  <si>
    <t>KHOOBSURAT</t>
  </si>
  <si>
    <t>Rathi Bars Ltd</t>
  </si>
  <si>
    <t>RATHIBAR</t>
  </si>
  <si>
    <t>Riba Textiles Ltd</t>
  </si>
  <si>
    <t>RIBATEX</t>
  </si>
  <si>
    <t>Elixir Capital Ltd</t>
  </si>
  <si>
    <t>ELIXIR</t>
  </si>
  <si>
    <t>Siti Networks Ltd</t>
  </si>
  <si>
    <t>SITINET</t>
  </si>
  <si>
    <t>Rex Pipes and Cables Industries Ltd</t>
  </si>
  <si>
    <t>REXPIPES</t>
  </si>
  <si>
    <t>LCC Infotech Ltd</t>
  </si>
  <si>
    <t>LCCINFOTEC</t>
  </si>
  <si>
    <t>Diligent Media Corporation Ltd</t>
  </si>
  <si>
    <t>DNAMEDIA</t>
  </si>
  <si>
    <t>Godavari Drugs Ltd</t>
  </si>
  <si>
    <t>GODAVARI</t>
  </si>
  <si>
    <t>Sri KPR Industries Ltd</t>
  </si>
  <si>
    <t>SRIKPRIND</t>
  </si>
  <si>
    <t>Inter Globe Finance Ltd</t>
  </si>
  <si>
    <t>INTRGLB</t>
  </si>
  <si>
    <t>Joindre Capital Services Ltd</t>
  </si>
  <si>
    <t>JOINDRE</t>
  </si>
  <si>
    <t>Arvind and Company Shipping Agencies Ltd</t>
  </si>
  <si>
    <t>ACSAL</t>
  </si>
  <si>
    <t>Vertexplus Technologies Ltd</t>
  </si>
  <si>
    <t>VERTEXPLUS</t>
  </si>
  <si>
    <t>Le Lavoir Ltd</t>
  </si>
  <si>
    <t>LELAVOIR</t>
  </si>
  <si>
    <t>Deccan Health Care Ltd</t>
  </si>
  <si>
    <t>DECCAN</t>
  </si>
  <si>
    <t>Kenvi Jewels Ltd</t>
  </si>
  <si>
    <t>KENVI</t>
  </si>
  <si>
    <t>Kotak Nifty PSU Bank ETF</t>
  </si>
  <si>
    <t>PSUBANK</t>
  </si>
  <si>
    <t>Bombay Metrics Supply Chain Ltd</t>
  </si>
  <si>
    <t>BMETRICS</t>
  </si>
  <si>
    <t>Vels Film International Ltd</t>
  </si>
  <si>
    <t>VELS</t>
  </si>
  <si>
    <t>Kalahridhaan Trendz Ltd</t>
  </si>
  <si>
    <t>KTL</t>
  </si>
  <si>
    <t>Invesco India Gold Exchange Traded Fund</t>
  </si>
  <si>
    <t>IVZINGOLD</t>
  </si>
  <si>
    <t>Clara Industries Ltd</t>
  </si>
  <si>
    <t>CLARA</t>
  </si>
  <si>
    <t>Ekansh Concepts Ltd</t>
  </si>
  <si>
    <t>EKANSH</t>
  </si>
  <si>
    <t>Anand Rayons Ltd</t>
  </si>
  <si>
    <t>ARL</t>
  </si>
  <si>
    <t>Akshar Spintex Ltd</t>
  </si>
  <si>
    <t>AKSHAR</t>
  </si>
  <si>
    <t>Magson Retail and Distribution Ltd</t>
  </si>
  <si>
    <t>MAGSON</t>
  </si>
  <si>
    <t>Unifinz Capital India Ltd</t>
  </si>
  <si>
    <t>UCIL</t>
  </si>
  <si>
    <t>Apoorva Leasing Finance and Investment Company Ltd</t>
  </si>
  <si>
    <t>APOORVA</t>
  </si>
  <si>
    <t>Burnpur Cement Ltd</t>
  </si>
  <si>
    <t>BURNPUR</t>
  </si>
  <si>
    <t>Austin Engineering Company Ltd</t>
  </si>
  <si>
    <t>AUSTENG</t>
  </si>
  <si>
    <t>NAM Securities Ltd</t>
  </si>
  <si>
    <t>NAM</t>
  </si>
  <si>
    <t>BITS Ltd</t>
  </si>
  <si>
    <t>BITS</t>
  </si>
  <si>
    <t>Golden Tobacco Ltd</t>
  </si>
  <si>
    <t>GOLDENTOBC</t>
  </si>
  <si>
    <t>UR Sugar Industries Ltd</t>
  </si>
  <si>
    <t>URSUGAR</t>
  </si>
  <si>
    <t>Adroit Infotech Ltd</t>
  </si>
  <si>
    <t>ADROITINFO</t>
  </si>
  <si>
    <t>Smiths &amp; Founders (India) Ltd</t>
  </si>
  <si>
    <t>SMFIL</t>
  </si>
  <si>
    <t>SM Auto Stamping Ltd</t>
  </si>
  <si>
    <t>SMAUTO</t>
  </si>
  <si>
    <t>PCS Technology Ltd</t>
  </si>
  <si>
    <t>PCS</t>
  </si>
  <si>
    <t>Technology Hardware, Storage &amp; Peripherals</t>
  </si>
  <si>
    <t>Sampre Nutritions Ltd</t>
  </si>
  <si>
    <t>SAMPRE</t>
  </si>
  <si>
    <t>Vadivarhe Speciality Chemicals Ltd</t>
  </si>
  <si>
    <t>VSCL</t>
  </si>
  <si>
    <t>Gita Renewable Energy Ltd</t>
  </si>
  <si>
    <t>GITARENEW</t>
  </si>
  <si>
    <t>Lakshmi Finance and Industrial Corp Ltd</t>
  </si>
  <si>
    <t>LFIC</t>
  </si>
  <si>
    <t>AKG Exim Ltd</t>
  </si>
  <si>
    <t>AKG</t>
  </si>
  <si>
    <t>Amkay Products Ltd</t>
  </si>
  <si>
    <t>AMKAY</t>
  </si>
  <si>
    <t>Cranes Software International Ltd</t>
  </si>
  <si>
    <t>CRANESSOFT</t>
  </si>
  <si>
    <t>K G Denim Ltd</t>
  </si>
  <si>
    <t>KGDENIM</t>
  </si>
  <si>
    <t>JFL Life Sciences Ltd</t>
  </si>
  <si>
    <t>JFLLIFE</t>
  </si>
  <si>
    <t>Tridhya Tech Ltd</t>
  </si>
  <si>
    <t>TRIDHYA</t>
  </si>
  <si>
    <t>Candour Techtex Ltd</t>
  </si>
  <si>
    <t>CANDOUR</t>
  </si>
  <si>
    <t>AccelerateBS India Ltd</t>
  </si>
  <si>
    <t>ACCELERATE</t>
  </si>
  <si>
    <t>Fundviser Capital (India) Ltd</t>
  </si>
  <si>
    <t>FUNDVISER</t>
  </si>
  <si>
    <t>Construction Materials</t>
  </si>
  <si>
    <t>Dhampure Speciality Sugars Ltd</t>
  </si>
  <si>
    <t>DHAMPURE</t>
  </si>
  <si>
    <t>Prudential Sugar Corp Ltd</t>
  </si>
  <si>
    <t>PRUDMOULI</t>
  </si>
  <si>
    <t>Gini Silk Mills Ltd</t>
  </si>
  <si>
    <t>GINISILK</t>
  </si>
  <si>
    <t>Softrak Venture Investment Limited</t>
  </si>
  <si>
    <t>SOFTRAKV</t>
  </si>
  <si>
    <t>Mirae Asset Nifty Financial Services ETF</t>
  </si>
  <si>
    <t>BFSI</t>
  </si>
  <si>
    <t>Shreyas Intermediates Ltd</t>
  </si>
  <si>
    <t>SHREYASI</t>
  </si>
  <si>
    <t>Jagan Lamps Ltd</t>
  </si>
  <si>
    <t>JAGANLAM</t>
  </si>
  <si>
    <t>Bang Overseas Ltd</t>
  </si>
  <si>
    <t>BANG</t>
  </si>
  <si>
    <t>DSJ Keep Learning Ltd</t>
  </si>
  <si>
    <t>KEEPLEARN</t>
  </si>
  <si>
    <t>Riddhi Steel and Tube Ltd</t>
  </si>
  <si>
    <t>RSTL</t>
  </si>
  <si>
    <t>Sambandam Spinning Mills Ltd</t>
  </si>
  <si>
    <t>SAMBANDAM</t>
  </si>
  <si>
    <t>Oceanic Foods Ltd</t>
  </si>
  <si>
    <t>OCEANIC</t>
  </si>
  <si>
    <t>Associated Ceramics Ltd</t>
  </si>
  <si>
    <t>ASSOCER</t>
  </si>
  <si>
    <t>Milton Industries Ltd</t>
  </si>
  <si>
    <t>MILTON</t>
  </si>
  <si>
    <t>Viaz Tyres Ltd</t>
  </si>
  <si>
    <t>VIAZ</t>
  </si>
  <si>
    <t>Chartered Capital and Investment Ltd</t>
  </si>
  <si>
    <t>CHRTEDCA</t>
  </si>
  <si>
    <t>Shree Krishna Paper Mills &amp; Industries Ltd</t>
  </si>
  <si>
    <t>SKPMIL</t>
  </si>
  <si>
    <t>Mono Pharmacare Ltd</t>
  </si>
  <si>
    <t>MONOPHARMA</t>
  </si>
  <si>
    <t>Rolta India Ltd</t>
  </si>
  <si>
    <t>ROLTA</t>
  </si>
  <si>
    <t>Olatech Solutions Ltd</t>
  </si>
  <si>
    <t>OLATECH</t>
  </si>
  <si>
    <t>Sunrise Efficient Marketing Ltd</t>
  </si>
  <si>
    <t>SEML</t>
  </si>
  <si>
    <t>Transgene Biotek Ltd</t>
  </si>
  <si>
    <t>TRABI</t>
  </si>
  <si>
    <t>Katare Spinning Mills Ltd</t>
  </si>
  <si>
    <t>KATRSPG</t>
  </si>
  <si>
    <t>Saven Technologies Ltd</t>
  </si>
  <si>
    <t>7TEC</t>
  </si>
  <si>
    <t>Baba Arts Ltd</t>
  </si>
  <si>
    <t>BABA</t>
  </si>
  <si>
    <t>SVC Industries Ltd</t>
  </si>
  <si>
    <t>SVCIND</t>
  </si>
  <si>
    <t>Ambani Orgochem Ltd</t>
  </si>
  <si>
    <t>AMBANIORGO</t>
  </si>
  <si>
    <t>Ashnoor Textile Mills Ltd</t>
  </si>
  <si>
    <t>ASHNOOR</t>
  </si>
  <si>
    <t>Shree Marutinandan Tubes Ltd</t>
  </si>
  <si>
    <t>SHREE</t>
  </si>
  <si>
    <t>Silgo Retail Ltd</t>
  </si>
  <si>
    <t>SILGO</t>
  </si>
  <si>
    <t>Kavveri Telecom Products Ltd</t>
  </si>
  <si>
    <t>KAVVERITEL</t>
  </si>
  <si>
    <t>Comrade Appliances Ltd</t>
  </si>
  <si>
    <t>COMRADE</t>
  </si>
  <si>
    <t>Uma Converter Ltd</t>
  </si>
  <si>
    <t>UMA</t>
  </si>
  <si>
    <t>National Oxygen Ltd</t>
  </si>
  <si>
    <t>NOL</t>
  </si>
  <si>
    <t>Balgopal Commercial Ltd</t>
  </si>
  <si>
    <t>BALGOPAL</t>
  </si>
  <si>
    <t>S &amp; T Corporation Ltd</t>
  </si>
  <si>
    <t>STCORP</t>
  </si>
  <si>
    <t>Sheetal Universal Ltd</t>
  </si>
  <si>
    <t>SHEETAL</t>
  </si>
  <si>
    <t>Real Eco Energy Ltd</t>
  </si>
  <si>
    <t>REALECO</t>
  </si>
  <si>
    <t>Jet Freight Logistics Ltd</t>
  </si>
  <si>
    <t>JETFREIGHT</t>
  </si>
  <si>
    <t>Ambo Agritec Ltd</t>
  </si>
  <si>
    <t>AMBOAGRI</t>
  </si>
  <si>
    <t>Veeram Securities Ltd</t>
  </si>
  <si>
    <t>VSL</t>
  </si>
  <si>
    <t>Vruddhi Engineering Works Ltd</t>
  </si>
  <si>
    <t>VRUDDHI</t>
  </si>
  <si>
    <t>Micropro Software Solutions Ltd</t>
  </si>
  <si>
    <t>MICROPRO</t>
  </si>
  <si>
    <t>Walchand Peoplefirst Ltd</t>
  </si>
  <si>
    <t>WALCHPF</t>
  </si>
  <si>
    <t>Poddar Housing and Development Ltd</t>
  </si>
  <si>
    <t>PODDARHOUS</t>
  </si>
  <si>
    <t>Mish Designs Ltd</t>
  </si>
  <si>
    <t>MISHDESIGN</t>
  </si>
  <si>
    <t>Kabsons Industries Ltd</t>
  </si>
  <si>
    <t>KABSON</t>
  </si>
  <si>
    <t>Banaras Beads Ltd</t>
  </si>
  <si>
    <t>BANARBEADS</t>
  </si>
  <si>
    <t>3P Land Holdings Ltd</t>
  </si>
  <si>
    <t>3PLAND</t>
  </si>
  <si>
    <t>Aristo Bio-Tech and Lifescience Ltd</t>
  </si>
  <si>
    <t>ARISTO</t>
  </si>
  <si>
    <t>Innovassynth Investments Ltd</t>
  </si>
  <si>
    <t>INOVSYNTH</t>
  </si>
  <si>
    <t>ANG Lifesciences India Ltd</t>
  </si>
  <si>
    <t>ANG</t>
  </si>
  <si>
    <t>Ahmedabad Steel Craft Ltd</t>
  </si>
  <si>
    <t>AHMDSTE</t>
  </si>
  <si>
    <t>Tarini International Ltd</t>
  </si>
  <si>
    <t>TARINI</t>
  </si>
  <si>
    <t>Mefcom Capital Markets Ltd</t>
  </si>
  <si>
    <t>MEFCOMCAP</t>
  </si>
  <si>
    <t>P H Capital Ltd</t>
  </si>
  <si>
    <t>PHCAP</t>
  </si>
  <si>
    <t>Yudiz Solutions Ltd</t>
  </si>
  <si>
    <t>YUDIZ</t>
  </si>
  <si>
    <t>AJR Infra and Tolling Ltd</t>
  </si>
  <si>
    <t>AJRINFRA</t>
  </si>
  <si>
    <t>Kshitij Polyline Ltd</t>
  </si>
  <si>
    <t>KSHITIJPOL</t>
  </si>
  <si>
    <t>Comfort Fincap Ltd</t>
  </si>
  <si>
    <t>COMFINCAP</t>
  </si>
  <si>
    <t>Regency Fincorp Ltd</t>
  </si>
  <si>
    <t>REGENCY</t>
  </si>
  <si>
    <t>Ravalgaon Sugar Farm Ltd</t>
  </si>
  <si>
    <t>RAVALSUGAR</t>
  </si>
  <si>
    <t>Vistar Amar Ltd</t>
  </si>
  <si>
    <t>VISTARAMAR</t>
  </si>
  <si>
    <t>G.S. Auto International Ltd</t>
  </si>
  <si>
    <t>GSAUTO</t>
  </si>
  <si>
    <t>Swasti Vinayaka Synthetics Ltd</t>
  </si>
  <si>
    <t>SWASTIVI</t>
  </si>
  <si>
    <t>Vivid Mercantile Ltd</t>
  </si>
  <si>
    <t>VIVIDM</t>
  </si>
  <si>
    <t>GTN Industries Ltd</t>
  </si>
  <si>
    <t>GTNINDS</t>
  </si>
  <si>
    <t>Cell Point (India) Ltd</t>
  </si>
  <si>
    <t>CELLPOINT</t>
  </si>
  <si>
    <t>Shrydus Industries Ltd</t>
  </si>
  <si>
    <t>SHRYDUS</t>
  </si>
  <si>
    <t>Dmr Hydroengineering &amp; Infrastructures Ltd</t>
  </si>
  <si>
    <t>DMR</t>
  </si>
  <si>
    <t>Arex Industries Ltd</t>
  </si>
  <si>
    <t>AREXMIS</t>
  </si>
  <si>
    <t>Valencia Nutrition Ltd</t>
  </si>
  <si>
    <t>VALENCIA</t>
  </si>
  <si>
    <t>Soft Drinks &amp; Non-alcoholic Beverages</t>
  </si>
  <si>
    <t>Vista Pharmaceuticals Ltd</t>
  </si>
  <si>
    <t>VISTAPH</t>
  </si>
  <si>
    <t>Manugraph India Ltd</t>
  </si>
  <si>
    <t>MANUGRAPH</t>
  </si>
  <si>
    <t>Greenhitech Ventures Ltd</t>
  </si>
  <si>
    <t>GVL</t>
  </si>
  <si>
    <t>Signoria Creation Ltd</t>
  </si>
  <si>
    <t>SIGNORIA</t>
  </si>
  <si>
    <t>Agarwal Float Glass India Ltd</t>
  </si>
  <si>
    <t>AGARWALFT</t>
  </si>
  <si>
    <t>Nandani Creation Ltd</t>
  </si>
  <si>
    <t>JAIPURKURT</t>
  </si>
  <si>
    <t>SPS Finquest Ltd</t>
  </si>
  <si>
    <t>SPS</t>
  </si>
  <si>
    <t>Veejay Lakshmi Engineering Works Ltd</t>
  </si>
  <si>
    <t>VJLAXMIE</t>
  </si>
  <si>
    <t>Medi-Caps Ltd</t>
  </si>
  <si>
    <t>MEDICAPQ</t>
  </si>
  <si>
    <t>Ushanti Colour Chem Ltd</t>
  </si>
  <si>
    <t>UCL</t>
  </si>
  <si>
    <t>Angel Fibers Ltd</t>
  </si>
  <si>
    <t>ANGEL</t>
  </si>
  <si>
    <t>Erp Soft Systems Ltd</t>
  </si>
  <si>
    <t>ERPSOFT</t>
  </si>
  <si>
    <t>Godha Cabcon &amp; Insulation Ltd</t>
  </si>
  <si>
    <t>GODHA</t>
  </si>
  <si>
    <t>Omnitex Industries (India) Ltd</t>
  </si>
  <si>
    <t>OMNITEX</t>
  </si>
  <si>
    <t>Naapbooks Ltd</t>
  </si>
  <si>
    <t>NBL</t>
  </si>
  <si>
    <t>Shelter Pharma Ltd</t>
  </si>
  <si>
    <t>SHELTER</t>
  </si>
  <si>
    <t>Isl Consulting Ltd</t>
  </si>
  <si>
    <t>ISLCONSUL</t>
  </si>
  <si>
    <t>Lee &amp; Nee Softwares (Exports) Ltd</t>
  </si>
  <si>
    <t>LEENEE</t>
  </si>
  <si>
    <t>Mohit Paper Mills Ltd</t>
  </si>
  <si>
    <t>MOHITPPR</t>
  </si>
  <si>
    <t>Mittal Life Style Ltd</t>
  </si>
  <si>
    <t>MITTAL</t>
  </si>
  <si>
    <t>Mediaone Global Entertainment Ltd</t>
  </si>
  <si>
    <t>MEDIAONE</t>
  </si>
  <si>
    <t>National Plastic Industries Ltd</t>
  </si>
  <si>
    <t>NATPLAS</t>
  </si>
  <si>
    <t>Aatmaj Healthcare Ltd</t>
  </si>
  <si>
    <t>AATMAJ</t>
  </si>
  <si>
    <t>GSM Foils Ltd</t>
  </si>
  <si>
    <t>GSMFOILS</t>
  </si>
  <si>
    <t>Diligent Industries Ltd</t>
  </si>
  <si>
    <t>DILIGENT</t>
  </si>
  <si>
    <t>Metal Coatings (India) Ltd</t>
  </si>
  <si>
    <t>METALCO</t>
  </si>
  <si>
    <t>Camex Ltd</t>
  </si>
  <si>
    <t>CAMEXLTD</t>
  </si>
  <si>
    <t>Response Informatics Ltd</t>
  </si>
  <si>
    <t>RESPONSINF</t>
  </si>
  <si>
    <t>Hemadri Cements Ltd</t>
  </si>
  <si>
    <t>HEMACEM</t>
  </si>
  <si>
    <t>AmpVolts Ltd</t>
  </si>
  <si>
    <t>QUEST</t>
  </si>
  <si>
    <t>Country Condo's Ltd</t>
  </si>
  <si>
    <t>COUNCODOS</t>
  </si>
  <si>
    <t>Vineet Laboratories Ltd</t>
  </si>
  <si>
    <t>VINEETLAB</t>
  </si>
  <si>
    <t>Dhanlaxmi Fabrics Ltd</t>
  </si>
  <si>
    <t>DHANFAB</t>
  </si>
  <si>
    <t>AA Plus Tradelink Ltd</t>
  </si>
  <si>
    <t>AAPLUSTRAD</t>
  </si>
  <si>
    <t>Winny Immigration &amp; Education Services Ltd</t>
  </si>
  <si>
    <t>WINNY</t>
  </si>
  <si>
    <t>Academic &amp; Educational Services</t>
  </si>
  <si>
    <t>Pioneer Investcorp Ltd</t>
  </si>
  <si>
    <t>PIONRINV</t>
  </si>
  <si>
    <t>Luharuka Media &amp; Infra Ltd</t>
  </si>
  <si>
    <t>LUHARUKA</t>
  </si>
  <si>
    <t>Prismx Global Ventures Ltd</t>
  </si>
  <si>
    <t>PRISMX</t>
  </si>
  <si>
    <t>Akash Infra-Projects Ltd</t>
  </si>
  <si>
    <t>AKASH</t>
  </si>
  <si>
    <t>Tirupati Tyres Ltd</t>
  </si>
  <si>
    <t>TTIL</t>
  </si>
  <si>
    <t>Advance Metering Technology Ltd</t>
  </si>
  <si>
    <t>AMTL</t>
  </si>
  <si>
    <t>Ultra Wiring Connectivity System Ltd</t>
  </si>
  <si>
    <t>UWCSL</t>
  </si>
  <si>
    <t>Bhatia Colour Chem Ltd</t>
  </si>
  <si>
    <t>BCCL</t>
  </si>
  <si>
    <t>Hardcastle and Waud Manufacturing Co Ltd</t>
  </si>
  <si>
    <t>HARDCAS</t>
  </si>
  <si>
    <t>Kanani Industries Ltd</t>
  </si>
  <si>
    <t>KANANIIND</t>
  </si>
  <si>
    <t>Garment Mantra Lifestyle Ltd</t>
  </si>
  <si>
    <t>GARMNTMNTR</t>
  </si>
  <si>
    <t>ARCL Organics Ltd</t>
  </si>
  <si>
    <t>ARCL</t>
  </si>
  <si>
    <t>Mandeep Auto Industries Ltd</t>
  </si>
  <si>
    <t>MANDEEP</t>
  </si>
  <si>
    <t>Anjani Synthetics Ltd</t>
  </si>
  <si>
    <t>ANJANI</t>
  </si>
  <si>
    <t>MM Rubber Company Ltd</t>
  </si>
  <si>
    <t>MMRUBBR-B</t>
  </si>
  <si>
    <t>Ankit Metal &amp; Power Ltd</t>
  </si>
  <si>
    <t>ANKITMETAL</t>
  </si>
  <si>
    <t>Goblin India Ltd</t>
  </si>
  <si>
    <t>GOBLIN</t>
  </si>
  <si>
    <t>Pace E-Commerce Ventures Ltd</t>
  </si>
  <si>
    <t>PACE</t>
  </si>
  <si>
    <t>Homefurnishing Retail</t>
  </si>
  <si>
    <t>Shree Pacetronix Ltd</t>
  </si>
  <si>
    <t>SHREEPAC</t>
  </si>
  <si>
    <t>Swarnsarita Jewels India Ltd</t>
  </si>
  <si>
    <t>SWARNSAR</t>
  </si>
  <si>
    <t>Monotype India Ltd</t>
  </si>
  <si>
    <t>MONOT</t>
  </si>
  <si>
    <t>Sintex Plastics Technology Ltd</t>
  </si>
  <si>
    <t>SPTL</t>
  </si>
  <si>
    <t>Gujarat Craft Industries Ltd</t>
  </si>
  <si>
    <t>GUJCRAFT</t>
  </si>
  <si>
    <t>Warren Tea Ltd</t>
  </si>
  <si>
    <t>WARRENTEA</t>
  </si>
  <si>
    <t>The Victoria Mills Ltd</t>
  </si>
  <si>
    <t>VICTMILL</t>
  </si>
  <si>
    <t>HOAC Foods India Ltd</t>
  </si>
  <si>
    <t>HOACFOODS</t>
  </si>
  <si>
    <t>AD- Manum Finance Ltd</t>
  </si>
  <si>
    <t>ADMANUM</t>
  </si>
  <si>
    <t>G G Dandekar Properties Ltd</t>
  </si>
  <si>
    <t>GGDPROP</t>
  </si>
  <si>
    <t>Ashnisha Industries Ltd</t>
  </si>
  <si>
    <t>ASHNI</t>
  </si>
  <si>
    <t>Restile Ceramics Ltd</t>
  </si>
  <si>
    <t>RESTILE</t>
  </si>
  <si>
    <t>ABC India Ltd</t>
  </si>
  <si>
    <t>ABCINDQ</t>
  </si>
  <si>
    <t>Committed Cargo Care Ltd</t>
  </si>
  <si>
    <t>COMMITTED</t>
  </si>
  <si>
    <t>Atal Realtech Ltd</t>
  </si>
  <si>
    <t>ATALREAL</t>
  </si>
  <si>
    <t>Johnson Pharmacare Ltd</t>
  </si>
  <si>
    <t>JOHNPHARMA</t>
  </si>
  <si>
    <t>Super Crop Safe Ltd</t>
  </si>
  <si>
    <t>SUCROSA</t>
  </si>
  <si>
    <t>Aeonx Digital Technology Ltd</t>
  </si>
  <si>
    <t>AEONXDIGI</t>
  </si>
  <si>
    <t>Abm International Ltd</t>
  </si>
  <si>
    <t>ABMINTLLTD</t>
  </si>
  <si>
    <t>Sangani Hospitals Ltd</t>
  </si>
  <si>
    <t>SANGANI</t>
  </si>
  <si>
    <t>Orchasp Ltd</t>
  </si>
  <si>
    <t>ORCHASP</t>
  </si>
  <si>
    <t>Sandu Pharmaceuticals Ltd</t>
  </si>
  <si>
    <t>SANDUPHQ</t>
  </si>
  <si>
    <t>Sylph Technologies Ltd</t>
  </si>
  <si>
    <t>SYLPH</t>
  </si>
  <si>
    <t>Shreeshay Engineers Ltd</t>
  </si>
  <si>
    <t>SHREESHAY</t>
  </si>
  <si>
    <t>Ind Bank Housing Ltd</t>
  </si>
  <si>
    <t>INDBNK</t>
  </si>
  <si>
    <t>VSF Projects Ltd</t>
  </si>
  <si>
    <t>VSFPROJ</t>
  </si>
  <si>
    <t>Artefact Projects Ltd</t>
  </si>
  <si>
    <t>ARTEFACT</t>
  </si>
  <si>
    <t>CCL International Ltd</t>
  </si>
  <si>
    <t>CCLINTER</t>
  </si>
  <si>
    <t>STL Global Ltd</t>
  </si>
  <si>
    <t>SGL</t>
  </si>
  <si>
    <t>Unique Organics Ltd</t>
  </si>
  <si>
    <t>UNIQUEO</t>
  </si>
  <si>
    <t>Galactico Corporate Services Ltd</t>
  </si>
  <si>
    <t>GALACTICO</t>
  </si>
  <si>
    <t>Contil India Ltd</t>
  </si>
  <si>
    <t>CONTILI</t>
  </si>
  <si>
    <t>Yamini Investments Company Ltd</t>
  </si>
  <si>
    <t>YAMNINV</t>
  </si>
  <si>
    <t>Cranex Ltd</t>
  </si>
  <si>
    <t>CRANEX</t>
  </si>
  <si>
    <t>Construction Machinery &amp; Heavy Transportation Equipment</t>
  </si>
  <si>
    <t>BDR Buildcon Ltd</t>
  </si>
  <si>
    <t>BDR</t>
  </si>
  <si>
    <t>Tamilnadu Telecommunication Ltd</t>
  </si>
  <si>
    <t>TNTELE</t>
  </si>
  <si>
    <t>Telogica Ltd</t>
  </si>
  <si>
    <t>TELOGICA</t>
  </si>
  <si>
    <t>Communications Equipment</t>
  </si>
  <si>
    <t>Walpar Nutritions Ltd</t>
  </si>
  <si>
    <t>WALPAR</t>
  </si>
  <si>
    <t>Nakoda Group of Industries Ltd</t>
  </si>
  <si>
    <t>NGIL</t>
  </si>
  <si>
    <t>Phosphate Company Ltd</t>
  </si>
  <si>
    <t>PHOSPHATE</t>
  </si>
  <si>
    <t>Visaman Global Sales Ltd</t>
  </si>
  <si>
    <t>VISAMAN</t>
  </si>
  <si>
    <t>Laxmi Cotspin Ltd</t>
  </si>
  <si>
    <t>LAXMICOT</t>
  </si>
  <si>
    <t>GKB Ophthalmics Ltd</t>
  </si>
  <si>
    <t>GKB</t>
  </si>
  <si>
    <t>Satchmo Holdings Ltd</t>
  </si>
  <si>
    <t>SATCH</t>
  </si>
  <si>
    <t>Hawa Engineers Ltd</t>
  </si>
  <si>
    <t>HAWAENG</t>
  </si>
  <si>
    <t>ARC Finance Ltd</t>
  </si>
  <si>
    <t>ARCFIN</t>
  </si>
  <si>
    <t>Teesta Agro Industries Ltd</t>
  </si>
  <si>
    <t>TEEAI</t>
  </si>
  <si>
    <t>Zodiac Ventures Ltd</t>
  </si>
  <si>
    <t>ZODIACVEN</t>
  </si>
  <si>
    <t>Vivo Bio Tech Ltd</t>
  </si>
  <si>
    <t>VIVOBIOT</t>
  </si>
  <si>
    <t>MSR India Ltd</t>
  </si>
  <si>
    <t>MSRINDIA</t>
  </si>
  <si>
    <t>Inani Marbles and Industries Ltd</t>
  </si>
  <si>
    <t>INANI</t>
  </si>
  <si>
    <t>Shalimar Productions Ltd</t>
  </si>
  <si>
    <t>SHALPRO</t>
  </si>
  <si>
    <t>Mehta Housing Finance Ltd</t>
  </si>
  <si>
    <t>MEHTAHG</t>
  </si>
  <si>
    <t>Gujrat Credit Corporation Ltd</t>
  </si>
  <si>
    <t>GUJCRED</t>
  </si>
  <si>
    <t>N G Industries Ltd</t>
  </si>
  <si>
    <t>NGIND</t>
  </si>
  <si>
    <t>FEL</t>
  </si>
  <si>
    <t>Yash Chemex Ltd</t>
  </si>
  <si>
    <t>YASHCHEM</t>
  </si>
  <si>
    <t>Jigar Cables Ltd</t>
  </si>
  <si>
    <t>JIGAR</t>
  </si>
  <si>
    <t>Ecoboard Industries Ltd</t>
  </si>
  <si>
    <t>ECOBOAR</t>
  </si>
  <si>
    <t>Prime Property Development Corp Ltd</t>
  </si>
  <si>
    <t>PRIMEPRO</t>
  </si>
  <si>
    <t>Ladderup Finance Ltd</t>
  </si>
  <si>
    <t>LADDERUP</t>
  </si>
  <si>
    <t>Haryana Leather Chemicals Ltd</t>
  </si>
  <si>
    <t>HARLETH</t>
  </si>
  <si>
    <t>Tapi Fruit Processing Ltd</t>
  </si>
  <si>
    <t>TAPIFRUIT</t>
  </si>
  <si>
    <t>Eighty Jewellers Ltd</t>
  </si>
  <si>
    <t>EIGHTY</t>
  </si>
  <si>
    <t>C P S Shapers Ltd</t>
  </si>
  <si>
    <t>CPS</t>
  </si>
  <si>
    <t>Ashoka Metcast Ltd</t>
  </si>
  <si>
    <t>ASHOKAMET</t>
  </si>
  <si>
    <t>ASL Industries Ltd</t>
  </si>
  <si>
    <t>ASLIND</t>
  </si>
  <si>
    <t>Innokaiz India Ltd</t>
  </si>
  <si>
    <t>INNOKAIZ</t>
  </si>
  <si>
    <t>Axis NIFTY IT ETF</t>
  </si>
  <si>
    <t>AXISTECETF</t>
  </si>
  <si>
    <t>H P Cotton Textile Mills Ltd</t>
  </si>
  <si>
    <t>HPCOTTON</t>
  </si>
  <si>
    <t>Gorani Industries Ltd</t>
  </si>
  <si>
    <t>GORANIN</t>
  </si>
  <si>
    <t>Sonu Infratech Ltd</t>
  </si>
  <si>
    <t>SONUINFRA</t>
  </si>
  <si>
    <t>Grovy India Ltd</t>
  </si>
  <si>
    <t>GROVY</t>
  </si>
  <si>
    <t>Sulabh Engineers and Services Ltd</t>
  </si>
  <si>
    <t>SULABEN</t>
  </si>
  <si>
    <t>Alfavision Overseas (India) Ltd</t>
  </si>
  <si>
    <t>ALFAVIO</t>
  </si>
  <si>
    <t>Inland Printers Ltd</t>
  </si>
  <si>
    <t>INLANPR</t>
  </si>
  <si>
    <t>West Leisure Resorts Ltd</t>
  </si>
  <si>
    <t>WESTLEIRES</t>
  </si>
  <si>
    <t>Gogia Capital Services Ltd</t>
  </si>
  <si>
    <t>GOGIACAP</t>
  </si>
  <si>
    <t>Roopa Industries Ltd</t>
  </si>
  <si>
    <t>ROOPAIND</t>
  </si>
  <si>
    <t>Nimbus Projects Ltd</t>
  </si>
  <si>
    <t>NIMBSPROJ</t>
  </si>
  <si>
    <t>Salem Erode Investments Ltd</t>
  </si>
  <si>
    <t>SALEM</t>
  </si>
  <si>
    <t>Chandra Bhagat Pharma Ltd</t>
  </si>
  <si>
    <t>CBPL</t>
  </si>
  <si>
    <t>ICICI Prudential S&amp;P BSE Sensex ETF</t>
  </si>
  <si>
    <t>SENSEXIETF</t>
  </si>
  <si>
    <t>Fervent Synergies Ltd</t>
  </si>
  <si>
    <t>FERVENTSYN</t>
  </si>
  <si>
    <t>Cybele Industries Ltd</t>
  </si>
  <si>
    <t>CYBELEIND</t>
  </si>
  <si>
    <t>Unison Metals Ltd</t>
  </si>
  <si>
    <t>UNISON</t>
  </si>
  <si>
    <t>DRA Consultants Ltd</t>
  </si>
  <si>
    <t>DRA</t>
  </si>
  <si>
    <t>Tatia Global Vennture Ltd</t>
  </si>
  <si>
    <t>TATIAGLOB</t>
  </si>
  <si>
    <t>Sagardeep Alloys Ltd</t>
  </si>
  <si>
    <t>SAGARDEEP</t>
  </si>
  <si>
    <t>Modern Engineering and Projects Ltd</t>
  </si>
  <si>
    <t>MEAPL</t>
  </si>
  <si>
    <t>Abhishek Integrations Ltd</t>
  </si>
  <si>
    <t>AILIMITED</t>
  </si>
  <si>
    <t>Julien Agro Infratech Ltd</t>
  </si>
  <si>
    <t>JULIEN</t>
  </si>
  <si>
    <t>Salora International Ltd</t>
  </si>
  <si>
    <t>SALORAINTL</t>
  </si>
  <si>
    <t>Kwality Ltd</t>
  </si>
  <si>
    <t>KWALITY</t>
  </si>
  <si>
    <t>Wires and Fabriks (SA) Ltd</t>
  </si>
  <si>
    <t>WIREFABR</t>
  </si>
  <si>
    <t>Ceeta Industries Ltd</t>
  </si>
  <si>
    <t>CEETAIN</t>
  </si>
  <si>
    <t>Pearl Polymers Ltd</t>
  </si>
  <si>
    <t>PEARLPOLY</t>
  </si>
  <si>
    <t>Mishka Exim Ltd</t>
  </si>
  <si>
    <t>MISHKA</t>
  </si>
  <si>
    <t>Sumeet Industries Ltd</t>
  </si>
  <si>
    <t>SUMEETINDS</t>
  </si>
  <si>
    <t>Meera Industries Ltd</t>
  </si>
  <si>
    <t>MEERA</t>
  </si>
  <si>
    <t>Axel Polymers Ltd</t>
  </si>
  <si>
    <t>AXELPOLY</t>
  </si>
  <si>
    <t>Addi Industries Ltd</t>
  </si>
  <si>
    <t>ADDIND</t>
  </si>
  <si>
    <t>Kemistar Corporation Ltd</t>
  </si>
  <si>
    <t>KEMISTAR</t>
  </si>
  <si>
    <t>Pan India Corp Ltd</t>
  </si>
  <si>
    <t>PANINDIAC</t>
  </si>
  <si>
    <t>Simran Farms Ltd</t>
  </si>
  <si>
    <t>SIMRAN</t>
  </si>
  <si>
    <t>SBEC Systems (India) Ltd</t>
  </si>
  <si>
    <t>SBECSYS</t>
  </si>
  <si>
    <t>Hindoostan Mills Ltd</t>
  </si>
  <si>
    <t>HINDMILL</t>
  </si>
  <si>
    <t>E L Forge Ltd</t>
  </si>
  <si>
    <t>ELFORGE</t>
  </si>
  <si>
    <t>Kaiser Corporation Ltd</t>
  </si>
  <si>
    <t>KACL</t>
  </si>
  <si>
    <t>Visagar Financial Services Ltd</t>
  </si>
  <si>
    <t>VISAGAR</t>
  </si>
  <si>
    <t>Continental Seeds and Chemicals Ltd</t>
  </si>
  <si>
    <t>CONTI</t>
  </si>
  <si>
    <t>DK Enterprises Global Ltd</t>
  </si>
  <si>
    <t>DKEGL</t>
  </si>
  <si>
    <t>KKV Agro Powers Limited</t>
  </si>
  <si>
    <t>KKVAPOW</t>
  </si>
  <si>
    <t>Binani Industries Ltd</t>
  </si>
  <si>
    <t>BINANIIND</t>
  </si>
  <si>
    <t>Archidply Decor Ltd</t>
  </si>
  <si>
    <t>ADL</t>
  </si>
  <si>
    <t>Tirupati Foam Ltd</t>
  </si>
  <si>
    <t>TIRUFOAM</t>
  </si>
  <si>
    <t>Cian Healthcare Ltd</t>
  </si>
  <si>
    <t>CHCL</t>
  </si>
  <si>
    <t>Earthstahl &amp; Alloys Ltd</t>
  </si>
  <si>
    <t>EARTH</t>
  </si>
  <si>
    <t>India Cements Capital Ltd</t>
  </si>
  <si>
    <t>INDCEMCAP</t>
  </si>
  <si>
    <t>Ashirwad Steels And Industries Ltd</t>
  </si>
  <si>
    <t>ASHSI</t>
  </si>
  <si>
    <t>Sainik Finance &amp; Industries Ltd</t>
  </si>
  <si>
    <t>SAINIK</t>
  </si>
  <si>
    <t>Transvoy Logistics India Ltd</t>
  </si>
  <si>
    <t>TRANSVOY</t>
  </si>
  <si>
    <t>Air Freight &amp; Logistics</t>
  </si>
  <si>
    <t>Simplex Realty Ltd</t>
  </si>
  <si>
    <t>SIMPLXREA</t>
  </si>
  <si>
    <t>Sacheta Metals Ltd</t>
  </si>
  <si>
    <t>SACHEMT</t>
  </si>
  <si>
    <t>TGB Banquets and Hotels Ltd</t>
  </si>
  <si>
    <t>TGBHOTELS</t>
  </si>
  <si>
    <t>Cyber Media (India) Ltd</t>
  </si>
  <si>
    <t>CYBERMEDIA</t>
  </si>
  <si>
    <t>Italian Edibles Ltd</t>
  </si>
  <si>
    <t>ITALIANE</t>
  </si>
  <si>
    <t>Jet Knitwears Ltd</t>
  </si>
  <si>
    <t>JETKNIT</t>
  </si>
  <si>
    <t>Naturite Agro Products Ltd</t>
  </si>
  <si>
    <t>NAPL</t>
  </si>
  <si>
    <t>Flomic Global Logistics Ltd</t>
  </si>
  <si>
    <t>FLOMIC</t>
  </si>
  <si>
    <t>VAMA Industries Ltd</t>
  </si>
  <si>
    <t>VAMA</t>
  </si>
  <si>
    <t>Franklin Industries Ltd</t>
  </si>
  <si>
    <t>FRANKLININD</t>
  </si>
  <si>
    <t>ICDS Ltd</t>
  </si>
  <si>
    <t>ICDSLTD</t>
  </si>
  <si>
    <t>Vandana Knitwear Ltd</t>
  </si>
  <si>
    <t>VANDANA</t>
  </si>
  <si>
    <t>Chennai Ferrous Industries Ltd</t>
  </si>
  <si>
    <t>CHENFERRO</t>
  </si>
  <si>
    <t>Maharashtra Corp Ltd</t>
  </si>
  <si>
    <t>MAHACORP</t>
  </si>
  <si>
    <t>Quality RO Industries Ltd</t>
  </si>
  <si>
    <t>QRIL</t>
  </si>
  <si>
    <t>Vivanta Industries Ltd</t>
  </si>
  <si>
    <t>VIVANTA</t>
  </si>
  <si>
    <t>SPA Capital Advisors Limited</t>
  </si>
  <si>
    <t>SPACAPS</t>
  </si>
  <si>
    <t>Pearl Green Clubs and Resorts Ltd</t>
  </si>
  <si>
    <t>PGCRL</t>
  </si>
  <si>
    <t>Next Mediaworks Ltd</t>
  </si>
  <si>
    <t>NEXTMEDIA</t>
  </si>
  <si>
    <t>Tejnaksh Healthcare Ltd</t>
  </si>
  <si>
    <t>TEJNAKSH</t>
  </si>
  <si>
    <t>Conart Engineers Ltd</t>
  </si>
  <si>
    <t>CONART</t>
  </si>
  <si>
    <t>Shantidoot Infra Services Ltd</t>
  </si>
  <si>
    <t>SISL</t>
  </si>
  <si>
    <t>Super Spinning Mills Ltd</t>
  </si>
  <si>
    <t>SUPERSPIN</t>
  </si>
  <si>
    <t>Indianivesh Ltd</t>
  </si>
  <si>
    <t>INDIANVSH</t>
  </si>
  <si>
    <t>Standard Surfactants Ltd</t>
  </si>
  <si>
    <t>STDSFAC</t>
  </si>
  <si>
    <t>Household Products</t>
  </si>
  <si>
    <t>Uttam Galva Steels Ltd</t>
  </si>
  <si>
    <t>UTTAMSTL</t>
  </si>
  <si>
    <t>Tirupati Sarjan Ltd</t>
  </si>
  <si>
    <t>TIRSARJ</t>
  </si>
  <si>
    <t>Transchem Ltd</t>
  </si>
  <si>
    <t>TRANSCHEM</t>
  </si>
  <si>
    <t>India Home Loan Ltd</t>
  </si>
  <si>
    <t>INDIAHOME</t>
  </si>
  <si>
    <t>Manjeera Constructions Ltd</t>
  </si>
  <si>
    <t>MANJEERA</t>
  </si>
  <si>
    <t>Sellwin Traders Ltd</t>
  </si>
  <si>
    <t>SELLWIN</t>
  </si>
  <si>
    <t>Morgan Ventures Ltd</t>
  </si>
  <si>
    <t>MORGAN</t>
  </si>
  <si>
    <t>Manbro Industries Ltd</t>
  </si>
  <si>
    <t>MANBRO</t>
  </si>
  <si>
    <t>Ishan International Ltd</t>
  </si>
  <si>
    <t>ISHAN</t>
  </si>
  <si>
    <t>Nidan Laboratories and Healthcare Ltd</t>
  </si>
  <si>
    <t>NIDAN</t>
  </si>
  <si>
    <t>Containe Technologies Ltd</t>
  </si>
  <si>
    <t>CONTAINE</t>
  </si>
  <si>
    <t>Shree Ganesh Bio-Tech (India) Ltd</t>
  </si>
  <si>
    <t>SHREEGANES</t>
  </si>
  <si>
    <t>Veerhealth Care Ltd</t>
  </si>
  <si>
    <t>VEERHEALTH</t>
  </si>
  <si>
    <t>Emergent Industrial Solutions Ltd</t>
  </si>
  <si>
    <t>EMERGENT</t>
  </si>
  <si>
    <t>Supreme Engineering Ltd</t>
  </si>
  <si>
    <t>SUPREMEENG</t>
  </si>
  <si>
    <t>Sri Ramakrishna Mills (Coimbatore) Ltd</t>
  </si>
  <si>
    <t>SRMCL</t>
  </si>
  <si>
    <t>Assam Entrade Ltd</t>
  </si>
  <si>
    <t>ASSAMENT</t>
  </si>
  <si>
    <t>Diversified Financial Services</t>
  </si>
  <si>
    <t>Suryaamba Spinning Mills Ltd</t>
  </si>
  <si>
    <t>SURYAAMBA</t>
  </si>
  <si>
    <t>Medico Intercontinental Ltd</t>
  </si>
  <si>
    <t>MIL</t>
  </si>
  <si>
    <t>Rose Merc Ltd</t>
  </si>
  <si>
    <t>ROSEMER</t>
  </si>
  <si>
    <t>Diana Tea Co Ltd</t>
  </si>
  <si>
    <t>DIANATEA</t>
  </si>
  <si>
    <t>Patspin India Ltd</t>
  </si>
  <si>
    <t>PATSPINLTD</t>
  </si>
  <si>
    <t>Libas Consumer Products Ltd</t>
  </si>
  <si>
    <t>LIBAS</t>
  </si>
  <si>
    <t>Picturehouse Media Ltd</t>
  </si>
  <si>
    <t>PICTUREHS</t>
  </si>
  <si>
    <t>Hipolin Ltd</t>
  </si>
  <si>
    <t>HIPOLIN</t>
  </si>
  <si>
    <t>Balurghat Technologies Ltd</t>
  </si>
  <si>
    <t>BALTE</t>
  </si>
  <si>
    <t>Bonlon Industries Ltd</t>
  </si>
  <si>
    <t>BONLON</t>
  </si>
  <si>
    <t>Copper</t>
  </si>
  <si>
    <t>Standard Batteries Ltd</t>
  </si>
  <si>
    <t>STDBAT</t>
  </si>
  <si>
    <t>Qgo Finance Ltd</t>
  </si>
  <si>
    <t>QGO</t>
  </si>
  <si>
    <t>Future Lifestyle Fashions Ltd</t>
  </si>
  <si>
    <t>FLFL</t>
  </si>
  <si>
    <t>Arigato Universe Ltd</t>
  </si>
  <si>
    <t>ARIGATO</t>
  </si>
  <si>
    <t>Chandra Prabhu International Ltd</t>
  </si>
  <si>
    <t>CHANDRAP</t>
  </si>
  <si>
    <t>Khandwala Securities Ltd</t>
  </si>
  <si>
    <t>KHANDSE</t>
  </si>
  <si>
    <t>SP Refractories Ltd</t>
  </si>
  <si>
    <t>SPRL</t>
  </si>
  <si>
    <t>Tijaria Polypipes Ltd</t>
  </si>
  <si>
    <t>TIJARIA</t>
  </si>
  <si>
    <t>Shiva Global Agro Industries Ltd</t>
  </si>
  <si>
    <t>SHIVAAGRO</t>
  </si>
  <si>
    <t>Choksi Laboratories Ltd</t>
  </si>
  <si>
    <t>CHOKSILA</t>
  </si>
  <si>
    <t>Yasons Chemex Care Ltd</t>
  </si>
  <si>
    <t>YCCL</t>
  </si>
  <si>
    <t>Shrenik Ltd</t>
  </si>
  <si>
    <t>SHRENIK</t>
  </si>
  <si>
    <t>Continental Petroleums Ltd</t>
  </si>
  <si>
    <t>CONTPTR</t>
  </si>
  <si>
    <t>Sonal Adhesives Ltd</t>
  </si>
  <si>
    <t>SONALAD</t>
  </si>
  <si>
    <t>Polyspin Exports Ltd</t>
  </si>
  <si>
    <t>POLYSPIN</t>
  </si>
  <si>
    <t>Rolcon Engineering Company Ltd</t>
  </si>
  <si>
    <t>ROLCOEN</t>
  </si>
  <si>
    <t>Sai Capital Ltd</t>
  </si>
  <si>
    <t>SAICAPI</t>
  </si>
  <si>
    <t>Hrh Next Services Ltd</t>
  </si>
  <si>
    <t>HRHNEXT</t>
  </si>
  <si>
    <t>Call Center Services</t>
  </si>
  <si>
    <t>PS IT Infrastructure &amp; Services Ltd</t>
  </si>
  <si>
    <t>PSITINFRA</t>
  </si>
  <si>
    <t>Perfect Infraengineers Ltd</t>
  </si>
  <si>
    <t>PERFECT</t>
  </si>
  <si>
    <t>Dynamic Portfolio Management &amp; Services Ltd</t>
  </si>
  <si>
    <t>DYNAMICP</t>
  </si>
  <si>
    <t>Gayatri BioOrganics Ltd</t>
  </si>
  <si>
    <t>GAYATRIBI</t>
  </si>
  <si>
    <t>Prabhhans Industries Ltd</t>
  </si>
  <si>
    <t>PRABHHANS</t>
  </si>
  <si>
    <t>Crestchem Ltd</t>
  </si>
  <si>
    <t>CRSTCHM</t>
  </si>
  <si>
    <t>Ambica Agarbathies Aroma &amp; Industries Ltd</t>
  </si>
  <si>
    <t>AMBICAAGAR</t>
  </si>
  <si>
    <t>Kamadgiri Fashion Ltd</t>
  </si>
  <si>
    <t>KAMADGIRI</t>
  </si>
  <si>
    <t>Nippon India Nifty Pharma ETF</t>
  </si>
  <si>
    <t>PHARMABEES</t>
  </si>
  <si>
    <t>Kridhan Infra Ltd</t>
  </si>
  <si>
    <t>KRIDHANINF</t>
  </si>
  <si>
    <t>Shreeram Proteins Ltd</t>
  </si>
  <si>
    <t>SRPL</t>
  </si>
  <si>
    <t>B2B Software Technologies Ltd</t>
  </si>
  <si>
    <t>B2BSOFT</t>
  </si>
  <si>
    <t>Swasti Vinayaka Art and Heritage Corporation Ltd</t>
  </si>
  <si>
    <t>SVARTCORP</t>
  </si>
  <si>
    <t>Rishi Techtex Ltd</t>
  </si>
  <si>
    <t>RISHITECH</t>
  </si>
  <si>
    <t>J Taparia Projects Ltd</t>
  </si>
  <si>
    <t>JTAPARIA</t>
  </si>
  <si>
    <t>Laxmipati Engineering Works Ltd</t>
  </si>
  <si>
    <t>LAXMIPATI</t>
  </si>
  <si>
    <t>Sunil Agro Foods Ltd</t>
  </si>
  <si>
    <t>SUNILAGR</t>
  </si>
  <si>
    <t>Poona Dal and Oil Industries Ltd</t>
  </si>
  <si>
    <t>POONADAL</t>
  </si>
  <si>
    <t>Acrow India Ltd</t>
  </si>
  <si>
    <t>ACROW</t>
  </si>
  <si>
    <t>Solitaire Machine Tools Ltd</t>
  </si>
  <si>
    <t>SOLIMAC</t>
  </si>
  <si>
    <t>Odyssey Corporation Ltd</t>
  </si>
  <si>
    <t>ODYCORP</t>
  </si>
  <si>
    <t>ARSS Infrastructure Projects Ltd</t>
  </si>
  <si>
    <t>ARSSINFRA</t>
  </si>
  <si>
    <t>Sanginita Chemicals Ltd</t>
  </si>
  <si>
    <t>SANGINITA</t>
  </si>
  <si>
    <t>Genus Prime Infra Ltd</t>
  </si>
  <si>
    <t>GENUSPRIME</t>
  </si>
  <si>
    <t>Indong Tea Company Ltd</t>
  </si>
  <si>
    <t>INDONG</t>
  </si>
  <si>
    <t>Yug Decor Ltd</t>
  </si>
  <si>
    <t>YUG</t>
  </si>
  <si>
    <t>Infronics Systems Ltd</t>
  </si>
  <si>
    <t>INFRONICS</t>
  </si>
  <si>
    <t>Focus Business Solution Ltd</t>
  </si>
  <si>
    <t>Diversified Support Services</t>
  </si>
  <si>
    <t>Madhav Marbles and Granites Ltd</t>
  </si>
  <si>
    <t>MADHAV</t>
  </si>
  <si>
    <t>Poojawestern Metaliks Ltd</t>
  </si>
  <si>
    <t>POOJA</t>
  </si>
  <si>
    <t>Trident Texofab Ltd</t>
  </si>
  <si>
    <t>TTFL</t>
  </si>
  <si>
    <t>PVV Infra Ltd</t>
  </si>
  <si>
    <t>PVVINFRA</t>
  </si>
  <si>
    <t>Inspire Films Ltd</t>
  </si>
  <si>
    <t>INSPIRE</t>
  </si>
  <si>
    <t>Ashirwad Capital Ltd</t>
  </si>
  <si>
    <t>ASHCAP</t>
  </si>
  <si>
    <t>Unick Fix-A-Form And Printers Ltd</t>
  </si>
  <si>
    <t>UNICK</t>
  </si>
  <si>
    <t>Nippon India Silver ETF</t>
  </si>
  <si>
    <t>SILVERBEES</t>
  </si>
  <si>
    <t>Veritaas Advertising Ltd</t>
  </si>
  <si>
    <t>VERITAAS</t>
  </si>
  <si>
    <t>Uniinfo Telecom Services Ltd</t>
  </si>
  <si>
    <t>UNIINFO</t>
  </si>
  <si>
    <t>Morarjee Textiles Ltd</t>
  </si>
  <si>
    <t>MORARJEE</t>
  </si>
  <si>
    <t>Kallam Textiles Ltd</t>
  </si>
  <si>
    <t>KALLAM</t>
  </si>
  <si>
    <t>Vapi Enterprise Ltd</t>
  </si>
  <si>
    <t>VAPIENTER</t>
  </si>
  <si>
    <t>Cospower Engineering Ltd</t>
  </si>
  <si>
    <t>COSPOWER</t>
  </si>
  <si>
    <t>DECO MICA Ltd</t>
  </si>
  <si>
    <t>DECOMIC</t>
  </si>
  <si>
    <t>Libord Finance Ltd</t>
  </si>
  <si>
    <t>LIBORDFIN</t>
  </si>
  <si>
    <t>Shanthala FMCG Products Ltd</t>
  </si>
  <si>
    <t>SHANTHALA</t>
  </si>
  <si>
    <t>Ravileela Granites Ltd</t>
  </si>
  <si>
    <t>RALEGRA</t>
  </si>
  <si>
    <t>Techindia Nirman Ltd</t>
  </si>
  <si>
    <t>TECHIN</t>
  </si>
  <si>
    <t>Aditya Spinners Ltd</t>
  </si>
  <si>
    <t>ADITYASP</t>
  </si>
  <si>
    <t>Inducto Steels Ltd</t>
  </si>
  <si>
    <t>INDCTST</t>
  </si>
  <si>
    <t>Starlog Enterprises Ltd</t>
  </si>
  <si>
    <t>STARLOG</t>
  </si>
  <si>
    <t>Timescan Logistics (India) Ltd</t>
  </si>
  <si>
    <t>TIMESCAN</t>
  </si>
  <si>
    <t>Aruna Hotels Ltd</t>
  </si>
  <si>
    <t>ARUNAHTEL</t>
  </si>
  <si>
    <t>Sumedha Fiscal Services Ltd</t>
  </si>
  <si>
    <t>SUMEDHA</t>
  </si>
  <si>
    <t>Anuroop Packaging Ltd</t>
  </si>
  <si>
    <t>ANUROOP</t>
  </si>
  <si>
    <t>Destiny Logistics &amp; Infra Ltd</t>
  </si>
  <si>
    <t>DESTINY</t>
  </si>
  <si>
    <t>Bombay Wire Ropes Ltd</t>
  </si>
  <si>
    <t>BOMBWIR</t>
  </si>
  <si>
    <t>Golden Crest Education &amp; Services Ltd</t>
  </si>
  <si>
    <t>GOLDENCREST</t>
  </si>
  <si>
    <t>Misquita Engineering Ltd</t>
  </si>
  <si>
    <t>MISQUITA</t>
  </si>
  <si>
    <t>Nippon India ETF Nifty 50 Value 20</t>
  </si>
  <si>
    <t>NV20BEES</t>
  </si>
  <si>
    <t>Khaitan (India) Ltd</t>
  </si>
  <si>
    <t>KHAITANLTD</t>
  </si>
  <si>
    <t>Integra Switchgear Ltd</t>
  </si>
  <si>
    <t>INTEGSW</t>
  </si>
  <si>
    <t>Smart Finsec Ltd</t>
  </si>
  <si>
    <t>SMARTFIN</t>
  </si>
  <si>
    <t>VERTEX Securities Ltd</t>
  </si>
  <si>
    <t>VERTEX</t>
  </si>
  <si>
    <t>Pecos Hotels and Pubs Ltd</t>
  </si>
  <si>
    <t>PECOS</t>
  </si>
  <si>
    <t>KMS Medisurgi Ltd</t>
  </si>
  <si>
    <t>KMSMEDI</t>
  </si>
  <si>
    <t>City Crops Agro Ltd</t>
  </si>
  <si>
    <t>CCAL</t>
  </si>
  <si>
    <t>JMD Ventures Ltd</t>
  </si>
  <si>
    <t>JMDVL</t>
  </si>
  <si>
    <t>Vera Synthetic Ltd</t>
  </si>
  <si>
    <t>VERA</t>
  </si>
  <si>
    <t>Marble City India Ltd</t>
  </si>
  <si>
    <t>MARBLE</t>
  </si>
  <si>
    <t>Fortune International Ltd</t>
  </si>
  <si>
    <t>FORINTL</t>
  </si>
  <si>
    <t>Hemang Resources Ltd</t>
  </si>
  <si>
    <t>HEMANG</t>
  </si>
  <si>
    <t>Maks Energy Solutions India Ltd</t>
  </si>
  <si>
    <t>MAKS</t>
  </si>
  <si>
    <t>Betex India Ltd</t>
  </si>
  <si>
    <t>BETXIND</t>
  </si>
  <si>
    <t>Bhaskar Agro Chemicals Ltd</t>
  </si>
  <si>
    <t>BHASKAGR</t>
  </si>
  <si>
    <t>Duropack Ltd</t>
  </si>
  <si>
    <t>DUROPACK</t>
  </si>
  <si>
    <t>Utique Enterprises Ltd</t>
  </si>
  <si>
    <t>UTIQUE</t>
  </si>
  <si>
    <t>National General Industries Ltd</t>
  </si>
  <si>
    <t>NATGENI</t>
  </si>
  <si>
    <t>Zodiac-JRD-MKJ Ltd</t>
  </si>
  <si>
    <t>ZODJRDMKJ</t>
  </si>
  <si>
    <t>Mega Flex Plastics Ltd</t>
  </si>
  <si>
    <t>MEGAFLEX</t>
  </si>
  <si>
    <t>Faalcon Concepts Ltd</t>
  </si>
  <si>
    <t>FAALCON</t>
  </si>
  <si>
    <t>Williamson Magor and Co Ltd</t>
  </si>
  <si>
    <t>WILLAMAGOR</t>
  </si>
  <si>
    <t>Add-Shop E-Retail Ltd</t>
  </si>
  <si>
    <t>ASRL</t>
  </si>
  <si>
    <t>Family Care Hospitals Ltd</t>
  </si>
  <si>
    <t>FAMILYCARE</t>
  </si>
  <si>
    <t>Health Care  Services</t>
  </si>
  <si>
    <t>Sudal Industries Ltd</t>
  </si>
  <si>
    <t>SUDAI</t>
  </si>
  <si>
    <t>Aluminum</t>
  </si>
  <si>
    <t>Indo Cotspin Ltd</t>
  </si>
  <si>
    <t>ICL</t>
  </si>
  <si>
    <t>E-Land Apparel Ltd</t>
  </si>
  <si>
    <t>ELAND</t>
  </si>
  <si>
    <t>Five Core Electronics Ltd</t>
  </si>
  <si>
    <t>FIVECORE</t>
  </si>
  <si>
    <t>Leading Leasing Finance and Investment Company Ltd</t>
  </si>
  <si>
    <t>LLFICL</t>
  </si>
  <si>
    <t>Vinyoflex Ltd</t>
  </si>
  <si>
    <t>VINYOFL</t>
  </si>
  <si>
    <t>Adeshwar Meditex Ltd</t>
  </si>
  <si>
    <t>ADESHWAR</t>
  </si>
  <si>
    <t>Piotex Industries Ltd</t>
  </si>
  <si>
    <t>PIOTEX</t>
  </si>
  <si>
    <t>Rex Sealing &amp; Packing Industries Ltd</t>
  </si>
  <si>
    <t>REXSEAL</t>
  </si>
  <si>
    <t>Panjon Ltd</t>
  </si>
  <si>
    <t>PANJON</t>
  </si>
  <si>
    <t>Megri Soft Ltd</t>
  </si>
  <si>
    <t>MEGRISOFT</t>
  </si>
  <si>
    <t>Informed Technologies India Ltd</t>
  </si>
  <si>
    <t>INFORTEC</t>
  </si>
  <si>
    <t>Data Processing &amp; Outsourced Services</t>
  </si>
  <si>
    <t>Suumaya Industries Ltd</t>
  </si>
  <si>
    <t>SUULD</t>
  </si>
  <si>
    <t>Shree Hari Chemicals Export Ltd</t>
  </si>
  <si>
    <t>SHHARICH</t>
  </si>
  <si>
    <t>Humming Bird Education Ltd</t>
  </si>
  <si>
    <t>HBEL</t>
  </si>
  <si>
    <t>UTI Nifty Bank ETF</t>
  </si>
  <si>
    <t>UTIBANKETF</t>
  </si>
  <si>
    <t>Yuranus Infrastructure Ltd</t>
  </si>
  <si>
    <t>YURANUS</t>
  </si>
  <si>
    <t>Hindustan Fluoro Carbons Ltd</t>
  </si>
  <si>
    <t>HINFLUR</t>
  </si>
  <si>
    <t>Grill Splendour Services Ltd</t>
  </si>
  <si>
    <t>BIRDYS</t>
  </si>
  <si>
    <t>Bizotic Commercial Ltd</t>
  </si>
  <si>
    <t>BIZOTIC</t>
  </si>
  <si>
    <t>Nivaka Fashions Ltd</t>
  </si>
  <si>
    <t>NIVAKA</t>
  </si>
  <si>
    <t>Shahi Shipping Ltd</t>
  </si>
  <si>
    <t>SHAHISHIP</t>
  </si>
  <si>
    <t>Bandaram Pharma Packtech Ltd</t>
  </si>
  <si>
    <t>BANDARAM</t>
  </si>
  <si>
    <t>Kanco Tea &amp; Industries Ltd</t>
  </si>
  <si>
    <t>KANCOTEA</t>
  </si>
  <si>
    <t>Sri Havisha Hospitality and Infrastructure Ltd</t>
  </si>
  <si>
    <t>HAVISHA</t>
  </si>
  <si>
    <t>Mohit Industries Ltd</t>
  </si>
  <si>
    <t>MOHITIND</t>
  </si>
  <si>
    <t>Mukand Engineers Ltd</t>
  </si>
  <si>
    <t>MUKANDENGG</t>
  </si>
  <si>
    <t>Mirae Asset Nifty India Manufacturing ETF</t>
  </si>
  <si>
    <t>MAKEINDIA</t>
  </si>
  <si>
    <t>Sahara Housingfina Corporation Ltd</t>
  </si>
  <si>
    <t>SAHARAHOUS</t>
  </si>
  <si>
    <t>Centenial Surgical Suture Ltd</t>
  </si>
  <si>
    <t>CSURGSU</t>
  </si>
  <si>
    <t>Mirae Asset Nifty Midcap 150 ETF</t>
  </si>
  <si>
    <t>MIDCAPETF</t>
  </si>
  <si>
    <t>Concord Drugs Ltd</t>
  </si>
  <si>
    <t>CONCORD</t>
  </si>
  <si>
    <t>Suditi Industries Ltd</t>
  </si>
  <si>
    <t>SUDTIND-B</t>
  </si>
  <si>
    <t>Garnet Construction Ltd</t>
  </si>
  <si>
    <t>GARNET</t>
  </si>
  <si>
    <t>Diversified Real Estate Activities</t>
  </si>
  <si>
    <t>Cyber Media Research &amp; Services Ltd</t>
  </si>
  <si>
    <t>CMRSL</t>
  </si>
  <si>
    <t>Gujarat Petrosynthese Ltd</t>
  </si>
  <si>
    <t>GUJPETR</t>
  </si>
  <si>
    <t>Moxsh Overseas Educon Ltd</t>
  </si>
  <si>
    <t>MOXSH</t>
  </si>
  <si>
    <t>Gautam Gems Ltd</t>
  </si>
  <si>
    <t>GGL</t>
  </si>
  <si>
    <t>Thakral Services (India) Ltd</t>
  </si>
  <si>
    <t>THAKRAL</t>
  </si>
  <si>
    <t>Electronic Equipment &amp; Instruments</t>
  </si>
  <si>
    <t>Gothi Plascon (India) Ltd</t>
  </si>
  <si>
    <t>GOTHIPL</t>
  </si>
  <si>
    <t>Ace Integrated Solutions Ltd</t>
  </si>
  <si>
    <t>ACEINTEG</t>
  </si>
  <si>
    <t>Getalong Enterprise Ltd</t>
  </si>
  <si>
    <t>GETALONG</t>
  </si>
  <si>
    <t>Aastamangalam Finance Ltd</t>
  </si>
  <si>
    <t>AASTAFIN</t>
  </si>
  <si>
    <t>Hybrid Financial Services Ltd</t>
  </si>
  <si>
    <t>HYBRIDFIN</t>
  </si>
  <si>
    <t>Harshil Agrotech Ltd</t>
  </si>
  <si>
    <t>HARSHILAGR</t>
  </si>
  <si>
    <t>KK Shah Hospitals Limited</t>
  </si>
  <si>
    <t>KKSHL</t>
  </si>
  <si>
    <t>Benchmark Computer Solutions Ltd</t>
  </si>
  <si>
    <t>BENCHMARK</t>
  </si>
  <si>
    <t>Oasis Securities Ltd</t>
  </si>
  <si>
    <t>OASISEC</t>
  </si>
  <si>
    <t>Frontier Capital Ltd</t>
  </si>
  <si>
    <t>FRONTCAP</t>
  </si>
  <si>
    <t>Tecil Chemicals and Hydro Power Ltd</t>
  </si>
  <si>
    <t>TECILCHEM</t>
  </si>
  <si>
    <t>Sadhna Broadcast Ltd</t>
  </si>
  <si>
    <t>SADHNA</t>
  </si>
  <si>
    <t>Lakhotia Polyesters (India) Ltd</t>
  </si>
  <si>
    <t>LAKHOTIA</t>
  </si>
  <si>
    <t>Netlink Solutions (India) Ltd</t>
  </si>
  <si>
    <t>NETLINK</t>
  </si>
  <si>
    <t>MPDLLtd</t>
  </si>
  <si>
    <t>MPDL</t>
  </si>
  <si>
    <t>Virtual Global Education Ltd</t>
  </si>
  <si>
    <t>VIRTUALG</t>
  </si>
  <si>
    <t>Pratik Panels Ltd</t>
  </si>
  <si>
    <t>PRATIK</t>
  </si>
  <si>
    <t>Sobhaygya Mercantile Ltd</t>
  </si>
  <si>
    <t>SOBME</t>
  </si>
  <si>
    <t>Jupiter Infomedia Ltd</t>
  </si>
  <si>
    <t>JUPITERIN</t>
  </si>
  <si>
    <t>Polysil Irrigation Systems Ltd</t>
  </si>
  <si>
    <t>POLYSIL</t>
  </si>
  <si>
    <t>Hind Aluminium Industries Ltd</t>
  </si>
  <si>
    <t>HINDALUMI</t>
  </si>
  <si>
    <t>HCKK Ventures Ltd</t>
  </si>
  <si>
    <t>HCKKVENTURE</t>
  </si>
  <si>
    <t>Axis Nifty 50 ETF</t>
  </si>
  <si>
    <t>AXISNIFTY</t>
  </si>
  <si>
    <t>Prakash Woollen &amp; Synthetic Mills Ltd</t>
  </si>
  <si>
    <t>PWASML</t>
  </si>
  <si>
    <t>Raw Edge Industrial Solutions Ltd</t>
  </si>
  <si>
    <t>RAWEDGE</t>
  </si>
  <si>
    <t>Ascensive Educare Ltd</t>
  </si>
  <si>
    <t>ASCENSIVE</t>
  </si>
  <si>
    <t>Future Market Networks Ltd</t>
  </si>
  <si>
    <t>FMNL</t>
  </si>
  <si>
    <t>Sabar Flex India Ltd</t>
  </si>
  <si>
    <t>SABAR</t>
  </si>
  <si>
    <t>Medinova Diagnostic Services Ltd</t>
  </si>
  <si>
    <t>MEDINOV</t>
  </si>
  <si>
    <t>Hiliks Technologies Ltd</t>
  </si>
  <si>
    <t>HILIKS</t>
  </si>
  <si>
    <t>Gabriel Pet Straps Ltd</t>
  </si>
  <si>
    <t>GPSL</t>
  </si>
  <si>
    <t>N K Industries Ltd</t>
  </si>
  <si>
    <t>NKIND</t>
  </si>
  <si>
    <t>Nippon India Nifty Auto ETF</t>
  </si>
  <si>
    <t>AUTOBEES</t>
  </si>
  <si>
    <t>Shree Rajasthan Syntex Ltd</t>
  </si>
  <si>
    <t>SHRAJSYNQ</t>
  </si>
  <si>
    <t>Tyroon Tea Co Ltd</t>
  </si>
  <si>
    <t>TYROON</t>
  </si>
  <si>
    <t>Chordia Food Products Ltd</t>
  </si>
  <si>
    <t>CHORDIA</t>
  </si>
  <si>
    <t>Arman Holdings Ltd</t>
  </si>
  <si>
    <t>ARMAN</t>
  </si>
  <si>
    <t>Tejassvi Aaharam Ltd</t>
  </si>
  <si>
    <t>TEJASSVI</t>
  </si>
  <si>
    <t>Inditrade Capital Ltd</t>
  </si>
  <si>
    <t>INDICAP</t>
  </si>
  <si>
    <t>Global Capital Markets Ltd</t>
  </si>
  <si>
    <t>GLOBALCA</t>
  </si>
  <si>
    <t>Jetking Infotrain Ltd</t>
  </si>
  <si>
    <t>JETKINGQ</t>
  </si>
  <si>
    <t>Shashijit Infraprojects Ltd</t>
  </si>
  <si>
    <t>SHASHIJIT</t>
  </si>
  <si>
    <t>Orient Tradelink Ltd</t>
  </si>
  <si>
    <t>ORIENTTR</t>
  </si>
  <si>
    <t>Mindpool Technologies Ltd</t>
  </si>
  <si>
    <t>MINDPOOL</t>
  </si>
  <si>
    <t>Nirmitee Robotics India Ltd</t>
  </si>
  <si>
    <t>NIRMITEE</t>
  </si>
  <si>
    <t>Kandarp Digi Smart Bpo Ltd</t>
  </si>
  <si>
    <t>KANDARP</t>
  </si>
  <si>
    <t>Goenka Diamond And Jewels Ltd</t>
  </si>
  <si>
    <t>GOENKA</t>
  </si>
  <si>
    <t>Arrowhead Seperation Engineering Ltd</t>
  </si>
  <si>
    <t>ARROWHEAD</t>
  </si>
  <si>
    <t>Sai Swami Metals and Alloys Ltd</t>
  </si>
  <si>
    <t>SAI</t>
  </si>
  <si>
    <t>USG Tech Solutions Ltd</t>
  </si>
  <si>
    <t>USGTECH</t>
  </si>
  <si>
    <t>Gujarat Terce Laboratories Ltd</t>
  </si>
  <si>
    <t>GUJTERC</t>
  </si>
  <si>
    <t>Frontline corporation Ltd</t>
  </si>
  <si>
    <t>FRONTCORP</t>
  </si>
  <si>
    <t>Sparc Electrex Ltd</t>
  </si>
  <si>
    <t>SPAR</t>
  </si>
  <si>
    <t>DSP NIFTY 1D Rate Liquid ETF</t>
  </si>
  <si>
    <t>LIQUIDETF</t>
  </si>
  <si>
    <t>Shaival Reality Ltd</t>
  </si>
  <si>
    <t>SHAIVAL</t>
  </si>
  <si>
    <t>Blue Chip India Ltd</t>
  </si>
  <si>
    <t>BLUECHIP</t>
  </si>
  <si>
    <t>Greencrest Financial Services Ltd</t>
  </si>
  <si>
    <t>GREENCREST</t>
  </si>
  <si>
    <t>Jay Kailash Namkeen Ltd</t>
  </si>
  <si>
    <t>JAYKAILASH</t>
  </si>
  <si>
    <t>Sawaca Business Machines Ltd</t>
  </si>
  <si>
    <t>SAWABUSI</t>
  </si>
  <si>
    <t>Paragon Finance Ltd</t>
  </si>
  <si>
    <t>PARAGONF</t>
  </si>
  <si>
    <t>Falcon Technoprojects India Ltd</t>
  </si>
  <si>
    <t>FALCONTECH</t>
  </si>
  <si>
    <t>TCM Ltd</t>
  </si>
  <si>
    <t>TCMLMTD</t>
  </si>
  <si>
    <t>Varyaa Creations Ltd</t>
  </si>
  <si>
    <t>VARYAA</t>
  </si>
  <si>
    <t>Vanta Bioscience Ltd</t>
  </si>
  <si>
    <t>VANTABIO</t>
  </si>
  <si>
    <t>Jiwanram Sheoduttrai Industries Ltd</t>
  </si>
  <si>
    <t>JIWANRAM</t>
  </si>
  <si>
    <t>Narendra Properties Ltd</t>
  </si>
  <si>
    <t>NARPROP</t>
  </si>
  <si>
    <t>Incap Ltd</t>
  </si>
  <si>
    <t>INCAP</t>
  </si>
  <si>
    <t>Texel Industries Ltd</t>
  </si>
  <si>
    <t>TEXELIN</t>
  </si>
  <si>
    <t>Rithwik Facility Management Services Ltd</t>
  </si>
  <si>
    <t>RITHWIKFMS</t>
  </si>
  <si>
    <t>Cargosol Logistics Ltd</t>
  </si>
  <si>
    <t>CARGOSOL</t>
  </si>
  <si>
    <t>Beekay Niryat Ltd</t>
  </si>
  <si>
    <t>BNL</t>
  </si>
  <si>
    <t>Nalin Lease Finance Ltd</t>
  </si>
  <si>
    <t>NLFL</t>
  </si>
  <si>
    <t>TTI Enterprise Ltd</t>
  </si>
  <si>
    <t>TTIENT</t>
  </si>
  <si>
    <t>Parabolic Drugs Ltd</t>
  </si>
  <si>
    <t>PARABDRUGS</t>
  </si>
  <si>
    <t>The Cochin Malabar Estates and Industries Ltd</t>
  </si>
  <si>
    <t>COCHMAL</t>
  </si>
  <si>
    <t>Stanrose Mafatlal Investments and Finance Ltd</t>
  </si>
  <si>
    <t>STANROS</t>
  </si>
  <si>
    <t>Oriental Trimex Ltd</t>
  </si>
  <si>
    <t>ORIENTALTL</t>
  </si>
  <si>
    <t>Polymechplast Machines Ltd</t>
  </si>
  <si>
    <t>POLYCHMP</t>
  </si>
  <si>
    <t>Technopack Polymers Ltd</t>
  </si>
  <si>
    <t>TECHNOPACK</t>
  </si>
  <si>
    <t>Marinetrans India Ltd</t>
  </si>
  <si>
    <t>MARINETRAN</t>
  </si>
  <si>
    <t>Nagreeka Capital &amp; Infrastructure Ltd</t>
  </si>
  <si>
    <t>NAGREEKCAP</t>
  </si>
  <si>
    <t>Olympia Industries Ltd</t>
  </si>
  <si>
    <t>OLYMPTX</t>
  </si>
  <si>
    <t>Kaushalya Infrastructure Development Corporation Ltd</t>
  </si>
  <si>
    <t>KAUSHALYA</t>
  </si>
  <si>
    <t>Chothani Foods Ltd</t>
  </si>
  <si>
    <t>CHOTHANI</t>
  </si>
  <si>
    <t>Oneclick Logistics India Ltd</t>
  </si>
  <si>
    <t>OLIL</t>
  </si>
  <si>
    <t>A G Universal Ltd</t>
  </si>
  <si>
    <t>AGUL</t>
  </si>
  <si>
    <t>Ashiana Ispat Ltd</t>
  </si>
  <si>
    <t>ASHIS</t>
  </si>
  <si>
    <t>BC Power Controls Ltd</t>
  </si>
  <si>
    <t>BCP</t>
  </si>
  <si>
    <t>KJMC Financial Services Ltd</t>
  </si>
  <si>
    <t>KJMCFIN</t>
  </si>
  <si>
    <t>Vikas WSP Ltd</t>
  </si>
  <si>
    <t>VIKASWSP</t>
  </si>
  <si>
    <t>Spenta International Ltd</t>
  </si>
  <si>
    <t>SPENTA</t>
  </si>
  <si>
    <t>Ventura Textiles Ltd</t>
  </si>
  <si>
    <t>VENTURA</t>
  </si>
  <si>
    <t>Dhanlaxmi Cotex Ltd</t>
  </si>
  <si>
    <t>DHANCOT</t>
  </si>
  <si>
    <t>Net Avenue Technologies Ltd</t>
  </si>
  <si>
    <t>CBAZAAR</t>
  </si>
  <si>
    <t>Munoth Financial Services Ltd</t>
  </si>
  <si>
    <t>MUNOTHFI</t>
  </si>
  <si>
    <t>Zenith Fibres Ltd</t>
  </si>
  <si>
    <t>ZENIFIB</t>
  </si>
  <si>
    <t>Markobenz Ventures Ltd</t>
  </si>
  <si>
    <t>MARKOBENZ</t>
  </si>
  <si>
    <t>Epuja Spiritech Ltd</t>
  </si>
  <si>
    <t>EPUJA</t>
  </si>
  <si>
    <t>Spectrum Foods Ltd</t>
  </si>
  <si>
    <t>SPECFOOD</t>
  </si>
  <si>
    <t>Sagar Diamonds Ltd</t>
  </si>
  <si>
    <t>SAGAR</t>
  </si>
  <si>
    <t>JHS Svendgaard Retail Ventures Ltd</t>
  </si>
  <si>
    <t>RETAIL</t>
  </si>
  <si>
    <t>Shanti Guru Industries Ltd</t>
  </si>
  <si>
    <t>SHANTIGURU</t>
  </si>
  <si>
    <t>Food Retail</t>
  </si>
  <si>
    <t>Miven Machine Tools Ltd</t>
  </si>
  <si>
    <t>MIVENMACH</t>
  </si>
  <si>
    <t>Infomedia Press Ltd</t>
  </si>
  <si>
    <t>INFOMEDIA</t>
  </si>
  <si>
    <t>Global Longlife Hospital and Research Ltd</t>
  </si>
  <si>
    <t>GLHRL</t>
  </si>
  <si>
    <t>Safa Systems &amp; Technologies Ltd</t>
  </si>
  <si>
    <t>SSTL</t>
  </si>
  <si>
    <t>Madhusudan Industries Ltd</t>
  </si>
  <si>
    <t>MADHUDIN</t>
  </si>
  <si>
    <t>Phaarmasia Ltd</t>
  </si>
  <si>
    <t>PHRMASI</t>
  </si>
  <si>
    <t>KJMC Corporate Advisors (India) Ltd</t>
  </si>
  <si>
    <t>KJMCCORP</t>
  </si>
  <si>
    <t>Quadpro Ites Ltd</t>
  </si>
  <si>
    <t>QUADPRO</t>
  </si>
  <si>
    <t>Blue Chip Tex Industries Ltd</t>
  </si>
  <si>
    <t>BLUECHIPT</t>
  </si>
  <si>
    <t>Colorchips New Media Ltd</t>
  </si>
  <si>
    <t>COLORCHIPS</t>
  </si>
  <si>
    <t>Kapil Cotex Ltd</t>
  </si>
  <si>
    <t>KAPILCO</t>
  </si>
  <si>
    <t>Laffans Petrochemicals Ltd</t>
  </si>
  <si>
    <t>LAFFANSQ</t>
  </si>
  <si>
    <t>KCD Industries India Ltd</t>
  </si>
  <si>
    <t>KCDGROUP</t>
  </si>
  <si>
    <t>Gconnect Logitech and Supply Chain Ltd</t>
  </si>
  <si>
    <t>GCONNECT</t>
  </si>
  <si>
    <t>Cargo Ground Transportation</t>
  </si>
  <si>
    <t>S P Capital Financing Ltd</t>
  </si>
  <si>
    <t>SPCAPIT</t>
  </si>
  <si>
    <t>Garden Silk Mills Ltd</t>
  </si>
  <si>
    <t>GARDENSILK</t>
  </si>
  <si>
    <t>DSP Nifty50 Equal weight ETF</t>
  </si>
  <si>
    <t>EQUAL50ADD</t>
  </si>
  <si>
    <t>Natural Biocon (India) Ltd</t>
  </si>
  <si>
    <t>NATURAL</t>
  </si>
  <si>
    <t>Aspira Pathlab &amp; Diagnostics Ltd</t>
  </si>
  <si>
    <t>ASPIRA</t>
  </si>
  <si>
    <t>Sinnar Bidi Udyog Ltd</t>
  </si>
  <si>
    <t>SINNAR</t>
  </si>
  <si>
    <t>SBI Nifty 200 Quality 30 ETF</t>
  </si>
  <si>
    <t>SBIETFQLTY</t>
  </si>
  <si>
    <t>Quality Foils (India) Ltd</t>
  </si>
  <si>
    <t>QFIL</t>
  </si>
  <si>
    <t>Neil Industries Ltd</t>
  </si>
  <si>
    <t>NEIL</t>
  </si>
  <si>
    <t>Gayatri Highways Ltd</t>
  </si>
  <si>
    <t>GAYAHWS</t>
  </si>
  <si>
    <t>Palco Metals Ltd</t>
  </si>
  <si>
    <t>PALCO</t>
  </si>
  <si>
    <t>Motilal Oswal M50 ETF</t>
  </si>
  <si>
    <t>MOM50</t>
  </si>
  <si>
    <t>Impex Ferro Tech Ltd</t>
  </si>
  <si>
    <t>IMPEXFERRO</t>
  </si>
  <si>
    <t>Educomp Solutions Ltd</t>
  </si>
  <si>
    <t>EDUCOMP</t>
  </si>
  <si>
    <t>Adhbhut Infrastructure Ltd</t>
  </si>
  <si>
    <t>ADHBHUTIN</t>
  </si>
  <si>
    <t>TV Vision Ltd</t>
  </si>
  <si>
    <t>TVVISION</t>
  </si>
  <si>
    <t>Maris Spinners Ltd</t>
  </si>
  <si>
    <t>MARIS</t>
  </si>
  <si>
    <t>Nippon India ETF Nifty 5 yr Benchmark G-Sec</t>
  </si>
  <si>
    <t>GILT5YBEES</t>
  </si>
  <si>
    <t>J A Finance Ltd</t>
  </si>
  <si>
    <t>JAFINANCE</t>
  </si>
  <si>
    <t>Citadel Realty and Developers Ltd</t>
  </si>
  <si>
    <t>CITADEL</t>
  </si>
  <si>
    <t>COSYN Ltd</t>
  </si>
  <si>
    <t>COSYN</t>
  </si>
  <si>
    <t>SMIFS Capital Markets Ltd</t>
  </si>
  <si>
    <t>SMIFS</t>
  </si>
  <si>
    <t>Viji Finance Ltd</t>
  </si>
  <si>
    <t>VIJIFIN</t>
  </si>
  <si>
    <t>Samyak International Ltd</t>
  </si>
  <si>
    <t>SAMYAKINT</t>
  </si>
  <si>
    <t>Shubhlaxmi Jewel Art Ltd</t>
  </si>
  <si>
    <t>SHUBHLAXMI</t>
  </si>
  <si>
    <t>Sangal Papers Ltd</t>
  </si>
  <si>
    <t>SANPA</t>
  </si>
  <si>
    <t>Pentokey Organy (India) Ltd</t>
  </si>
  <si>
    <t>PNTKYOR</t>
  </si>
  <si>
    <t>Adarsh Plant Protect Ltd</t>
  </si>
  <si>
    <t>ADARSHPL</t>
  </si>
  <si>
    <t>Rodium Realty Ltd</t>
  </si>
  <si>
    <t>RODIUM</t>
  </si>
  <si>
    <t>Benara Bearings and Pistons Ltd</t>
  </si>
  <si>
    <t>BENARA</t>
  </si>
  <si>
    <t>Pasupati Spinning and Weaving Mills Ltd</t>
  </si>
  <si>
    <t>PASUSPG</t>
  </si>
  <si>
    <t>Kratos Energy &amp; Infrastructure Ltd</t>
  </si>
  <si>
    <t>KRATOSENER</t>
  </si>
  <si>
    <t>Abirami Financial Services (India) Ltd</t>
  </si>
  <si>
    <t>ABIRAFN</t>
  </si>
  <si>
    <t>Zenith Healthcare Ltd</t>
  </si>
  <si>
    <t>ZENITHHE</t>
  </si>
  <si>
    <t>Swojas Energy Foods Ltd</t>
  </si>
  <si>
    <t>SWOEF</t>
  </si>
  <si>
    <t>Asian Tea &amp; Exports Ltd</t>
  </si>
  <si>
    <t>ASIANTNE</t>
  </si>
  <si>
    <t>Veer Energy &amp; Infrastructure Ltd</t>
  </si>
  <si>
    <t>VEERENRGY</t>
  </si>
  <si>
    <t>Pan Electronics (India) Ltd</t>
  </si>
  <si>
    <t>PANELEC</t>
  </si>
  <si>
    <t>Winro Commercial (India) Ltd</t>
  </si>
  <si>
    <t>WINROC</t>
  </si>
  <si>
    <t>Bangalore Fort Farms Ltd</t>
  </si>
  <si>
    <t>BFFL</t>
  </si>
  <si>
    <t>Visagar Polytex Ltd</t>
  </si>
  <si>
    <t>VIVIDHA</t>
  </si>
  <si>
    <t>Scarnose International Ltd</t>
  </si>
  <si>
    <t>SCARNOSE</t>
  </si>
  <si>
    <t>Castex Technologies Ltd</t>
  </si>
  <si>
    <t>CASTEXTECH</t>
  </si>
  <si>
    <t>MPIL Corporation Ltd</t>
  </si>
  <si>
    <t>MPILCORPL</t>
  </si>
  <si>
    <t>RRP Semiconductor Ltd</t>
  </si>
  <si>
    <t>GDTRAGN</t>
  </si>
  <si>
    <t>Intec Capital Ltd</t>
  </si>
  <si>
    <t>INTECCAP</t>
  </si>
  <si>
    <t>Best Eastern Hotels Ltd</t>
  </si>
  <si>
    <t>BESTEAST</t>
  </si>
  <si>
    <t>Gujarat Raffia Industries Ltd</t>
  </si>
  <si>
    <t>GUJRAFFIA</t>
  </si>
  <si>
    <t>DocMode Health Technologies Ltd</t>
  </si>
  <si>
    <t>DHTL</t>
  </si>
  <si>
    <t>Mini Diamonds (India) Ltd</t>
  </si>
  <si>
    <t>MINID</t>
  </si>
  <si>
    <t>Winsome Yarns Ltd</t>
  </si>
  <si>
    <t>WINSOME</t>
  </si>
  <si>
    <t>EP Biocomposites Ltd</t>
  </si>
  <si>
    <t>EPBIO</t>
  </si>
  <si>
    <t>Roni Households Ltd</t>
  </si>
  <si>
    <t>RONI</t>
  </si>
  <si>
    <t>Invigorated Business Consulting Ltd</t>
  </si>
  <si>
    <t>INVIGO</t>
  </si>
  <si>
    <t>BAMPSL Securities Ltd</t>
  </si>
  <si>
    <t>BAMPSL</t>
  </si>
  <si>
    <t>Aditya BSL Nifty IT ETF</t>
  </si>
  <si>
    <t>TECH</t>
  </si>
  <si>
    <t>H S India Ltd</t>
  </si>
  <si>
    <t>HOTLSILV</t>
  </si>
  <si>
    <t>SVS Ventures Ltd</t>
  </si>
  <si>
    <t>SVS</t>
  </si>
  <si>
    <t>Purshottam Investofin Ltd</t>
  </si>
  <si>
    <t>PURSHOTTAM</t>
  </si>
  <si>
    <t>Mega Corp Ltd</t>
  </si>
  <si>
    <t>MEGACOR</t>
  </si>
  <si>
    <t>Steel Strips Infrastructures Ltd</t>
  </si>
  <si>
    <t>STLSTRINF</t>
  </si>
  <si>
    <t>Venlon Enterprises Ltd</t>
  </si>
  <si>
    <t>VENLONENT</t>
  </si>
  <si>
    <t>Martin Burn Ltd</t>
  </si>
  <si>
    <t>MARBU</t>
  </si>
  <si>
    <t>Suncare Traders Ltd</t>
  </si>
  <si>
    <t>SCTL</t>
  </si>
  <si>
    <t>ICICI Prudential S&amp;P BSE Midcap Select ETF</t>
  </si>
  <si>
    <t>MIDSELIETF</t>
  </si>
  <si>
    <t>Mukat Pipes Ltd</t>
  </si>
  <si>
    <t>MUKATPIP</t>
  </si>
  <si>
    <t>New Light Apparels Ltd</t>
  </si>
  <si>
    <t>NEWLIGHT</t>
  </si>
  <si>
    <t>Alfa Ica (India) Ltd</t>
  </si>
  <si>
    <t>ALFAICA</t>
  </si>
  <si>
    <t>Advance Lifestyles Ltd</t>
  </si>
  <si>
    <t>ADVLIFE</t>
  </si>
  <si>
    <t>Sreechem Resins Ltd</t>
  </si>
  <si>
    <t>SRECR</t>
  </si>
  <si>
    <t>Mask Investments Ltd</t>
  </si>
  <si>
    <t>MASKINVEST</t>
  </si>
  <si>
    <t>Challani Capital Ltd</t>
  </si>
  <si>
    <t>CHALLANI</t>
  </si>
  <si>
    <t>Shubham Polyspin Ltd</t>
  </si>
  <si>
    <t>SHUBHAM</t>
  </si>
  <si>
    <t>Sunil Industries Ltd</t>
  </si>
  <si>
    <t>SUNILTX</t>
  </si>
  <si>
    <t>Shree Securities Ltd</t>
  </si>
  <si>
    <t>SHREESEC</t>
  </si>
  <si>
    <t>Chennai Meenakshi Multispeciality Hospital Ltd</t>
  </si>
  <si>
    <t>CMMHOSP</t>
  </si>
  <si>
    <t>K K Fincorp Ltd</t>
  </si>
  <si>
    <t>KKFIN</t>
  </si>
  <si>
    <t>Tradewell Holdings Ltd</t>
  </si>
  <si>
    <t>TRADEWELL</t>
  </si>
  <si>
    <t>Madhusudan Securities Ltd</t>
  </si>
  <si>
    <t>MADHUSE</t>
  </si>
  <si>
    <t>Danube Industries Ltd</t>
  </si>
  <si>
    <t>DANUBE</t>
  </si>
  <si>
    <t>S V J Enterprises Ltd</t>
  </si>
  <si>
    <t>SVJ</t>
  </si>
  <si>
    <t>Roselabs Finance Ltd</t>
  </si>
  <si>
    <t>ROSELABS</t>
  </si>
  <si>
    <t>Secur Credentials Ltd</t>
  </si>
  <si>
    <t>SECURCRED</t>
  </si>
  <si>
    <t>MFL India Ltd</t>
  </si>
  <si>
    <t>MFLINDIA</t>
  </si>
  <si>
    <t>Narmada Agrobase Ltd</t>
  </si>
  <si>
    <t>NARMADA</t>
  </si>
  <si>
    <t>SBI Nifty 10 yr Benchmark G-Sec ETF</t>
  </si>
  <si>
    <t>SETF10GILT</t>
  </si>
  <si>
    <t>Roopshri Resorts Ltd</t>
  </si>
  <si>
    <t>ROOPSHRI</t>
  </si>
  <si>
    <t>Vrundavan Plantation Ltd</t>
  </si>
  <si>
    <t>VPL</t>
  </si>
  <si>
    <t>Machhar Industries Ltd</t>
  </si>
  <si>
    <t>MACIND</t>
  </si>
  <si>
    <t>Heads UP Ventures Limited</t>
  </si>
  <si>
    <t>HEADSUP</t>
  </si>
  <si>
    <t>Lex Nimble Solutions Ltd</t>
  </si>
  <si>
    <t>LEX</t>
  </si>
  <si>
    <t>Brisk Technovision Ltd</t>
  </si>
  <si>
    <t>BRISK</t>
  </si>
  <si>
    <t>Associated Coaters Ltd</t>
  </si>
  <si>
    <t>ASSOCIATED</t>
  </si>
  <si>
    <t>Diversified Metals &amp; Mining</t>
  </si>
  <si>
    <t>Sanwaria Consumer Ltd</t>
  </si>
  <si>
    <t>SANWARIA</t>
  </si>
  <si>
    <t>Lead Reclaim and Rubber Products Ltd</t>
  </si>
  <si>
    <t>LRRPL</t>
  </si>
  <si>
    <t>NMS Global Ltd</t>
  </si>
  <si>
    <t>NMSRESRC</t>
  </si>
  <si>
    <t>Innovative Ideals and Services (India) Ltd</t>
  </si>
  <si>
    <t>INNOVATIVE</t>
  </si>
  <si>
    <t>Popular Estate Management Ltd</t>
  </si>
  <si>
    <t>POPULARES</t>
  </si>
  <si>
    <t>Deep Diamond India Ltd</t>
  </si>
  <si>
    <t>DDIL</t>
  </si>
  <si>
    <t>Kotak Nifty IT ETF</t>
  </si>
  <si>
    <t>IT</t>
  </si>
  <si>
    <t>Clinitech Laboratory Ltd</t>
  </si>
  <si>
    <t>CTLLAB</t>
  </si>
  <si>
    <t>Grand Foundry Ltd</t>
  </si>
  <si>
    <t>GFSTEELS</t>
  </si>
  <si>
    <t>VR Films &amp; Studios Ltd</t>
  </si>
  <si>
    <t>VRFILMS</t>
  </si>
  <si>
    <t>Lerthai Finance Ltd</t>
  </si>
  <si>
    <t>LERTHAI</t>
  </si>
  <si>
    <t>Veerkrupa Jewellers Ltd</t>
  </si>
  <si>
    <t>VEERKRUPA</t>
  </si>
  <si>
    <t>Grandma Trading and Agencies Ltd</t>
  </si>
  <si>
    <t>GRANDMA</t>
  </si>
  <si>
    <t>Vikas Proppant &amp; Granite Ltd</t>
  </si>
  <si>
    <t>VIKASPROP</t>
  </si>
  <si>
    <t>Adcon Capital Services Ltd</t>
  </si>
  <si>
    <t>ADCON</t>
  </si>
  <si>
    <t>Ishita Drugs and Industries Ltd</t>
  </si>
  <si>
    <t>ISHITADR</t>
  </si>
  <si>
    <t>Modern Steel Ltd</t>
  </si>
  <si>
    <t>MDRNSTL</t>
  </si>
  <si>
    <t>NIKS Technology Ltd</t>
  </si>
  <si>
    <t>NIKSTECH</t>
  </si>
  <si>
    <t>Ashish Polyplast Ltd</t>
  </si>
  <si>
    <t>ASHISHPO</t>
  </si>
  <si>
    <t>SSPDL Ltd</t>
  </si>
  <si>
    <t>SSPDL</t>
  </si>
  <si>
    <t>Croissance Ltd</t>
  </si>
  <si>
    <t>CROISSANCE</t>
  </si>
  <si>
    <t>Apex Capital and Finance Ltd</t>
  </si>
  <si>
    <t>ACFL</t>
  </si>
  <si>
    <t>Sahaj Fashions Ltd</t>
  </si>
  <si>
    <t>SAHAJ</t>
  </si>
  <si>
    <t>Axis NIFTY Healthcare ETF</t>
  </si>
  <si>
    <t>AXISHCETF</t>
  </si>
  <si>
    <t>HDFC Nifty IT ETF</t>
  </si>
  <si>
    <t>HDFCNIFIT</t>
  </si>
  <si>
    <t>Triveni Glass Ltd</t>
  </si>
  <si>
    <t>TRIVENIGQ</t>
  </si>
  <si>
    <t>Paos Industries Ltd</t>
  </si>
  <si>
    <t>PAOS</t>
  </si>
  <si>
    <t>Continental Securities Ltd</t>
  </si>
  <si>
    <t>CSL</t>
  </si>
  <si>
    <t>Bhakti Gems and Jewellery Ltd</t>
  </si>
  <si>
    <t>BGJL</t>
  </si>
  <si>
    <t>Nirav Commercials Ltd</t>
  </si>
  <si>
    <t>NIRAVCOM</t>
  </si>
  <si>
    <t>Elnet Technologies Ltd</t>
  </si>
  <si>
    <t>ELNET</t>
  </si>
  <si>
    <t>Compuage Infocom Ltd</t>
  </si>
  <si>
    <t>COMPINFO</t>
  </si>
  <si>
    <t>Jagjanani Textiles Ltd</t>
  </si>
  <si>
    <t>JAGJANANI</t>
  </si>
  <si>
    <t>Sunrest Lifescience Ltd</t>
  </si>
  <si>
    <t>SUNREST</t>
  </si>
  <si>
    <t>JMJ Fintech Ltd</t>
  </si>
  <si>
    <t>JMJFIN</t>
  </si>
  <si>
    <t>Jayshree Chemicals Ltd</t>
  </si>
  <si>
    <t>JAYCH</t>
  </si>
  <si>
    <t>Glance Finance Ltd</t>
  </si>
  <si>
    <t>GLANCE</t>
  </si>
  <si>
    <t>Kunststoffe Industries Ltd</t>
  </si>
  <si>
    <t>KUNSTOFF</t>
  </si>
  <si>
    <t>Ajel Ltd</t>
  </si>
  <si>
    <t>AJEL</t>
  </si>
  <si>
    <t>ACI Infocom Ltd</t>
  </si>
  <si>
    <t>ACIIN</t>
  </si>
  <si>
    <t>California Software Company Ltd</t>
  </si>
  <si>
    <t>CALSOFT</t>
  </si>
  <si>
    <t>Sterling Powergensys Ltd</t>
  </si>
  <si>
    <t>STERPOW</t>
  </si>
  <si>
    <t>Cella Space Ltd</t>
  </si>
  <si>
    <t>CELLA</t>
  </si>
  <si>
    <t>Osiajee Texfab Ltd</t>
  </si>
  <si>
    <t>OSIAJEE</t>
  </si>
  <si>
    <t>Onesource Ideas Venture Ltd</t>
  </si>
  <si>
    <t>OIVL</t>
  </si>
  <si>
    <t>Ajcon Global Services Ltd</t>
  </si>
  <si>
    <t>AJCON</t>
  </si>
  <si>
    <t>Valson Industries Ltd</t>
  </si>
  <si>
    <t>VALSONQ</t>
  </si>
  <si>
    <t>Choksi Imaging Ltd</t>
  </si>
  <si>
    <t>CHOKSI</t>
  </si>
  <si>
    <t>Prime Urban Development India Ltd</t>
  </si>
  <si>
    <t>PRIMEURB</t>
  </si>
  <si>
    <t>BNR Udyog Ltd</t>
  </si>
  <si>
    <t>BNRUDY</t>
  </si>
  <si>
    <t>Naturo Indiabull Ltd</t>
  </si>
  <si>
    <t>NATURO</t>
  </si>
  <si>
    <t>MT Educare Ltd</t>
  </si>
  <si>
    <t>MTEDUCARE</t>
  </si>
  <si>
    <t>Paramount Cosmetics (India) Ltd</t>
  </si>
  <si>
    <t>PARMCOS-B</t>
  </si>
  <si>
    <t>MY Money Securities Ltd</t>
  </si>
  <si>
    <t>MYMONEY</t>
  </si>
  <si>
    <t>Sanblue Corporation Ltd</t>
  </si>
  <si>
    <t>SANBLUE</t>
  </si>
  <si>
    <t>Samsrita Labs Ltd</t>
  </si>
  <si>
    <t>SAMSRITA</t>
  </si>
  <si>
    <t>Life Sciences Tools &amp; Services</t>
  </si>
  <si>
    <t>Comfort Commotrade Ltd</t>
  </si>
  <si>
    <t>COMCL</t>
  </si>
  <si>
    <t>Indergiri Finance Ltd</t>
  </si>
  <si>
    <t>INDERGR</t>
  </si>
  <si>
    <t>Amin Tannery Ltd</t>
  </si>
  <si>
    <t>AMINTAN</t>
  </si>
  <si>
    <t>Zenlabs Ethica Ltd</t>
  </si>
  <si>
    <t>ZENLABS</t>
  </si>
  <si>
    <t>White Organic Agro Ltd</t>
  </si>
  <si>
    <t>WHITEORG</t>
  </si>
  <si>
    <t>Amco India Ltd</t>
  </si>
  <si>
    <t>AMCOIND</t>
  </si>
  <si>
    <t>Tarapur Transformers Ltd</t>
  </si>
  <si>
    <t>TARAPUR</t>
  </si>
  <si>
    <t>Plada Infotech Services Ltd</t>
  </si>
  <si>
    <t>PLADAINFO</t>
  </si>
  <si>
    <t>Richirich Inventures Ltd</t>
  </si>
  <si>
    <t>KISAAN</t>
  </si>
  <si>
    <t>Magenta Lifecare Ltd</t>
  </si>
  <si>
    <t>MAGENTA</t>
  </si>
  <si>
    <t>Gian Life Care Ltd</t>
  </si>
  <si>
    <t>GIANLIFE</t>
  </si>
  <si>
    <t>CIL Securities Ltd</t>
  </si>
  <si>
    <t>CILSEC</t>
  </si>
  <si>
    <t>Cargotrans Maritime Ltd</t>
  </si>
  <si>
    <t>CARGOTRANS</t>
  </si>
  <si>
    <t>Jindal Capital Ltd</t>
  </si>
  <si>
    <t>JINDCAP</t>
  </si>
  <si>
    <t>Bervin Investment and Leasing Ltd</t>
  </si>
  <si>
    <t>BERVINL</t>
  </si>
  <si>
    <t>Sancode Technologies Ltd</t>
  </si>
  <si>
    <t>SANCODE</t>
  </si>
  <si>
    <t>Tuni Textile Mills Ltd</t>
  </si>
  <si>
    <t>TUNITEX</t>
  </si>
  <si>
    <t>Tai Industries Ltd</t>
  </si>
  <si>
    <t>TAIIND</t>
  </si>
  <si>
    <t>Yash Management &amp; Satellite Ltd.</t>
  </si>
  <si>
    <t>YASHMGM</t>
  </si>
  <si>
    <t>Yaan Enterprises Ltd</t>
  </si>
  <si>
    <t>YAANENT</t>
  </si>
  <si>
    <t>Prima Industries Ltd</t>
  </si>
  <si>
    <t>PRIMAIN</t>
  </si>
  <si>
    <t>Computer Point Ltd</t>
  </si>
  <si>
    <t>COMPUPN</t>
  </si>
  <si>
    <t>SBI Nifty Next 50 ETF</t>
  </si>
  <si>
    <t>SETFNN50</t>
  </si>
  <si>
    <t>Kcl Infra Projects Ltd</t>
  </si>
  <si>
    <t>KCLINFRA</t>
  </si>
  <si>
    <t>Parshwanath Corp Ltd</t>
  </si>
  <si>
    <t>PARSHWANA</t>
  </si>
  <si>
    <t>Command Polymers Ltd</t>
  </si>
  <si>
    <t>COMMAND</t>
  </si>
  <si>
    <t>Kapil Raj Finance Ltd</t>
  </si>
  <si>
    <t>KAPILRAJ</t>
  </si>
  <si>
    <t>Aditya BSL Nifty Healthcare ETF</t>
  </si>
  <si>
    <t>HEALTHY</t>
  </si>
  <si>
    <t>Flora Textiles Ltd</t>
  </si>
  <si>
    <t>FLORATX</t>
  </si>
  <si>
    <t>PlatinumOne Business Services Ltd</t>
  </si>
  <si>
    <t>POBS</t>
  </si>
  <si>
    <t>Ecs Biztech Ltd</t>
  </si>
  <si>
    <t>ECS</t>
  </si>
  <si>
    <t>Alan Scott Enterprises Ltd</t>
  </si>
  <si>
    <t>ALAN SCOTT</t>
  </si>
  <si>
    <t>Suvidha Infraestate Corporation Ltd</t>
  </si>
  <si>
    <t>SICL</t>
  </si>
  <si>
    <t>Gajanan Securities Services Ltd</t>
  </si>
  <si>
    <t>GAJANANSEC</t>
  </si>
  <si>
    <t>Karnavati Finance Ltd</t>
  </si>
  <si>
    <t>KARNAVATI</t>
  </si>
  <si>
    <t>Kamanwala Housing Construction Ltd</t>
  </si>
  <si>
    <t>KAMANWALA</t>
  </si>
  <si>
    <t>Indifra Ltd</t>
  </si>
  <si>
    <t>INDIFRA</t>
  </si>
  <si>
    <t>Sanghvi Forging and Engineering Ltd</t>
  </si>
  <si>
    <t>SANGHVIFOR</t>
  </si>
  <si>
    <t>Caprolactam Chemicals Ltd</t>
  </si>
  <si>
    <t>CAPRO</t>
  </si>
  <si>
    <t>Sungold Media and Entertainment Ltd</t>
  </si>
  <si>
    <t>SMEL</t>
  </si>
  <si>
    <t>TGIF Agribusiness Ltd</t>
  </si>
  <si>
    <t>TGIF</t>
  </si>
  <si>
    <t>Jaihind Synthetics Ltd</t>
  </si>
  <si>
    <t>JAIHINDS</t>
  </si>
  <si>
    <t>Sharma East India Hospitals and Medical Research Ltd</t>
  </si>
  <si>
    <t>SHARMEH</t>
  </si>
  <si>
    <t>Sanghvi Brands Ltd</t>
  </si>
  <si>
    <t>SBRANDS</t>
  </si>
  <si>
    <t>LWS Knitwear Ltd</t>
  </si>
  <si>
    <t>LWSKNIT</t>
  </si>
  <si>
    <t>MRC Agrotech Ltd</t>
  </si>
  <si>
    <t>MRCAGRO</t>
  </si>
  <si>
    <t>Rishabh Digha Steel and Allied Products Ltd</t>
  </si>
  <si>
    <t>RISHDIGA</t>
  </si>
  <si>
    <t>Reliable Ventures India Ltd</t>
  </si>
  <si>
    <t>RELIABVEN</t>
  </si>
  <si>
    <t>Onelife Capital Advisors Ltd</t>
  </si>
  <si>
    <t>ONELIFECAP</t>
  </si>
  <si>
    <t>Bhanderi Infracon Ltd</t>
  </si>
  <si>
    <t>BHANDERI</t>
  </si>
  <si>
    <t>HB Leasing and Finance Co Ltd</t>
  </si>
  <si>
    <t>HBLEAS</t>
  </si>
  <si>
    <t>Mahaan Foods Ltd</t>
  </si>
  <si>
    <t>MAHAANF</t>
  </si>
  <si>
    <t>Dynamic Archistructures Ltd</t>
  </si>
  <si>
    <t>DAL</t>
  </si>
  <si>
    <t>EVOQ Remedies Ltd</t>
  </si>
  <si>
    <t>EVOQ</t>
  </si>
  <si>
    <t>Vilin Bio Med Ltd</t>
  </si>
  <si>
    <t>VILINBIO</t>
  </si>
  <si>
    <t>Anupam Finserv Ltd</t>
  </si>
  <si>
    <t>ANUPAM</t>
  </si>
  <si>
    <t>3C IT Solutions &amp; Telecoms (India) Ltd</t>
  </si>
  <si>
    <t>3CIT</t>
  </si>
  <si>
    <t>Internet Services &amp; Infrastructure</t>
  </si>
  <si>
    <t>Yogi Infra Projects Ltd</t>
  </si>
  <si>
    <t>YOGISUNG</t>
  </si>
  <si>
    <t>Silly Monks Entertainment Ltd</t>
  </si>
  <si>
    <t>SILLYMONKS</t>
  </si>
  <si>
    <t>Trans Freight Containers Ltd</t>
  </si>
  <si>
    <t>TRANSFRE</t>
  </si>
  <si>
    <t>Nanavati Ventures Ltd</t>
  </si>
  <si>
    <t>NVENTURES</t>
  </si>
  <si>
    <t>Daulat Securities Ltd</t>
  </si>
  <si>
    <t>DAULAT</t>
  </si>
  <si>
    <t>Mihika Industries Ltd</t>
  </si>
  <si>
    <t>MIHIKA</t>
  </si>
  <si>
    <t>Jaipan Industries Ltd</t>
  </si>
  <si>
    <t>JAIPAN</t>
  </si>
  <si>
    <t>HDFC Silver ETF</t>
  </si>
  <si>
    <t>HDFCSILVER</t>
  </si>
  <si>
    <t>Antarctica Ltd</t>
  </si>
  <si>
    <t>ANTGRAPHIC</t>
  </si>
  <si>
    <t>Shree Bhavya Fabrics Ltd</t>
  </si>
  <si>
    <t>SBFL</t>
  </si>
  <si>
    <t>WINPRO INDUSTRIES LIMITED</t>
  </si>
  <si>
    <t>WINPRO</t>
  </si>
  <si>
    <t>Diggi Multitrade Ltd</t>
  </si>
  <si>
    <t>DML</t>
  </si>
  <si>
    <t>Easy Fincorp Ltd</t>
  </si>
  <si>
    <t>EASYFIN</t>
  </si>
  <si>
    <t>Jackson Investments Ltd</t>
  </si>
  <si>
    <t>JACKSON</t>
  </si>
  <si>
    <t>IITL Projects Ltd</t>
  </si>
  <si>
    <t>IITLPROJ</t>
  </si>
  <si>
    <t>Usha Martin Education And Solutions Ltd</t>
  </si>
  <si>
    <t>UMESLTD</t>
  </si>
  <si>
    <t>A F Enterprises Ltd</t>
  </si>
  <si>
    <t>AFEL</t>
  </si>
  <si>
    <t>Emmessar Biotech and Nutrition Ltd</t>
  </si>
  <si>
    <t>EMMESSA</t>
  </si>
  <si>
    <t>Groarc Industries India Ltd</t>
  </si>
  <si>
    <t>TELESYS</t>
  </si>
  <si>
    <t>Janus Corporation Ltd</t>
  </si>
  <si>
    <t>JANUSCORP</t>
  </si>
  <si>
    <t>Darshan Orna Ltd</t>
  </si>
  <si>
    <t>DARSHANORNA</t>
  </si>
  <si>
    <t>Eastern Treads Ltd</t>
  </si>
  <si>
    <t>EASTRED</t>
  </si>
  <si>
    <t>Ritesh International Ltd</t>
  </si>
  <si>
    <t>RITESHIN</t>
  </si>
  <si>
    <t>Sibar Auto Parts Ltd</t>
  </si>
  <si>
    <t>SIBARAUT</t>
  </si>
  <si>
    <t>RICHA INFO SYSTEMS LIMITED</t>
  </si>
  <si>
    <t>RICHA</t>
  </si>
  <si>
    <t>Nagarjuna Agri Tech Ltd</t>
  </si>
  <si>
    <t>NAGTECH</t>
  </si>
  <si>
    <t>Howard Hotels Ltd</t>
  </si>
  <si>
    <t>HOWARHO</t>
  </si>
  <si>
    <t>Labelkraft Technologies Ltd</t>
  </si>
  <si>
    <t>LABELKRAFT</t>
  </si>
  <si>
    <t>Marg Techno-Projects Ltd</t>
  </si>
  <si>
    <t>MTPL</t>
  </si>
  <si>
    <t>Prag Bosimi Synthetics Ltd</t>
  </si>
  <si>
    <t>PRAGBOS</t>
  </si>
  <si>
    <t>BKV Industries Ltd</t>
  </si>
  <si>
    <t>BKV</t>
  </si>
  <si>
    <t>Easun Capital Markets Ltd</t>
  </si>
  <si>
    <t>EASUN</t>
  </si>
  <si>
    <t>Neeraj Paper Marketing Ltd</t>
  </si>
  <si>
    <t>NEERAJ</t>
  </si>
  <si>
    <t>Octavius Plantations Ltd</t>
  </si>
  <si>
    <t>OCTAVIUSPL</t>
  </si>
  <si>
    <t>Axis NIFTY India Consumption ETF</t>
  </si>
  <si>
    <t>AXISCETF</t>
  </si>
  <si>
    <t>N D A Securities Ltd</t>
  </si>
  <si>
    <t>NDASEC</t>
  </si>
  <si>
    <t>Indus Finance Ltd</t>
  </si>
  <si>
    <t>INDUSFINL</t>
  </si>
  <si>
    <t>Yunik Managing Advisors Ltd</t>
  </si>
  <si>
    <t>YUNIKM</t>
  </si>
  <si>
    <t>Shree Metalloys Ltd</t>
  </si>
  <si>
    <t>SHREMETAL</t>
  </si>
  <si>
    <t>Gautam Exim Ltd</t>
  </si>
  <si>
    <t>GEL</t>
  </si>
  <si>
    <t>Pro Fin Capital Services Ltd</t>
  </si>
  <si>
    <t>PROFINC</t>
  </si>
  <si>
    <t>Sarthak Industries Ltd</t>
  </si>
  <si>
    <t>SARTHAKIND</t>
  </si>
  <si>
    <t>RO Jewels Ltd</t>
  </si>
  <si>
    <t>ROJL</t>
  </si>
  <si>
    <t>ICICI Pru Nifty 5 yr Benchmark G-SEC ETF</t>
  </si>
  <si>
    <t>GSEC5IETF</t>
  </si>
  <si>
    <t>Reetech International Cargo and Courier Ltd</t>
  </si>
  <si>
    <t>REETECH</t>
  </si>
  <si>
    <t>7NR Retail Ltd</t>
  </si>
  <si>
    <t>7NR</t>
  </si>
  <si>
    <t>Hindustan Agrigentics Ltd</t>
  </si>
  <si>
    <t>HINDUST</t>
  </si>
  <si>
    <t>Novateor Research Laboratories Ltd</t>
  </si>
  <si>
    <t>NOVATEOR</t>
  </si>
  <si>
    <t>Dynamic Industries Ltd</t>
  </si>
  <si>
    <t>DYNAMIND</t>
  </si>
  <si>
    <t>Duke Offshore Ltd</t>
  </si>
  <si>
    <t>DUKEOFS</t>
  </si>
  <si>
    <t>Jainex Aamcol Ltd</t>
  </si>
  <si>
    <t>JAINEX</t>
  </si>
  <si>
    <t>S R G Securities Finance Ltd</t>
  </si>
  <si>
    <t>SRGSFL</t>
  </si>
  <si>
    <t>RTCL Ltd</t>
  </si>
  <si>
    <t>RAGHUTOB</t>
  </si>
  <si>
    <t>Octaware Technologies Ltd</t>
  </si>
  <si>
    <t>OCTAWARE</t>
  </si>
  <si>
    <t>Nippon India ETF Nifty IT</t>
  </si>
  <si>
    <t>ITBEES</t>
  </si>
  <si>
    <t>Vamshi Rubber Ltd</t>
  </si>
  <si>
    <t>VAMSHIRU</t>
  </si>
  <si>
    <t>Asian Warehousing Ltd</t>
  </si>
  <si>
    <t>ASIAN</t>
  </si>
  <si>
    <t>Margo Finance Ltd</t>
  </si>
  <si>
    <t>MARGOFIN</t>
  </si>
  <si>
    <t>Shreevatsaa Finance and Leasing Ltd</t>
  </si>
  <si>
    <t>SHVFL</t>
  </si>
  <si>
    <t>O P Chains Ltd</t>
  </si>
  <si>
    <t>OPCHAINS</t>
  </si>
  <si>
    <t>Classic Filaments Ltd</t>
  </si>
  <si>
    <t>CFL</t>
  </si>
  <si>
    <t>Adinath Textiles Ltd</t>
  </si>
  <si>
    <t>ADINATH</t>
  </si>
  <si>
    <t>IEL Ltd</t>
  </si>
  <si>
    <t>INDXTRA</t>
  </si>
  <si>
    <t>Samtex Fashions Ltd</t>
  </si>
  <si>
    <t>SAMTEX</t>
  </si>
  <si>
    <t>Ranjeet Mechatronics Ltd</t>
  </si>
  <si>
    <t>RANJEET</t>
  </si>
  <si>
    <t>Gujarat Hy Spin Ltd</t>
  </si>
  <si>
    <t>GUJHYSPIN</t>
  </si>
  <si>
    <t>Suncity Synthetics Ltd</t>
  </si>
  <si>
    <t>SUNCITYSY</t>
  </si>
  <si>
    <t>Cindrella Hotels Ltd</t>
  </si>
  <si>
    <t>CINDHO</t>
  </si>
  <si>
    <t>Northlink Fiscal and Capital Services Ltd</t>
  </si>
  <si>
    <t>NORTHLINK</t>
  </si>
  <si>
    <t>Nippon India ETF Nifty India Consumption</t>
  </si>
  <si>
    <t>CONSUMBEES</t>
  </si>
  <si>
    <t>Asian Petro Products and Exports Ltd</t>
  </si>
  <si>
    <t>ASINPET</t>
  </si>
  <si>
    <t>Gujarat Lease Financing Ltd</t>
  </si>
  <si>
    <t>GLFL</t>
  </si>
  <si>
    <t>Harish Textile Engineers Ltd</t>
  </si>
  <si>
    <t>HARISH</t>
  </si>
  <si>
    <t>Gem Spinners India Ltd</t>
  </si>
  <si>
    <t>GEMSPIN</t>
  </si>
  <si>
    <t>ETT Ltd</t>
  </si>
  <si>
    <t>ETT</t>
  </si>
  <si>
    <t>Franklin Leasing and Finance Ltd</t>
  </si>
  <si>
    <t>FRANKLIN</t>
  </si>
  <si>
    <t>DSP Silver ETF</t>
  </si>
  <si>
    <t>SILVERADD</t>
  </si>
  <si>
    <t>Titaanium Ten Enterprise Ltd</t>
  </si>
  <si>
    <t>TITAANIUM</t>
  </si>
  <si>
    <t>Stampede Capital Ltd</t>
  </si>
  <si>
    <t>GATECHDVR</t>
  </si>
  <si>
    <t>G K P Printing &amp; Packaging Ltd</t>
  </si>
  <si>
    <t>GKP</t>
  </si>
  <si>
    <t>Scan Projects Ltd</t>
  </si>
  <si>
    <t>SCANPRO</t>
  </si>
  <si>
    <t>Palm Jewels Limited</t>
  </si>
  <si>
    <t>PALMJEWELS</t>
  </si>
  <si>
    <t>Sugal and Damani Share Brokers Ltd</t>
  </si>
  <si>
    <t>SUGALDAM</t>
  </si>
  <si>
    <t>Sterling Guaranty &amp; Finance Ltd</t>
  </si>
  <si>
    <t>STRLGUA</t>
  </si>
  <si>
    <t>Ind Renewable Energy Ltd</t>
  </si>
  <si>
    <t>INDRENEW</t>
  </si>
  <si>
    <t>Tasty Dairy Specialities Ltd</t>
  </si>
  <si>
    <t>TDSL</t>
  </si>
  <si>
    <t>Innovatus Entertainment Networks Ltd</t>
  </si>
  <si>
    <t>INNOVATUS</t>
  </si>
  <si>
    <t>Shricon Industries Ltd</t>
  </si>
  <si>
    <t>SHRICON</t>
  </si>
  <si>
    <t>Spice Islands Industries Ltd</t>
  </si>
  <si>
    <t>SPICEISLIN</t>
  </si>
  <si>
    <t>Sujala Trading &amp; Holdings Ltd</t>
  </si>
  <si>
    <t>SUJALA</t>
  </si>
  <si>
    <t>Velan Hotels Ltd</t>
  </si>
  <si>
    <t>VELHO</t>
  </si>
  <si>
    <t>Sarvottam Finvest Ltd</t>
  </si>
  <si>
    <t>SARVOTTAM</t>
  </si>
  <si>
    <t>Regent Enterprises Ltd</t>
  </si>
  <si>
    <t>REGENTRP</t>
  </si>
  <si>
    <t>Jai Mata Glass Ltd</t>
  </si>
  <si>
    <t>JAIMATAG</t>
  </si>
  <si>
    <t>Bhudevi Infra Projects Ltd</t>
  </si>
  <si>
    <t>BHUDEVI</t>
  </si>
  <si>
    <t>Indiabulls NIFTY50 Exchange Traded Fund</t>
  </si>
  <si>
    <t>IBMFNIFTY</t>
  </si>
  <si>
    <t>Sanathnagar Enterprises Ltd</t>
  </si>
  <si>
    <t>Kahan Packaging Ltd</t>
  </si>
  <si>
    <t>KAHAN</t>
  </si>
  <si>
    <t>Brandbucket Media &amp; Technology Ltd</t>
  </si>
  <si>
    <t>BRANDBUCKT</t>
  </si>
  <si>
    <t>IB Infotech Enterprises Ltd</t>
  </si>
  <si>
    <t>IBINFO</t>
  </si>
  <si>
    <t>Euphoria Infotech (India) Ltd</t>
  </si>
  <si>
    <t>EUPHORIAIT</t>
  </si>
  <si>
    <t>Nippon India ETF S&amp;P BSE Sensex Next 50</t>
  </si>
  <si>
    <t>SNXT50BEES</t>
  </si>
  <si>
    <t>Fruition venture Ltd</t>
  </si>
  <si>
    <t>FRUTION</t>
  </si>
  <si>
    <t>Padam Cotton Yarns Ltd</t>
  </si>
  <si>
    <t>PADAMCO</t>
  </si>
  <si>
    <t>Richfield Financial Services Ltd</t>
  </si>
  <si>
    <t>RFSL</t>
  </si>
  <si>
    <t>Finelistings Technologies Ltd</t>
  </si>
  <si>
    <t>FTL</t>
  </si>
  <si>
    <t>Automotive Retail</t>
  </si>
  <si>
    <t>Kkalpana Plastick Limited</t>
  </si>
  <si>
    <t>KKPLASTICK</t>
  </si>
  <si>
    <t>Shree Hanuman Sugar &amp; Industries Ltd</t>
  </si>
  <si>
    <t>HANSUGAR</t>
  </si>
  <si>
    <t>Shyam Telecom Ltd</t>
  </si>
  <si>
    <t>SHYAMTEL</t>
  </si>
  <si>
    <t>R R Financial Consultants Ltd</t>
  </si>
  <si>
    <t>RRFIN</t>
  </si>
  <si>
    <t>ICICI Prudential Nifty FMCG ETF</t>
  </si>
  <si>
    <t>FMCGIETF</t>
  </si>
  <si>
    <t>Ironwood Education Ltd</t>
  </si>
  <si>
    <t>IRONWOOD</t>
  </si>
  <si>
    <t>Nyssa Corporation Ltd</t>
  </si>
  <si>
    <t>NYSSACORP</t>
  </si>
  <si>
    <t>Husys Consulting Ltd</t>
  </si>
  <si>
    <t>HUSYSLTD</t>
  </si>
  <si>
    <t>Saroja Pharma Industries India Ltd</t>
  </si>
  <si>
    <t>SAROJA</t>
  </si>
  <si>
    <t>Crane Infrastructure Ltd</t>
  </si>
  <si>
    <t>CRANEINFRA</t>
  </si>
  <si>
    <t>Billwin Industries Ltd</t>
  </si>
  <si>
    <t>BILLWIN</t>
  </si>
  <si>
    <t>Patron Exim Ltd</t>
  </si>
  <si>
    <t>PATRON</t>
  </si>
  <si>
    <t>Omkar Speciality Chemicals Ltd</t>
  </si>
  <si>
    <t>OMKARCHEM</t>
  </si>
  <si>
    <t>Southern Latex Ltd</t>
  </si>
  <si>
    <t>SOUTLAT</t>
  </si>
  <si>
    <t>U H Zaveri Ltd</t>
  </si>
  <si>
    <t>UHZAVERI</t>
  </si>
  <si>
    <t>ICICI Prudential Nifty 100 ETF</t>
  </si>
  <si>
    <t>NIF100IETF</t>
  </si>
  <si>
    <t>Econo Trade (India) Ltd</t>
  </si>
  <si>
    <t>ETIL</t>
  </si>
  <si>
    <t>Shree Karthik Papers Ltd</t>
  </si>
  <si>
    <t>SHKARTP</t>
  </si>
  <si>
    <t>Helpage Finlease Ltd</t>
  </si>
  <si>
    <t>HELPAGE</t>
  </si>
  <si>
    <t>Rajkamal Synthetics Ltd</t>
  </si>
  <si>
    <t>RAJKSYN</t>
  </si>
  <si>
    <t>Garbi Finvest Ltd</t>
  </si>
  <si>
    <t>GARBIFIN</t>
  </si>
  <si>
    <t>Mansi Finance (Chennai) Ltd</t>
  </si>
  <si>
    <t>MANSIFIN</t>
  </si>
  <si>
    <t>Uniroyal Industries Ltd</t>
  </si>
  <si>
    <t>UNIROYAL</t>
  </si>
  <si>
    <t>Golechha Global Finance Ltd</t>
  </si>
  <si>
    <t>GOLECHA</t>
  </si>
  <si>
    <t>Polymac Thermoformers Ltd</t>
  </si>
  <si>
    <t>POLYMAC</t>
  </si>
  <si>
    <t>Gala Global Products Ltd</t>
  </si>
  <si>
    <t>GGPL</t>
  </si>
  <si>
    <t>Solid Stone Co Ltd</t>
  </si>
  <si>
    <t>SOLIDSTON</t>
  </si>
  <si>
    <t>Vivanza Biosciences Ltd</t>
  </si>
  <si>
    <t>VIVANZA</t>
  </si>
  <si>
    <t>Polo Hotels Ltd</t>
  </si>
  <si>
    <t>POLOHOT</t>
  </si>
  <si>
    <t>Bohra Industries Ltd</t>
  </si>
  <si>
    <t>BOHRAIND</t>
  </si>
  <si>
    <t>Super Fine Knitters Ltd</t>
  </si>
  <si>
    <t>SKL</t>
  </si>
  <si>
    <t>Hira Automobiles Ltd</t>
  </si>
  <si>
    <t>HIRAUTO</t>
  </si>
  <si>
    <t>KMG Milk Food Ltd</t>
  </si>
  <si>
    <t>KMGMILK</t>
  </si>
  <si>
    <t>Prism Finance Ltd</t>
  </si>
  <si>
    <t>PRISMFN</t>
  </si>
  <si>
    <t>Tci Finance Ltd</t>
  </si>
  <si>
    <t>TCIFINANCE</t>
  </si>
  <si>
    <t>ISF Ltd</t>
  </si>
  <si>
    <t>ISFL</t>
  </si>
  <si>
    <t>Shiva Granito Export Ltd</t>
  </si>
  <si>
    <t>SHIVAEXPO</t>
  </si>
  <si>
    <t>Bright Solar Ltd</t>
  </si>
  <si>
    <t>Tirth Plastic Ltd</t>
  </si>
  <si>
    <t>TIRTPLS</t>
  </si>
  <si>
    <t>Sahara Maritime Ltd</t>
  </si>
  <si>
    <t>SMARITIME</t>
  </si>
  <si>
    <t>Link Pharmachem Ltd</t>
  </si>
  <si>
    <t>LINKPH</t>
  </si>
  <si>
    <t>Lime Chemicals Ltd</t>
  </si>
  <si>
    <t>LIMECHM</t>
  </si>
  <si>
    <t>Decipher Labs Ltd</t>
  </si>
  <si>
    <t>DECIPHER</t>
  </si>
  <si>
    <t>Interstate Oil Carrier Ltd</t>
  </si>
  <si>
    <t>INTSTOIL</t>
  </si>
  <si>
    <t>MPL Plastics Ltd</t>
  </si>
  <si>
    <t>MPL</t>
  </si>
  <si>
    <t>Dipna Pharmachem Ltd</t>
  </si>
  <si>
    <t>DPL</t>
  </si>
  <si>
    <t>Perfect-Octave Media Projects Ltd</t>
  </si>
  <si>
    <t>OCTAVE</t>
  </si>
  <si>
    <t>Silver Oak (India) Ltd</t>
  </si>
  <si>
    <t>SILVOAK</t>
  </si>
  <si>
    <t>Natraj Proteins Ltd</t>
  </si>
  <si>
    <t>NATRAJPR</t>
  </si>
  <si>
    <t>Tarai Foods Ltd</t>
  </si>
  <si>
    <t>TARAI</t>
  </si>
  <si>
    <t>Muller and Phipps (India) Ltd</t>
  </si>
  <si>
    <t>MULLER</t>
  </si>
  <si>
    <t>Nippon India ETF Nifty Infrastructure BeES</t>
  </si>
  <si>
    <t>INFRABEES</t>
  </si>
  <si>
    <t>Advance Petrochemicals Ltd</t>
  </si>
  <si>
    <t>ADVPETR-B</t>
  </si>
  <si>
    <t>Switching Technologies Gunther Ltd</t>
  </si>
  <si>
    <t>SWITCHTE</t>
  </si>
  <si>
    <t>Lypsa Gems &amp; Jewellery Ltd</t>
  </si>
  <si>
    <t>LYPSAGEMS</t>
  </si>
  <si>
    <t>Garware Marine Industries Ltd</t>
  </si>
  <si>
    <t>GARWAMAR</t>
  </si>
  <si>
    <t>Amrapali Capital and Finance Services Ltd</t>
  </si>
  <si>
    <t>ACFSL</t>
  </si>
  <si>
    <t>Shanti Overseas (India) Ltd</t>
  </si>
  <si>
    <t>SHANTI</t>
  </si>
  <si>
    <t>Skyline Ventures India Ltd</t>
  </si>
  <si>
    <t>SKILVEN</t>
  </si>
  <si>
    <t>APT Packaging Ltd</t>
  </si>
  <si>
    <t>APTPACK</t>
  </si>
  <si>
    <t>Premier Capital Services Ltd</t>
  </si>
  <si>
    <t>PREMCAP</t>
  </si>
  <si>
    <t>Metalyst Forgings Ltd</t>
  </si>
  <si>
    <t>METALFORGE</t>
  </si>
  <si>
    <t>Rita Finance and Leasing Ltd</t>
  </si>
  <si>
    <t>RFLL</t>
  </si>
  <si>
    <t>Amforge Industries Ltd</t>
  </si>
  <si>
    <t>AMFORG</t>
  </si>
  <si>
    <t>Meyer Apparel Ltd</t>
  </si>
  <si>
    <t>Rite Zone Chemcon India Ltd</t>
  </si>
  <si>
    <t>RITEZONE</t>
  </si>
  <si>
    <t>Ras Resorts and Apart Hotels Ltd</t>
  </si>
  <si>
    <t>RASRESOR</t>
  </si>
  <si>
    <t>EPIC Energy Ltd</t>
  </si>
  <si>
    <t>EPIC</t>
  </si>
  <si>
    <t>Unistar Multimedia Ltd</t>
  </si>
  <si>
    <t>UNISTRMU</t>
  </si>
  <si>
    <t>Mehta Integrated Finance Ltd</t>
  </si>
  <si>
    <t>MEHIF</t>
  </si>
  <si>
    <t>United Credit Ltd</t>
  </si>
  <si>
    <t>UNITDCR</t>
  </si>
  <si>
    <t>GCM Securities Ltd</t>
  </si>
  <si>
    <t>GCMSECU</t>
  </si>
  <si>
    <t>Aditya BSL Silver ETF</t>
  </si>
  <si>
    <t>SILVER</t>
  </si>
  <si>
    <t>Coastal Roadways Ltd</t>
  </si>
  <si>
    <t>COARO</t>
  </si>
  <si>
    <t>ICICI Prudential Nifty Healthcare ETF</t>
  </si>
  <si>
    <t>HEALTHIETF</t>
  </si>
  <si>
    <t>Madhya Pradesh Today Media Ltd</t>
  </si>
  <si>
    <t>MPTODAY</t>
  </si>
  <si>
    <t>Mid India Industries Ltd</t>
  </si>
  <si>
    <t>MIDINDIA</t>
  </si>
  <si>
    <t>Amrapali Fincap Ltd</t>
  </si>
  <si>
    <t>AMRAFIN</t>
  </si>
  <si>
    <t>PBA Infrastructure Ltd</t>
  </si>
  <si>
    <t>PBAINFRA</t>
  </si>
  <si>
    <t>Milestone Global Limited</t>
  </si>
  <si>
    <t>MILESTONE</t>
  </si>
  <si>
    <t>Vishvprabha Ventures Ltd</t>
  </si>
  <si>
    <t>VISVEN</t>
  </si>
  <si>
    <t>ICICI Prudential Nifty Auto ETF</t>
  </si>
  <si>
    <t>AUTOIETF</t>
  </si>
  <si>
    <t>Bloom Industries Ltd</t>
  </si>
  <si>
    <t>BLOIN</t>
  </si>
  <si>
    <t>Square Four Projects India Ltd</t>
  </si>
  <si>
    <t>SFPIL</t>
  </si>
  <si>
    <t>Prism Medico and Pharmacy Ltd</t>
  </si>
  <si>
    <t>PRISMMEDI</t>
  </si>
  <si>
    <t>Ortin Global Ltd</t>
  </si>
  <si>
    <t>ORTINLAB</t>
  </si>
  <si>
    <t>Mitshi India Ltd</t>
  </si>
  <si>
    <t>MITSHI</t>
  </si>
  <si>
    <t>Colinz Laboratories Ltd</t>
  </si>
  <si>
    <t>COLINZ</t>
  </si>
  <si>
    <t>DAPS Advertising Ltd</t>
  </si>
  <si>
    <t>DAPS</t>
  </si>
  <si>
    <t>Rajasthan Tube Manufacturing Co Ltd</t>
  </si>
  <si>
    <t>RAJTUBE</t>
  </si>
  <si>
    <t>United Interactive Ltd</t>
  </si>
  <si>
    <t>UNITEDINT</t>
  </si>
  <si>
    <t>Ace men engg works Ltd</t>
  </si>
  <si>
    <t>ACEMEN</t>
  </si>
  <si>
    <t>Bothra Metals and Alloys Ltd</t>
  </si>
  <si>
    <t>BMAL</t>
  </si>
  <si>
    <t>Vaxtex Cotfab Ltd</t>
  </si>
  <si>
    <t>VCL</t>
  </si>
  <si>
    <t>Dhanuka Realty Ltd</t>
  </si>
  <si>
    <t>DRL</t>
  </si>
  <si>
    <t>Enbee Trade and Finance Ltd</t>
  </si>
  <si>
    <t>ENBETRD</t>
  </si>
  <si>
    <t>Sonalis Consumer Products Ltd</t>
  </si>
  <si>
    <t>SONALIS</t>
  </si>
  <si>
    <t>Rajdarshan Industries Ltd</t>
  </si>
  <si>
    <t>ARENTERP</t>
  </si>
  <si>
    <t>Saianand Commercial Ltd</t>
  </si>
  <si>
    <t>SAICOM</t>
  </si>
  <si>
    <t>Mayukh Dealtrade Ltd</t>
  </si>
  <si>
    <t>MAYUKH</t>
  </si>
  <si>
    <t>S M Gold Ltd</t>
  </si>
  <si>
    <t>SMGOLD</t>
  </si>
  <si>
    <t>Koura Fine Diamond Jewelry Ltd</t>
  </si>
  <si>
    <t>KOURA</t>
  </si>
  <si>
    <t>Garware Synthetics Ltd</t>
  </si>
  <si>
    <t>GARWSYN</t>
  </si>
  <si>
    <t>Deccan Bearings Ltd</t>
  </si>
  <si>
    <t>DECANBRG</t>
  </si>
  <si>
    <t>Vivo Collaboration Solutions Ltd</t>
  </si>
  <si>
    <t>VIVO</t>
  </si>
  <si>
    <t>Shree Ganesh Elastoplast Ltd</t>
  </si>
  <si>
    <t>SHGANEL</t>
  </si>
  <si>
    <t>Hathway Bhawani Cabletel and Datacom Ltd</t>
  </si>
  <si>
    <t>HATHWAYB</t>
  </si>
  <si>
    <t>SBI Nifty Consumption ETF</t>
  </si>
  <si>
    <t>SBIETFCON</t>
  </si>
  <si>
    <t>Sovereign Diamonds Ltd</t>
  </si>
  <si>
    <t>SOVERDIA</t>
  </si>
  <si>
    <t>SRM Energy Ltd</t>
  </si>
  <si>
    <t>SRMENERGY</t>
  </si>
  <si>
    <t>Genomic Valley Biotech Ltd</t>
  </si>
  <si>
    <t>GVBL</t>
  </si>
  <si>
    <t>BFL Asset Finvest Ltd</t>
  </si>
  <si>
    <t>BFLAFL</t>
  </si>
  <si>
    <t>RAP Media Ltd</t>
  </si>
  <si>
    <t>RAP</t>
  </si>
  <si>
    <t>DSP Nifty Midcap 150 Quality 50 ETF</t>
  </si>
  <si>
    <t>MIDQ50ADD</t>
  </si>
  <si>
    <t>Continental Chemicals Ltd</t>
  </si>
  <si>
    <t>CONTCHM</t>
  </si>
  <si>
    <t>White Organic Retail Ltd</t>
  </si>
  <si>
    <t>WORL</t>
  </si>
  <si>
    <t>Chandni Machines Ltd</t>
  </si>
  <si>
    <t>CHANDNIMACH</t>
  </si>
  <si>
    <t>Span Divergent Ltd</t>
  </si>
  <si>
    <t>SDL</t>
  </si>
  <si>
    <t>Manraj Housing Finance Ltd</t>
  </si>
  <si>
    <t>MANRAJH</t>
  </si>
  <si>
    <t>Parle Industries Ltd</t>
  </si>
  <si>
    <t>PARLEIND</t>
  </si>
  <si>
    <t>Pasari Spinning Mills Ltd</t>
  </si>
  <si>
    <t>PASARI</t>
  </si>
  <si>
    <t>Hisar Spinning Mills Ltd</t>
  </si>
  <si>
    <t>HISARSP</t>
  </si>
  <si>
    <t>HDFC Nifty50 Value 20 ETF</t>
  </si>
  <si>
    <t>HDFCVALUE</t>
  </si>
  <si>
    <t>Gemstone Investments Ltd</t>
  </si>
  <si>
    <t>GEMSI</t>
  </si>
  <si>
    <t>Sita Enterprises Ltd</t>
  </si>
  <si>
    <t>SITAENT</t>
  </si>
  <si>
    <t>Beryl Drugs Ltd</t>
  </si>
  <si>
    <t>BERLDRG</t>
  </si>
  <si>
    <t>GTN Textiles Ltd</t>
  </si>
  <si>
    <t>GTNTEX</t>
  </si>
  <si>
    <t>Kothari Industrial Corp Ltd</t>
  </si>
  <si>
    <t>KOTIC</t>
  </si>
  <si>
    <t>Ador Multi Products Ltd</t>
  </si>
  <si>
    <t>ADORMUL</t>
  </si>
  <si>
    <t>Sri Nachammai Cotton Mills Ltd</t>
  </si>
  <si>
    <t>SRINACHA</t>
  </si>
  <si>
    <t>Neelkanth Ltd</t>
  </si>
  <si>
    <t>NEELKANTH</t>
  </si>
  <si>
    <t>Octal Credit Capital Ltd</t>
  </si>
  <si>
    <t>OCTAL</t>
  </si>
  <si>
    <t>SOFCOM Systems Ltd</t>
  </si>
  <si>
    <t>SOFCOM</t>
  </si>
  <si>
    <t>Orosil Smiths India Ltd</t>
  </si>
  <si>
    <t>OROSMITHS</t>
  </si>
  <si>
    <t>Svaraj Trading and Agencies Ltd</t>
  </si>
  <si>
    <t>ZSVARAJT</t>
  </si>
  <si>
    <t>Maitri Enterprises Ltd</t>
  </si>
  <si>
    <t>MAITRI</t>
  </si>
  <si>
    <t>Vivaa Tradecom Ltd</t>
  </si>
  <si>
    <t>VIVAA</t>
  </si>
  <si>
    <t>Yash Innoventures Ltd</t>
  </si>
  <si>
    <t>YASHINNO</t>
  </si>
  <si>
    <t>Tata Nifty India Digital Exchange Traded Fund</t>
  </si>
  <si>
    <t>TNIDETF</t>
  </si>
  <si>
    <t>Future Supply Chain Solutions Ltd</t>
  </si>
  <si>
    <t>FSC</t>
  </si>
  <si>
    <t>Indo-City Infotech Ltd</t>
  </si>
  <si>
    <t>INDOCITY</t>
  </si>
  <si>
    <t>R J Shah and Company Ltd</t>
  </si>
  <si>
    <t>RJSHAH</t>
  </si>
  <si>
    <t>Integrated Capital Services Ltd</t>
  </si>
  <si>
    <t>ICSL</t>
  </si>
  <si>
    <t>Tokyo Finance Ltd</t>
  </si>
  <si>
    <t>TOKYOFIN</t>
  </si>
  <si>
    <t>Kotia Enterprises Ltd</t>
  </si>
  <si>
    <t>Moongipa Capital Finance Ltd</t>
  </si>
  <si>
    <t>MONGIPA</t>
  </si>
  <si>
    <t>HDFC Nifty 100 ETF</t>
  </si>
  <si>
    <t>HDFCNIF100</t>
  </si>
  <si>
    <t>Kotak Nifty Midcap 50 ETF</t>
  </si>
  <si>
    <t>MIDCAP</t>
  </si>
  <si>
    <t>Dalal Street Investments Ltd</t>
  </si>
  <si>
    <t>DSINVEST</t>
  </si>
  <si>
    <t>Swarna Securities Ltd</t>
  </si>
  <si>
    <t>SWRNASE</t>
  </si>
  <si>
    <t>Neueon Towers Ltd</t>
  </si>
  <si>
    <t>NTL</t>
  </si>
  <si>
    <t>Vikalp Securities Ltd</t>
  </si>
  <si>
    <t>VIKALPS</t>
  </si>
  <si>
    <t>Premier Ltd</t>
  </si>
  <si>
    <t>PREMIER</t>
  </si>
  <si>
    <t>Kush Industries Ltd</t>
  </si>
  <si>
    <t>KUSHIND</t>
  </si>
  <si>
    <t>Jindal Leasefin Ltd</t>
  </si>
  <si>
    <t>JLL</t>
  </si>
  <si>
    <t>Kachchh Minerals Ltd</t>
  </si>
  <si>
    <t>KACHCHH</t>
  </si>
  <si>
    <t>Step Two Corporation Ltd</t>
  </si>
  <si>
    <t>STEP2COR</t>
  </si>
  <si>
    <t>First Custodian Fund (India) Ltd</t>
  </si>
  <si>
    <t>1STCUS</t>
  </si>
  <si>
    <t>Amarnath Securities Ltd</t>
  </si>
  <si>
    <t>AMARSEC</t>
  </si>
  <si>
    <t>Norben Tea and Exports Ltd</t>
  </si>
  <si>
    <t>NORBTEAEXP</t>
  </si>
  <si>
    <t>Libord Securities Ltd</t>
  </si>
  <si>
    <t>LIBORD</t>
  </si>
  <si>
    <t>Bridge Securities Ltd</t>
  </si>
  <si>
    <t>BRIDGESE</t>
  </si>
  <si>
    <t>Stellar Capital Services Ltd</t>
  </si>
  <si>
    <t>STELLAR</t>
  </si>
  <si>
    <t>Midwest Gold Ltd</t>
  </si>
  <si>
    <t>MIDWEST</t>
  </si>
  <si>
    <t>Bharat Bhushan Finance And Commodity Brokers Ltd</t>
  </si>
  <si>
    <t>BHARAT</t>
  </si>
  <si>
    <t>Triveni Enterprises Ltd</t>
  </si>
  <si>
    <t>TRIVENIENT</t>
  </si>
  <si>
    <t>Pradhin Ltd</t>
  </si>
  <si>
    <t>PRADHIN</t>
  </si>
  <si>
    <t>Gilada Finance and Investments Ltd</t>
  </si>
  <si>
    <t>GILADAFINS</t>
  </si>
  <si>
    <t>Modern Shares and Stockbrokers Ltd</t>
  </si>
  <si>
    <t>MODRNSH</t>
  </si>
  <si>
    <t>Kretto Syscon Ltd</t>
  </si>
  <si>
    <t>KRETTOSYS</t>
  </si>
  <si>
    <t>Sri Lakshmi Saraswathi Textiles (Arni) Ltd</t>
  </si>
  <si>
    <t>SLSTLQ</t>
  </si>
  <si>
    <t>Objectone Information Systems Ltd</t>
  </si>
  <si>
    <t>OONE</t>
  </si>
  <si>
    <t>Opal Luxury Time Products Ltd</t>
  </si>
  <si>
    <t>OPAL</t>
  </si>
  <si>
    <t>Rapid Investments Ltd</t>
  </si>
  <si>
    <t>RAPIDIN</t>
  </si>
  <si>
    <t>India Lease Development Ltd</t>
  </si>
  <si>
    <t>INDLEASE</t>
  </si>
  <si>
    <t>Mirae Asset Hang Seng TECH ETF</t>
  </si>
  <si>
    <t>MAHKTECH</t>
  </si>
  <si>
    <t>Seven Hill Industries Ltd</t>
  </si>
  <si>
    <t>SEVENHILL</t>
  </si>
  <si>
    <t>Amalgamated Electricity Company Ltd</t>
  </si>
  <si>
    <t>AMALGAM</t>
  </si>
  <si>
    <t>Padmanabh Alloys and Polymers Ltd</t>
  </si>
  <si>
    <t>PADALPO</t>
  </si>
  <si>
    <t>Jattashankar Industries Ltd</t>
  </si>
  <si>
    <t>JATTAINDUS</t>
  </si>
  <si>
    <t>Amiable Logistics (India) Ltd</t>
  </si>
  <si>
    <t>AMIABLE</t>
  </si>
  <si>
    <t>Delta Industrial Resources Ltd</t>
  </si>
  <si>
    <t>DELTA</t>
  </si>
  <si>
    <t>Suryavanshi Spinning Mills Ltd</t>
  </si>
  <si>
    <t>SURYVANSP</t>
  </si>
  <si>
    <t>Beryl Securities Ltd</t>
  </si>
  <si>
    <t>BERYLSE</t>
  </si>
  <si>
    <t>Longview Tea Co Ltd</t>
  </si>
  <si>
    <t>LONTE</t>
  </si>
  <si>
    <t>Sun Retail Ltd</t>
  </si>
  <si>
    <t>SUNRETAIL</t>
  </si>
  <si>
    <t>Abhishek Finlease Ltd</t>
  </si>
  <si>
    <t>ABHIFIN</t>
  </si>
  <si>
    <t>Anna Infrastructures Ltd</t>
  </si>
  <si>
    <t>ANNAINFRA</t>
  </si>
  <si>
    <t>Rajputana Investment &amp; Finance Ltd</t>
  </si>
  <si>
    <t>RAJPUTANA</t>
  </si>
  <si>
    <t>Photoquip India Ltd</t>
  </si>
  <si>
    <t>PHOTOQUP</t>
  </si>
  <si>
    <t>Rander Corp Ltd</t>
  </si>
  <si>
    <t>RANDER</t>
  </si>
  <si>
    <t>Olympic Oil Industries Ltd</t>
  </si>
  <si>
    <t>OLYOI</t>
  </si>
  <si>
    <t>Globe Multi Ventures Ltd</t>
  </si>
  <si>
    <t>GLCL</t>
  </si>
  <si>
    <t>Supreme (India) Impex Ltd</t>
  </si>
  <si>
    <t>SIIL</t>
  </si>
  <si>
    <t>Anka India Ltd</t>
  </si>
  <si>
    <t>ANKIN</t>
  </si>
  <si>
    <t>Raama Paper Mills Ltd</t>
  </si>
  <si>
    <t>RAMAPPR-B</t>
  </si>
  <si>
    <t>Alexander Stamps and Coin Ltd</t>
  </si>
  <si>
    <t>ALEXANDER</t>
  </si>
  <si>
    <t>Manav Infra Projects Ltd</t>
  </si>
  <si>
    <t>MANAV</t>
  </si>
  <si>
    <t>Eastcoast Steel Ltd</t>
  </si>
  <si>
    <t>ECSTSTL</t>
  </si>
  <si>
    <t>Southern Infosys Ltd</t>
  </si>
  <si>
    <t>SOUTHERNIN</t>
  </si>
  <si>
    <t>Jakharia Fabric Ltd</t>
  </si>
  <si>
    <t>JAKHARIA</t>
  </si>
  <si>
    <t>ICICI Prudential Nifty50 Value 20 ETF</t>
  </si>
  <si>
    <t>NV20IETF</t>
  </si>
  <si>
    <t>NPR Finance Ltd</t>
  </si>
  <si>
    <t>NPRFIN</t>
  </si>
  <si>
    <t>Sterling Greenwoods Ltd</t>
  </si>
  <si>
    <t>STRGRENWO</t>
  </si>
  <si>
    <t>Asia Pack Ltd</t>
  </si>
  <si>
    <t>ASIAPAK</t>
  </si>
  <si>
    <t>Prima Agro Ltd</t>
  </si>
  <si>
    <t>PRIMAGR</t>
  </si>
  <si>
    <t>CRP Risk Management Ltd</t>
  </si>
  <si>
    <t>CRPRISK</t>
  </si>
  <si>
    <t>Radaan Media Works India Ltd</t>
  </si>
  <si>
    <t>RADAAN</t>
  </si>
  <si>
    <t>Radha Madhav Corp Ltd</t>
  </si>
  <si>
    <t>RMCL</t>
  </si>
  <si>
    <t>Disha Resources Ltd</t>
  </si>
  <si>
    <t>Raj Packaging Industries Ltd</t>
  </si>
  <si>
    <t>RAJPACK</t>
  </si>
  <si>
    <t>Amraworld Agrico Ltd</t>
  </si>
  <si>
    <t>AMRAAGRI</t>
  </si>
  <si>
    <t>Ekennis Software Service Ltd</t>
  </si>
  <si>
    <t>EKENNIS</t>
  </si>
  <si>
    <t>Velox Industries Ltd</t>
  </si>
  <si>
    <t>VELOXIND</t>
  </si>
  <si>
    <t>Parmax Pharma Ltd</t>
  </si>
  <si>
    <t>PARMAX</t>
  </si>
  <si>
    <t>SMVD Poly Pack Ltd</t>
  </si>
  <si>
    <t>SMVD</t>
  </si>
  <si>
    <t>Rich Universe Network Ltd</t>
  </si>
  <si>
    <t>RICHUNV</t>
  </si>
  <si>
    <t>Yashraj Containeurs Ltd</t>
  </si>
  <si>
    <t>YASHRAJC</t>
  </si>
  <si>
    <t>Lords Ishwar Hotels Ltd</t>
  </si>
  <si>
    <t>LORDSHOTL</t>
  </si>
  <si>
    <t>Organic Coatings Ltd</t>
  </si>
  <si>
    <t>ORGCOAT</t>
  </si>
  <si>
    <t>Shukra Bullions Ltd</t>
  </si>
  <si>
    <t>SKRABUL</t>
  </si>
  <si>
    <t>Kakatiya Textiles Ltd</t>
  </si>
  <si>
    <t>KAKTEX</t>
  </si>
  <si>
    <t>Panth Infinity Ltd</t>
  </si>
  <si>
    <t>PANTH</t>
  </si>
  <si>
    <t>Creative Eye Ltd</t>
  </si>
  <si>
    <t>CREATIVEYE</t>
  </si>
  <si>
    <t>Catvision Ltd</t>
  </si>
  <si>
    <t>CATVISION</t>
  </si>
  <si>
    <t>Transpact Enterprises Ltd</t>
  </si>
  <si>
    <t>TRANSPACT</t>
  </si>
  <si>
    <t>Eurotex Industries and Exports Ltd</t>
  </si>
  <si>
    <t>EUROTEXIND</t>
  </si>
  <si>
    <t>Transwind Infrastructures Ltd</t>
  </si>
  <si>
    <t>TRANSWIND</t>
  </si>
  <si>
    <t>SK International Export Ltd</t>
  </si>
  <si>
    <t>SKIEL</t>
  </si>
  <si>
    <t>Panafic Industrials Ltd</t>
  </si>
  <si>
    <t>PANAFIC</t>
  </si>
  <si>
    <t>Raunaq lnternational Ltd</t>
  </si>
  <si>
    <t>RAUNAQEPC</t>
  </si>
  <si>
    <t>Jet infraventure Ltd</t>
  </si>
  <si>
    <t>JETINFRA</t>
  </si>
  <si>
    <t>ICICI Prudential Nifty India Consumption ETF</t>
  </si>
  <si>
    <t>CONSUMIETF</t>
  </si>
  <si>
    <t>Indo Euro Indchem Ltd</t>
  </si>
  <si>
    <t>INDOEURO</t>
  </si>
  <si>
    <t>Times Green Energy (India) Ltd</t>
  </si>
  <si>
    <t>TIMESGREEN</t>
  </si>
  <si>
    <t>Sailani Tours N Travel Limited</t>
  </si>
  <si>
    <t>SAILANI</t>
  </si>
  <si>
    <t>Norris Medicines Ltd</t>
  </si>
  <si>
    <t>NORRIS</t>
  </si>
  <si>
    <t>Prabhat Dairy Ltd</t>
  </si>
  <si>
    <t>PRABHAT</t>
  </si>
  <si>
    <t>NB Footwear Ltd</t>
  </si>
  <si>
    <t>NBFOOT</t>
  </si>
  <si>
    <t>Sumeru Industries Ltd</t>
  </si>
  <si>
    <t>SUMERUIND</t>
  </si>
  <si>
    <t>DCM Financial Services Ltd</t>
  </si>
  <si>
    <t>DCMFINSERV</t>
  </si>
  <si>
    <t>Uniroyal Marine Exports Ltd</t>
  </si>
  <si>
    <t>UNRYLMA</t>
  </si>
  <si>
    <t>Euro-Leder Fashion Ltd</t>
  </si>
  <si>
    <t>EUROLED</t>
  </si>
  <si>
    <t>Cubical Financial Services Ltd</t>
  </si>
  <si>
    <t>CUBIFIN</t>
  </si>
  <si>
    <t>Pratiksha Chemicals Ltd</t>
  </si>
  <si>
    <t>PRATIKSH</t>
  </si>
  <si>
    <t>Alps Industries Ltd</t>
  </si>
  <si>
    <t>ALPSINDUS</t>
  </si>
  <si>
    <t>Elegant Floriculture &amp; Agrotech (India) Ltd</t>
  </si>
  <si>
    <t>ELEFLOR</t>
  </si>
  <si>
    <t>Sharpline Broadcast Ltd</t>
  </si>
  <si>
    <t>SHARPLINE</t>
  </si>
  <si>
    <t>Esha Media Research Ltd</t>
  </si>
  <si>
    <t>ESHAMEDIA</t>
  </si>
  <si>
    <t>Phyto Chem (India) Ltd</t>
  </si>
  <si>
    <t>PHYTO</t>
  </si>
  <si>
    <t>DSP Nifty 50 ETF</t>
  </si>
  <si>
    <t>NIFTY50ADD</t>
  </si>
  <si>
    <t>HDFC Nifty Private Bank ETF</t>
  </si>
  <si>
    <t>HDFCPVTBAN</t>
  </si>
  <si>
    <t>Surya India Ltd</t>
  </si>
  <si>
    <t>SURYAINDIA</t>
  </si>
  <si>
    <t>Aditya BSL S&amp;P BSE Sensex ETF</t>
  </si>
  <si>
    <t>BSLSENETFG</t>
  </si>
  <si>
    <t>Lippi Systems Ltd</t>
  </si>
  <si>
    <t>LIPPISYS</t>
  </si>
  <si>
    <t>Harmony Capital Services Ltd</t>
  </si>
  <si>
    <t>HRMNYCP</t>
  </si>
  <si>
    <t>BCL Enterprises Ltd</t>
  </si>
  <si>
    <t>BCLENTERPR</t>
  </si>
  <si>
    <t>Nippon IN ETF Nifty 8-13 yr G-Sec Long Term Gilt</t>
  </si>
  <si>
    <t>LTGILTBEES</t>
  </si>
  <si>
    <t>SI Capital &amp; Financial Services Ltd</t>
  </si>
  <si>
    <t>SICAPIT</t>
  </si>
  <si>
    <t>York Exports Ltd</t>
  </si>
  <si>
    <t>YORKEXP</t>
  </si>
  <si>
    <t>S V Trading and Agencies Ltd</t>
  </si>
  <si>
    <t>ZSVTRADI</t>
  </si>
  <si>
    <t>Soma Papers and Industries Ltd</t>
  </si>
  <si>
    <t>SOMAPPR</t>
  </si>
  <si>
    <t>Shah Foods Ltd</t>
  </si>
  <si>
    <t>SHAHFOOD</t>
  </si>
  <si>
    <t>Shivagrico Implements Ltd</t>
  </si>
  <si>
    <t>SHIVAGR</t>
  </si>
  <si>
    <t>Supertex Industries Ltd</t>
  </si>
  <si>
    <t>SUPERTEX</t>
  </si>
  <si>
    <t>Risa International Ltd</t>
  </si>
  <si>
    <t>RISAINTL</t>
  </si>
  <si>
    <t>Polycon International Ltd</t>
  </si>
  <si>
    <t>POLYCON</t>
  </si>
  <si>
    <t>Anjani Finance Ltd</t>
  </si>
  <si>
    <t>ANJANIFIN</t>
  </si>
  <si>
    <t>Mac Hotels Ltd</t>
  </si>
  <si>
    <t>MACH</t>
  </si>
  <si>
    <t>Trinity League India Ltd</t>
  </si>
  <si>
    <t>TRINITYLEA</t>
  </si>
  <si>
    <t>Swagtam Trading and Services Ltd</t>
  </si>
  <si>
    <t>SWAGTAM</t>
  </si>
  <si>
    <t>Rajasthan Cylinders and Containers Ltd</t>
  </si>
  <si>
    <t>RCCL</t>
  </si>
  <si>
    <t>Kuwer Industries Ltd</t>
  </si>
  <si>
    <t>KUWERIN</t>
  </si>
  <si>
    <t>UTL Industries Ltd</t>
  </si>
  <si>
    <t>UTLINDS</t>
  </si>
  <si>
    <t>Synthiko Foils Ltd</t>
  </si>
  <si>
    <t>SYNTHFO</t>
  </si>
  <si>
    <t>Longspur International Ventures Ltd</t>
  </si>
  <si>
    <t>CONFINT</t>
  </si>
  <si>
    <t>Sirohia &amp; Sons Ltd</t>
  </si>
  <si>
    <t>SIROHIA</t>
  </si>
  <si>
    <t>Simplex Mills Company Ltd</t>
  </si>
  <si>
    <t>SIMPLXMIL</t>
  </si>
  <si>
    <t>Shree Steel Wire Ropes Ltd</t>
  </si>
  <si>
    <t>SSWRL</t>
  </si>
  <si>
    <t>Galaxy Agrico Exports Ltd</t>
  </si>
  <si>
    <t>GALAGEX</t>
  </si>
  <si>
    <t>Senthil Infotek Ltd</t>
  </si>
  <si>
    <t>SENINFO</t>
  </si>
  <si>
    <t>Quantum Nifty 50 ETF</t>
  </si>
  <si>
    <t>QNIFTY</t>
  </si>
  <si>
    <t>Esaar (India) Ltd</t>
  </si>
  <si>
    <t>ESARIND</t>
  </si>
  <si>
    <t>Motilal Oswal S&amp;P BSE Low Volatility ETF</t>
  </si>
  <si>
    <t>MOLOWVOL</t>
  </si>
  <si>
    <t>Munoth Communication Ltd</t>
  </si>
  <si>
    <t>MCLTD</t>
  </si>
  <si>
    <t>Vani Commercials Ltd</t>
  </si>
  <si>
    <t>VANICOM</t>
  </si>
  <si>
    <t>Arunis Abode Ltd</t>
  </si>
  <si>
    <t>ARUNIS</t>
  </si>
  <si>
    <t>Glittek Granites Ltd</t>
  </si>
  <si>
    <t>GLITTEKG</t>
  </si>
  <si>
    <t>Seasons Textiles Ltd</t>
  </si>
  <si>
    <t>SEASONST</t>
  </si>
  <si>
    <t>Gallops Enterprise Ltd</t>
  </si>
  <si>
    <t>GALLOPENT</t>
  </si>
  <si>
    <t>Ganga Pharmaceuticals Ltd</t>
  </si>
  <si>
    <t>GANGAPHARM</t>
  </si>
  <si>
    <t>Kalyani Commercials Ltd</t>
  </si>
  <si>
    <t>Consecutive Investments &amp; Trading Co Ltd</t>
  </si>
  <si>
    <t>CITL</t>
  </si>
  <si>
    <t>Gowra Leasing and Finance Ltd</t>
  </si>
  <si>
    <t>GOWRALE</t>
  </si>
  <si>
    <t>SRU Steels Ltd</t>
  </si>
  <si>
    <t>SRUSTEELS</t>
  </si>
  <si>
    <t>Navigant Corporate Advisors Ltd</t>
  </si>
  <si>
    <t>NAVIGANT</t>
  </si>
  <si>
    <t>Mahan Industries Ltd</t>
  </si>
  <si>
    <t>MAHANIN</t>
  </si>
  <si>
    <t>Millennium Online Solutions (India) Ltd</t>
  </si>
  <si>
    <t>MILLENNIUM</t>
  </si>
  <si>
    <t>Blue Coast Hotels Ltd</t>
  </si>
  <si>
    <t>BLUECOAST</t>
  </si>
  <si>
    <t>Shree Manufacturing Co Ltd</t>
  </si>
  <si>
    <t>SHRMFGC</t>
  </si>
  <si>
    <t>Market Creators Ltd</t>
  </si>
  <si>
    <t>MKTCREAT</t>
  </si>
  <si>
    <t>Konark Synthetic Ltd</t>
  </si>
  <si>
    <t>KONARKSY</t>
  </si>
  <si>
    <t>SC Agrotech Ltd</t>
  </si>
  <si>
    <t>SCAGRO</t>
  </si>
  <si>
    <t>Soni Medicare Ltd</t>
  </si>
  <si>
    <t>SML</t>
  </si>
  <si>
    <t>Kotak Nifty Alpha 50 ETF</t>
  </si>
  <si>
    <t>ALPHA</t>
  </si>
  <si>
    <t>Niraj Ispat Industries Ltd</t>
  </si>
  <si>
    <t>NIRAJISPAT</t>
  </si>
  <si>
    <t>Univa Foods Ltd</t>
  </si>
  <si>
    <t>UNIVAFOODS</t>
  </si>
  <si>
    <t>Shyamkamal Investments Ltd</t>
  </si>
  <si>
    <t>SHYMINV</t>
  </si>
  <si>
    <t>Bacil Pharma Ltd</t>
  </si>
  <si>
    <t>BACPHAR</t>
  </si>
  <si>
    <t>Kotak Nifty 100 Low Volatility 30 ETF</t>
  </si>
  <si>
    <t>LOWVOL1</t>
  </si>
  <si>
    <t>Jointeca Education Solutions Ltd</t>
  </si>
  <si>
    <t>JOINTECAED</t>
  </si>
  <si>
    <t>Arihant's Securities Ltd</t>
  </si>
  <si>
    <t>ARISE</t>
  </si>
  <si>
    <t>Nippon India ETF Nifty 100</t>
  </si>
  <si>
    <t>NIF100BEES</t>
  </si>
  <si>
    <t>RGF Capital Markets Ltd</t>
  </si>
  <si>
    <t>RGF</t>
  </si>
  <si>
    <t>Pyxis Finvest Ltd</t>
  </si>
  <si>
    <t>PYXISFIN</t>
  </si>
  <si>
    <t>National Plywood Industries Ltd</t>
  </si>
  <si>
    <t>NATPLY</t>
  </si>
  <si>
    <t>Shakti Press Ltd</t>
  </si>
  <si>
    <t>SHAKTIPR</t>
  </si>
  <si>
    <t>Goenka Business &amp; Finance Ltd</t>
  </si>
  <si>
    <t>GBFL</t>
  </si>
  <si>
    <t>Unjha Formulations Ltd</t>
  </si>
  <si>
    <t>UNJHAFOR</t>
  </si>
  <si>
    <t>Vedant Asset Ltd</t>
  </si>
  <si>
    <t>VEDANTASSET</t>
  </si>
  <si>
    <t>Kashyap Tele-Medicines Ltd</t>
  </si>
  <si>
    <t>KASHYAP</t>
  </si>
  <si>
    <t>Bisil Plast Ltd</t>
  </si>
  <si>
    <t>BISIL</t>
  </si>
  <si>
    <t>Rajasthan Petro Synthetics Ltd</t>
  </si>
  <si>
    <t>RAJSPTR</t>
  </si>
  <si>
    <t>Aanchal Ispat Ltd</t>
  </si>
  <si>
    <t>AANCHALISP</t>
  </si>
  <si>
    <t>Nippon India ETF Hang Seng BeES</t>
  </si>
  <si>
    <t>HNGSNGBEES</t>
  </si>
  <si>
    <t>Ashtasidhhi Industries Ltd</t>
  </si>
  <si>
    <t>GUJINV</t>
  </si>
  <si>
    <t>Raconteur Global Resources Ltd</t>
  </si>
  <si>
    <t>RACONTEUR</t>
  </si>
  <si>
    <t>F G P Ltd</t>
  </si>
  <si>
    <t>FGP</t>
  </si>
  <si>
    <t>GCM Capital Advisors Ltd</t>
  </si>
  <si>
    <t>GCMCAPI</t>
  </si>
  <si>
    <t>Motilal Oswal Nasdaq Q50 ETF</t>
  </si>
  <si>
    <t>MONQ50</t>
  </si>
  <si>
    <t>VCU Data Management Ltd</t>
  </si>
  <si>
    <t>VCU</t>
  </si>
  <si>
    <t>Shoora Designs Ltd</t>
  </si>
  <si>
    <t>SHOORA</t>
  </si>
  <si>
    <t>Artificial Electronics Intelligent Material Ltd</t>
  </si>
  <si>
    <t>AEIM</t>
  </si>
  <si>
    <t>Panabyte Technologies Ltd</t>
  </si>
  <si>
    <t>PANABYTE</t>
  </si>
  <si>
    <t>Quantum Build-Tech Ltd</t>
  </si>
  <si>
    <t>QUANTBUILD</t>
  </si>
  <si>
    <t>Jagsonpal Finance and Leasing Ltd</t>
  </si>
  <si>
    <t>JAGSONFI</t>
  </si>
  <si>
    <t>Pankaj Piyush Trade and Investment Ltd</t>
  </si>
  <si>
    <t>PANKAJPIYUS</t>
  </si>
  <si>
    <t>GSB Finance Ltd</t>
  </si>
  <si>
    <t>GSBFIN</t>
  </si>
  <si>
    <t>HDFC Nifty100 Quality 30 ETF</t>
  </si>
  <si>
    <t>HDFCQUAL</t>
  </si>
  <si>
    <t>Suumaya Corporation Ltd</t>
  </si>
  <si>
    <t>SUUMAYA</t>
  </si>
  <si>
    <t>Chemo Pharma Laboratories Ltd</t>
  </si>
  <si>
    <t>CHEMOPH</t>
  </si>
  <si>
    <t>Bhagawati Oxygen Ltd</t>
  </si>
  <si>
    <t>BHAGWOX</t>
  </si>
  <si>
    <t>Tulasee Bio-Ethanol Ltd</t>
  </si>
  <si>
    <t>TULASEEBIOE</t>
  </si>
  <si>
    <t>Oil &amp; Gas Refining &amp; Marketing</t>
  </si>
  <si>
    <t>Sanchay Finvest Ltd</t>
  </si>
  <si>
    <t>SANCF</t>
  </si>
  <si>
    <t>Subhash Silk Mills Ltd</t>
  </si>
  <si>
    <t>SUBSM</t>
  </si>
  <si>
    <t>Gagan Gases Ltd</t>
  </si>
  <si>
    <t>GAGAN</t>
  </si>
  <si>
    <t>First Fintec Ltd</t>
  </si>
  <si>
    <t>FIRSTFIN</t>
  </si>
  <si>
    <t>Dr Lalchandani Labs Ltd</t>
  </si>
  <si>
    <t>DLCL</t>
  </si>
  <si>
    <t>K Z Leasing and Finance Ltd</t>
  </si>
  <si>
    <t>KZLFIN</t>
  </si>
  <si>
    <t>Haria Exports Ltd</t>
  </si>
  <si>
    <t>HARIAEXPO</t>
  </si>
  <si>
    <t>Abhinav Leasing &amp; Finance Ltd</t>
  </si>
  <si>
    <t>ALFL</t>
  </si>
  <si>
    <t>Zinema Media and Entertainment Ltd</t>
  </si>
  <si>
    <t>ZINEMA</t>
  </si>
  <si>
    <t>Integra Capital Ltd</t>
  </si>
  <si>
    <t>INTCAPL</t>
  </si>
  <si>
    <t>Sea TV Network Ltd</t>
  </si>
  <si>
    <t>SEATV</t>
  </si>
  <si>
    <t>Nexus Surgical and Medicare Ltd</t>
  </si>
  <si>
    <t>NEXUSSURGL</t>
  </si>
  <si>
    <t>Adinath Exim Resources Ltd</t>
  </si>
  <si>
    <t>ADIEXRE</t>
  </si>
  <si>
    <t>Net Pix Shorts Digital Media Ltd</t>
  </si>
  <si>
    <t>NETPIX</t>
  </si>
  <si>
    <t>Photon Capital Advisors Ltd</t>
  </si>
  <si>
    <t>PHOTON</t>
  </si>
  <si>
    <t>Prime Capital Market Ltd</t>
  </si>
  <si>
    <t>PRIMECAPM</t>
  </si>
  <si>
    <t>Bazel International Ltd</t>
  </si>
  <si>
    <t>BAZELINTER</t>
  </si>
  <si>
    <t>Vaksons Automobiles Ltd</t>
  </si>
  <si>
    <t>NAKSH</t>
  </si>
  <si>
    <t>KMF Builders and Developers Ltd</t>
  </si>
  <si>
    <t>KMFBLDR</t>
  </si>
  <si>
    <t>OTCO International Ltd</t>
  </si>
  <si>
    <t>OTCO</t>
  </si>
  <si>
    <t>Ladam Affordable Housing Ltd</t>
  </si>
  <si>
    <t>LAHL</t>
  </si>
  <si>
    <t>Bindal Exports Ltd</t>
  </si>
  <si>
    <t>BINDALEXPO</t>
  </si>
  <si>
    <t>Kandagiri Spinning Millis Ltd</t>
  </si>
  <si>
    <t>KANDAGIRI</t>
  </si>
  <si>
    <t>Integrated Proteins Ltd</t>
  </si>
  <si>
    <t>INTEGFD</t>
  </si>
  <si>
    <t>Shangar Decor Ltd</t>
  </si>
  <si>
    <t>SHANGAR</t>
  </si>
  <si>
    <t>MPAgro Industries Ltd</t>
  </si>
  <si>
    <t>MPAGI</t>
  </si>
  <si>
    <t>C J Gelatine Products Ltd</t>
  </si>
  <si>
    <t>CJGEL</t>
  </si>
  <si>
    <t>Premier Synthetics Ltd</t>
  </si>
  <si>
    <t>PREMSYN</t>
  </si>
  <si>
    <t>RLF Ltd</t>
  </si>
  <si>
    <t>RLF</t>
  </si>
  <si>
    <t>Flora Corporation Ltd</t>
  </si>
  <si>
    <t>FLORACORP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</si>
  <si>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</si>
  <si>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</si>
  <si>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</si>
  <si>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</si>
  <si>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</si>
  <si>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</si>
  <si>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Virgo Global Ltd</t>
  </si>
  <si>
    <t>VIRGOGLOB</t>
  </si>
  <si>
    <t>Sanco Industries Ltd</t>
  </si>
  <si>
    <t>SANCO</t>
  </si>
  <si>
    <t>Ushakiran Finance Ltd</t>
  </si>
  <si>
    <t>USHAKIRA</t>
  </si>
  <si>
    <t>Brijlaxmi Leasing &amp; Finance Ltd</t>
  </si>
  <si>
    <t>BRIJLEAS</t>
  </si>
  <si>
    <t>BKM Industries Ltd</t>
  </si>
  <si>
    <t>BKMINDST</t>
  </si>
  <si>
    <t>Shukra Jewellery Ltd</t>
  </si>
  <si>
    <t>SHUKJEW</t>
  </si>
  <si>
    <t>Sab Events &amp; Governance Now Media Ltd</t>
  </si>
  <si>
    <t>SABEVENTS</t>
  </si>
  <si>
    <t>ANS Industries Ltd</t>
  </si>
  <si>
    <t>ANSINDUS</t>
  </si>
  <si>
    <t>Triliance Polymers Ltd</t>
  </si>
  <si>
    <t>TRILIANCE</t>
  </si>
  <si>
    <t>Goyal Associates Ltd</t>
  </si>
  <si>
    <t>GOYALASS</t>
  </si>
  <si>
    <t>Jayatma Industries Ltd</t>
  </si>
  <si>
    <t>JAYIND</t>
  </si>
  <si>
    <t>Adline Chem Lab Ltd</t>
  </si>
  <si>
    <t>ADLINE</t>
  </si>
  <si>
    <t>Mukta Agriculture Ltd</t>
  </si>
  <si>
    <t>MUKTA</t>
  </si>
  <si>
    <t>Nouveau Global Ventures Ltd</t>
  </si>
  <si>
    <t>NOUVEAU</t>
  </si>
  <si>
    <t>Siddha Ventures Ltd</t>
  </si>
  <si>
    <t>SIDDHA</t>
  </si>
  <si>
    <t>Mount Housing and Infrastructure Ltd</t>
  </si>
  <si>
    <t>MOUNT</t>
  </si>
  <si>
    <t>Vision Cinemas Ltd</t>
  </si>
  <si>
    <t>VISIONCINE</t>
  </si>
  <si>
    <t>Taparia Tools Ltd</t>
  </si>
  <si>
    <t>TAPARIA</t>
  </si>
  <si>
    <t>Setubandhan Infrastructure Ltd</t>
  </si>
  <si>
    <t>SETUINFRA</t>
  </si>
  <si>
    <t>Symbiox Investment &amp; Trading Co Ltd</t>
  </si>
  <si>
    <t>SYMBIOX</t>
  </si>
  <si>
    <t>Universal Office Automation Ltd</t>
  </si>
  <si>
    <t>UNIOFFICE</t>
  </si>
  <si>
    <t>Neo Infracon Ltd</t>
  </si>
  <si>
    <t>NEOINFRA</t>
  </si>
  <si>
    <t>Haria Apparels Ltd</t>
  </si>
  <si>
    <t>HARIAAPL</t>
  </si>
  <si>
    <t>Dhanvantri Jeevan Rekha Ltd</t>
  </si>
  <si>
    <t>ZDHJERK</t>
  </si>
  <si>
    <t>Shashwat Furnishing Solutions Ltd</t>
  </si>
  <si>
    <t>SFSL</t>
  </si>
  <si>
    <t>Dhyaani Tradeventtures Ltd</t>
  </si>
  <si>
    <t>DHYAANITR</t>
  </si>
  <si>
    <t>Kiran Print Pack Ltd</t>
  </si>
  <si>
    <t>KIRANPR</t>
  </si>
  <si>
    <t>KOBO Biotech Ltd</t>
  </si>
  <si>
    <t>KOBO</t>
  </si>
  <si>
    <t>Mystic Electronics Ltd</t>
  </si>
  <si>
    <t>MYSTICELE</t>
  </si>
  <si>
    <t>Chadha Papers Ltd</t>
  </si>
  <si>
    <t>CHADPAP</t>
  </si>
  <si>
    <t>Foundry Fuel Products Ltd</t>
  </si>
  <si>
    <t>FFPL</t>
  </si>
  <si>
    <t>Sabrimala Industries India Ltd</t>
  </si>
  <si>
    <t>Peeti Securities Ltd</t>
  </si>
  <si>
    <t>PEETISEC</t>
  </si>
  <si>
    <t>Jonjua Overseas Ltd</t>
  </si>
  <si>
    <t>JONJUA</t>
  </si>
  <si>
    <t>Industrial Conglomerates</t>
  </si>
  <si>
    <t>Monind Ltd</t>
  </si>
  <si>
    <t>MONIND</t>
  </si>
  <si>
    <t>Narmada Macplast Drip Irrigation Systems Ltd</t>
  </si>
  <si>
    <t>NARMP</t>
  </si>
  <si>
    <t>Super Bakers Ltd</t>
  </si>
  <si>
    <t>SUPERBAK</t>
  </si>
  <si>
    <t>Tamil Nadu Steel Tubes Ltd</t>
  </si>
  <si>
    <t>TNSTLTU</t>
  </si>
  <si>
    <t>Parker Agro Chem Exports Ltd</t>
  </si>
  <si>
    <t>PARKERAC</t>
  </si>
  <si>
    <t>Rajath Finance Ltd</t>
  </si>
  <si>
    <t>RAJATH</t>
  </si>
  <si>
    <t>G K Consultants Ltd</t>
  </si>
  <si>
    <t>GKCONS</t>
  </si>
  <si>
    <t>Accord Synergy Ltd</t>
  </si>
  <si>
    <t>ACCORD</t>
  </si>
  <si>
    <t>J J Finance Corporation Ltd</t>
  </si>
  <si>
    <t>JJFINCOR</t>
  </si>
  <si>
    <t>Tashi India Ltd</t>
  </si>
  <si>
    <t>TASHIND</t>
  </si>
  <si>
    <t>Agio Paper &amp; Industries Ltd</t>
  </si>
  <si>
    <t>AGIOPAPER</t>
  </si>
  <si>
    <t>HDFC Nifty NEXT 50 ETF</t>
  </si>
  <si>
    <t>HDFCNEXT50</t>
  </si>
  <si>
    <t>Promact Impex Ltd</t>
  </si>
  <si>
    <t>PROMACT</t>
  </si>
  <si>
    <t>Retro Green Revolution Ltd</t>
  </si>
  <si>
    <t>RGRL</t>
  </si>
  <si>
    <t>Sybly Industries Ltd</t>
  </si>
  <si>
    <t>SYBLY</t>
  </si>
  <si>
    <t>Hasti Finance Ltd</t>
  </si>
  <si>
    <t>HASTIFIN</t>
  </si>
  <si>
    <t>Ramsons Projects Ltd</t>
  </si>
  <si>
    <t>RAMSONS</t>
  </si>
  <si>
    <t>AMS Polymers Ltd</t>
  </si>
  <si>
    <t>AMS</t>
  </si>
  <si>
    <t>Kore Foods Ltd</t>
  </si>
  <si>
    <t>Agarwal Fortune India Ltd</t>
  </si>
  <si>
    <t>AGARWAL</t>
  </si>
  <si>
    <t>iStreet Network Ltd</t>
  </si>
  <si>
    <t>ISTRNETWK</t>
  </si>
  <si>
    <t>Amit International Ltd</t>
  </si>
  <si>
    <t>AMITINT</t>
  </si>
  <si>
    <t>UTI S&amp;P BSE Sensex Next 50 Exchange Traded Fund</t>
  </si>
  <si>
    <t>UTISXN50</t>
  </si>
  <si>
    <t>Vinayak Polycon International Ltd</t>
  </si>
  <si>
    <t>VINAYAKPOL</t>
  </si>
  <si>
    <t>Gujarat Cotex Ltd</t>
  </si>
  <si>
    <t>GUJCOTEX</t>
  </si>
  <si>
    <t>Space Incubatrics Technologies Ltd</t>
  </si>
  <si>
    <t>SPACEINCUBA</t>
  </si>
  <si>
    <t>CDG Petchem Ltd</t>
  </si>
  <si>
    <t>CDG</t>
  </si>
  <si>
    <t>Shree Salasar Investments Ltd</t>
  </si>
  <si>
    <t>SALSAIN</t>
  </si>
  <si>
    <t>VB Industries Ltd</t>
  </si>
  <si>
    <t>VBIND</t>
  </si>
  <si>
    <t>Hindustan Bio Sciences Ltd</t>
  </si>
  <si>
    <t>HINDBIO</t>
  </si>
  <si>
    <t>Vaxfab Enterprises Ltd</t>
  </si>
  <si>
    <t>VEL</t>
  </si>
  <si>
    <t>Bloom Dekor Ltd</t>
  </si>
  <si>
    <t>BLOOM</t>
  </si>
  <si>
    <t>Kumbhat Financial Services Ltd</t>
  </si>
  <si>
    <t>KUMPFIN</t>
  </si>
  <si>
    <t>Hittco Tools Ltd</t>
  </si>
  <si>
    <t>HITTCO</t>
  </si>
  <si>
    <t>IGC Industries Ltd</t>
  </si>
  <si>
    <t>IGCIL</t>
  </si>
  <si>
    <t>Khandelwal Extractions Ltd</t>
  </si>
  <si>
    <t>ZKHANDEN</t>
  </si>
  <si>
    <t>Lexoraa Industries Ltd</t>
  </si>
  <si>
    <t>SERVOTEACH</t>
  </si>
  <si>
    <t>Aravali Securities and Finance Ltd</t>
  </si>
  <si>
    <t>ARAVALIS</t>
  </si>
  <si>
    <t>Stanpacks (India) Ltd</t>
  </si>
  <si>
    <t>STANPACK</t>
  </si>
  <si>
    <t>Indra Industries Ltd</t>
  </si>
  <si>
    <t>INDRAIND</t>
  </si>
  <si>
    <t>Enterprise International Ltd</t>
  </si>
  <si>
    <t>ENTRINT</t>
  </si>
  <si>
    <t>IEC Education Ltd</t>
  </si>
  <si>
    <t>IECEDU</t>
  </si>
  <si>
    <t>Axis Silver ETF</t>
  </si>
  <si>
    <t>AXISILVER</t>
  </si>
  <si>
    <t>Ashiana Agro Industries Ltd</t>
  </si>
  <si>
    <t>ASHAI</t>
  </si>
  <si>
    <t>Wherrelz IT Solutions Ltd</t>
  </si>
  <si>
    <t>WITS</t>
  </si>
  <si>
    <t>V B Desai Financial Services Ltd</t>
  </si>
  <si>
    <t>VBDESAI</t>
  </si>
  <si>
    <t>Sri Amarnath Finance Ltd</t>
  </si>
  <si>
    <t>AMARNATH</t>
  </si>
  <si>
    <t>Shri Niwas Leasing and Finance Ltd</t>
  </si>
  <si>
    <t>SHRINIWAS</t>
  </si>
  <si>
    <t>Ramgopal Polytex Ltd</t>
  </si>
  <si>
    <t>RAMGOPOLY</t>
  </si>
  <si>
    <t>Continental Controls Ltd</t>
  </si>
  <si>
    <t>CONTICON</t>
  </si>
  <si>
    <t>Worldwide Aluminium Limited</t>
  </si>
  <si>
    <t>WWALUM</t>
  </si>
  <si>
    <t>NCC Blue Water Products Ltd</t>
  </si>
  <si>
    <t>NCCBLUE</t>
  </si>
  <si>
    <t>Vision Corporation Ltd</t>
  </si>
  <si>
    <t>VISIONCO</t>
  </si>
  <si>
    <t>BGIL Films &amp; Technologies Ltd</t>
  </si>
  <si>
    <t>BGIL</t>
  </si>
  <si>
    <t>Kabra Commercial Ltd</t>
  </si>
  <si>
    <t>KCL</t>
  </si>
  <si>
    <t>Ramchandra Leasing and Finance Ltd</t>
  </si>
  <si>
    <t>RLFL</t>
  </si>
  <si>
    <t>Golkonda Aluminium Extrusions Ltd</t>
  </si>
  <si>
    <t>GOLKONDA</t>
  </si>
  <si>
    <t>Tranway Technologies Ltd</t>
  </si>
  <si>
    <t>TRANWAY</t>
  </si>
  <si>
    <t>Melstar Information Technologies Ltd</t>
  </si>
  <si>
    <t>MELSTAR</t>
  </si>
  <si>
    <t>Oswal Yarns Ltd</t>
  </si>
  <si>
    <t>OSWAYRN</t>
  </si>
  <si>
    <t>Trio Mercantile And Trading Ltd</t>
  </si>
  <si>
    <t>TRIOMERC</t>
  </si>
  <si>
    <t>Mafia Trends Ltd</t>
  </si>
  <si>
    <t>MAFIA</t>
  </si>
  <si>
    <t>S G N Telecoms Ltd</t>
  </si>
  <si>
    <t>SGNTE</t>
  </si>
  <si>
    <t>Silver Pearl Hospitality &amp; Luxury Spaces Ltd</t>
  </si>
  <si>
    <t>SILVERPRL</t>
  </si>
  <si>
    <t>Minolta Finance Ltd</t>
  </si>
  <si>
    <t>MINOLTAF</t>
  </si>
  <si>
    <t>CMI Ltd</t>
  </si>
  <si>
    <t>CMICABLES</t>
  </si>
  <si>
    <t>Krishna Capital and Securities Ltd</t>
  </si>
  <si>
    <t>KRISHNACAP</t>
  </si>
  <si>
    <t>Neelkanth Rock-Minerals Ltd</t>
  </si>
  <si>
    <t>NEELKAN</t>
  </si>
  <si>
    <t>SDC Techmedia Ltd</t>
  </si>
  <si>
    <t>SDC</t>
  </si>
  <si>
    <t>Chandrima Mercantiles Ltd</t>
  </si>
  <si>
    <t>CHANDRIMA</t>
  </si>
  <si>
    <t>Jain Marmo Industries Ltd</t>
  </si>
  <si>
    <t>JAINMARMO</t>
  </si>
  <si>
    <t>Vardhman Concrete Ltd</t>
  </si>
  <si>
    <t>VARDHMAN</t>
  </si>
  <si>
    <t>Rahul Merchandising Ltd</t>
  </si>
  <si>
    <t>RAHME</t>
  </si>
  <si>
    <t>Sheshadri Industries Ltd</t>
  </si>
  <si>
    <t>SHESHAINDS</t>
  </si>
  <si>
    <t>Interactive Financial Services Ltd</t>
  </si>
  <si>
    <t>IFINSER</t>
  </si>
  <si>
    <t>Vintage Securities Ltd</t>
  </si>
  <si>
    <t>VINTAGES</t>
  </si>
  <si>
    <t>Milestone Furniture Ltd</t>
  </si>
  <si>
    <t>MILEFUR</t>
  </si>
  <si>
    <t>AVI Products India Ltd</t>
  </si>
  <si>
    <t>APIL</t>
  </si>
  <si>
    <t>Amanaya Ventures Ltd</t>
  </si>
  <si>
    <t>AMANAYA</t>
  </si>
  <si>
    <t>Fone4 Communications(India) Ltd</t>
  </si>
  <si>
    <t>FONE4</t>
  </si>
  <si>
    <t>Shantai Industries Ltd</t>
  </si>
  <si>
    <t>SHANTAI</t>
  </si>
  <si>
    <t>Mercury Trade Links Ltd</t>
  </si>
  <si>
    <t>MERCTRD</t>
  </si>
  <si>
    <t>Decillion Finance Ltd</t>
  </si>
  <si>
    <t>DFL</t>
  </si>
  <si>
    <t>Welterman International Ltd</t>
  </si>
  <si>
    <t>WELTI</t>
  </si>
  <si>
    <t>Wagend Infra Venture Ltd</t>
  </si>
  <si>
    <t>WAGEND</t>
  </si>
  <si>
    <t>Beeyu Overseas Ltd</t>
  </si>
  <si>
    <t>BEEYU</t>
  </si>
  <si>
    <t>Umiya Tubes Ltd</t>
  </si>
  <si>
    <t>UMIYA</t>
  </si>
  <si>
    <t>Clio Infotech Ltd</t>
  </si>
  <si>
    <t>CLIOINFO</t>
  </si>
  <si>
    <t>Chambal Breweries and Distilleries Ltd</t>
  </si>
  <si>
    <t>CHMBBRW</t>
  </si>
  <si>
    <t>Bijoy Hans Ltd</t>
  </si>
  <si>
    <t>BIJHANS</t>
  </si>
  <si>
    <t>Athena Constructions Ltd</t>
  </si>
  <si>
    <t>ATHCON</t>
  </si>
  <si>
    <t>Unishire Urban Infra Ltd</t>
  </si>
  <si>
    <t>UNISHIRE</t>
  </si>
  <si>
    <t>Integrated Hitech Ltd</t>
  </si>
  <si>
    <t>INTEGHIT</t>
  </si>
  <si>
    <t>Thirani Projects Ltd</t>
  </si>
  <si>
    <t>TPROJECT</t>
  </si>
  <si>
    <t>Quasar India Ltd</t>
  </si>
  <si>
    <t>QUASAR</t>
  </si>
  <si>
    <t>Kanungo Financiers Ltd</t>
  </si>
  <si>
    <t>KANUNGO</t>
  </si>
  <si>
    <t>Sree Jayalakshmi Autospin Ltd</t>
  </si>
  <si>
    <t>SREEJAYA</t>
  </si>
  <si>
    <t>GSL Securities Ltd</t>
  </si>
  <si>
    <t>GSLSEC</t>
  </si>
  <si>
    <t>Svarnim Trade Udyog Ltd</t>
  </si>
  <si>
    <t>SNIM</t>
  </si>
  <si>
    <t>HDFC Nifty200 Momentum 30 ETF</t>
  </si>
  <si>
    <t>HDFCMOMENT</t>
  </si>
  <si>
    <t>Omnipotent Industries Ltd</t>
  </si>
  <si>
    <t>OMNIPOTENT</t>
  </si>
  <si>
    <t>Mahalaxmi Seamless Ltd</t>
  </si>
  <si>
    <t>MAHALXSE</t>
  </si>
  <si>
    <t>Satiate Agri Ltd</t>
  </si>
  <si>
    <t>SATAGRI</t>
  </si>
  <si>
    <t>Sharanam Infraproject and Trading Ltd</t>
  </si>
  <si>
    <t>SIPTL</t>
  </si>
  <si>
    <t>Modella Woollens Ltd</t>
  </si>
  <si>
    <t>MODWOOL</t>
  </si>
  <si>
    <t>Ashram Online.com Ltd</t>
  </si>
  <si>
    <t>ASHRAM</t>
  </si>
  <si>
    <t>CHD Chemicals Ltd</t>
  </si>
  <si>
    <t>CHDCHEM</t>
  </si>
  <si>
    <t>Oswal Overseas Ltd</t>
  </si>
  <si>
    <t>OSWALOR</t>
  </si>
  <si>
    <t>Shree Precoated Steels Ltd</t>
  </si>
  <si>
    <t>SPSL</t>
  </si>
  <si>
    <t>VXL Instruments Ltd</t>
  </si>
  <si>
    <t>VXLINSTR</t>
  </si>
  <si>
    <t>Mathew Easow Research Securities Ltd</t>
  </si>
  <si>
    <t>MATHEWE</t>
  </si>
  <si>
    <t>Ramasigns Industries Ltd</t>
  </si>
  <si>
    <t>RAMASIGNS</t>
  </si>
  <si>
    <t>Lakshmi Precision Screws Ltd</t>
  </si>
  <si>
    <t>LAKPRE</t>
  </si>
  <si>
    <t>Aananda Lakshmi Spinning Mills Ltd</t>
  </si>
  <si>
    <t>AANANDALAK</t>
  </si>
  <si>
    <t>Suryo Foods and Industries Ltd</t>
  </si>
  <si>
    <t>SURFI</t>
  </si>
  <si>
    <t>Classic Leasing &amp; Finance Ltd</t>
  </si>
  <si>
    <t>CLFL</t>
  </si>
  <si>
    <t>Saffron Industries Ltd</t>
  </si>
  <si>
    <t>SAFFRON</t>
  </si>
  <si>
    <t>Olympic Cards Ltd</t>
  </si>
  <si>
    <t>OLPCL</t>
  </si>
  <si>
    <t>Commercial Printing</t>
  </si>
  <si>
    <t>Filmcity Media Ltd</t>
  </si>
  <si>
    <t>FILME</t>
  </si>
  <si>
    <t>Sophia Traexpo Ltd</t>
  </si>
  <si>
    <t>STRAEXPO</t>
  </si>
  <si>
    <t>Incon Engineers Ltd</t>
  </si>
  <si>
    <t>INCON</t>
  </si>
  <si>
    <t>Jetmall Spices and Masala Ltd</t>
  </si>
  <si>
    <t>JETMALL</t>
  </si>
  <si>
    <t>ICICI Prudential Nifty Infrastructure ETF</t>
  </si>
  <si>
    <t>INFRAIETF</t>
  </si>
  <si>
    <t>Shri Ram Switchgears Ltd</t>
  </si>
  <si>
    <t>SRIRAM</t>
  </si>
  <si>
    <t>TeleCanor Global Ltd</t>
  </si>
  <si>
    <t>TELECANOR</t>
  </si>
  <si>
    <t>Ambassador Intra Holdings Ltd</t>
  </si>
  <si>
    <t>AIHL</t>
  </si>
  <si>
    <t>Pankaj Polymers Ltd</t>
  </si>
  <si>
    <t>PANKAJPO</t>
  </si>
  <si>
    <t>Hanman Fit Ltd</t>
  </si>
  <si>
    <t>HANMAN</t>
  </si>
  <si>
    <t>Motilal Oswal S&amp;P BSE Enhanced Value ETF</t>
  </si>
  <si>
    <t>MOVALUE</t>
  </si>
  <si>
    <t>ADITYA BSL Nifty 200 Momentum 30 ETF</t>
  </si>
  <si>
    <t>MOMENTUM</t>
  </si>
  <si>
    <t>Omni AX's Software Ltd</t>
  </si>
  <si>
    <t>OMNIAX</t>
  </si>
  <si>
    <t>United Leasing &amp; Industries Ltd</t>
  </si>
  <si>
    <t>UNTTEMI</t>
  </si>
  <si>
    <t>Aryan Share &amp; Stock Brokers Ltd</t>
  </si>
  <si>
    <t>ARYAN</t>
  </si>
  <si>
    <t>Gratex Industries Ltd</t>
  </si>
  <si>
    <t>GRATEXI</t>
  </si>
  <si>
    <t>Aditya Ispat Ltd</t>
  </si>
  <si>
    <t>ADITYA</t>
  </si>
  <si>
    <t>Nutech Global Ltd</t>
  </si>
  <si>
    <t>NUTECGLOB</t>
  </si>
  <si>
    <t>SW Investments Ltd</t>
  </si>
  <si>
    <t>SW1</t>
  </si>
  <si>
    <t>Raghunath International Ltd</t>
  </si>
  <si>
    <t>RAGHUNAT</t>
  </si>
  <si>
    <t>Manor Estates and Industries Ltd</t>
  </si>
  <si>
    <t>KARANWO</t>
  </si>
  <si>
    <t>Brawn Biotech Ltd</t>
  </si>
  <si>
    <t>BRAWN</t>
  </si>
  <si>
    <t>Jainco Projects (India) Ltd</t>
  </si>
  <si>
    <t>JAINCO</t>
  </si>
  <si>
    <t>Sunraj Diamond Exports Ltd</t>
  </si>
  <si>
    <t>SUNRAJDI</t>
  </si>
  <si>
    <t>Williamson Financial Services Ltd</t>
  </si>
  <si>
    <t>WILLIMFI</t>
  </si>
  <si>
    <t>Mega Nirman &amp; Industries Ltd</t>
  </si>
  <si>
    <t>MNIL</t>
  </si>
  <si>
    <t>Ganon Products Ltd</t>
  </si>
  <si>
    <t>GANONPRO</t>
  </si>
  <si>
    <t>Vas Infrastructure Ltd (cn)</t>
  </si>
  <si>
    <t>VASINFRA</t>
  </si>
  <si>
    <t>Unitech International Ltd</t>
  </si>
  <si>
    <t>UNITINT</t>
  </si>
  <si>
    <t>Quantum Digital Vision (India) Ltd</t>
  </si>
  <si>
    <t>QUANTDIA</t>
  </si>
  <si>
    <t>Mayur Floorings Ltd</t>
  </si>
  <si>
    <t>MAYURFL</t>
  </si>
  <si>
    <t>Patidar Buildcon Ltd</t>
  </si>
  <si>
    <t>PATIDAR</t>
  </si>
  <si>
    <t>Karnimata Cold Storage Ltd</t>
  </si>
  <si>
    <t>KCSL</t>
  </si>
  <si>
    <t>Motilal Oswal S&amp;P BSE Quality ETF</t>
  </si>
  <si>
    <t>MOQUALITY</t>
  </si>
  <si>
    <t>52 Weeks Entertainment Ltd</t>
  </si>
  <si>
    <t>SHAQUAK</t>
  </si>
  <si>
    <t>Motilal Oswal S&amp;P BSE Healthcare ETF</t>
  </si>
  <si>
    <t>MOHEALTH</t>
  </si>
  <si>
    <t>Aadi Industries Ltd</t>
  </si>
  <si>
    <t>AADIIND</t>
  </si>
  <si>
    <t>Typhoon Financial Services Ltd</t>
  </si>
  <si>
    <t>TFSL</t>
  </si>
  <si>
    <t>Ganesh Holdings Ltd</t>
  </si>
  <si>
    <t>GANHOLD</t>
  </si>
  <si>
    <t>Galada Finance Ltd</t>
  </si>
  <si>
    <t>GALADAFIN</t>
  </si>
  <si>
    <t>Sungold Capital Ltd</t>
  </si>
  <si>
    <t>SUNGOLD</t>
  </si>
  <si>
    <t>HDFC Nifty100 Low Volatility 30 ETF</t>
  </si>
  <si>
    <t>HDFCLOWVOL</t>
  </si>
  <si>
    <t>Fabino Enterprises Ltd</t>
  </si>
  <si>
    <t>FABINO</t>
  </si>
  <si>
    <t>Nihar Info Global Ltd</t>
  </si>
  <si>
    <t>NIHARINF</t>
  </si>
  <si>
    <t>Progrex Ventures Ltd</t>
  </si>
  <si>
    <t>PROGREXV</t>
  </si>
  <si>
    <t>Voltaire Leasing and Finance Ltd</t>
  </si>
  <si>
    <t>VOLLF</t>
  </si>
  <si>
    <t>Pradip Overseas Ltd</t>
  </si>
  <si>
    <t>PRADIP</t>
  </si>
  <si>
    <t>Looks Health Services Ltd</t>
  </si>
  <si>
    <t>LOOKS</t>
  </si>
  <si>
    <t>Relic Technologies Ltd</t>
  </si>
  <si>
    <t>RELICTEC</t>
  </si>
  <si>
    <t>Penta Gold Ltd</t>
  </si>
  <si>
    <t>PENTAGOLD</t>
  </si>
  <si>
    <t>Prashant India Ltd</t>
  </si>
  <si>
    <t>PRSNTIN</t>
  </si>
  <si>
    <t>International Data Management Ltd</t>
  </si>
  <si>
    <t>IDM</t>
  </si>
  <si>
    <t>Corporate Merchant Bankers Ltd</t>
  </si>
  <si>
    <t>CMBL</t>
  </si>
  <si>
    <t>Navoday Enterprises Ltd</t>
  </si>
  <si>
    <t>NAVODAYENT</t>
  </si>
  <si>
    <t>P M Telelinnks Ltd</t>
  </si>
  <si>
    <t>PMTELELIN</t>
  </si>
  <si>
    <t>Shyama Infosys Ltd</t>
  </si>
  <si>
    <t>SHYAMAINFO</t>
  </si>
  <si>
    <t>Kotak Nifty MNC ETF</t>
  </si>
  <si>
    <t>MNC</t>
  </si>
  <si>
    <t>Svam Software Ltd</t>
  </si>
  <si>
    <t>SVAMSOF</t>
  </si>
  <si>
    <t>Simplex Papers Ltd</t>
  </si>
  <si>
    <t>SIMPLXPAP</t>
  </si>
  <si>
    <t>Kotak Nifty India Consumption ETF</t>
  </si>
  <si>
    <t>CONS</t>
  </si>
  <si>
    <t>ADITYA BSL Nifty 200 Quality 30 ETF</t>
  </si>
  <si>
    <t>NIFTYQLITY</t>
  </si>
  <si>
    <t>Gyan Developers and Builders Ltd</t>
  </si>
  <si>
    <t>GYANDEV</t>
  </si>
  <si>
    <t>Citi Port Financial Services Ltd</t>
  </si>
  <si>
    <t>CITIPOR</t>
  </si>
  <si>
    <t>Konndor Industries Ltd</t>
  </si>
  <si>
    <t>KONNDOR</t>
  </si>
  <si>
    <t>Kaarya Facilities &amp; Services Ltd</t>
  </si>
  <si>
    <t>KAARYAFSL</t>
  </si>
  <si>
    <t>Bharatiya Global Infomedia Ltd</t>
  </si>
  <si>
    <t>BGLOBAL</t>
  </si>
  <si>
    <t>Explicit Finance Ltd</t>
  </si>
  <si>
    <t>EXPLICITFIN</t>
  </si>
  <si>
    <t>Ontic Finserve Ltd</t>
  </si>
  <si>
    <t>ONTIC</t>
  </si>
  <si>
    <t>Sikozy Realtors Ltd</t>
  </si>
  <si>
    <t>SIKOZY</t>
  </si>
  <si>
    <t>Multipurpose Trading and Agencies Ltd</t>
  </si>
  <si>
    <t>ZMULTIPU</t>
  </si>
  <si>
    <t>Afloat Enterprises Ltd</t>
  </si>
  <si>
    <t>ADISHAKTI</t>
  </si>
  <si>
    <t>Quintegra Solutions Ltd</t>
  </si>
  <si>
    <t>QUINTEGRA</t>
  </si>
  <si>
    <t>Asia Capital Ltd</t>
  </si>
  <si>
    <t>ASIACAP</t>
  </si>
  <si>
    <t>Pro Clb Global Ltd</t>
  </si>
  <si>
    <t>PROCLB</t>
  </si>
  <si>
    <t>Sashwat Technocrats Ltd</t>
  </si>
  <si>
    <t>SASHWAT</t>
  </si>
  <si>
    <t>Dhenu Buildcon Infra Ltd</t>
  </si>
  <si>
    <t>DHENUBUILD</t>
  </si>
  <si>
    <t>Scintilla Commercial &amp; Credit Ltd</t>
  </si>
  <si>
    <t>SCC</t>
  </si>
  <si>
    <t>JMG Corporation Ltd</t>
  </si>
  <si>
    <t>JMGCORP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</si>
  <si>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</si>
  <si>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</si>
  <si>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</si>
  <si>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</si>
  <si>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</si>
  <si>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</si>
  <si>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Cindrella Financial Services Ltd</t>
  </si>
  <si>
    <t>CINDRELL</t>
  </si>
  <si>
    <t>Checkpoint Trends Ltd</t>
  </si>
  <si>
    <t>CHECKPOINT</t>
  </si>
  <si>
    <t>Epsom Properties Ltd</t>
  </si>
  <si>
    <t>EPSOMPRO</t>
  </si>
  <si>
    <t>Innocorp Ltd</t>
  </si>
  <si>
    <t>INNOCORP</t>
  </si>
  <si>
    <t>Shamrock Industrial Company Ltd</t>
  </si>
  <si>
    <t>SHAMROIN</t>
  </si>
  <si>
    <t>AVI Polymers Ltd</t>
  </si>
  <si>
    <t>AVI</t>
  </si>
  <si>
    <t>Datiware Maritime Infra Ltd</t>
  </si>
  <si>
    <t>DATIWARE</t>
  </si>
  <si>
    <t>Coral Newsprints Ltd</t>
  </si>
  <si>
    <t>CORNE</t>
  </si>
  <si>
    <t>Jayabharat Credit Ltd</t>
  </si>
  <si>
    <t>JAYBHCR</t>
  </si>
  <si>
    <t>Gleam Fabmat Ltd</t>
  </si>
  <si>
    <t>GLEAM</t>
  </si>
  <si>
    <t>Mahasagar Travels Ltd</t>
  </si>
  <si>
    <t>MHSGRMS</t>
  </si>
  <si>
    <t>Padmalaya Telefilms Ltd</t>
  </si>
  <si>
    <t>PADMALAYAT</t>
  </si>
  <si>
    <t>Elango Industries Ltd</t>
  </si>
  <si>
    <t>ELANGO</t>
  </si>
  <si>
    <t>Vallabh Steels Ltd</t>
  </si>
  <si>
    <t>VALLABHSQ</t>
  </si>
  <si>
    <t>IMP Powers Ltd</t>
  </si>
  <si>
    <t>INDLMETER</t>
  </si>
  <si>
    <t>Siddheswari Garments Ltd</t>
  </si>
  <si>
    <t>SIDDHEGA</t>
  </si>
  <si>
    <t>Ambitious Plastomac Company Ltd</t>
  </si>
  <si>
    <t>AMBIT</t>
  </si>
  <si>
    <t>Futuristic Securities Ltd</t>
  </si>
  <si>
    <t>FUTURSEC</t>
  </si>
  <si>
    <t>Jyothi Infraventures Ltd</t>
  </si>
  <si>
    <t>JYOTHI</t>
  </si>
  <si>
    <t>Universal Arts Ltd</t>
  </si>
  <si>
    <t>UNIVARTS</t>
  </si>
  <si>
    <t>Ishaan Infrastructures and Shelters Ltd</t>
  </si>
  <si>
    <t>IISL</t>
  </si>
  <si>
    <t>Pioneer Agro Extracts Ltd</t>
  </si>
  <si>
    <t>PIONAGR</t>
  </si>
  <si>
    <t>Jalan Transolutions (India) Ltd</t>
  </si>
  <si>
    <t>JALAN</t>
  </si>
  <si>
    <t>Ken Financial Services Ltd</t>
  </si>
  <si>
    <t>KENFIN</t>
  </si>
  <si>
    <t>Amerise Biosciences Ltd</t>
  </si>
  <si>
    <t>AMERISE</t>
  </si>
  <si>
    <t>Tridev Infraestates Ltd</t>
  </si>
  <si>
    <t>ASHUTPM</t>
  </si>
  <si>
    <t>Superior Finlease Ltd</t>
  </si>
  <si>
    <t>SUPERIOR</t>
  </si>
  <si>
    <t>Atharv Enterprises Ltd</t>
  </si>
  <si>
    <t>ATHARVENT</t>
  </si>
  <si>
    <t>Kuber Udyog Ltd</t>
  </si>
  <si>
    <t>KUBERJI</t>
  </si>
  <si>
    <t>Ortel Communications Ltd</t>
  </si>
  <si>
    <t>ORTEL</t>
  </si>
  <si>
    <t>Desh Rakshak Aushdhalaya Ltd</t>
  </si>
  <si>
    <t>DESHRAK</t>
  </si>
  <si>
    <t>Khyati Multimedia Entertainment Ltd</t>
  </si>
  <si>
    <t>KHYATI</t>
  </si>
  <si>
    <t>Jauss Polymers Ltd</t>
  </si>
  <si>
    <t>JAUSPOL</t>
  </si>
  <si>
    <t>Gangotri Textiles Ltd</t>
  </si>
  <si>
    <t>GANGOTRI</t>
  </si>
  <si>
    <t>Ekam Leasing and Finance Co Ltd</t>
  </si>
  <si>
    <t>EKAMLEA</t>
  </si>
  <si>
    <t>S K S Textiles Ltd</t>
  </si>
  <si>
    <t>SKSTEXTILE</t>
  </si>
  <si>
    <t>Mahaveer Infoway Ltd</t>
  </si>
  <si>
    <t>MINFY</t>
  </si>
  <si>
    <t>Ashoka Refineries Ltd</t>
  </si>
  <si>
    <t>ASHOKRE</t>
  </si>
  <si>
    <t>GCM Commodity &amp; Derivatives Ltd</t>
  </si>
  <si>
    <t>GCMCOMM</t>
  </si>
  <si>
    <t>Manipal Finance Corp Ltd</t>
  </si>
  <si>
    <t>MNPLFIN</t>
  </si>
  <si>
    <t>Garodia Chemicals Ltd</t>
  </si>
  <si>
    <t>GARODCH</t>
  </si>
  <si>
    <t>Rajkot Investment Trust Ltd</t>
  </si>
  <si>
    <t>RAJKOTINV</t>
  </si>
  <si>
    <t>Priya Ltd</t>
  </si>
  <si>
    <t>PRIYALT</t>
  </si>
  <si>
    <t>Mideast Portfolio Management Ltd</t>
  </si>
  <si>
    <t>MIDEASTP</t>
  </si>
  <si>
    <t>Crimson Metal Engineering Company Ltd</t>
  </si>
  <si>
    <t>CRIMSON</t>
  </si>
  <si>
    <t>Encode Packaging India Ltd</t>
  </si>
  <si>
    <t>ENCODE</t>
  </si>
  <si>
    <t>Aarcon Facilities Ltd</t>
  </si>
  <si>
    <t>RBGUPTA</t>
  </si>
  <si>
    <t>Shelter Infra Projects Ltd</t>
  </si>
  <si>
    <t>SIPL</t>
  </si>
  <si>
    <t>Ahimsa Industries Ltd</t>
  </si>
  <si>
    <t>AHIMSA</t>
  </si>
  <si>
    <t>Lead Financial Services Ltd</t>
  </si>
  <si>
    <t>LEADFIN</t>
  </si>
  <si>
    <t>Purple Entertainment Ltd</t>
  </si>
  <si>
    <t>PURPLE</t>
  </si>
  <si>
    <t>Autoriders International Ltd</t>
  </si>
  <si>
    <t>AUTOINT</t>
  </si>
  <si>
    <t>Richa Industries Ltd</t>
  </si>
  <si>
    <t>RICHAIND</t>
  </si>
  <si>
    <t>B J Duplex Boards Ltd</t>
  </si>
  <si>
    <t>BJDUP</t>
  </si>
  <si>
    <t>Capricorn Systems Global Solutions Ltd</t>
  </si>
  <si>
    <t>CAPRICORN</t>
  </si>
  <si>
    <t>Adjia Technologies Ltd</t>
  </si>
  <si>
    <t>ADJIA</t>
  </si>
  <si>
    <t>Gravity (India) Ltd</t>
  </si>
  <si>
    <t>GRAVITY</t>
  </si>
  <si>
    <t>Fraser and Co Ltd</t>
  </si>
  <si>
    <t>FRASER</t>
  </si>
  <si>
    <t>MFS Intercorp Ltd</t>
  </si>
  <si>
    <t>MFSINTRCRP</t>
  </si>
  <si>
    <t>CKP Leisure Ltd</t>
  </si>
  <si>
    <t>CKPLEISURE</t>
  </si>
  <si>
    <t>Nippon India ETF Nifty 50 Shariah BeES</t>
  </si>
  <si>
    <t>SHARIABEES</t>
  </si>
  <si>
    <t>Vasa Retail and Overseas Ltd</t>
  </si>
  <si>
    <t>VASA</t>
  </si>
  <si>
    <t>Gopal Iron and Steels Company (Gujarat) Ltd</t>
  </si>
  <si>
    <t>GOPAIST</t>
  </si>
  <si>
    <t>T Spiritual World Ltd</t>
  </si>
  <si>
    <t>TSPIRITUAL</t>
  </si>
  <si>
    <t>Dharani Finance Ltd</t>
  </si>
  <si>
    <t>DHARFIN</t>
  </si>
  <si>
    <t>SS Infrastructure Development Consultants Ltd</t>
  </si>
  <si>
    <t>SSINFRA</t>
  </si>
  <si>
    <t>Pagaria Energy Ltd</t>
  </si>
  <si>
    <t>WOMENNET</t>
  </si>
  <si>
    <t>Regency Trust Ltd</t>
  </si>
  <si>
    <t>REGTRUS</t>
  </si>
  <si>
    <t>Heera Ispat Ltd</t>
  </si>
  <si>
    <t>HEERAISP</t>
  </si>
  <si>
    <t>Jumbo Bag Ltd</t>
  </si>
  <si>
    <t>JUMBO</t>
  </si>
  <si>
    <t>R R Securities Ltd</t>
  </si>
  <si>
    <t>RRSECUR</t>
  </si>
  <si>
    <t>CMM Infraprojects Ltd</t>
  </si>
  <si>
    <t>CMMIPL</t>
  </si>
  <si>
    <t>Shiva Suitings Ltd</t>
  </si>
  <si>
    <t>SHVSUIT</t>
  </si>
  <si>
    <t>Spectra Industries Ltd</t>
  </si>
  <si>
    <t>SPECTRA</t>
  </si>
  <si>
    <t>Natura Hue Chem Ltd</t>
  </si>
  <si>
    <t>NATHUEC</t>
  </si>
  <si>
    <t>Abhishek Infraventures Ltd</t>
  </si>
  <si>
    <t>ABHIINFRA</t>
  </si>
  <si>
    <t>Edelweiss Nifty 50 ETF</t>
  </si>
  <si>
    <t>NIFTYEES</t>
  </si>
  <si>
    <t>EMA India Ltd</t>
  </si>
  <si>
    <t>EMAINDIA</t>
  </si>
  <si>
    <t>Hi-Klass Trading and Investment Ltd</t>
  </si>
  <si>
    <t>HIKLASS</t>
  </si>
  <si>
    <t>Padmanabh Industries Ltd</t>
  </si>
  <si>
    <t>PADMAIND</t>
  </si>
  <si>
    <t>Source Industries (India) Ltd</t>
  </si>
  <si>
    <t>SOURCEIND</t>
  </si>
  <si>
    <t>Adarsh Mercantile Ltd</t>
  </si>
  <si>
    <t>ADARSH</t>
  </si>
  <si>
    <t>Diksha Greens Ltd</t>
  </si>
  <si>
    <t>DGL</t>
  </si>
  <si>
    <t>Invesco India Nifty 50 ETF</t>
  </si>
  <si>
    <t>IVZINNIFTY</t>
  </si>
  <si>
    <t>Systematix Securities Ltd</t>
  </si>
  <si>
    <t>SYTIXSE</t>
  </si>
  <si>
    <t>People's Investment Ltd</t>
  </si>
  <si>
    <t>PEOPLIN</t>
  </si>
  <si>
    <t>Hemo Organic Ltd</t>
  </si>
  <si>
    <t>HEMORGANIC</t>
  </si>
  <si>
    <t>City Online Services Ltd</t>
  </si>
  <si>
    <t>CITYONLINE</t>
  </si>
  <si>
    <t>Radhagobind Commercial Ltd</t>
  </si>
  <si>
    <t>RCL</t>
  </si>
  <si>
    <t>Arcee Industries Ltd</t>
  </si>
  <si>
    <t>ARCEEIN</t>
  </si>
  <si>
    <t>Kiran Syntex Ltd</t>
  </si>
  <si>
    <t>KIRANSY-B</t>
  </si>
  <si>
    <t>Kuberan Global Edu Solutions Ltd</t>
  </si>
  <si>
    <t>KGES</t>
  </si>
  <si>
    <t>SSPN Finance Ltd</t>
  </si>
  <si>
    <t>SSPNFIN</t>
  </si>
  <si>
    <t>Krishna Filament Industries Ltd</t>
  </si>
  <si>
    <t>KRIFILIND</t>
  </si>
  <si>
    <t>Eureka Industries Ltd</t>
  </si>
  <si>
    <t>EUREKAI</t>
  </si>
  <si>
    <t>S R Industries Ltd</t>
  </si>
  <si>
    <t>SRIND</t>
  </si>
  <si>
    <t>Nippon India ETF Nifty Dividend Opportunities 50</t>
  </si>
  <si>
    <t>DIVOPPBEES</t>
  </si>
  <si>
    <t>Shri Kalyan Holdings Ltd</t>
  </si>
  <si>
    <t>SHKALYN</t>
  </si>
  <si>
    <t>Nikki Global Finance Ltd</t>
  </si>
  <si>
    <t>NIKKIGL</t>
  </si>
  <si>
    <t>Tricom Fruit Products Ltd</t>
  </si>
  <si>
    <t>TRICOMFRU</t>
  </si>
  <si>
    <t>Rajvir Industries Ltd</t>
  </si>
  <si>
    <t>RAJVIR</t>
  </si>
  <si>
    <t>Decorous Investment and Trading Co Ltd</t>
  </si>
  <si>
    <t>DITCO</t>
  </si>
  <si>
    <t>SBL Infratech Ltd</t>
  </si>
  <si>
    <t>SBLI</t>
  </si>
  <si>
    <t>Capfin India Ltd</t>
  </si>
  <si>
    <t>CAPFIN</t>
  </si>
  <si>
    <t>Kovalam Investment and Trading Co Ltd</t>
  </si>
  <si>
    <t>ZKOVALIN</t>
  </si>
  <si>
    <t>Tiaan Consumer Ltd</t>
  </si>
  <si>
    <t>TIAANC</t>
  </si>
  <si>
    <t>Saptak Chem and Business Ltd</t>
  </si>
  <si>
    <t>SCBL</t>
  </si>
  <si>
    <t>Thakkers Group Limited</t>
  </si>
  <si>
    <t>THAKKERS</t>
  </si>
  <si>
    <t>AAR Shyam India Investment Company Ltd</t>
  </si>
  <si>
    <t>AARSHYAM</t>
  </si>
  <si>
    <t>IDFC Nifty 50 ETF</t>
  </si>
  <si>
    <t>IDFNIFTYET</t>
  </si>
  <si>
    <t>Euro Asia Exports Ltd</t>
  </si>
  <si>
    <t>EUROASIA</t>
  </si>
  <si>
    <t>Bansisons Tea Industries Ltd</t>
  </si>
  <si>
    <t>BANSTEA</t>
  </si>
  <si>
    <t>Shivansh Finserve Ltd</t>
  </si>
  <si>
    <t>SHIVA</t>
  </si>
  <si>
    <t>Kanel Industries Ltd</t>
  </si>
  <si>
    <t>KANELIND</t>
  </si>
  <si>
    <t>SPV Global Trading Ltd</t>
  </si>
  <si>
    <t>SPVGLOBAL</t>
  </si>
  <si>
    <t>SVA India Ltd</t>
  </si>
  <si>
    <t>SVAINDIA</t>
  </si>
  <si>
    <t>Pasupati Fincap Ltd</t>
  </si>
  <si>
    <t>PASUFIN</t>
  </si>
  <si>
    <t>JLA Infraville Shoppers Ltd</t>
  </si>
  <si>
    <t>JSHL</t>
  </si>
  <si>
    <t>Broadline Retail</t>
  </si>
  <si>
    <t>G D L Leasing and Finance Ltd</t>
  </si>
  <si>
    <t>GDLLEAS</t>
  </si>
  <si>
    <t>Gaekwar Mills Ltd</t>
  </si>
  <si>
    <t>ZGAEKWAR</t>
  </si>
  <si>
    <t>Stellant Securities (India) Ltd</t>
  </si>
  <si>
    <t>STELLANT</t>
  </si>
  <si>
    <t>Transglobe Foods Ltd</t>
  </si>
  <si>
    <t>TRANSFD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</si>
  <si>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</si>
  <si>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</si>
  <si>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</si>
  <si>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</si>
  <si>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</si>
  <si>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</si>
  <si>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</si>
  <si>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</si>
  <si>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</si>
  <si>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</si>
  <si>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</si>
  <si>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</si>
  <si>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</si>
  <si>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</si>
  <si>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</si>
  <si>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</si>
  <si>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</si>
  <si>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</si>
  <si>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</si>
  <si>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</si>
  <si>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</si>
  <si>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</si>
  <si>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</si>
  <si>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</si>
  <si>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</si>
  <si>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</si>
  <si>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</si>
  <si>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</si>
  <si>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</si>
  <si>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</si>
  <si>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</si>
  <si>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</si>
  <si>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</si>
  <si>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</si>
  <si>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</si>
  <si>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</si>
  <si>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MPF Systems Ltd</t>
  </si>
  <si>
    <t>MPFSL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</si>
  <si>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</si>
  <si>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</si>
  <si>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</si>
  <si>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</si>
  <si>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</si>
  <si>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</si>
  <si>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</si>
  <si>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</si>
  <si>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</si>
  <si>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</si>
  <si>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</si>
  <si>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</si>
  <si>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Silveroak Commercials Ltd</t>
  </si>
  <si>
    <t>SILVERO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</si>
  <si>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</si>
  <si>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</si>
  <si>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</si>
  <si>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</si>
  <si>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</si>
  <si>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</si>
  <si>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</si>
  <si>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</si>
  <si>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</si>
  <si>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</si>
  <si>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</si>
  <si>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</si>
  <si>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</si>
  <si>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</si>
  <si>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</si>
  <si>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</si>
  <si>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</si>
  <si>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</si>
  <si>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</si>
  <si>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</si>
  <si>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</si>
  <si>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</si>
  <si>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</si>
  <si>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</si>
  <si>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</si>
  <si>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</si>
  <si>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</si>
  <si>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</si>
  <si>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</si>
  <si>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</si>
  <si>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</si>
  <si>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</si>
  <si>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</si>
  <si>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</si>
  <si>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</si>
  <si>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</si>
  <si>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</si>
  <si>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</si>
  <si>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</si>
  <si>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</si>
  <si>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</si>
  <si>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</si>
  <si>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</si>
  <si>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</si>
  <si>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</si>
  <si>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</si>
  <si>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</si>
  <si>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</si>
  <si>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</si>
  <si>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</si>
  <si>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</si>
  <si>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</si>
  <si>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</si>
  <si>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</si>
  <si>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</si>
  <si>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</si>
  <si>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</si>
  <si>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</si>
  <si>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</si>
  <si>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</si>
  <si>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</si>
  <si>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</si>
  <si>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</si>
  <si>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</si>
  <si>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</si>
  <si>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</si>
  <si>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</si>
  <si>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</si>
  <si>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</si>
  <si>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</si>
  <si>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</si>
  <si>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</si>
  <si>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</si>
  <si>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</si>
  <si>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</si>
  <si>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</si>
  <si>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</si>
  <si>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</si>
  <si>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</si>
  <si>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</si>
  <si>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</si>
  <si>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</si>
  <si>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</si>
  <si>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</si>
  <si>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</si>
  <si>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</si>
  <si>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</si>
  <si>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</si>
  <si>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</si>
  <si>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</si>
  <si>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</si>
  <si>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</si>
  <si>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</si>
  <si>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</si>
  <si>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</si>
  <si>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</si>
  <si>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</si>
  <si>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</si>
  <si>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</si>
  <si>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</si>
  <si>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</si>
  <si>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</si>
  <si>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</si>
  <si>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</si>
  <si>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</si>
  <si>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</si>
  <si>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</si>
  <si>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</si>
  <si>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</si>
  <si>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</si>
  <si>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</si>
  <si>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</si>
  <si>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</si>
  <si>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</si>
  <si>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</si>
  <si>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</si>
  <si>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</si>
  <si>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</si>
  <si>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</si>
  <si>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</si>
  <si>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</si>
  <si>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</si>
  <si>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</si>
  <si>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</si>
  <si>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</si>
  <si>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</si>
  <si>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</si>
  <si>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</si>
  <si>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</si>
  <si>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</si>
  <si>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</si>
  <si>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</si>
  <si>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</si>
  <si>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</si>
  <si>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</si>
  <si>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</si>
  <si>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</si>
  <si>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</si>
  <si>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</si>
  <si>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</si>
  <si>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</si>
  <si>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</si>
  <si>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</si>
  <si>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</si>
  <si>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</si>
  <si>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</si>
  <si>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</si>
  <si>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</si>
  <si>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</si>
  <si>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</si>
  <si>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</si>
  <si>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</si>
  <si>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</si>
  <si>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</si>
  <si>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</si>
  <si>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</si>
  <si>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</si>
  <si>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</si>
  <si>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</si>
  <si>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</si>
  <si>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</si>
  <si>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</si>
  <si>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</si>
  <si>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</si>
  <si>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</si>
  <si>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</si>
  <si>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</si>
  <si>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</si>
  <si>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</si>
  <si>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</si>
  <si>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</si>
  <si>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</si>
  <si>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</si>
  <si>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</si>
  <si>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</si>
  <si>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</si>
  <si>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</si>
  <si>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</si>
  <si>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</si>
  <si>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</si>
  <si>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</si>
  <si>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</si>
  <si>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</si>
  <si>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</si>
  <si>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</si>
  <si>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</si>
  <si>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</si>
  <si>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</si>
  <si>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</si>
  <si>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</si>
  <si>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</si>
  <si>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</si>
  <si>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</si>
  <si>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</si>
  <si>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</si>
  <si>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</si>
  <si>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</si>
  <si>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</si>
  <si>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</si>
  <si>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</si>
  <si>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</si>
  <si>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</si>
  <si>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</si>
  <si>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</si>
  <si>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</si>
  <si>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</si>
  <si>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</si>
  <si>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</si>
  <si>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</si>
  <si>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</si>
  <si>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</si>
  <si>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</si>
  <si>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</si>
  <si>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</si>
  <si>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</si>
  <si>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</si>
  <si>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</si>
  <si>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</si>
  <si>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</si>
  <si>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</si>
  <si>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</si>
  <si>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</si>
  <si>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</si>
  <si>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</si>
  <si>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</si>
  <si>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</si>
  <si>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</si>
  <si>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</si>
  <si>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</si>
  <si>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</si>
  <si>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</si>
  <si>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</si>
  <si>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</si>
  <si>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</si>
  <si>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</si>
  <si>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</si>
  <si>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</si>
  <si>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</si>
  <si>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</si>
  <si>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</si>
  <si>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</si>
  <si>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</si>
  <si>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</si>
  <si>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</si>
  <si>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</si>
  <si>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</si>
  <si>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</si>
  <si>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</si>
  <si>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</si>
  <si>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</si>
  <si>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</si>
  <si>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</si>
  <si>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</si>
  <si>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</si>
  <si>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</si>
  <si>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</si>
  <si>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</si>
  <si>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</si>
  <si>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</si>
  <si>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</si>
  <si>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</si>
  <si>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</si>
  <si>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</si>
  <si>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</si>
  <si>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</si>
  <si>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</si>
  <si>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</si>
  <si>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</si>
  <si>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</si>
  <si>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</si>
  <si>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</si>
  <si>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</si>
  <si>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</si>
  <si>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</si>
  <si>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</si>
  <si>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</si>
  <si>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</si>
  <si>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</si>
  <si>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</si>
  <si>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</si>
  <si>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</si>
  <si>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</si>
  <si>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</si>
  <si>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</si>
  <si>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</si>
  <si>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</si>
  <si>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</si>
  <si>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</si>
  <si>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</si>
  <si>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</si>
  <si>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</si>
  <si>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</si>
  <si>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</si>
  <si>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</si>
  <si>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</si>
  <si>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</si>
  <si>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</si>
  <si>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</si>
  <si>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</si>
  <si>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</si>
  <si>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</si>
  <si>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</si>
  <si>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</si>
  <si>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</si>
  <si>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</si>
  <si>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</si>
  <si>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</si>
  <si>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</si>
  <si>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</si>
  <si>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</si>
  <si>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</si>
  <si>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</si>
  <si>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</si>
  <si>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</si>
  <si>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</si>
  <si>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</si>
  <si>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</si>
  <si>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</si>
  <si>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</si>
  <si>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</si>
  <si>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</si>
  <si>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</si>
  <si>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</si>
  <si>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</si>
  <si>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</si>
  <si>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</si>
  <si>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</si>
  <si>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</si>
  <si>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</si>
  <si>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</si>
  <si>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</si>
  <si>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</si>
  <si>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</si>
  <si>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</si>
  <si>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</si>
  <si>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</si>
  <si>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</si>
  <si>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</si>
  <si>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</si>
  <si>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</si>
  <si>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</si>
  <si>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</si>
  <si>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</si>
  <si>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</si>
  <si>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</si>
  <si>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</si>
  <si>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</si>
  <si>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</si>
  <si>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</si>
  <si>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</si>
  <si>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</si>
  <si>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</si>
  <si>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</si>
  <si>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</si>
  <si>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</si>
  <si>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</si>
  <si>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</si>
  <si>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</si>
  <si>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</si>
  <si>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</si>
  <si>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</si>
  <si>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</si>
  <si>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</si>
  <si>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</si>
  <si>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</si>
  <si>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</si>
  <si>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</si>
  <si>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</si>
  <si>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</si>
  <si>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</si>
  <si>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</si>
  <si>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</si>
  <si>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</si>
  <si>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</si>
  <si>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</si>
  <si>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</si>
  <si>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</si>
  <si>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</si>
  <si>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</si>
  <si>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</si>
  <si>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</si>
  <si>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</si>
  <si>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</si>
  <si>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</si>
  <si>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</si>
  <si>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</si>
  <si>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</si>
  <si>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</si>
  <si>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</si>
  <si>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</si>
  <si>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</si>
  <si>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</si>
  <si>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</si>
  <si>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</si>
  <si>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</si>
  <si>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</si>
  <si>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</si>
  <si>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</si>
  <si>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</si>
  <si>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</si>
  <si>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</si>
  <si>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</si>
  <si>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</si>
  <si>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</si>
  <si>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</si>
  <si>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</si>
  <si>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</si>
  <si>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</si>
  <si>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</si>
  <si>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</si>
  <si>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</si>
  <si>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</si>
  <si>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</si>
  <si>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</si>
  <si>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</si>
  <si>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</si>
  <si>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</si>
  <si>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</si>
  <si>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</si>
  <si>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</si>
  <si>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</si>
  <si>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</si>
  <si>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</si>
  <si>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</si>
  <si>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</si>
  <si>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</si>
  <si>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</si>
  <si>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</si>
  <si>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</si>
  <si>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</si>
  <si>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</si>
  <si>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</si>
  <si>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</si>
  <si>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</si>
  <si>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</si>
  <si>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</si>
  <si>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</si>
  <si>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</si>
  <si>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</si>
  <si>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</si>
  <si>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</si>
  <si>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</si>
  <si>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</si>
  <si>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</si>
  <si>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</si>
  <si>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Trom Industries Ltd</t>
  </si>
  <si>
    <t>TROM</t>
  </si>
  <si>
    <t>S A Tech Software India Ltd</t>
  </si>
  <si>
    <t>SATECH</t>
  </si>
  <si>
    <t>Esprit Stones Ltd</t>
  </si>
  <si>
    <t>ESPRIT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</si>
  <si>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</si>
  <si>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</si>
  <si>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</si>
  <si>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</si>
  <si>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</si>
  <si>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</si>
  <si>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</si>
  <si>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</si>
  <si>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</si>
  <si>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</si>
  <si>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</si>
  <si>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Services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</si>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</sst>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7C8520-3F1A-49AF-8B4C-F5E341F7FDA3}" name="Table3" displayName="Table3" ref="A1:Z122" totalsRowShown="0">
  <autoFilter ref="A1:Z122" xr:uid="{B17C8520-3F1A-49AF-8B4C-F5E341F7FDA3}"/>
  <sortState xmlns:xlrd2="http://schemas.microsoft.com/office/spreadsheetml/2017/richdata2" ref="A2:Z122">
    <sortCondition ref="Z1:Z122"/>
  </sortState>
  <tableColumns count="26">
    <tableColumn id="1" xr3:uid="{2E19B330-F0BC-4F9C-8ED9-893C02DFDCE6}" name="Sub-Sector"/>
    <tableColumn id="2" xr3:uid="{4A1D3CD7-CFBF-4142-AF05-494433D5979F}" name="Count" dataDxfId="56">
      <calculatedColumnFormula>COUNTIFS(Table2[Sub-Sector],Table3[[#This Row],[Sub-Sector]])</calculatedColumnFormula>
    </tableColumn>
    <tableColumn id="3" xr3:uid="{D3CAD6D5-7D4F-418C-A446-A0256D505D14}" name="Uptrend" dataDxfId="55">
      <calculatedColumnFormula>COUNTIFS(Table2[Sub-Sector],Table3[[#This Row],[Sub-Sector]],Table2[Uptrend],"Uptrend")/Table3[[#This Row],[Count]]</calculatedColumnFormula>
    </tableColumn>
    <tableColumn id="4" xr3:uid="{750AE778-D2B0-441D-9A33-E992E408B630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91BEC51A-7088-4458-9C0E-DA312509A9CA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7CC4E6D-F9F3-44E0-BEB3-C551B63075AA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EAECDF72-A9CC-44C7-9396-53D85A843118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DF52F775-2812-49F9-BCDA-C08D4C554615}" name="RSI" dataDxfId="50">
      <calculatedColumnFormula>COUNTIFS(Table2[Sub-Sector],Table3[[#This Row],[Sub-Sector]],Table2[RSI Exponential â€“ 14D],"&gt;=50")/Table3[[#This Row],[Count]]</calculatedColumnFormula>
    </tableColumn>
    <tableColumn id="9" xr3:uid="{1818F70C-DBFB-4EC9-8F70-DB81DF2180BE}" name="Relative Volume" dataDxfId="49">
      <calculatedColumnFormula>COUNTIFS(Table2[Sub-Sector],Table3[[#This Row],[Sub-Sector]],Table2[Relative Volume],"&gt;=1")/Table3[[#This Row],[Count]]</calculatedColumnFormula>
    </tableColumn>
    <tableColumn id="10" xr3:uid="{C156C843-6D58-4B13-92A5-1D73803B4763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693D5223-57DE-4041-9175-1019B73C94BC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AB48A08C-68E3-40C2-9711-14D718686B35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27468DA-7F09-4B11-8D59-DEE79BF8B4A1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681D3067-6DC0-4ECC-B155-8FAB5F2D1F82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19B1A67E-5973-4BA9-91B1-86812C267205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4B7FD5CD-9511-4421-BC9B-070CA412527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40D88F09-71AC-4470-A286-382A0D8CD666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10D413A4-579F-4E1F-81EB-615FF4BB9F43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987B7620-3D80-448E-9076-66873B8FF3D5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20B1AFFA-5C8A-4FB5-8944-8F01A96C0F1C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1A1DA95F-DC7A-412D-9C87-37B033E9F2F1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F561345B-120B-4AB8-90BC-6B5D3625CBF0}" name="Sharpe Ratio" dataDxfId="36">
      <calculatedColumnFormula>COUNTIFS(Table2[Sub-Sector],Table3[[#This Row],[Sub-Sector]],Table2[Sharpe Ratio],"&gt;=0.10")/Table3[[#This Row],[Count]]</calculatedColumnFormula>
    </tableColumn>
    <tableColumn id="23" xr3:uid="{E053946A-653C-43CC-9283-83CBA80045DD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E33C12C8-0097-474A-8D73-6E0C596737B1}" name="Rank" dataDxfId="34">
      <calculatedColumnFormula>_xlfn.RANK.AVG(Table3[[#This Row],[Score]],Table3[Score],1)</calculatedColumnFormula>
    </tableColumn>
    <tableColumn id="25" xr3:uid="{B221D005-C804-406E-8339-0728BA42E457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3C233C6A-87CD-4629-9291-C58BD4888F75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18166-4C3C-409A-A976-22FD2DA96E68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DC7789E6-CE2D-46A0-9C54-E6B61AA95D68}" name="Name"/>
    <tableColumn id="2" xr3:uid="{D5910556-C9CB-4E42-8B9F-2AD9B70969A0}" name="Ticker"/>
    <tableColumn id="3" xr3:uid="{8FAE43B5-D3E0-4657-8694-63FC702E193D}" name="Industry"/>
    <tableColumn id="4" xr3:uid="{B6594049-6227-469E-BFDE-61DA799AB550}" name="Sub-Sector"/>
    <tableColumn id="5" xr3:uid="{397A7F2C-0734-44EF-8F9C-5956C64EEA76}" name="Market Cap"/>
    <tableColumn id="6" xr3:uid="{0A040C43-9A74-4808-8DAF-33AA9100723F}" name="Close Price"/>
    <tableColumn id="7" xr3:uid="{8DDFA29F-AF67-489D-A7CB-B50DB38EAD10}" name="1Y Return vs Nifty"/>
    <tableColumn id="18" xr3:uid="{88284B21-7684-431D-83D0-51E7FF10AA08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B0D35B1E-03C1-4B42-B02B-2D59ECB0D8EB}" name="1M Return vs Nifty"/>
    <tableColumn id="19" xr3:uid="{5982DACD-E7E2-4926-BE22-5C8EFABCC8A1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5FAC4A0E-4A55-4004-854D-7E5A0DAEE22F}" name="6M Return vs Nifty"/>
    <tableColumn id="20" xr3:uid="{3D2AB70D-4E46-4D32-A883-38FA3813C4A3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2F679B60-4562-43DB-81AE-CD2113F82FC6}" name="1W Return vs Nifty"/>
    <tableColumn id="22" xr3:uid="{C73EF3BB-5DF4-4D51-AE90-A7CC3EB20CED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B8A0150E-37B0-43F8-9A7A-96155A1188FE}" name="20D EMA" dataDxfId="27"/>
    <tableColumn id="11" xr3:uid="{60DDA45F-A128-4AFD-9473-7A6725447C80}" name="50D EMA"/>
    <tableColumn id="12" xr3:uid="{90A8A9B1-B87A-42FA-8437-2FE619121F46}" name="200D EMA"/>
    <tableColumn id="13" xr3:uid="{93B8ACBC-DF1E-4D1C-B183-F895DC623F7D}" name="RSI Exponential â€“ 14D"/>
    <tableColumn id="25" xr3:uid="{D28093ED-3955-4276-B035-1ADDC5224072}" name="% Price above 20 EMA" dataDxfId="26">
      <calculatedColumnFormula>(Table2[[#This Row],[Close Price]]-Table2[[#This Row],[20D EMA]])/Table2[[#This Row],[20D EMA]]</calculatedColumnFormula>
    </tableColumn>
    <tableColumn id="24" xr3:uid="{8282D6B4-852E-4A93-94B1-F8F92E83E467}" name="% Price above 50 EMA" dataDxfId="25">
      <calculatedColumnFormula>(Table2[[#This Row],[Close Price]]-Table2[[#This Row],[50D EMA]])/Table2[[#This Row],[50D EMA]]</calculatedColumnFormula>
    </tableColumn>
    <tableColumn id="23" xr3:uid="{0A46AFF1-D4CF-4D98-94AA-4B3AF0CFB45C}" name="% Price above 200 EMA" dataDxfId="24">
      <calculatedColumnFormula>(Table2[[#This Row],[Close Price]]-Table2[[#This Row],[200D EMA]])/Table2[[#This Row],[200D EMA]]</calculatedColumnFormula>
    </tableColumn>
    <tableColumn id="14" xr3:uid="{47D68E0E-1934-4E57-8FBF-A4764693131F}" name="Relative Volume"/>
    <tableColumn id="37" xr3:uid="{E560D261-950D-4D12-BD32-3A91BEAAB9CB}" name="Day Low" dataDxfId="23"/>
    <tableColumn id="36" xr3:uid="{04813CEB-521A-42E3-9D46-0A10C0D13D25}" name="Day High" dataDxfId="22"/>
    <tableColumn id="35" xr3:uid="{7CBCBA8B-7D05-4DEA-9F13-05C0E9324E1B}" name="Current Week Low" dataDxfId="21"/>
    <tableColumn id="34" xr3:uid="{54958762-73EE-4D4B-8B1A-CB83791FA674}" name="Current Week High" dataDxfId="20"/>
    <tableColumn id="33" xr3:uid="{99507E00-9035-4701-BDC5-439DEA01B30B}" name="Current Month Low" dataDxfId="19"/>
    <tableColumn id="32" xr3:uid="{DD2E927A-98CF-4924-A947-0C1F0B53B0E5}" name="Current Month High" dataDxfId="18"/>
    <tableColumn id="31" xr3:uid="{214E4FD5-AC25-43C8-8AEA-3F2A63C5DFAD}" name="% Away From Day Low" dataDxfId="17">
      <calculatedColumnFormula>(Table2[[#This Row],[Close Price]]/Table2[[#This Row],[Day Low]])-1</calculatedColumnFormula>
    </tableColumn>
    <tableColumn id="30" xr3:uid="{D0FFE4FF-8393-4909-A462-2CA1839CF07B}" name="% Away From Day High" dataDxfId="16">
      <calculatedColumnFormula>(Table2[[#This Row],[Day High]]/Table2[[#This Row],[Close Price]])-1</calculatedColumnFormula>
    </tableColumn>
    <tableColumn id="29" xr3:uid="{FFD9F2B6-0DFF-4F02-9692-27BD2C07DF40}" name="% Away From Current Week Low" dataDxfId="15">
      <calculatedColumnFormula>(Table2[[#This Row],[Close Price]]/Table2[[#This Row],[Current Week Low]])-1</calculatedColumnFormula>
    </tableColumn>
    <tableColumn id="28" xr3:uid="{7F11DDA7-1800-47CE-9CDD-AD4752436702}" name="% Away From Current Week High" dataDxfId="14">
      <calculatedColumnFormula>(Table2[[#This Row],[Current Week High]]/Table2[[#This Row],[Close Price]])-1</calculatedColumnFormula>
    </tableColumn>
    <tableColumn id="27" xr3:uid="{928993FF-FE0D-44E0-A889-A88F8867E72F}" name="% Away From Current Month Low" dataDxfId="13">
      <calculatedColumnFormula>(Table2[[#This Row],[Close Price]]/Table2[[#This Row],[Current Month Low]])-1</calculatedColumnFormula>
    </tableColumn>
    <tableColumn id="26" xr3:uid="{03DCB499-60E8-428B-9267-202159EBECC3}" name="% Away From Current Month High" dataDxfId="12">
      <calculatedColumnFormula>(Table2[[#This Row],[Current Month High]]/Table2[[#This Row],[Close Price]])-1</calculatedColumnFormula>
    </tableColumn>
    <tableColumn id="15" xr3:uid="{E8155DE4-D67E-404F-81D0-0A31E5172B49}" name="% Away From 52W High"/>
    <tableColumn id="16" xr3:uid="{4D0A39D6-F638-4880-A43F-B1DE8DA95F1B}" name="% Away From 52W Low"/>
    <tableColumn id="38" xr3:uid="{2FAC2BFE-EE11-4F9A-9C87-D492085D3D6F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9D4F7CA8-B466-4238-8E6A-CDFF1726F2EF}" name="Relative Strength Sector Index" dataDxfId="10"/>
    <tableColumn id="41" xr3:uid="{1AC0C32E-0900-4F31-B21B-6B1F43D2AF42}" name="Relative Strength Sector Index - Zone" dataDxfId="9"/>
    <tableColumn id="40" xr3:uid="{272C6AD5-CCC6-4F41-BCC8-E27ABE9E6350}" name="Rate of Change" dataDxfId="8"/>
    <tableColumn id="39" xr3:uid="{511ED9C2-578E-455B-A2BD-D975C978534E}" name="Rate of Change - Zone" dataDxfId="7"/>
    <tableColumn id="17" xr3:uid="{C2C551DE-E3F4-44A4-9A15-C96D8A4449B8}" name="Sharpe Ratio"/>
    <tableColumn id="43" xr3:uid="{7AE8D44D-0EE5-444E-AB48-307301553C5F}" name="Sharpe Ratio Z-Score" dataDxfId="6">
      <calculatedColumnFormula>(Table2[[#This Row],[Sharpe Ratio]]-AVERAGE(Table2[Sharpe Ratio]))/_xlfn.STDEV.P(Table2[Sharpe Ratio])</calculatedColumnFormula>
    </tableColumn>
    <tableColumn id="44" xr3:uid="{E316779B-7DC5-4FC8-B901-B20EC0070AB7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8B2A59B-95CE-4073-8534-B497E3A72AA6}" name="Rank 1Y" dataDxfId="4">
      <calculatedColumnFormula>_xlfn.RANK.AVG(Table2[[#This Row],[1Y Return vs Nifty Z-Score]],Table2[1Y Return vs Nifty Z-Score])</calculatedColumnFormula>
    </tableColumn>
    <tableColumn id="46" xr3:uid="{459BDA1E-448C-4453-8327-740F87A809D9}" name="Rank 6M" dataDxfId="3">
      <calculatedColumnFormula>_xlfn.RANK.AVG(Table2[[#This Row],[6M Return vs Nifty Z-Score]],Table2[6M Return vs Nifty Z-Score])</calculatedColumnFormula>
    </tableColumn>
    <tableColumn id="47" xr3:uid="{874F6E0B-7C9F-4FE9-AAD4-11929EB33779}" name="Rank Sharpe" dataDxfId="2">
      <calculatedColumnFormula>_xlfn.RANK.AVG(Table2[[#This Row],[Sharpe Ratio Z-Score]],Table2[Sharpe Ratio Z-Score])</calculatedColumnFormula>
    </tableColumn>
    <tableColumn id="48" xr3:uid="{AE7A9241-987E-4583-AE2B-457E260425E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DFEB9-8C22-460E-A217-DBA6C7DF47C9}" name="Table1" displayName="Table1" ref="A1:Q5009" totalsRowShown="0">
  <autoFilter ref="A1:Q5009" xr:uid="{976DFEB9-8C22-460E-A217-DBA6C7DF47C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7583F735-ADE0-44E3-A9AC-DFD752903CD6}" name="Name"/>
    <tableColumn id="2" xr3:uid="{0BB7DEDD-1AF9-4BCF-AB5A-7C9B00BE085C}" name="Ticker"/>
    <tableColumn id="17" xr3:uid="{A9EAD9CA-CB24-42BE-B3A9-315E35825C47}" name="Industry" dataDxfId="0">
      <calculatedColumnFormula>IFERROR(VLOOKUP(Table1[[#This Row],[Ticker]],[1]!Table2[[Symbol]:[Industry]],2,FALSE),"-")</calculatedColumnFormula>
    </tableColumn>
    <tableColumn id="3" xr3:uid="{4DFCDC1E-9079-4CFF-BE56-2DC7A189C370}" name="Sub-Sector"/>
    <tableColumn id="4" xr3:uid="{17E2A537-BEFB-47A4-B135-EA0318C47735}" name="Market Cap"/>
    <tableColumn id="5" xr3:uid="{8CED0A6B-0435-4456-BA80-4F7478AD85AB}" name="Close Price"/>
    <tableColumn id="6" xr3:uid="{5FA6ADA1-B485-416D-8BBE-BC42F877CAD0}" name="1Y Return vs Nifty"/>
    <tableColumn id="7" xr3:uid="{3CA57E90-E30E-4BEB-AF05-500DCD94CA81}" name="1M Return vs Nifty"/>
    <tableColumn id="8" xr3:uid="{C4391E26-3401-46DD-AB22-2654C375FD0F}" name="6M Return vs Nifty"/>
    <tableColumn id="9" xr3:uid="{8D29A047-7F53-48D6-BFAE-93F80E0C63D6}" name="1W Return vs Nifty"/>
    <tableColumn id="10" xr3:uid="{29CD46A1-CD59-4C5E-8830-57E8813FF70C}" name="50D EMA"/>
    <tableColumn id="11" xr3:uid="{D1241B36-CD1C-430E-9E56-E5A276C12AB6}" name="200D EMA"/>
    <tableColumn id="12" xr3:uid="{D4AB1DE8-F923-43A5-ACC7-B311294D54D6}" name="RSI Exponential â€“ 14D"/>
    <tableColumn id="13" xr3:uid="{35865513-C288-42AF-B48B-8A76E12D1908}" name="Relative Volume"/>
    <tableColumn id="14" xr3:uid="{B4BB0BA3-F13B-4C2D-9B78-06B80D73A84C}" name="% Away From 52W High"/>
    <tableColumn id="15" xr3:uid="{0DDC84DF-0790-4B5E-91BE-219B4C3AD652}" name="% Away From 52W Low"/>
    <tableColumn id="16" xr3:uid="{B21DE37F-0C17-4E40-A4FE-13EB9EC1A82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F9D3-8CCE-4282-909F-B60734E8F24B}">
  <dimension ref="A1:Z122"/>
  <sheetViews>
    <sheetView topLeftCell="P1" workbookViewId="0">
      <selection activeCell="Z18" sqref="Z1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10304</v>
      </c>
      <c r="C1" t="s">
        <v>10290</v>
      </c>
      <c r="D1" t="s">
        <v>10305</v>
      </c>
      <c r="E1" t="s">
        <v>10306</v>
      </c>
      <c r="F1" t="s">
        <v>7</v>
      </c>
      <c r="G1" t="s">
        <v>5</v>
      </c>
      <c r="H1" t="s">
        <v>10307</v>
      </c>
      <c r="I1" t="s">
        <v>12</v>
      </c>
      <c r="J1" t="s">
        <v>10284</v>
      </c>
      <c r="K1" t="s">
        <v>10285</v>
      </c>
      <c r="L1" t="s">
        <v>10286</v>
      </c>
      <c r="M1" t="s">
        <v>10287</v>
      </c>
      <c r="N1" t="s">
        <v>10288</v>
      </c>
      <c r="O1" t="s">
        <v>10289</v>
      </c>
      <c r="P1" t="s">
        <v>13</v>
      </c>
      <c r="Q1" t="s">
        <v>14</v>
      </c>
      <c r="R1" t="s">
        <v>10308</v>
      </c>
      <c r="S1" t="s">
        <v>10276</v>
      </c>
      <c r="T1" t="s">
        <v>10277</v>
      </c>
      <c r="U1" t="s">
        <v>10294</v>
      </c>
      <c r="V1" t="s">
        <v>15</v>
      </c>
      <c r="W1" t="s">
        <v>10299</v>
      </c>
      <c r="X1" t="s">
        <v>10309</v>
      </c>
      <c r="Y1" t="s">
        <v>10310</v>
      </c>
      <c r="Z1" t="s">
        <v>10311</v>
      </c>
    </row>
    <row r="2" spans="1:26" x14ac:dyDescent="0.3">
      <c r="A2" t="s">
        <v>1602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49.5</v>
      </c>
      <c r="Z2">
        <f>_xlfn.RANK.AVG(Table3[[#This Row],[Score 2 ]],Table3[[Score 2 ]],1)</f>
        <v>1.5</v>
      </c>
    </row>
    <row r="3" spans="1:26" x14ac:dyDescent="0.3">
      <c r="A3" t="s">
        <v>1103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49.5</v>
      </c>
      <c r="Z3">
        <f>_xlfn.RANK.AVG(Table3[[#This Row],[Score 2 ]],Table3[[Score 2 ]],1)</f>
        <v>1.5</v>
      </c>
    </row>
    <row r="4" spans="1:26" x14ac:dyDescent="0.3">
      <c r="A4" t="s">
        <v>1159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0.5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0.5</v>
      </c>
      <c r="P4" s="2">
        <f>COUNTIFS(Table2[Sub-Sector],Table3[[#This Row],[Sub-Sector]],Table2[% Away From 52W High],"&lt;=10")/Table3[[#This Row],[Count]]</f>
        <v>0.5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4">
        <f>_xlfn.RANK.AVG(Table3[[#This Row],[Score]],Table3[Score],1)</f>
        <v>7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</v>
      </c>
      <c r="Z4">
        <f>_xlfn.RANK.AVG(Table3[[#This Row],[Score 2 ]],Table3[[Score 2 ]],1)</f>
        <v>3</v>
      </c>
    </row>
    <row r="5" spans="1:26" x14ac:dyDescent="0.3">
      <c r="A5" t="s">
        <v>83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0.66666666666666663</v>
      </c>
      <c r="E5" s="2">
        <f>COUNTIFS(Table2[Sub-Sector],Table3[[#This Row],[Sub-Sector]],Table2[1M Return vs Nifty],"&gt;=5")/Table3[[#This Row],[Count]]</f>
        <v>0.33333333333333331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5">
        <f>_xlfn.RANK.AVG(Table3[[#This Row],[Score 2 ]],Table3[[Score 2 ]],1)</f>
        <v>4</v>
      </c>
    </row>
    <row r="6" spans="1:26" x14ac:dyDescent="0.3">
      <c r="A6" t="s">
        <v>54</v>
      </c>
      <c r="B6">
        <f>COUNTIFS(Table2[Sub-Sector],Table3[[#This Row],[Sub-Sector]])</f>
        <v>4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0.75</v>
      </c>
      <c r="E6" s="2">
        <f>COUNTIFS(Table2[Sub-Sector],Table3[[#This Row],[Sub-Sector]],Table2[1M Return vs Nifty],"&gt;=5")/Table3[[#This Row],[Count]]</f>
        <v>0.75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0.5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0.25</v>
      </c>
      <c r="M6" s="2">
        <f>COUNTIFS(Table2[Sub-Sector],Table3[[#This Row],[Sub-Sector]],Table2[% Away From Current Week High],"&lt;=0.05")/Table3[[#This Row],[Count]]</f>
        <v>0.75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0.75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6">
        <f>_xlfn.RANK.AVG(Table3[[#This Row],[Score]],Table3[Score],1)</f>
        <v>1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6">
        <f>_xlfn.RANK.AVG(Table3[[#This Row],[Score 2 ]],Table3[[Score 2 ]],1)</f>
        <v>5</v>
      </c>
    </row>
    <row r="7" spans="1:26" x14ac:dyDescent="0.3">
      <c r="A7" t="s">
        <v>51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0.33333333333333331</v>
      </c>
      <c r="E7" s="2">
        <f>COUNTIFS(Table2[Sub-Sector],Table3[[#This Row],[Sub-Sector]],Table2[1M Return vs Nifty],"&gt;=5")/Table3[[#This Row],[Count]]</f>
        <v>1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0.66666666666666663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0.66666666666666663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177.5</v>
      </c>
      <c r="X7">
        <f>_xlfn.RANK.AVG(Table3[[#This Row],[Score]],Table3[Score],1)</f>
        <v>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7">
        <f>_xlfn.RANK.AVG(Table3[[#This Row],[Score 2 ]],Table3[[Score 2 ]],1)</f>
        <v>6</v>
      </c>
    </row>
    <row r="8" spans="1:26" x14ac:dyDescent="0.3">
      <c r="A8" t="s">
        <v>65</v>
      </c>
      <c r="B8">
        <f>COUNTIFS(Table2[Sub-Sector],Table3[[#This Row],[Sub-Sector]])</f>
        <v>6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0.33333333333333331</v>
      </c>
      <c r="E8" s="2">
        <f>COUNTIFS(Table2[Sub-Sector],Table3[[#This Row],[Sub-Sector]],Table2[1M Return vs Nifty],"&gt;=5")/Table3[[#This Row],[Count]]</f>
        <v>0.33333333333333331</v>
      </c>
      <c r="F8" s="2">
        <f>COUNTIFS(Table2[Sub-Sector],Table3[[#This Row],[Sub-Sector]],Table2[6M Return vs Nifty],"&gt;=10")/Table3[[#This Row],[Count]]</f>
        <v>0.83333333333333337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0.66666666666666663</v>
      </c>
      <c r="M8" s="2">
        <f>COUNTIFS(Table2[Sub-Sector],Table3[[#This Row],[Sub-Sector]],Table2[% Away From Current Week High],"&lt;=0.05")/Table3[[#This Row],[Count]]</f>
        <v>0.83333333333333337</v>
      </c>
      <c r="N8" s="2">
        <f>COUNTIFS(Table2[Sub-Sector],Table3[[#This Row],[Sub-Sector]],Table2[% Away From Current Month Low],"&gt;=0.05")/Table3[[#This Row],[Count]]</f>
        <v>0.16666666666666666</v>
      </c>
      <c r="O8" s="2">
        <f>COUNTIFS(Table2[Sub-Sector],Table3[[#This Row],[Sub-Sector]],Table2[% Away From Current Month High],"&lt;=0.05")/Table3[[#This Row],[Count]]</f>
        <v>0.83333333333333337</v>
      </c>
      <c r="P8" s="2">
        <f>COUNTIFS(Table2[Sub-Sector],Table3[[#This Row],[Sub-Sector]],Table2[% Away From 52W High],"&lt;=10")/Table3[[#This Row],[Count]]</f>
        <v>0.66666666666666663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0.83333333333333337</v>
      </c>
      <c r="V8" s="2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8">
        <f>_xlfn.RANK.AVG(Table3[[#This Row],[Score 2 ]],Table3[[Score 2 ]],1)</f>
        <v>7</v>
      </c>
    </row>
    <row r="9" spans="1:26" x14ac:dyDescent="0.3">
      <c r="A9" t="s">
        <v>1170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0.66666666666666663</v>
      </c>
      <c r="D9" s="2">
        <f>COUNTIFS(Table2[Sub-Sector],Table3[[#This Row],[Sub-Sector]],Table2[1W Return vs Nifty],"&gt;=5")/Table3[[#This Row],[Count]]</f>
        <v>0.33333333333333331</v>
      </c>
      <c r="E9" s="2">
        <f>COUNTIFS(Table2[Sub-Sector],Table3[[#This Row],[Sub-Sector]],Table2[1M Return vs Nifty],"&gt;=5")/Table3[[#This Row],[Count]]</f>
        <v>0.66666666666666663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0.66666666666666663</v>
      </c>
      <c r="H9" s="2">
        <f>COUNTIFS(Table2[Sub-Sector],Table3[[#This Row],[Sub-Sector]],Table2[RSI Exponential â€“ 14D],"&gt;=50")/Table3[[#This Row],[Count]]</f>
        <v>0.66666666666666663</v>
      </c>
      <c r="I9" s="2">
        <f>COUNTIFS(Table2[Sub-Sector],Table3[[#This Row],[Sub-Sector]],Table2[Relative Volume],"&gt;=1")/Table3[[#This Row],[Count]]</f>
        <v>0.66666666666666663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0.66666666666666663</v>
      </c>
      <c r="L9" s="2">
        <f>COUNTIFS(Table2[Sub-Sector],Table3[[#This Row],[Sub-Sector]],Table2[% Away From Current Week Low],"&gt;=0.05")/Table3[[#This Row],[Count]]</f>
        <v>0.66666666666666663</v>
      </c>
      <c r="M9" s="2">
        <f>COUNTIFS(Table2[Sub-Sector],Table3[[#This Row],[Sub-Sector]],Table2[% Away From Current Week High],"&lt;=0.05")/Table3[[#This Row],[Count]]</f>
        <v>0.33333333333333331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0.33333333333333331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0.66666666666666663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9">
        <f>_xlfn.RANK.AVG(Table3[[#This Row],[Score]],Table3[Score],1)</f>
        <v>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9">
        <f>_xlfn.RANK.AVG(Table3[[#This Row],[Score 2 ]],Table3[[Score 2 ]],1)</f>
        <v>8</v>
      </c>
    </row>
    <row r="10" spans="1:26" x14ac:dyDescent="0.3">
      <c r="A10" t="s">
        <v>95</v>
      </c>
      <c r="B10">
        <f>COUNTIFS(Table2[Sub-Sector],Table3[[#This Row],[Sub-Sector]])</f>
        <v>5</v>
      </c>
      <c r="C10" s="2">
        <f>COUNTIFS(Table2[Sub-Sector],Table3[[#This Row],[Sub-Sector]],Table2[Uptrend],"Uptrend")/Table3[[#This Row],[Count]]</f>
        <v>0.6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0.6</v>
      </c>
      <c r="F10" s="2">
        <f>COUNTIFS(Table2[Sub-Sector],Table3[[#This Row],[Sub-Sector]],Table2[6M Return vs Nifty],"&gt;=10")/Table3[[#This Row],[Count]]</f>
        <v>0.4</v>
      </c>
      <c r="G10" s="2">
        <f>COUNTIFS(Table2[Sub-Sector],Table3[[#This Row],[Sub-Sector]],Table2[1Y Return vs Nifty],"&gt;=10")/Table3[[#This Row],[Count]]</f>
        <v>0.6</v>
      </c>
      <c r="H10" s="2">
        <f>COUNTIFS(Table2[Sub-Sector],Table3[[#This Row],[Sub-Sector]],Table2[RSI Exponential â€“ 14D],"&gt;=50")/Table3[[#This Row],[Count]]</f>
        <v>0.8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0.6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0.8</v>
      </c>
      <c r="P10" s="2">
        <f>COUNTIFS(Table2[Sub-Sector],Table3[[#This Row],[Sub-Sector]],Table2[% Away From 52W High],"&lt;=10")/Table3[[#This Row],[Count]]</f>
        <v>0.2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0.8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0.4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10">
        <f>_xlfn.RANK.AVG(Table3[[#This Row],[Score]],Table3[Score],1)</f>
        <v>28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10">
        <f>_xlfn.RANK.AVG(Table3[[#This Row],[Score 2 ]],Table3[[Score 2 ]],1)</f>
        <v>9</v>
      </c>
    </row>
    <row r="11" spans="1:26" x14ac:dyDescent="0.3">
      <c r="A11" t="s">
        <v>298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0.5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0.5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0.5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0.5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0.5</v>
      </c>
      <c r="S11" s="2">
        <f>COUNTIFS(Table2[Sub-Sector],Table3[[#This Row],[Sub-Sector]],Table2[% Price above 50 EMA],"&gt;=0")/Table3[[#This Row],[Count]]</f>
        <v>0.5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0.5</v>
      </c>
      <c r="V11" s="2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11">
        <f>_xlfn.RANK.AVG(Table3[[#This Row],[Score]],Table3[Score],1)</f>
        <v>17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1">
        <f>_xlfn.RANK.AVG(Table3[[#This Row],[Score 2 ]],Table3[[Score 2 ]],1)</f>
        <v>10</v>
      </c>
    </row>
    <row r="12" spans="1:26" x14ac:dyDescent="0.3">
      <c r="A12" t="s">
        <v>610</v>
      </c>
      <c r="B12">
        <f>COUNTIFS(Table2[Sub-Sector],Table3[[#This Row],[Sub-Sector]])</f>
        <v>4</v>
      </c>
      <c r="C12" s="2">
        <f>COUNTIFS(Table2[Sub-Sector],Table3[[#This Row],[Sub-Sector]],Table2[Uptrend],"Uptrend")/Table3[[#This Row],[Count]]</f>
        <v>0.5</v>
      </c>
      <c r="D12" s="2">
        <f>COUNTIFS(Table2[Sub-Sector],Table3[[#This Row],[Sub-Sector]],Table2[1W Return vs Nifty],"&gt;=5")/Table3[[#This Row],[Count]]</f>
        <v>0.75</v>
      </c>
      <c r="E12" s="2">
        <f>COUNTIFS(Table2[Sub-Sector],Table3[[#This Row],[Sub-Sector]],Table2[1M Return vs Nifty],"&gt;=5")/Table3[[#This Row],[Count]]</f>
        <v>0.75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0.75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0.75</v>
      </c>
      <c r="J12" s="2">
        <f>COUNTIFS(Table2[Sub-Sector],Table3[[#This Row],[Sub-Sector]],Table2[% Away From Day Low],"&gt;=0.05")/Table3[[#This Row],[Count]]</f>
        <v>0.25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0.5</v>
      </c>
      <c r="M12" s="2">
        <f>COUNTIFS(Table2[Sub-Sector],Table3[[#This Row],[Sub-Sector]],Table2[% Away From Current Week High],"&lt;=0.05")/Table3[[#This Row],[Count]]</f>
        <v>0.75</v>
      </c>
      <c r="N12" s="2">
        <f>COUNTIFS(Table2[Sub-Sector],Table3[[#This Row],[Sub-Sector]],Table2[% Away From Current Month Low],"&gt;=0.05")/Table3[[#This Row],[Count]]</f>
        <v>0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0.25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0.75</v>
      </c>
      <c r="U12" s="2">
        <f>COUNTIFS(Table2[Sub-Sector],Table3[[#This Row],[Sub-Sector]],Table2[Rate of Change - Zone],"Positive")/Table3[[#This Row],[Count]]</f>
        <v>0.75</v>
      </c>
      <c r="V12" s="2">
        <f>COUNTIFS(Table2[Sub-Sector],Table3[[#This Row],[Sub-Sector]],Table2[Sharpe Ratio],"&gt;=0.10")/Table3[[#This Row],[Count]]</f>
        <v>0.25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12">
        <f>_xlfn.RANK.AVG(Table3[[#This Row],[Score]],Table3[Score],1)</f>
        <v>13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2">
        <f>_xlfn.RANK.AVG(Table3[[#This Row],[Score 2 ]],Table3[[Score 2 ]],1)</f>
        <v>11</v>
      </c>
    </row>
    <row r="13" spans="1:26" x14ac:dyDescent="0.3">
      <c r="A13" t="s">
        <v>1301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0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13">
        <f>_xlfn.RANK.AVG(Table3[[#This Row],[Score]],Table3[Score],1)</f>
        <v>11.5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3">
        <f>_xlfn.RANK.AVG(Table3[[#This Row],[Score 2 ]],Table3[[Score 2 ]],1)</f>
        <v>12</v>
      </c>
    </row>
    <row r="14" spans="1:26" x14ac:dyDescent="0.3">
      <c r="A14" t="s">
        <v>86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14">
        <f>_xlfn.RANK.AVG(Table3[[#This Row],[Score]],Table3[Score],1)</f>
        <v>14.5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4">
        <f>_xlfn.RANK.AVG(Table3[[#This Row],[Score 2 ]],Table3[[Score 2 ]],1)</f>
        <v>15</v>
      </c>
    </row>
    <row r="15" spans="1:26" x14ac:dyDescent="0.3">
      <c r="A15" t="s">
        <v>228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0</v>
      </c>
      <c r="N15" s="2">
        <f>COUNTIFS(Table2[Sub-Sector],Table3[[#This Row],[Sub-Sector]],Table2[% Away From Current Month Low],"&gt;=0.05")/Table3[[#This Row],[Count]]</f>
        <v>0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15">
        <f>_xlfn.RANK.AVG(Table3[[#This Row],[Score]],Table3[Score],1)</f>
        <v>14.5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5">
        <f>_xlfn.RANK.AVG(Table3[[#This Row],[Score 2 ]],Table3[[Score 2 ]],1)</f>
        <v>15</v>
      </c>
    </row>
    <row r="16" spans="1:26" x14ac:dyDescent="0.3">
      <c r="A16" t="s">
        <v>1349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16">
        <f>_xlfn.RANK.AVG(Table3[[#This Row],[Score]],Table3[Score],1)</f>
        <v>39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6">
        <f>_xlfn.RANK.AVG(Table3[[#This Row],[Score 2 ]],Table3[[Score 2 ]],1)</f>
        <v>15</v>
      </c>
    </row>
    <row r="17" spans="1:26" x14ac:dyDescent="0.3">
      <c r="A17" t="s">
        <v>480</v>
      </c>
      <c r="B17">
        <f>COUNTIFS(Table2[Sub-Sector],Table3[[#This Row],[Sub-Sector]])</f>
        <v>2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0.5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17">
        <f>_xlfn.RANK.AVG(Table3[[#This Row],[Score]],Table3[Score],1)</f>
        <v>39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7">
        <f>_xlfn.RANK.AVG(Table3[[#This Row],[Score 2 ]],Table3[[Score 2 ]],1)</f>
        <v>15</v>
      </c>
    </row>
    <row r="18" spans="1:26" x14ac:dyDescent="0.3">
      <c r="A18" t="s">
        <v>158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18">
        <f>_xlfn.RANK.AVG(Table3[[#This Row],[Score]],Table3[Score],1)</f>
        <v>39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8">
        <f>_xlfn.RANK.AVG(Table3[[#This Row],[Score 2 ]],Table3[[Score 2 ]],1)</f>
        <v>15</v>
      </c>
    </row>
    <row r="19" spans="1:26" x14ac:dyDescent="0.3">
      <c r="A19" t="s">
        <v>248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1</v>
      </c>
      <c r="E19" s="2">
        <f>COUNTIFS(Table2[Sub-Sector],Table3[[#This Row],[Sub-Sector]],Table2[1M Return vs Nifty],"&gt;=5")/Table3[[#This Row],[Count]]</f>
        <v>1</v>
      </c>
      <c r="F19" s="2">
        <f>COUNTIFS(Table2[Sub-Sector],Table3[[#This Row],[Sub-Sector]],Table2[6M Return vs Nifty],"&gt;=10")/Table3[[#This Row],[Count]]</f>
        <v>0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19">
        <f>_xlfn.RANK.AVG(Table3[[#This Row],[Score]],Table3[Score],1)</f>
        <v>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9">
        <f>_xlfn.RANK.AVG(Table3[[#This Row],[Score 2 ]],Table3[[Score 2 ]],1)</f>
        <v>18</v>
      </c>
    </row>
    <row r="20" spans="1:26" x14ac:dyDescent="0.3">
      <c r="A20" t="s">
        <v>289</v>
      </c>
      <c r="B20">
        <f>COUNTIFS(Table2[Sub-Sector],Table3[[#This Row],[Sub-Sector]])</f>
        <v>21</v>
      </c>
      <c r="C20" s="2">
        <f>COUNTIFS(Table2[Sub-Sector],Table3[[#This Row],[Sub-Sector]],Table2[Uptrend],"Uptrend")/Table3[[#This Row],[Count]]</f>
        <v>0.90476190476190477</v>
      </c>
      <c r="D20" s="2">
        <f>COUNTIFS(Table2[Sub-Sector],Table3[[#This Row],[Sub-Sector]],Table2[1W Return vs Nifty],"&gt;=5")/Table3[[#This Row],[Count]]</f>
        <v>0.38095238095238093</v>
      </c>
      <c r="E20" s="2">
        <f>COUNTIFS(Table2[Sub-Sector],Table3[[#This Row],[Sub-Sector]],Table2[1M Return vs Nifty],"&gt;=5")/Table3[[#This Row],[Count]]</f>
        <v>0.52380952380952384</v>
      </c>
      <c r="F20" s="2">
        <f>COUNTIFS(Table2[Sub-Sector],Table3[[#This Row],[Sub-Sector]],Table2[6M Return vs Nifty],"&gt;=10")/Table3[[#This Row],[Count]]</f>
        <v>0.5714285714285714</v>
      </c>
      <c r="G20" s="2">
        <f>COUNTIFS(Table2[Sub-Sector],Table3[[#This Row],[Sub-Sector]],Table2[1Y Return vs Nifty],"&gt;=10")/Table3[[#This Row],[Count]]</f>
        <v>0.7142857142857143</v>
      </c>
      <c r="H20" s="2">
        <f>COUNTIFS(Table2[Sub-Sector],Table3[[#This Row],[Sub-Sector]],Table2[RSI Exponential â€“ 14D],"&gt;=50")/Table3[[#This Row],[Count]]</f>
        <v>0.7142857142857143</v>
      </c>
      <c r="I20" s="2">
        <f>COUNTIFS(Table2[Sub-Sector],Table3[[#This Row],[Sub-Sector]],Table2[Relative Volume],"&gt;=1")/Table3[[#This Row],[Count]]</f>
        <v>0.5714285714285714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0.95238095238095233</v>
      </c>
      <c r="L20" s="2">
        <f>COUNTIFS(Table2[Sub-Sector],Table3[[#This Row],[Sub-Sector]],Table2[% Away From Current Week Low],"&gt;=0.05")/Table3[[#This Row],[Count]]</f>
        <v>0.38095238095238093</v>
      </c>
      <c r="M20" s="2">
        <f>COUNTIFS(Table2[Sub-Sector],Table3[[#This Row],[Sub-Sector]],Table2[% Away From Current Week High],"&lt;=0.05")/Table3[[#This Row],[Count]]</f>
        <v>0.7142857142857143</v>
      </c>
      <c r="N20" s="2">
        <f>COUNTIFS(Table2[Sub-Sector],Table3[[#This Row],[Sub-Sector]],Table2[% Away From Current Month Low],"&gt;=0.05")/Table3[[#This Row],[Count]]</f>
        <v>9.5238095238095233E-2</v>
      </c>
      <c r="O20" s="2">
        <f>COUNTIFS(Table2[Sub-Sector],Table3[[#This Row],[Sub-Sector]],Table2[% Away From Current Month High],"&lt;=0.05")/Table3[[#This Row],[Count]]</f>
        <v>0.95238095238095233</v>
      </c>
      <c r="P20" s="2">
        <f>COUNTIFS(Table2[Sub-Sector],Table3[[#This Row],[Sub-Sector]],Table2[% Away From 52W High],"&lt;=10")/Table3[[#This Row],[Count]]</f>
        <v>0.5714285714285714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0.8571428571428571</v>
      </c>
      <c r="S20" s="2">
        <f>COUNTIFS(Table2[Sub-Sector],Table3[[#This Row],[Sub-Sector]],Table2[% Price above 50 EMA],"&gt;=0")/Table3[[#This Row],[Count]]</f>
        <v>0.90476190476190477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0.7142857142857143</v>
      </c>
      <c r="V20" s="2">
        <f>COUNTIFS(Table2[Sub-Sector],Table3[[#This Row],[Sub-Sector]],Table2[Sharpe Ratio],"&gt;=0.10")/Table3[[#This Row],[Count]]</f>
        <v>0.23809523809523808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20">
        <f>_xlfn.RANK.AVG(Table3[[#This Row],[Score]],Table3[Score],1)</f>
        <v>10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0">
        <f>_xlfn.RANK.AVG(Table3[[#This Row],[Score 2 ]],Table3[[Score 2 ]],1)</f>
        <v>19</v>
      </c>
    </row>
    <row r="21" spans="1:26" x14ac:dyDescent="0.3">
      <c r="A21" t="s">
        <v>191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0.33333333333333331</v>
      </c>
      <c r="D21" s="2">
        <f>COUNTIFS(Table2[Sub-Sector],Table3[[#This Row],[Sub-Sector]],Table2[1W Return vs Nifty],"&gt;=5")/Table3[[#This Row],[Count]]</f>
        <v>0.66666666666666663</v>
      </c>
      <c r="E21" s="2">
        <f>COUNTIFS(Table2[Sub-Sector],Table3[[#This Row],[Sub-Sector]],Table2[1M Return vs Nifty],"&gt;=5")/Table3[[#This Row],[Count]]</f>
        <v>0.66666666666666663</v>
      </c>
      <c r="F21" s="2">
        <f>COUNTIFS(Table2[Sub-Sector],Table3[[#This Row],[Sub-Sector]],Table2[6M Return vs Nifty],"&gt;=10")/Table3[[#This Row],[Count]]</f>
        <v>0.33333333333333331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1</v>
      </c>
      <c r="M21" s="2">
        <f>COUNTIFS(Table2[Sub-Sector],Table3[[#This Row],[Sub-Sector]],Table2[% Away From Current Week High],"&lt;=0.05")/Table3[[#This Row],[Count]]</f>
        <v>0.66666666666666663</v>
      </c>
      <c r="N21" s="2">
        <f>COUNTIFS(Table2[Sub-Sector],Table3[[#This Row],[Sub-Sector]],Table2[% Away From Current Month Low],"&gt;=0.05")/Table3[[#This Row],[Count]]</f>
        <v>0.33333333333333331</v>
      </c>
      <c r="O21" s="2">
        <f>COUNTIFS(Table2[Sub-Sector],Table3[[#This Row],[Sub-Sector]],Table2[% Away From Current Month High],"&lt;=0.05")/Table3[[#This Row],[Count]]</f>
        <v>0.66666666666666663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1">
        <f>_xlfn.RANK.AVG(Table3[[#This Row],[Score]],Table3[Score],1)</f>
        <v>18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1">
        <f>_xlfn.RANK.AVG(Table3[[#This Row],[Score 2 ]],Table3[[Score 2 ]],1)</f>
        <v>20</v>
      </c>
    </row>
    <row r="22" spans="1:26" x14ac:dyDescent="0.3">
      <c r="A22" t="s">
        <v>138</v>
      </c>
      <c r="B22">
        <f>COUNTIFS(Table2[Sub-Sector],Table3[[#This Row],[Sub-Sector]])</f>
        <v>3</v>
      </c>
      <c r="C22" s="2">
        <f>COUNTIFS(Table2[Sub-Sector],Table3[[#This Row],[Sub-Sector]],Table2[Uptrend],"Uptrend")/Table3[[#This Row],[Count]]</f>
        <v>0.66666666666666663</v>
      </c>
      <c r="D22" s="2">
        <f>COUNTIFS(Table2[Sub-Sector],Table3[[#This Row],[Sub-Sector]],Table2[1W Return vs Nifty],"&gt;=5")/Table3[[#This Row],[Count]]</f>
        <v>0.66666666666666663</v>
      </c>
      <c r="E22" s="2">
        <f>COUNTIFS(Table2[Sub-Sector],Table3[[#This Row],[Sub-Sector]],Table2[1M Return vs Nifty],"&gt;=5")/Table3[[#This Row],[Count]]</f>
        <v>0.33333333333333331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0.66666666666666663</v>
      </c>
      <c r="I22" s="2">
        <f>COUNTIFS(Table2[Sub-Sector],Table3[[#This Row],[Sub-Sector]],Table2[Relative Volume],"&gt;=1")/Table3[[#This Row],[Count]]</f>
        <v>0.33333333333333331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0.33333333333333331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0.66666666666666663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0.66666666666666663</v>
      </c>
      <c r="S22" s="2">
        <f>COUNTIFS(Table2[Sub-Sector],Table3[[#This Row],[Sub-Sector]],Table2[% Price above 50 EMA],"&gt;=0")/Table3[[#This Row],[Count]]</f>
        <v>0.66666666666666663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0.66666666666666663</v>
      </c>
      <c r="V22" s="2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22">
        <f>_xlfn.RANK.AVG(Table3[[#This Row],[Score]],Table3[Score],1)</f>
        <v>20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2">
        <f>_xlfn.RANK.AVG(Table3[[#This Row],[Score 2 ]],Table3[[Score 2 ]],1)</f>
        <v>21</v>
      </c>
    </row>
    <row r="23" spans="1:26" x14ac:dyDescent="0.3">
      <c r="A23" t="s">
        <v>163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0.9</v>
      </c>
      <c r="D23" s="2">
        <f>COUNTIFS(Table2[Sub-Sector],Table3[[#This Row],[Sub-Sector]],Table2[1W Return vs Nifty],"&gt;=5")/Table3[[#This Row],[Count]]</f>
        <v>0.3</v>
      </c>
      <c r="E23" s="2">
        <f>COUNTIFS(Table2[Sub-Sector],Table3[[#This Row],[Sub-Sector]],Table2[1M Return vs Nifty],"&gt;=5")/Table3[[#This Row],[Count]]</f>
        <v>0.3</v>
      </c>
      <c r="F23" s="2">
        <f>COUNTIFS(Table2[Sub-Sector],Table3[[#This Row],[Sub-Sector]],Table2[6M Return vs Nifty],"&gt;=10")/Table3[[#This Row],[Count]]</f>
        <v>0.9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0.7</v>
      </c>
      <c r="I23" s="2">
        <f>COUNTIFS(Table2[Sub-Sector],Table3[[#This Row],[Sub-Sector]],Table2[Relative Volume],"&gt;=1")/Table3[[#This Row],[Count]]</f>
        <v>0.4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0.3</v>
      </c>
      <c r="M23" s="2">
        <f>COUNTIFS(Table2[Sub-Sector],Table3[[#This Row],[Sub-Sector]],Table2[% Away From Current Week High],"&lt;=0.05")/Table3[[#This Row],[Count]]</f>
        <v>0.6</v>
      </c>
      <c r="N23" s="2">
        <f>COUNTIFS(Table2[Sub-Sector],Table3[[#This Row],[Sub-Sector]],Table2[% Away From Current Month Low],"&gt;=0.05")/Table3[[#This Row],[Count]]</f>
        <v>0.2</v>
      </c>
      <c r="O23" s="2">
        <f>COUNTIFS(Table2[Sub-Sector],Table3[[#This Row],[Sub-Sector]],Table2[% Away From Current Month High],"&lt;=0.05")/Table3[[#This Row],[Count]]</f>
        <v>0.9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0.6</v>
      </c>
      <c r="S23" s="2">
        <f>COUNTIFS(Table2[Sub-Sector],Table3[[#This Row],[Sub-Sector]],Table2[% Price above 50 EMA],"&gt;=0")/Table3[[#This Row],[Count]]</f>
        <v>0.8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23">
        <f>_xlfn.RANK.AVG(Table3[[#This Row],[Score]],Table3[Score],1)</f>
        <v>21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3">
        <f>_xlfn.RANK.AVG(Table3[[#This Row],[Score 2 ]],Table3[[Score 2 ]],1)</f>
        <v>22</v>
      </c>
    </row>
    <row r="24" spans="1:26" x14ac:dyDescent="0.3">
      <c r="A24" t="s">
        <v>78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0.33333333333333331</v>
      </c>
      <c r="M24" s="2">
        <f>COUNTIFS(Table2[Sub-Sector],Table3[[#This Row],[Sub-Sector]],Table2[% Away From Current Week High],"&lt;=0.05")/Table3[[#This Row],[Count]]</f>
        <v>0.66666666666666663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24">
        <f>_xlfn.RANK.AVG(Table3[[#This Row],[Score]],Table3[Score],1)</f>
        <v>33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</v>
      </c>
      <c r="Z24">
        <f>_xlfn.RANK.AVG(Table3[[#This Row],[Score 2 ]],Table3[[Score 2 ]],1)</f>
        <v>23</v>
      </c>
    </row>
    <row r="25" spans="1:26" x14ac:dyDescent="0.3">
      <c r="A25" t="s">
        <v>354</v>
      </c>
      <c r="B25">
        <f>COUNTIFS(Table2[Sub-Sector],Table3[[#This Row],[Sub-Sector]])</f>
        <v>10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0.1</v>
      </c>
      <c r="E25" s="2">
        <f>COUNTIFS(Table2[Sub-Sector],Table3[[#This Row],[Sub-Sector]],Table2[1M Return vs Nifty],"&gt;=5")/Table3[[#This Row],[Count]]</f>
        <v>0.2</v>
      </c>
      <c r="F25" s="2">
        <f>COUNTIFS(Table2[Sub-Sector],Table3[[#This Row],[Sub-Sector]],Table2[6M Return vs Nifty],"&gt;=10")/Table3[[#This Row],[Count]]</f>
        <v>0.7</v>
      </c>
      <c r="G25" s="2">
        <f>COUNTIFS(Table2[Sub-Sector],Table3[[#This Row],[Sub-Sector]],Table2[1Y Return vs Nifty],"&gt;=10")/Table3[[#This Row],[Count]]</f>
        <v>0.8</v>
      </c>
      <c r="H25" s="2">
        <f>COUNTIFS(Table2[Sub-Sector],Table3[[#This Row],[Sub-Sector]],Table2[RSI Exponential â€“ 14D],"&gt;=50")/Table3[[#This Row],[Count]]</f>
        <v>0.6</v>
      </c>
      <c r="I25" s="2">
        <f>COUNTIFS(Table2[Sub-Sector],Table3[[#This Row],[Sub-Sector]],Table2[Relative Volume],"&gt;=1")/Table3[[#This Row],[Count]]</f>
        <v>0.4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0.2</v>
      </c>
      <c r="M25" s="2">
        <f>COUNTIFS(Table2[Sub-Sector],Table3[[#This Row],[Sub-Sector]],Table2[% Away From Current Week High],"&lt;=0.05")/Table3[[#This Row],[Count]]</f>
        <v>0.7</v>
      </c>
      <c r="N25" s="2">
        <f>COUNTIFS(Table2[Sub-Sector],Table3[[#This Row],[Sub-Sector]],Table2[% Away From Current Month Low],"&gt;=0.05")/Table3[[#This Row],[Count]]</f>
        <v>0</v>
      </c>
      <c r="O25" s="2">
        <f>COUNTIFS(Table2[Sub-Sector],Table3[[#This Row],[Sub-Sector]],Table2[% Away From Current Month High],"&lt;=0.05")/Table3[[#This Row],[Count]]</f>
        <v>0.9</v>
      </c>
      <c r="P25" s="2">
        <f>COUNTIFS(Table2[Sub-Sector],Table3[[#This Row],[Sub-Sector]],Table2[% Away From 52W High],"&lt;=10")/Table3[[#This Row],[Count]]</f>
        <v>0.6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0.6</v>
      </c>
      <c r="S25" s="2">
        <f>COUNTIFS(Table2[Sub-Sector],Table3[[#This Row],[Sub-Sector]],Table2[% Price above 50 EMA],"&gt;=0")/Table3[[#This Row],[Count]]</f>
        <v>0.9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0.6</v>
      </c>
      <c r="V25" s="2">
        <f>COUNTIFS(Table2[Sub-Sector],Table3[[#This Row],[Sub-Sector]],Table2[Sharpe Ratio],"&gt;=0.10")/Table3[[#This Row],[Count]]</f>
        <v>0.2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25">
        <f>_xlfn.RANK.AVG(Table3[[#This Row],[Score]],Table3[Score],1)</f>
        <v>27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25">
        <f>_xlfn.RANK.AVG(Table3[[#This Row],[Score 2 ]],Table3[[Score 2 ]],1)</f>
        <v>24</v>
      </c>
    </row>
    <row r="26" spans="1:26" x14ac:dyDescent="0.3">
      <c r="A26" t="s">
        <v>431</v>
      </c>
      <c r="B26">
        <f>COUNTIFS(Table2[Sub-Sector],Table3[[#This Row],[Sub-Sector]])</f>
        <v>4</v>
      </c>
      <c r="C26" s="2">
        <f>COUNTIFS(Table2[Sub-Sector],Table3[[#This Row],[Sub-Sector]],Table2[Uptrend],"Uptrend")/Table3[[#This Row],[Count]]</f>
        <v>0.75</v>
      </c>
      <c r="D26" s="2">
        <f>COUNTIFS(Table2[Sub-Sector],Table3[[#This Row],[Sub-Sector]],Table2[1W Return vs Nifty],"&gt;=5")/Table3[[#This Row],[Count]]</f>
        <v>0.25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0.75</v>
      </c>
      <c r="G26" s="2">
        <f>COUNTIFS(Table2[Sub-Sector],Table3[[#This Row],[Sub-Sector]],Table2[1Y Return vs Nifty],"&gt;=10")/Table3[[#This Row],[Count]]</f>
        <v>0.75</v>
      </c>
      <c r="H26" s="2">
        <f>COUNTIFS(Table2[Sub-Sector],Table3[[#This Row],[Sub-Sector]],Table2[RSI Exponential â€“ 14D],"&gt;=50")/Table3[[#This Row],[Count]]</f>
        <v>0.75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0.75</v>
      </c>
      <c r="N26" s="2">
        <f>COUNTIFS(Table2[Sub-Sector],Table3[[#This Row],[Sub-Sector]],Table2[% Away From Current Month Low],"&gt;=0.05")/Table3[[#This Row],[Count]]</f>
        <v>0</v>
      </c>
      <c r="O26" s="2">
        <f>COUNTIFS(Table2[Sub-Sector],Table3[[#This Row],[Sub-Sector]],Table2[% Away From Current Month High],"&lt;=0.05")/Table3[[#This Row],[Count]]</f>
        <v>0.75</v>
      </c>
      <c r="P26" s="2">
        <f>COUNTIFS(Table2[Sub-Sector],Table3[[#This Row],[Sub-Sector]],Table2[% Away From 52W High],"&lt;=10")/Table3[[#This Row],[Count]]</f>
        <v>0.25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0.75</v>
      </c>
      <c r="S26" s="2">
        <f>COUNTIFS(Table2[Sub-Sector],Table3[[#This Row],[Sub-Sector]],Table2[% Price above 50 EMA],"&gt;=0")/Table3[[#This Row],[Count]]</f>
        <v>0.75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0.25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6">
        <f>_xlfn.RANK.AVG(Table3[[#This Row],[Score 2 ]],Table3[[Score 2 ]],1)</f>
        <v>25</v>
      </c>
    </row>
    <row r="27" spans="1:26" x14ac:dyDescent="0.3">
      <c r="A27" t="s">
        <v>18</v>
      </c>
      <c r="B27">
        <f>COUNTIFS(Table2[Sub-Sector],Table3[[#This Row],[Sub-Sector]])</f>
        <v>6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0.5</v>
      </c>
      <c r="E27" s="2">
        <f>COUNTIFS(Table2[Sub-Sector],Table3[[#This Row],[Sub-Sector]],Table2[1M Return vs Nifty],"&gt;=5")/Table3[[#This Row],[Count]]</f>
        <v>0.5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0.83333333333333337</v>
      </c>
      <c r="H27" s="2">
        <f>COUNTIFS(Table2[Sub-Sector],Table3[[#This Row],[Sub-Sector]],Table2[RSI Exponential â€“ 14D],"&gt;=50")/Table3[[#This Row],[Count]]</f>
        <v>0.83333333333333337</v>
      </c>
      <c r="I27" s="2">
        <f>COUNTIFS(Table2[Sub-Sector],Table3[[#This Row],[Sub-Sector]],Table2[Relative Volume],"&gt;=1")/Table3[[#This Row],[Count]]</f>
        <v>0.83333333333333337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0.33333333333333331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0.66666666666666663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0.83333333333333337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27">
        <f>_xlfn.RANK.AVG(Table3[[#This Row],[Score]],Table3[Score],1)</f>
        <v>11.5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27">
        <f>_xlfn.RANK.AVG(Table3[[#This Row],[Score 2 ]],Table3[[Score 2 ]],1)</f>
        <v>26</v>
      </c>
    </row>
    <row r="28" spans="1:26" x14ac:dyDescent="0.3">
      <c r="A28" t="s">
        <v>560</v>
      </c>
      <c r="B28">
        <f>COUNTIFS(Table2[Sub-Sector],Table3[[#This Row],[Sub-Sector]])</f>
        <v>5</v>
      </c>
      <c r="C28" s="2">
        <f>COUNTIFS(Table2[Sub-Sector],Table3[[#This Row],[Sub-Sector]],Table2[Uptrend],"Uptrend")/Table3[[#This Row],[Count]]</f>
        <v>0.6</v>
      </c>
      <c r="D28" s="2">
        <f>COUNTIFS(Table2[Sub-Sector],Table3[[#This Row],[Sub-Sector]],Table2[1W Return vs Nifty],"&gt;=5")/Table3[[#This Row],[Count]]</f>
        <v>0.2</v>
      </c>
      <c r="E28" s="2">
        <f>COUNTIFS(Table2[Sub-Sector],Table3[[#This Row],[Sub-Sector]],Table2[1M Return vs Nifty],"&gt;=5")/Table3[[#This Row],[Count]]</f>
        <v>0.2</v>
      </c>
      <c r="F28" s="2">
        <f>COUNTIFS(Table2[Sub-Sector],Table3[[#This Row],[Sub-Sector]],Table2[6M Return vs Nifty],"&gt;=10")/Table3[[#This Row],[Count]]</f>
        <v>0.4</v>
      </c>
      <c r="G28" s="2">
        <f>COUNTIFS(Table2[Sub-Sector],Table3[[#This Row],[Sub-Sector]],Table2[1Y Return vs Nifty],"&gt;=10")/Table3[[#This Row],[Count]]</f>
        <v>0.6</v>
      </c>
      <c r="H28" s="2">
        <f>COUNTIFS(Table2[Sub-Sector],Table3[[#This Row],[Sub-Sector]],Table2[RSI Exponential â€“ 14D],"&gt;=50")/Table3[[#This Row],[Count]]</f>
        <v>0.8</v>
      </c>
      <c r="I28" s="2">
        <f>COUNTIFS(Table2[Sub-Sector],Table3[[#This Row],[Sub-Sector]],Table2[Relative Volume],"&gt;=1")/Table3[[#This Row],[Count]]</f>
        <v>0.8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0.4</v>
      </c>
      <c r="M28" s="2">
        <f>COUNTIFS(Table2[Sub-Sector],Table3[[#This Row],[Sub-Sector]],Table2[% Away From Current Week High],"&lt;=0.05")/Table3[[#This Row],[Count]]</f>
        <v>0.6</v>
      </c>
      <c r="N28" s="2">
        <f>COUNTIFS(Table2[Sub-Sector],Table3[[#This Row],[Sub-Sector]],Table2[% Away From Current Month Low],"&gt;=0.05")/Table3[[#This Row],[Count]]</f>
        <v>0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0.4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0.8</v>
      </c>
      <c r="S28" s="2">
        <f>COUNTIFS(Table2[Sub-Sector],Table3[[#This Row],[Sub-Sector]],Table2[% Price above 50 EMA],"&gt;=0")/Table3[[#This Row],[Count]]</f>
        <v>0.8</v>
      </c>
      <c r="T28" s="2">
        <f>COUNTIFS(Table2[Sub-Sector],Table3[[#This Row],[Sub-Sector]],Table2[% Price above 200 EMA],"&gt;=0")/Table3[[#This Row],[Count]]</f>
        <v>0.8</v>
      </c>
      <c r="U28" s="2">
        <f>COUNTIFS(Table2[Sub-Sector],Table3[[#This Row],[Sub-Sector]],Table2[Rate of Change - Zone],"Positive")/Table3[[#This Row],[Count]]</f>
        <v>0.6</v>
      </c>
      <c r="V28" s="2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28">
        <f>_xlfn.RANK.AVG(Table3[[#This Row],[Score]],Table3[Score],1)</f>
        <v>54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28">
        <f>_xlfn.RANK.AVG(Table3[[#This Row],[Score 2 ]],Table3[[Score 2 ]],1)</f>
        <v>27</v>
      </c>
    </row>
    <row r="29" spans="1:26" x14ac:dyDescent="0.3">
      <c r="A29" t="s">
        <v>111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0.66666666666666663</v>
      </c>
      <c r="I29" s="2">
        <f>COUNTIFS(Table2[Sub-Sector],Table3[[#This Row],[Sub-Sector]],Table2[Relative Volume],"&gt;=1")/Table3[[#This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0.66666666666666663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0.66666666666666663</v>
      </c>
      <c r="V29" s="2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29">
        <f>_xlfn.RANK.AVG(Table3[[#This Row],[Score]],Table3[Score],1)</f>
        <v>58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29">
        <f>_xlfn.RANK.AVG(Table3[[#This Row],[Score 2 ]],Table3[[Score 2 ]],1)</f>
        <v>28</v>
      </c>
    </row>
    <row r="30" spans="1:26" x14ac:dyDescent="0.3">
      <c r="A30" t="s">
        <v>223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0.66666666666666663</v>
      </c>
      <c r="D30" s="2">
        <f>COUNTIFS(Table2[Sub-Sector],Table3[[#This Row],[Sub-Sector]],Table2[1W Return vs Nifty],"&gt;=5")/Table3[[#This Row],[Count]]</f>
        <v>0.33333333333333331</v>
      </c>
      <c r="E30" s="2">
        <f>COUNTIFS(Table2[Sub-Sector],Table3[[#This Row],[Sub-Sector]],Table2[1M Return vs Nifty],"&gt;=5")/Table3[[#This Row],[Count]]</f>
        <v>1</v>
      </c>
      <c r="F30" s="2">
        <f>COUNTIFS(Table2[Sub-Sector],Table3[[#This Row],[Sub-Sector]],Table2[6M Return vs Nifty],"&gt;=10")/Table3[[#This Row],[Count]]</f>
        <v>0.33333333333333331</v>
      </c>
      <c r="G30" s="2">
        <f>COUNTIFS(Table2[Sub-Sector],Table3[[#This Row],[Sub-Sector]],Table2[1Y Return vs Nifty],"&gt;=10")/Table3[[#This Row],[Count]]</f>
        <v>0.66666666666666663</v>
      </c>
      <c r="H30" s="2">
        <f>COUNTIFS(Table2[Sub-Sector],Table3[[#This Row],[Sub-Sector]],Table2[RSI Exponential â€“ 14D],"&gt;=50")/Table3[[#This Row],[Count]]</f>
        <v>1</v>
      </c>
      <c r="I30" s="2">
        <f>COUNTIFS(Table2[Sub-Sector],Table3[[#This Row],[Sub-Sector]],Table2[Relative Volume],"&gt;=1")/Table3[[#This Row],[Count]]</f>
        <v>0.66666666666666663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0.33333333333333331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1</v>
      </c>
      <c r="P30" s="2">
        <f>COUNTIFS(Table2[Sub-Sector],Table3[[#This Row],[Sub-Sector]],Table2[% Away From 52W High],"&lt;=10")/Table3[[#This Row],[Count]]</f>
        <v>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0.66666666666666663</v>
      </c>
      <c r="V30" s="2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30">
        <f>_xlfn.RANK.AVG(Table3[[#This Row],[Score]],Table3[Score],1)</f>
        <v>19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0">
        <f>_xlfn.RANK.AVG(Table3[[#This Row],[Score 2 ]],Table3[[Score 2 ]],1)</f>
        <v>29.5</v>
      </c>
    </row>
    <row r="31" spans="1:26" x14ac:dyDescent="0.3">
      <c r="A31" t="s">
        <v>68</v>
      </c>
      <c r="B31">
        <f>COUNTIFS(Table2[Sub-Sector],Table3[[#This Row],[Sub-Sector]])</f>
        <v>3</v>
      </c>
      <c r="C31" s="2">
        <f>COUNTIFS(Table2[Sub-Sector],Table3[[#This Row],[Sub-Sector]],Table2[Uptrend],"Uptrend")/Table3[[#This Row],[Count]]</f>
        <v>0.66666666666666663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0.66666666666666663</v>
      </c>
      <c r="F31" s="2">
        <f>COUNTIFS(Table2[Sub-Sector],Table3[[#This Row],[Sub-Sector]],Table2[6M Return vs Nifty],"&gt;=10")/Table3[[#This Row],[Count]]</f>
        <v>0.33333333333333331</v>
      </c>
      <c r="G31" s="2">
        <f>COUNTIFS(Table2[Sub-Sector],Table3[[#This Row],[Sub-Sector]],Table2[1Y Return vs Nifty],"&gt;=10")/Table3[[#This Row],[Count]]</f>
        <v>0.66666666666666663</v>
      </c>
      <c r="H31" s="2">
        <f>COUNTIFS(Table2[Sub-Sector],Table3[[#This Row],[Sub-Sector]],Table2[RSI Exponential â€“ 14D],"&gt;=50")/Table3[[#This Row],[Count]]</f>
        <v>0.66666666666666663</v>
      </c>
      <c r="I31" s="2">
        <f>COUNTIFS(Table2[Sub-Sector],Table3[[#This Row],[Sub-Sector]],Table2[Relative Volume],"&gt;=1")/Table3[[#This Row],[Count]]</f>
        <v>0.66666666666666663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0.33333333333333331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0.66666666666666663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31">
        <f>_xlfn.RANK.AVG(Table3[[#This Row],[Score]],Table3[Score],1)</f>
        <v>50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1">
        <f>_xlfn.RANK.AVG(Table3[[#This Row],[Score 2 ]],Table3[[Score 2 ]],1)</f>
        <v>29.5</v>
      </c>
    </row>
    <row r="32" spans="1:26" x14ac:dyDescent="0.3">
      <c r="A32" t="s">
        <v>46</v>
      </c>
      <c r="B32">
        <f>COUNTIFS(Table2[Sub-Sector],Table3[[#This Row],[Sub-Sector]])</f>
        <v>27</v>
      </c>
      <c r="C32" s="2">
        <f>COUNTIFS(Table2[Sub-Sector],Table3[[#This Row],[Sub-Sector]],Table2[Uptrend],"Uptrend")/Table3[[#This Row],[Count]]</f>
        <v>0.92592592592592593</v>
      </c>
      <c r="D32" s="2">
        <f>COUNTIFS(Table2[Sub-Sector],Table3[[#This Row],[Sub-Sector]],Table2[1W Return vs Nifty],"&gt;=5")/Table3[[#This Row],[Count]]</f>
        <v>0.1111111111111111</v>
      </c>
      <c r="E32" s="2">
        <f>COUNTIFS(Table2[Sub-Sector],Table3[[#This Row],[Sub-Sector]],Table2[1M Return vs Nifty],"&gt;=5")/Table3[[#This Row],[Count]]</f>
        <v>0.33333333333333331</v>
      </c>
      <c r="F32" s="2">
        <f>COUNTIFS(Table2[Sub-Sector],Table3[[#This Row],[Sub-Sector]],Table2[6M Return vs Nifty],"&gt;=10")/Table3[[#This Row],[Count]]</f>
        <v>0.59259259259259256</v>
      </c>
      <c r="G32" s="2">
        <f>COUNTIFS(Table2[Sub-Sector],Table3[[#This Row],[Sub-Sector]],Table2[1Y Return vs Nifty],"&gt;=10")/Table3[[#This Row],[Count]]</f>
        <v>0.81481481481481477</v>
      </c>
      <c r="H32" s="2">
        <f>COUNTIFS(Table2[Sub-Sector],Table3[[#This Row],[Sub-Sector]],Table2[RSI Exponential â€“ 14D],"&gt;=50")/Table3[[#This Row],[Count]]</f>
        <v>0.55555555555555558</v>
      </c>
      <c r="I32" s="2">
        <f>COUNTIFS(Table2[Sub-Sector],Table3[[#This Row],[Sub-Sector]],Table2[Relative Volume],"&gt;=1")/Table3[[#This Row],[Count]]</f>
        <v>0.37037037037037035</v>
      </c>
      <c r="J32" s="2">
        <f>COUNTIFS(Table2[Sub-Sector],Table3[[#This Row],[Sub-Sector]],Table2[% Away From Day Low],"&gt;=0.05")/Table3[[#This Row],[Count]]</f>
        <v>3.7037037037037035E-2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0.18518518518518517</v>
      </c>
      <c r="M32" s="2">
        <f>COUNTIFS(Table2[Sub-Sector],Table3[[#This Row],[Sub-Sector]],Table2[% Away From Current Week High],"&lt;=0.05")/Table3[[#This Row],[Count]]</f>
        <v>0.48148148148148145</v>
      </c>
      <c r="N32" s="2">
        <f>COUNTIFS(Table2[Sub-Sector],Table3[[#This Row],[Sub-Sector]],Table2[% Away From Current Month Low],"&gt;=0.05")/Table3[[#This Row],[Count]]</f>
        <v>0</v>
      </c>
      <c r="O32" s="2">
        <f>COUNTIFS(Table2[Sub-Sector],Table3[[#This Row],[Sub-Sector]],Table2[% Away From Current Month High],"&lt;=0.05")/Table3[[#This Row],[Count]]</f>
        <v>0.88888888888888884</v>
      </c>
      <c r="P32" s="2">
        <f>COUNTIFS(Table2[Sub-Sector],Table3[[#This Row],[Sub-Sector]],Table2[% Away From 52W High],"&lt;=10")/Table3[[#This Row],[Count]]</f>
        <v>0.48148148148148145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0.59259259259259256</v>
      </c>
      <c r="S32" s="2">
        <f>COUNTIFS(Table2[Sub-Sector],Table3[[#This Row],[Sub-Sector]],Table2[% Price above 50 EMA],"&gt;=0")/Table3[[#This Row],[Count]]</f>
        <v>0.85185185185185186</v>
      </c>
      <c r="T32" s="2">
        <f>COUNTIFS(Table2[Sub-Sector],Table3[[#This Row],[Sub-Sector]],Table2[% Price above 200 EMA],"&gt;=0")/Table3[[#This Row],[Count]]</f>
        <v>0.96296296296296291</v>
      </c>
      <c r="U32" s="2">
        <f>COUNTIFS(Table2[Sub-Sector],Table3[[#This Row],[Sub-Sector]],Table2[Rate of Change - Zone],"Positive")/Table3[[#This Row],[Count]]</f>
        <v>0.55555555555555558</v>
      </c>
      <c r="V32" s="2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32">
        <f>_xlfn.RANK.AVG(Table3[[#This Row],[Score]],Table3[Score],1)</f>
        <v>37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2">
        <f>_xlfn.RANK.AVG(Table3[[#This Row],[Score 2 ]],Table3[[Score 2 ]],1)</f>
        <v>31</v>
      </c>
    </row>
    <row r="33" spans="1:26" x14ac:dyDescent="0.3">
      <c r="A33" t="s">
        <v>37</v>
      </c>
      <c r="B33">
        <f>COUNTIFS(Table2[Sub-Sector],Table3[[#This Row],[Sub-Sector]])</f>
        <v>10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0.2</v>
      </c>
      <c r="E33" s="2">
        <f>COUNTIFS(Table2[Sub-Sector],Table3[[#This Row],[Sub-Sector]],Table2[1M Return vs Nifty],"&gt;=5")/Table3[[#This Row],[Count]]</f>
        <v>0.8</v>
      </c>
      <c r="F33" s="2">
        <f>COUNTIFS(Table2[Sub-Sector],Table3[[#This Row],[Sub-Sector]],Table2[6M Return vs Nifty],"&gt;=10")/Table3[[#This Row],[Count]]</f>
        <v>0.3</v>
      </c>
      <c r="G33" s="2">
        <f>COUNTIFS(Table2[Sub-Sector],Table3[[#This Row],[Sub-Sector]],Table2[1Y Return vs Nifty],"&gt;=10")/Table3[[#This Row],[Count]]</f>
        <v>0.5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0.8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0.1</v>
      </c>
      <c r="M33" s="2">
        <f>COUNTIFS(Table2[Sub-Sector],Table3[[#This Row],[Sub-Sector]],Table2[% Away From Current Week High],"&lt;=0.05")/Table3[[#This Row],[Count]]</f>
        <v>0.7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0.8</v>
      </c>
      <c r="P33" s="2">
        <f>COUNTIFS(Table2[Sub-Sector],Table3[[#This Row],[Sub-Sector]],Table2[% Away From 52W High],"&lt;=10")/Table3[[#This Row],[Count]]</f>
        <v>0.7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0.9</v>
      </c>
      <c r="V33" s="2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33">
        <f>_xlfn.RANK.AVG(Table3[[#This Row],[Score]],Table3[Score],1)</f>
        <v>16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3">
        <f>_xlfn.RANK.AVG(Table3[[#This Row],[Score 2 ]],Table3[[Score 2 ]],1)</f>
        <v>33</v>
      </c>
    </row>
    <row r="34" spans="1:26" x14ac:dyDescent="0.3">
      <c r="A34" t="s">
        <v>43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0.5</v>
      </c>
      <c r="H34" s="2">
        <f>COUNTIFS(Table2[Sub-Sector],Table3[[#This Row],[Sub-Sector]],Table2[RSI Exponential â€“ 14D],"&gt;=50")/Table3[[#This Row],[Count]]</f>
        <v>0.5</v>
      </c>
      <c r="I34" s="2">
        <f>COUNTIFS(Table2[Sub-Sector],Table3[[#This Row],[Sub-Sector]],Table2[Relative Volume],"&gt;=1")/Table3[[#This Row],[Count]]</f>
        <v>1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0.5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</v>
      </c>
      <c r="V34" s="2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34">
        <f>_xlfn.RANK.AVG(Table3[[#This Row],[Score]],Table3[Score],1)</f>
        <v>30.5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4">
        <f>_xlfn.RANK.AVG(Table3[[#This Row],[Score 2 ]],Table3[[Score 2 ]],1)</f>
        <v>33</v>
      </c>
    </row>
    <row r="35" spans="1:26" x14ac:dyDescent="0.3">
      <c r="A35" t="s">
        <v>829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</v>
      </c>
      <c r="I35" s="2">
        <f>COUNTIFS(Table2[Sub-Sector],Table3[[#This Row],[Sub-Sector]],Table2[Relative Volume],"&gt;=1")/Table3[[#This Row],[Count]]</f>
        <v>1</v>
      </c>
      <c r="J35" s="2">
        <f>COUNTIFS(Table2[Sub-Sector],Table3[[#This Row],[Sub-Sector]],Table2[% Away From Day Low],"&gt;=0.05")/Table3[[#This Row],[Count]]</f>
        <v>0.5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</v>
      </c>
      <c r="N35" s="2">
        <f>COUNTIFS(Table2[Sub-Sector],Table3[[#This Row],[Sub-Sector]],Table2[% Away From Current Month Low],"&gt;=0.05")/Table3[[#This Row],[Count]]</f>
        <v>0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</v>
      </c>
      <c r="S35" s="2">
        <f>COUNTIFS(Table2[Sub-Sector],Table3[[#This Row],[Sub-Sector]],Table2[% Price above 50 EMA],"&gt;=0")/Table3[[#This Row],[Count]]</f>
        <v>0</v>
      </c>
      <c r="T35" s="2">
        <f>COUNTIFS(Table2[Sub-Sector],Table3[[#This Row],[Sub-Sector]],Table2[% Price above 200 EMA],"&gt;=0")/Table3[[#This Row],[Count]]</f>
        <v>0.5</v>
      </c>
      <c r="U35" s="2">
        <f>COUNTIFS(Table2[Sub-Sector],Table3[[#This Row],[Sub-Sector]],Table2[Rate of Change - Zone],"Positive")/Table3[[#This Row],[Count]]</f>
        <v>0.5</v>
      </c>
      <c r="V35" s="2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35">
        <f>_xlfn.RANK.AVG(Table3[[#This Row],[Score]],Table3[Score],1)</f>
        <v>89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5">
        <f>_xlfn.RANK.AVG(Table3[[#This Row],[Score 2 ]],Table3[[Score 2 ]],1)</f>
        <v>33</v>
      </c>
    </row>
    <row r="36" spans="1:26" x14ac:dyDescent="0.3">
      <c r="A36" t="s">
        <v>196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0.5</v>
      </c>
      <c r="E36" s="2">
        <f>COUNTIFS(Table2[Sub-Sector],Table3[[#This Row],[Sub-Sector]],Table2[1M Return vs Nifty],"&gt;=5")/Table3[[#This Row],[Count]]</f>
        <v>0</v>
      </c>
      <c r="F36" s="2">
        <f>COUNTIFS(Table2[Sub-Sector],Table3[[#This Row],[Sub-Sector]],Table2[6M Return vs Nifty],"&gt;=10")/Table3[[#This Row],[Count]]</f>
        <v>1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0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1</v>
      </c>
      <c r="P36" s="2">
        <f>COUNTIFS(Table2[Sub-Sector],Table3[[#This Row],[Sub-Sector]],Table2[% Away From 52W High],"&lt;=10")/Table3[[#This Row],[Count]]</f>
        <v>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36">
        <f>_xlfn.RANK.AVG(Table3[[#This Row],[Score]],Table3[Score],1)</f>
        <v>29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6">
        <f>_xlfn.RANK.AVG(Table3[[#This Row],[Score 2 ]],Table3[[Score 2 ]],1)</f>
        <v>35.5</v>
      </c>
    </row>
    <row r="37" spans="1:26" x14ac:dyDescent="0.3">
      <c r="A37" t="s">
        <v>377</v>
      </c>
      <c r="B37">
        <f>COUNTIFS(Table2[Sub-Sector],Table3[[#This Row],[Sub-Sector]])</f>
        <v>14</v>
      </c>
      <c r="C37" s="2">
        <f>COUNTIFS(Table2[Sub-Sector],Table3[[#This Row],[Sub-Sector]],Table2[Uptrend],"Uptrend")/Table3[[#This Row],[Count]]</f>
        <v>0.8571428571428571</v>
      </c>
      <c r="D37" s="2">
        <f>COUNTIFS(Table2[Sub-Sector],Table3[[#This Row],[Sub-Sector]],Table2[1W Return vs Nifty],"&gt;=5")/Table3[[#This Row],[Count]]</f>
        <v>0.35714285714285715</v>
      </c>
      <c r="E37" s="2">
        <f>COUNTIFS(Table2[Sub-Sector],Table3[[#This Row],[Sub-Sector]],Table2[1M Return vs Nifty],"&gt;=5")/Table3[[#This Row],[Count]]</f>
        <v>0.2857142857142857</v>
      </c>
      <c r="F37" s="2">
        <f>COUNTIFS(Table2[Sub-Sector],Table3[[#This Row],[Sub-Sector]],Table2[6M Return vs Nifty],"&gt;=10")/Table3[[#This Row],[Count]]</f>
        <v>0.35714285714285715</v>
      </c>
      <c r="G37" s="2">
        <f>COUNTIFS(Table2[Sub-Sector],Table3[[#This Row],[Sub-Sector]],Table2[1Y Return vs Nifty],"&gt;=10")/Table3[[#This Row],[Count]]</f>
        <v>0.7142857142857143</v>
      </c>
      <c r="H37" s="2">
        <f>COUNTIFS(Table2[Sub-Sector],Table3[[#This Row],[Sub-Sector]],Table2[RSI Exponential â€“ 14D],"&gt;=50")/Table3[[#This Row],[Count]]</f>
        <v>0.6428571428571429</v>
      </c>
      <c r="I37" s="2">
        <f>COUNTIFS(Table2[Sub-Sector],Table3[[#This Row],[Sub-Sector]],Table2[Relative Volume],"&gt;=1")/Table3[[#This Row],[Count]]</f>
        <v>0.5714285714285714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0.21428571428571427</v>
      </c>
      <c r="M37" s="2">
        <f>COUNTIFS(Table2[Sub-Sector],Table3[[#This Row],[Sub-Sector]],Table2[% Away From Current Week High],"&lt;=0.05")/Table3[[#This Row],[Count]]</f>
        <v>0.7142857142857143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0.42857142857142855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0.7857142857142857</v>
      </c>
      <c r="S37" s="2">
        <f>COUNTIFS(Table2[Sub-Sector],Table3[[#This Row],[Sub-Sector]],Table2[% Price above 50 EMA],"&gt;=0")/Table3[[#This Row],[Count]]</f>
        <v>0.9285714285714286</v>
      </c>
      <c r="T37" s="2">
        <f>COUNTIFS(Table2[Sub-Sector],Table3[[#This Row],[Sub-Sector]],Table2[% Price above 200 EMA],"&gt;=0")/Table3[[#This Row],[Count]]</f>
        <v>0.9285714285714286</v>
      </c>
      <c r="U37" s="2">
        <f>COUNTIFS(Table2[Sub-Sector],Table3[[#This Row],[Sub-Sector]],Table2[Rate of Change - Zone],"Positive")/Table3[[#This Row],[Count]]</f>
        <v>0.5714285714285714</v>
      </c>
      <c r="V37" s="2">
        <f>COUNTIFS(Table2[Sub-Sector],Table3[[#This Row],[Sub-Sector]],Table2[Sharpe Ratio],"&gt;=0.10")/Table3[[#This Row],[Count]]</f>
        <v>7.1428571428571425E-2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37">
        <f>_xlfn.RANK.AVG(Table3[[#This Row],[Score]],Table3[Score],1)</f>
        <v>30.5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7">
        <f>_xlfn.RANK.AVG(Table3[[#This Row],[Score 2 ]],Table3[[Score 2 ]],1)</f>
        <v>35.5</v>
      </c>
    </row>
    <row r="38" spans="1:26" x14ac:dyDescent="0.3">
      <c r="A38" t="s">
        <v>920</v>
      </c>
      <c r="B38">
        <f>COUNTIFS(Table2[Sub-Sector],Table3[[#This Row],[Sub-Sector]])</f>
        <v>2</v>
      </c>
      <c r="C38" s="2">
        <f>COUNTIFS(Table2[Sub-Sector],Table3[[#This Row],[Sub-Sector]],Table2[Uptrend],"Uptrend")/Table3[[#This Row],[Count]]</f>
        <v>0.5</v>
      </c>
      <c r="D38" s="2">
        <f>COUNTIFS(Table2[Sub-Sector],Table3[[#This Row],[Sub-Sector]],Table2[1W Return vs Nifty],"&gt;=5")/Table3[[#This Row],[Count]]</f>
        <v>0.5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1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0.5</v>
      </c>
      <c r="M38" s="2">
        <f>COUNTIFS(Table2[Sub-Sector],Table3[[#This Row],[Sub-Sector]],Table2[% Away From Current Week High],"&lt;=0.05")/Table3[[#This Row],[Count]]</f>
        <v>0.5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0.5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0.5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38">
        <f>_xlfn.RANK.AVG(Table3[[#This Row],[Score]],Table3[Score],1)</f>
        <v>34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8">
        <f>_xlfn.RANK.AVG(Table3[[#This Row],[Score 2 ]],Table3[[Score 2 ]],1)</f>
        <v>37.5</v>
      </c>
    </row>
    <row r="39" spans="1:26" x14ac:dyDescent="0.3">
      <c r="A39" t="s">
        <v>372</v>
      </c>
      <c r="B39">
        <f>COUNTIFS(Table2[Sub-Sector],Table3[[#This Row],[Sub-Sector]])</f>
        <v>2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</v>
      </c>
      <c r="F39" s="2">
        <f>COUNTIFS(Table2[Sub-Sector],Table3[[#This Row],[Sub-Sector]],Table2[6M Return vs Nifty],"&gt;=10")/Table3[[#This Row],[Count]]</f>
        <v>1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0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0.5</v>
      </c>
      <c r="S39" s="2">
        <f>COUNTIFS(Table2[Sub-Sector],Table3[[#This Row],[Sub-Sector]],Table2[% Price above 50 EMA],"&gt;=0")/Table3[[#This Row],[Count]]</f>
        <v>0.5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39">
        <f>_xlfn.RANK.AVG(Table3[[#This Row],[Score]],Table3[Score],1)</f>
        <v>66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9">
        <f>_xlfn.RANK.AVG(Table3[[#This Row],[Score 2 ]],Table3[[Score 2 ]],1)</f>
        <v>37.5</v>
      </c>
    </row>
    <row r="40" spans="1:26" x14ac:dyDescent="0.3">
      <c r="A40" t="s">
        <v>62</v>
      </c>
      <c r="B40">
        <f>COUNTIFS(Table2[Sub-Sector],Table3[[#This Row],[Sub-Sector]])</f>
        <v>43</v>
      </c>
      <c r="C40" s="2">
        <f>COUNTIFS(Table2[Sub-Sector],Table3[[#This Row],[Sub-Sector]],Table2[Uptrend],"Uptrend")/Table3[[#This Row],[Count]]</f>
        <v>0.93023255813953487</v>
      </c>
      <c r="D40" s="2">
        <f>COUNTIFS(Table2[Sub-Sector],Table3[[#This Row],[Sub-Sector]],Table2[1W Return vs Nifty],"&gt;=5")/Table3[[#This Row],[Count]]</f>
        <v>0.13953488372093023</v>
      </c>
      <c r="E40" s="2">
        <f>COUNTIFS(Table2[Sub-Sector],Table3[[#This Row],[Sub-Sector]],Table2[1M Return vs Nifty],"&gt;=5")/Table3[[#This Row],[Count]]</f>
        <v>0.55813953488372092</v>
      </c>
      <c r="F40" s="2">
        <f>COUNTIFS(Table2[Sub-Sector],Table3[[#This Row],[Sub-Sector]],Table2[6M Return vs Nifty],"&gt;=10")/Table3[[#This Row],[Count]]</f>
        <v>0.39534883720930231</v>
      </c>
      <c r="G40" s="2">
        <f>COUNTIFS(Table2[Sub-Sector],Table3[[#This Row],[Sub-Sector]],Table2[1Y Return vs Nifty],"&gt;=10")/Table3[[#This Row],[Count]]</f>
        <v>0.7441860465116279</v>
      </c>
      <c r="H40" s="2">
        <f>COUNTIFS(Table2[Sub-Sector],Table3[[#This Row],[Sub-Sector]],Table2[RSI Exponential â€“ 14D],"&gt;=50")/Table3[[#This Row],[Count]]</f>
        <v>0.83720930232558144</v>
      </c>
      <c r="I40" s="2">
        <f>COUNTIFS(Table2[Sub-Sector],Table3[[#This Row],[Sub-Sector]],Table2[Relative Volume],"&gt;=1")/Table3[[#This Row],[Count]]</f>
        <v>0.41860465116279072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0.97674418604651159</v>
      </c>
      <c r="L40" s="2">
        <f>COUNTIFS(Table2[Sub-Sector],Table3[[#This Row],[Sub-Sector]],Table2[% Away From Current Week Low],"&gt;=0.05")/Table3[[#This Row],[Count]]</f>
        <v>0.27906976744186046</v>
      </c>
      <c r="M40" s="2">
        <f>COUNTIFS(Table2[Sub-Sector],Table3[[#This Row],[Sub-Sector]],Table2[% Away From Current Week High],"&lt;=0.05")/Table3[[#This Row],[Count]]</f>
        <v>0.81395348837209303</v>
      </c>
      <c r="N40" s="2">
        <f>COUNTIFS(Table2[Sub-Sector],Table3[[#This Row],[Sub-Sector]],Table2[% Away From Current Month Low],"&gt;=0.05")/Table3[[#This Row],[Count]]</f>
        <v>4.6511627906976744E-2</v>
      </c>
      <c r="O40" s="2">
        <f>COUNTIFS(Table2[Sub-Sector],Table3[[#This Row],[Sub-Sector]],Table2[% Away From Current Month High],"&lt;=0.05")/Table3[[#This Row],[Count]]</f>
        <v>0.90697674418604646</v>
      </c>
      <c r="P40" s="2">
        <f>COUNTIFS(Table2[Sub-Sector],Table3[[#This Row],[Sub-Sector]],Table2[% Away From 52W High],"&lt;=10")/Table3[[#This Row],[Count]]</f>
        <v>0.79069767441860461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0.83720930232558144</v>
      </c>
      <c r="S40" s="2">
        <f>COUNTIFS(Table2[Sub-Sector],Table3[[#This Row],[Sub-Sector]],Table2[% Price above 50 EMA],"&gt;=0")/Table3[[#This Row],[Count]]</f>
        <v>0.90697674418604646</v>
      </c>
      <c r="T40" s="2">
        <f>COUNTIFS(Table2[Sub-Sector],Table3[[#This Row],[Sub-Sector]],Table2[% Price above 200 EMA],"&gt;=0")/Table3[[#This Row],[Count]]</f>
        <v>0.93023255813953487</v>
      </c>
      <c r="U40" s="2">
        <f>COUNTIFS(Table2[Sub-Sector],Table3[[#This Row],[Sub-Sector]],Table2[Rate of Change - Zone],"Positive")/Table3[[#This Row],[Count]]</f>
        <v>0.69767441860465118</v>
      </c>
      <c r="V40" s="2">
        <f>COUNTIFS(Table2[Sub-Sector],Table3[[#This Row],[Sub-Sector]],Table2[Sharpe Ratio],"&gt;=0.10")/Table3[[#This Row],[Count]]</f>
        <v>2.3255813953488372E-2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0">
        <f>_xlfn.RANK.AVG(Table3[[#This Row],[Score]],Table3[Score],1)</f>
        <v>25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0">
        <f>_xlfn.RANK.AVG(Table3[[#This Row],[Score 2 ]],Table3[[Score 2 ]],1)</f>
        <v>39</v>
      </c>
    </row>
    <row r="41" spans="1:26" x14ac:dyDescent="0.3">
      <c r="A41" t="s">
        <v>40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1</v>
      </c>
      <c r="F41" s="2">
        <f>COUNTIFS(Table2[Sub-Sector],Table3[[#This Row],[Sub-Sector]],Table2[6M Return vs Nifty],"&gt;=10")/Table3[[#This Row],[Count]]</f>
        <v>0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1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0.5</v>
      </c>
      <c r="N41" s="2">
        <f>COUNTIFS(Table2[Sub-Sector],Table3[[#This Row],[Sub-Sector]],Table2[% Away From Current Month Low],"&gt;=0.05")/Table3[[#This Row],[Count]]</f>
        <v>0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41">
        <f>_xlfn.RANK.AVG(Table3[[#This Row],[Score]],Table3[Score],1)</f>
        <v>24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1">
        <f>_xlfn.RANK.AVG(Table3[[#This Row],[Score 2 ]],Table3[[Score 2 ]],1)</f>
        <v>40</v>
      </c>
    </row>
    <row r="42" spans="1:26" x14ac:dyDescent="0.3">
      <c r="A42" t="s">
        <v>490</v>
      </c>
      <c r="B42">
        <f>COUNTIFS(Table2[Sub-Sector],Table3[[#This Row],[Sub-Sector]])</f>
        <v>4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0.5</v>
      </c>
      <c r="F42" s="2">
        <f>COUNTIFS(Table2[Sub-Sector],Table3[[#This Row],[Sub-Sector]],Table2[6M Return vs Nifty],"&gt;=10")/Table3[[#This Row],[Count]]</f>
        <v>0.5</v>
      </c>
      <c r="G42" s="2">
        <f>COUNTIFS(Table2[Sub-Sector],Table3[[#This Row],[Sub-Sector]],Table2[1Y Return vs Nifty],"&gt;=10")/Table3[[#This Row],[Count]]</f>
        <v>0.75</v>
      </c>
      <c r="H42" s="2">
        <f>COUNTIFS(Table2[Sub-Sector],Table3[[#This Row],[Sub-Sector]],Table2[RSI Exponential â€“ 14D],"&gt;=50")/Table3[[#This Row],[Count]]</f>
        <v>0.25</v>
      </c>
      <c r="I42" s="2">
        <f>COUNTIFS(Table2[Sub-Sector],Table3[[#This Row],[Sub-Sector]],Table2[Relative Volume],"&gt;=1")/Table3[[#This Row],[Count]]</f>
        <v>0.5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0.25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0.75</v>
      </c>
      <c r="S42" s="2">
        <f>COUNTIFS(Table2[Sub-Sector],Table3[[#This Row],[Sub-Sector]],Table2[% Price above 50 EMA],"&gt;=0")/Table3[[#This Row],[Count]]</f>
        <v>0.75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42">
        <f>_xlfn.RANK.AVG(Table3[[#This Row],[Score]],Table3[Score],1)</f>
        <v>35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2">
        <f>_xlfn.RANK.AVG(Table3[[#This Row],[Score 2 ]],Table3[[Score 2 ]],1)</f>
        <v>41</v>
      </c>
    </row>
    <row r="43" spans="1:26" x14ac:dyDescent="0.3">
      <c r="A43" t="s">
        <v>204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1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0.25</v>
      </c>
      <c r="G43" s="2">
        <f>COUNTIFS(Table2[Sub-Sector],Table3[[#This Row],[Sub-Sector]],Table2[1Y Return vs Nifty],"&gt;=10")/Table3[[#This Row],[Count]]</f>
        <v>0.25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0.75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0.75</v>
      </c>
      <c r="L43" s="2">
        <f>COUNTIFS(Table2[Sub-Sector],Table3[[#This Row],[Sub-Sector]],Table2[% Away From Current Week Low],"&gt;=0.05")/Table3[[#This Row],[Count]]</f>
        <v>0.75</v>
      </c>
      <c r="M43" s="2">
        <f>COUNTIFS(Table2[Sub-Sector],Table3[[#This Row],[Sub-Sector]],Table2[% Away From Current Week High],"&lt;=0.05")/Table3[[#This Row],[Count]]</f>
        <v>0.75</v>
      </c>
      <c r="N43" s="2">
        <f>COUNTIFS(Table2[Sub-Sector],Table3[[#This Row],[Sub-Sector]],Table2[% Away From Current Month Low],"&gt;=0.05")/Table3[[#This Row],[Count]]</f>
        <v>0</v>
      </c>
      <c r="O43" s="2">
        <f>COUNTIFS(Table2[Sub-Sector],Table3[[#This Row],[Sub-Sector]],Table2[% Away From Current Month High],"&lt;=0.05")/Table3[[#This Row],[Count]]</f>
        <v>0.75</v>
      </c>
      <c r="P43" s="2">
        <f>COUNTIFS(Table2[Sub-Sector],Table3[[#This Row],[Sub-Sector]],Table2[% Away From 52W High],"&lt;=10")/Table3[[#This Row],[Count]]</f>
        <v>0.75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43">
        <f>_xlfn.RANK.AVG(Table3[[#This Row],[Score]],Table3[Score],1)</f>
        <v>22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3">
        <f>_xlfn.RANK.AVG(Table3[[#This Row],[Score 2 ]],Table3[[Score 2 ]],1)</f>
        <v>42</v>
      </c>
    </row>
    <row r="44" spans="1:26" x14ac:dyDescent="0.3">
      <c r="A44" t="s">
        <v>424</v>
      </c>
      <c r="B44">
        <f>COUNTIFS(Table2[Sub-Sector],Table3[[#This Row],[Sub-Sector]])</f>
        <v>11</v>
      </c>
      <c r="C44" s="2">
        <f>COUNTIFS(Table2[Sub-Sector],Table3[[#This Row],[Sub-Sector]],Table2[Uptrend],"Uptrend")/Table3[[#This Row],[Count]]</f>
        <v>0.54545454545454541</v>
      </c>
      <c r="D44" s="2">
        <f>COUNTIFS(Table2[Sub-Sector],Table3[[#This Row],[Sub-Sector]],Table2[1W Return vs Nifty],"&gt;=5")/Table3[[#This Row],[Count]]</f>
        <v>0.54545454545454541</v>
      </c>
      <c r="E44" s="2">
        <f>COUNTIFS(Table2[Sub-Sector],Table3[[#This Row],[Sub-Sector]],Table2[1M Return vs Nifty],"&gt;=5")/Table3[[#This Row],[Count]]</f>
        <v>0.27272727272727271</v>
      </c>
      <c r="F44" s="2">
        <f>COUNTIFS(Table2[Sub-Sector],Table3[[#This Row],[Sub-Sector]],Table2[6M Return vs Nifty],"&gt;=10")/Table3[[#This Row],[Count]]</f>
        <v>0.54545454545454541</v>
      </c>
      <c r="G44" s="2">
        <f>COUNTIFS(Table2[Sub-Sector],Table3[[#This Row],[Sub-Sector]],Table2[1Y Return vs Nifty],"&gt;=10")/Table3[[#This Row],[Count]]</f>
        <v>0.54545454545454541</v>
      </c>
      <c r="H44" s="2">
        <f>COUNTIFS(Table2[Sub-Sector],Table3[[#This Row],[Sub-Sector]],Table2[RSI Exponential â€“ 14D],"&gt;=50")/Table3[[#This Row],[Count]]</f>
        <v>0.81818181818181823</v>
      </c>
      <c r="I44" s="2">
        <f>COUNTIFS(Table2[Sub-Sector],Table3[[#This Row],[Sub-Sector]],Table2[Relative Volume],"&gt;=1")/Table3[[#This Row],[Count]]</f>
        <v>0.45454545454545453</v>
      </c>
      <c r="J44" s="2">
        <f>COUNTIFS(Table2[Sub-Sector],Table3[[#This Row],[Sub-Sector]],Table2[% Away From Day Low],"&gt;=0.05")/Table3[[#This Row],[Count]]</f>
        <v>9.0909090909090912E-2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0.45454545454545453</v>
      </c>
      <c r="M44" s="2">
        <f>COUNTIFS(Table2[Sub-Sector],Table3[[#This Row],[Sub-Sector]],Table2[% Away From Current Week High],"&lt;=0.05")/Table3[[#This Row],[Count]]</f>
        <v>0.81818181818181823</v>
      </c>
      <c r="N44" s="2">
        <f>COUNTIFS(Table2[Sub-Sector],Table3[[#This Row],[Sub-Sector]],Table2[% Away From Current Month Low],"&gt;=0.05")/Table3[[#This Row],[Count]]</f>
        <v>9.0909090909090912E-2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0.18181818181818182</v>
      </c>
      <c r="Q44" s="2">
        <f>COUNTIFS(Table2[Sub-Sector],Table3[[#This Row],[Sub-Sector]],Table2[% Away From 52W Low],"&gt;=10")/Table3[[#This Row],[Count]]</f>
        <v>0.90909090909090906</v>
      </c>
      <c r="R44" s="2">
        <f>COUNTIFS(Table2[Sub-Sector],Table3[[#This Row],[Sub-Sector]],Table2[% Price above 20 EMA],"&gt;=0")/Table3[[#This Row],[Count]]</f>
        <v>0.81818181818181823</v>
      </c>
      <c r="S44" s="2">
        <f>COUNTIFS(Table2[Sub-Sector],Table3[[#This Row],[Sub-Sector]],Table2[% Price above 50 EMA],"&gt;=0")/Table3[[#This Row],[Count]]</f>
        <v>0.63636363636363635</v>
      </c>
      <c r="T44" s="2">
        <f>COUNTIFS(Table2[Sub-Sector],Table3[[#This Row],[Sub-Sector]],Table2[% Price above 200 EMA],"&gt;=0")/Table3[[#This Row],[Count]]</f>
        <v>0.72727272727272729</v>
      </c>
      <c r="U44" s="2">
        <f>COUNTIFS(Table2[Sub-Sector],Table3[[#This Row],[Sub-Sector]],Table2[Rate of Change - Zone],"Positive")/Table3[[#This Row],[Count]]</f>
        <v>0.63636363636363635</v>
      </c>
      <c r="V44" s="2">
        <f>COUNTIFS(Table2[Sub-Sector],Table3[[#This Row],[Sub-Sector]],Table2[Sharpe Ratio],"&gt;=0.10")/Table3[[#This Row],[Count]]</f>
        <v>9.0909090909090912E-2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44">
        <f>_xlfn.RANK.AVG(Table3[[#This Row],[Score]],Table3[Score],1)</f>
        <v>51.5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4">
        <f>_xlfn.RANK.AVG(Table3[[#This Row],[Score 2 ]],Table3[[Score 2 ]],1)</f>
        <v>43</v>
      </c>
    </row>
    <row r="45" spans="1:26" x14ac:dyDescent="0.3">
      <c r="A45" t="s">
        <v>303</v>
      </c>
      <c r="B45">
        <f>COUNTIFS(Table2[Sub-Sector],Table3[[#This Row],[Sub-Sector]])</f>
        <v>6</v>
      </c>
      <c r="C45" s="2">
        <f>COUNTIFS(Table2[Sub-Sector],Table3[[#This Row],[Sub-Sector]],Table2[Uptrend],"Uptrend")/Table3[[#This Row],[Count]]</f>
        <v>0.66666666666666663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0.33333333333333331</v>
      </c>
      <c r="G45" s="2">
        <f>COUNTIFS(Table2[Sub-Sector],Table3[[#This Row],[Sub-Sector]],Table2[1Y Return vs Nifty],"&gt;=10")/Table3[[#This Row],[Count]]</f>
        <v>0.66666666666666663</v>
      </c>
      <c r="H45" s="2">
        <f>COUNTIFS(Table2[Sub-Sector],Table3[[#This Row],[Sub-Sector]],Table2[RSI Exponential â€“ 14D],"&gt;=50")/Table3[[#This Row],[Count]]</f>
        <v>0.5</v>
      </c>
      <c r="I45" s="2">
        <f>COUNTIFS(Table2[Sub-Sector],Table3[[#This Row],[Sub-Sector]],Table2[Relative Volume],"&gt;=1")/Table3[[#This Row],[Count]]</f>
        <v>0.5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0.83333333333333337</v>
      </c>
      <c r="N45" s="2">
        <f>COUNTIFS(Table2[Sub-Sector],Table3[[#This Row],[Sub-Sector]],Table2[% Away From Current Month Low],"&gt;=0.05")/Table3[[#This Row],[Count]]</f>
        <v>0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0.33333333333333331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0.66666666666666663</v>
      </c>
      <c r="S45" s="2">
        <f>COUNTIFS(Table2[Sub-Sector],Table3[[#This Row],[Sub-Sector]],Table2[% Price above 50 EMA],"&gt;=0")/Table3[[#This Row],[Count]]</f>
        <v>0.66666666666666663</v>
      </c>
      <c r="T45" s="2">
        <f>COUNTIFS(Table2[Sub-Sector],Table3[[#This Row],[Sub-Sector]],Table2[% Price above 200 EMA],"&gt;=0")/Table3[[#This Row],[Count]]</f>
        <v>0.83333333333333337</v>
      </c>
      <c r="U45" s="2">
        <f>COUNTIFS(Table2[Sub-Sector],Table3[[#This Row],[Sub-Sector]],Table2[Rate of Change - Zone],"Positive")/Table3[[#This Row],[Count]]</f>
        <v>0.66666666666666663</v>
      </c>
      <c r="V45" s="2">
        <f>COUNTIFS(Table2[Sub-Sector],Table3[[#This Row],[Sub-Sector]],Table2[Sharpe Ratio],"&gt;=0.10")/Table3[[#This Row],[Count]]</f>
        <v>0.66666666666666663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45">
        <f>_xlfn.RANK.AVG(Table3[[#This Row],[Score]],Table3[Score],1)</f>
        <v>91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5">
        <f>_xlfn.RANK.AVG(Table3[[#This Row],[Score 2 ]],Table3[[Score 2 ]],1)</f>
        <v>44</v>
      </c>
    </row>
    <row r="46" spans="1:26" x14ac:dyDescent="0.3">
      <c r="A46" t="s">
        <v>551</v>
      </c>
      <c r="B46">
        <f>COUNTIFS(Table2[Sub-Sector],Table3[[#This Row],[Sub-Sector]])</f>
        <v>2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0.5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</v>
      </c>
      <c r="H46" s="2">
        <f>COUNTIFS(Table2[Sub-Sector],Table3[[#This Row],[Sub-Sector]],Table2[RSI Exponential â€“ 14D],"&gt;=50")/Table3[[#This Row],[Count]]</f>
        <v>1</v>
      </c>
      <c r="I46" s="2">
        <f>COUNTIFS(Table2[Sub-Sector],Table3[[#This Row],[Sub-Sector]],Table2[Relative Volume],"&gt;=1")/Table3[[#This Row],[Count]]</f>
        <v>0.5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1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1</v>
      </c>
      <c r="V46" s="2">
        <f>COUNTIFS(Table2[Sub-Sector],Table3[[#This Row],[Sub-Sector]],Table2[Sharpe Ratio],"&gt;=0.10")/Table3[[#This Row],[Count]]</f>
        <v>0.5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6">
        <f>_xlfn.RANK.AVG(Table3[[#This Row],[Score]],Table3[Score],1)</f>
        <v>43.5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6">
        <f>_xlfn.RANK.AVG(Table3[[#This Row],[Score 2 ]],Table3[[Score 2 ]],1)</f>
        <v>45</v>
      </c>
    </row>
    <row r="47" spans="1:26" x14ac:dyDescent="0.3">
      <c r="A47" t="s">
        <v>925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</v>
      </c>
      <c r="I47" s="2">
        <f>COUNTIFS(Table2[Sub-Sector],Table3[[#This Row],[Sub-Sector]],Table2[Relative Volume],"&gt;=1")/Table3[[#This Row],[Count]]</f>
        <v>0.5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</v>
      </c>
      <c r="V47" s="2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47">
        <f>_xlfn.RANK.AVG(Table3[[#This Row],[Score]],Table3[Score],1)</f>
        <v>70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7">
        <f>_xlfn.RANK.AVG(Table3[[#This Row],[Score 2 ]],Table3[[Score 2 ]],1)</f>
        <v>46</v>
      </c>
    </row>
    <row r="48" spans="1:26" x14ac:dyDescent="0.3">
      <c r="A48" t="s">
        <v>144</v>
      </c>
      <c r="B48">
        <f>COUNTIFS(Table2[Sub-Sector],Table3[[#This Row],[Sub-Sector]])</f>
        <v>8</v>
      </c>
      <c r="C48" s="2">
        <f>COUNTIFS(Table2[Sub-Sector],Table3[[#This Row],[Sub-Sector]],Table2[Uptrend],"Uptrend")/Table3[[#This Row],[Count]]</f>
        <v>0.75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0.5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0.75</v>
      </c>
      <c r="H48" s="2">
        <f>COUNTIFS(Table2[Sub-Sector],Table3[[#This Row],[Sub-Sector]],Table2[RSI Exponential â€“ 14D],"&gt;=50")/Table3[[#This Row],[Count]]</f>
        <v>0.5</v>
      </c>
      <c r="I48" s="2">
        <f>COUNTIFS(Table2[Sub-Sector],Table3[[#This Row],[Sub-Sector]],Table2[Relative Volume],"&gt;=1")/Table3[[#This Row],[Count]]</f>
        <v>0.25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0.75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0.375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0.625</v>
      </c>
      <c r="S48" s="2">
        <f>COUNTIFS(Table2[Sub-Sector],Table3[[#This Row],[Sub-Sector]],Table2[% Price above 50 EMA],"&gt;=0")/Table3[[#This Row],[Count]]</f>
        <v>0.75</v>
      </c>
      <c r="T48" s="2">
        <f>COUNTIFS(Table2[Sub-Sector],Table3[[#This Row],[Sub-Sector]],Table2[% Price above 200 EMA],"&gt;=0")/Table3[[#This Row],[Count]]</f>
        <v>0.875</v>
      </c>
      <c r="U48" s="2">
        <f>COUNTIFS(Table2[Sub-Sector],Table3[[#This Row],[Sub-Sector]],Table2[Rate of Change - Zone],"Positive")/Table3[[#This Row],[Count]]</f>
        <v>0.625</v>
      </c>
      <c r="V48" s="2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48">
        <f>_xlfn.RANK.AVG(Table3[[#This Row],[Score]],Table3[Score],1)</f>
        <v>65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8">
        <f>_xlfn.RANK.AVG(Table3[[#This Row],[Score 2 ]],Table3[[Score 2 ]],1)</f>
        <v>48</v>
      </c>
    </row>
    <row r="49" spans="1:26" x14ac:dyDescent="0.3">
      <c r="A49" t="s">
        <v>98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0.8</v>
      </c>
      <c r="D49" s="2">
        <f>COUNTIFS(Table2[Sub-Sector],Table3[[#This Row],[Sub-Sector]],Table2[1W Return vs Nifty],"&gt;=5")/Table3[[#This Row],[Count]]</f>
        <v>0.2</v>
      </c>
      <c r="E49" s="2">
        <f>COUNTIFS(Table2[Sub-Sector],Table3[[#This Row],[Sub-Sector]],Table2[1M Return vs Nifty],"&gt;=5")/Table3[[#This Row],[Count]]</f>
        <v>0.2</v>
      </c>
      <c r="F49" s="2">
        <f>COUNTIFS(Table2[Sub-Sector],Table3[[#This Row],[Sub-Sector]],Table2[6M Return vs Nifty],"&gt;=10")/Table3[[#This Row],[Count]]</f>
        <v>0.2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0.8</v>
      </c>
      <c r="I49" s="2">
        <f>COUNTIFS(Table2[Sub-Sector],Table3[[#This Row],[Sub-Sector]],Table2[Relative Volume],"&gt;=1")/Table3[[#This Row],[Count]]</f>
        <v>0.6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0.2</v>
      </c>
      <c r="M49" s="2">
        <f>COUNTIFS(Table2[Sub-Sector],Table3[[#This Row],[Sub-Sector]],Table2[% Away From Current Week High],"&lt;=0.05")/Table3[[#This Row],[Count]]</f>
        <v>0.8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0.8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0.4</v>
      </c>
      <c r="V49" s="2">
        <f>COUNTIFS(Table2[Sub-Sector],Table3[[#This Row],[Sub-Sector]],Table2[Sharpe Ratio],"&gt;=0.10")/Table3[[#This Row],[Count]]</f>
        <v>0.8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49">
        <f>_xlfn.RANK.AVG(Table3[[#This Row],[Score]],Table3[Score],1)</f>
        <v>56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9">
        <f>_xlfn.RANK.AVG(Table3[[#This Row],[Score 2 ]],Table3[[Score 2 ]],1)</f>
        <v>48</v>
      </c>
    </row>
    <row r="50" spans="1:26" x14ac:dyDescent="0.3">
      <c r="A50" t="s">
        <v>133</v>
      </c>
      <c r="B50">
        <f>COUNTIFS(Table2[Sub-Sector],Table3[[#This Row],[Sub-Sector]])</f>
        <v>20</v>
      </c>
      <c r="C50" s="2">
        <f>COUNTIFS(Table2[Sub-Sector],Table3[[#This Row],[Sub-Sector]],Table2[Uptrend],"Uptrend")/Table3[[#This Row],[Count]]</f>
        <v>0.95</v>
      </c>
      <c r="D50" s="2">
        <f>COUNTIFS(Table2[Sub-Sector],Table3[[#This Row],[Sub-Sector]],Table2[1W Return vs Nifty],"&gt;=5")/Table3[[#This Row],[Count]]</f>
        <v>0.25</v>
      </c>
      <c r="E50" s="2">
        <f>COUNTIFS(Table2[Sub-Sector],Table3[[#This Row],[Sub-Sector]],Table2[1M Return vs Nifty],"&gt;=5")/Table3[[#This Row],[Count]]</f>
        <v>0.2</v>
      </c>
      <c r="F50" s="2">
        <f>COUNTIFS(Table2[Sub-Sector],Table3[[#This Row],[Sub-Sector]],Table2[6M Return vs Nifty],"&gt;=10")/Table3[[#This Row],[Count]]</f>
        <v>0.55000000000000004</v>
      </c>
      <c r="G50" s="2">
        <f>COUNTIFS(Table2[Sub-Sector],Table3[[#This Row],[Sub-Sector]],Table2[1Y Return vs Nifty],"&gt;=10")/Table3[[#This Row],[Count]]</f>
        <v>0.85</v>
      </c>
      <c r="H50" s="2">
        <f>COUNTIFS(Table2[Sub-Sector],Table3[[#This Row],[Sub-Sector]],Table2[RSI Exponential â€“ 14D],"&gt;=50")/Table3[[#This Row],[Count]]</f>
        <v>0.3</v>
      </c>
      <c r="I50" s="2">
        <f>COUNTIFS(Table2[Sub-Sector],Table3[[#This Row],[Sub-Sector]],Table2[Relative Volume],"&gt;=1")/Table3[[#This Row],[Count]]</f>
        <v>0.4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0.1</v>
      </c>
      <c r="M50" s="2">
        <f>COUNTIFS(Table2[Sub-Sector],Table3[[#This Row],[Sub-Sector]],Table2[% Away From Current Week High],"&lt;=0.05")/Table3[[#This Row],[Count]]</f>
        <v>0.45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0.95</v>
      </c>
      <c r="P50" s="2">
        <f>COUNTIFS(Table2[Sub-Sector],Table3[[#This Row],[Sub-Sector]],Table2[% Away From 52W High],"&lt;=10")/Table3[[#This Row],[Count]]</f>
        <v>0.3</v>
      </c>
      <c r="Q50" s="2">
        <f>COUNTIFS(Table2[Sub-Sector],Table3[[#This Row],[Sub-Sector]],Table2[% Away From 52W Low],"&gt;=10")/Table3[[#This Row],[Count]]</f>
        <v>0.95</v>
      </c>
      <c r="R50" s="2">
        <f>COUNTIFS(Table2[Sub-Sector],Table3[[#This Row],[Sub-Sector]],Table2[% Price above 20 EMA],"&gt;=0")/Table3[[#This Row],[Count]]</f>
        <v>0.4</v>
      </c>
      <c r="S50" s="2">
        <f>COUNTIFS(Table2[Sub-Sector],Table3[[#This Row],[Sub-Sector]],Table2[% Price above 50 EMA],"&gt;=0")/Table3[[#This Row],[Count]]</f>
        <v>0.7</v>
      </c>
      <c r="T50" s="2">
        <f>COUNTIFS(Table2[Sub-Sector],Table3[[#This Row],[Sub-Sector]],Table2[% Price above 200 EMA],"&gt;=0")/Table3[[#This Row],[Count]]</f>
        <v>0.95</v>
      </c>
      <c r="U50" s="2">
        <f>COUNTIFS(Table2[Sub-Sector],Table3[[#This Row],[Sub-Sector]],Table2[Rate of Change - Zone],"Positive")/Table3[[#This Row],[Count]]</f>
        <v>0.4</v>
      </c>
      <c r="V50" s="2">
        <f>COUNTIFS(Table2[Sub-Sector],Table3[[#This Row],[Sub-Sector]],Table2[Sharpe Ratio],"&gt;=0.10")/Table3[[#This Row],[Count]]</f>
        <v>0.55000000000000004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50">
        <f>_xlfn.RANK.AVG(Table3[[#This Row],[Score]],Table3[Score],1)</f>
        <v>49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0">
        <f>_xlfn.RANK.AVG(Table3[[#This Row],[Score 2 ]],Table3[[Score 2 ]],1)</f>
        <v>48</v>
      </c>
    </row>
    <row r="51" spans="1:26" x14ac:dyDescent="0.3">
      <c r="A51" t="s">
        <v>942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0.66666666666666663</v>
      </c>
      <c r="D51" s="2">
        <f>COUNTIFS(Table2[Sub-Sector],Table3[[#This Row],[Sub-Sector]],Table2[1W Return vs Nifty],"&gt;=5")/Table3[[#This Row],[Count]]</f>
        <v>0.66666666666666663</v>
      </c>
      <c r="E51" s="2">
        <f>COUNTIFS(Table2[Sub-Sector],Table3[[#This Row],[Sub-Sector]],Table2[1M Return vs Nifty],"&gt;=5")/Table3[[#This Row],[Count]]</f>
        <v>0.66666666666666663</v>
      </c>
      <c r="F51" s="2">
        <f>COUNTIFS(Table2[Sub-Sector],Table3[[#This Row],[Sub-Sector]],Table2[6M Return vs Nifty],"&gt;=10")/Table3[[#This Row],[Count]]</f>
        <v>0.33333333333333331</v>
      </c>
      <c r="G51" s="2">
        <f>COUNTIFS(Table2[Sub-Sector],Table3[[#This Row],[Sub-Sector]],Table2[1Y Return vs Nifty],"&gt;=10")/Table3[[#This Row],[Count]]</f>
        <v>0.33333333333333331</v>
      </c>
      <c r="H51" s="2">
        <f>COUNTIFS(Table2[Sub-Sector],Table3[[#This Row],[Sub-Sector]],Table2[RSI Exponential â€“ 14D],"&gt;=50")/Table3[[#This Row],[Count]]</f>
        <v>0.66666666666666663</v>
      </c>
      <c r="I51" s="2">
        <f>COUNTIFS(Table2[Sub-Sector],Table3[[#This Row],[Sub-Sector]],Table2[Relative Volume],"&gt;=1")/Table3[[#This Row],[Count]]</f>
        <v>0.66666666666666663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0.66666666666666663</v>
      </c>
      <c r="M51" s="2">
        <f>COUNTIFS(Table2[Sub-Sector],Table3[[#This Row],[Sub-Sector]],Table2[% Away From Current Week High],"&lt;=0.05")/Table3[[#This Row],[Count]]</f>
        <v>0.66666666666666663</v>
      </c>
      <c r="N51" s="2">
        <f>COUNTIFS(Table2[Sub-Sector],Table3[[#This Row],[Sub-Sector]],Table2[% Away From Current Month Low],"&gt;=0.05")/Table3[[#This Row],[Count]]</f>
        <v>0.33333333333333331</v>
      </c>
      <c r="O51" s="2">
        <f>COUNTIFS(Table2[Sub-Sector],Table3[[#This Row],[Sub-Sector]],Table2[% Away From Current Month High],"&lt;=0.05")/Table3[[#This Row],[Count]]</f>
        <v>0.66666666666666663</v>
      </c>
      <c r="P51" s="2">
        <f>COUNTIFS(Table2[Sub-Sector],Table3[[#This Row],[Sub-Sector]],Table2[% Away From 52W High],"&lt;=10")/Table3[[#This Row],[Count]]</f>
        <v>0.33333333333333331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0.66666666666666663</v>
      </c>
      <c r="V51" s="2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51">
        <f>_xlfn.RANK.AVG(Table3[[#This Row],[Score]],Table3[Score],1)</f>
        <v>32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1">
        <f>_xlfn.RANK.AVG(Table3[[#This Row],[Score 2 ]],Table3[[Score 2 ]],1)</f>
        <v>50.5</v>
      </c>
    </row>
    <row r="52" spans="1:26" x14ac:dyDescent="0.3">
      <c r="A52" t="s">
        <v>569</v>
      </c>
      <c r="B52">
        <f>COUNTIFS(Table2[Sub-Sector],Table3[[#This Row],[Sub-Sector]])</f>
        <v>3</v>
      </c>
      <c r="C52" s="2">
        <f>COUNTIFS(Table2[Sub-Sector],Table3[[#This Row],[Sub-Sector]],Table2[Uptrend],"Uptrend")/Table3[[#This Row],[Count]]</f>
        <v>0.33333333333333331</v>
      </c>
      <c r="D52" s="2">
        <f>COUNTIFS(Table2[Sub-Sector],Table3[[#This Row],[Sub-Sector]],Table2[1W Return vs Nifty],"&gt;=5")/Table3[[#This Row],[Count]]</f>
        <v>1</v>
      </c>
      <c r="E52" s="2">
        <f>COUNTIFS(Table2[Sub-Sector],Table3[[#This Row],[Sub-Sector]],Table2[1M Return vs Nifty],"&gt;=5")/Table3[[#This Row],[Count]]</f>
        <v>0.66666666666666663</v>
      </c>
      <c r="F52" s="2">
        <f>COUNTIFS(Table2[Sub-Sector],Table3[[#This Row],[Sub-Sector]],Table2[6M Return vs Nifty],"&gt;=10")/Table3[[#This Row],[Count]]</f>
        <v>0.33333333333333331</v>
      </c>
      <c r="G52" s="2">
        <f>COUNTIFS(Table2[Sub-Sector],Table3[[#This Row],[Sub-Sector]],Table2[1Y Return vs Nifty],"&gt;=10")/Table3[[#This Row],[Count]]</f>
        <v>0.33333333333333331</v>
      </c>
      <c r="H52" s="2">
        <f>COUNTIFS(Table2[Sub-Sector],Table3[[#This Row],[Sub-Sector]],Table2[RSI Exponential â€“ 14D],"&gt;=50")/Table3[[#This Row],[Count]]</f>
        <v>0.66666666666666663</v>
      </c>
      <c r="I52" s="2">
        <f>COUNTIFS(Table2[Sub-Sector],Table3[[#This Row],[Sub-Sector]],Table2[Relative Volume],"&gt;=1")/Table3[[#This Row],[Count]]</f>
        <v>0.66666666666666663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0.33333333333333331</v>
      </c>
      <c r="M52" s="2">
        <f>COUNTIFS(Table2[Sub-Sector],Table3[[#This Row],[Sub-Sector]],Table2[% Away From Current Week High],"&lt;=0.05")/Table3[[#This Row],[Count]]</f>
        <v>0.33333333333333331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0.66666666666666663</v>
      </c>
      <c r="P52" s="2">
        <f>COUNTIFS(Table2[Sub-Sector],Table3[[#This Row],[Sub-Sector]],Table2[% Away From 52W High],"&lt;=10")/Table3[[#This Row],[Count]]</f>
        <v>0.33333333333333331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0.66666666666666663</v>
      </c>
      <c r="S52" s="2">
        <f>COUNTIFS(Table2[Sub-Sector],Table3[[#This Row],[Sub-Sector]],Table2[% Price above 50 EMA],"&gt;=0")/Table3[[#This Row],[Count]]</f>
        <v>0.66666666666666663</v>
      </c>
      <c r="T52" s="2">
        <f>COUNTIFS(Table2[Sub-Sector],Table3[[#This Row],[Sub-Sector]],Table2[% Price above 200 EMA],"&gt;=0")/Table3[[#This Row],[Count]]</f>
        <v>0.33333333333333331</v>
      </c>
      <c r="U52" s="2">
        <f>COUNTIFS(Table2[Sub-Sector],Table3[[#This Row],[Sub-Sector]],Table2[Rate of Change - Zone],"Positive")/Table3[[#This Row],[Count]]</f>
        <v>0.66666666666666663</v>
      </c>
      <c r="V52" s="2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52">
        <f>_xlfn.RANK.AVG(Table3[[#This Row],[Score]],Table3[Score],1)</f>
        <v>43.5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2">
        <f>_xlfn.RANK.AVG(Table3[[#This Row],[Score 2 ]],Table3[[Score 2 ]],1)</f>
        <v>50.5</v>
      </c>
    </row>
    <row r="53" spans="1:26" x14ac:dyDescent="0.3">
      <c r="A53" t="s">
        <v>897</v>
      </c>
      <c r="B53">
        <f>COUNTIFS(Table2[Sub-Sector],Table3[[#This Row],[Sub-Sector]])</f>
        <v>3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0.33333333333333331</v>
      </c>
      <c r="E53" s="2">
        <f>COUNTIFS(Table2[Sub-Sector],Table3[[#This Row],[Sub-Sector]],Table2[1M Return vs Nifty],"&gt;=5")/Table3[[#This Row],[Count]]</f>
        <v>0.33333333333333331</v>
      </c>
      <c r="F53" s="2">
        <f>COUNTIFS(Table2[Sub-Sector],Table3[[#This Row],[Sub-Sector]],Table2[6M Return vs Nifty],"&gt;=10")/Table3[[#This Row],[Count]]</f>
        <v>0.33333333333333331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0.33333333333333331</v>
      </c>
      <c r="M53" s="2">
        <f>COUNTIFS(Table2[Sub-Sector],Table3[[#This Row],[Sub-Sector]],Table2[% Away From Current Week High],"&lt;=0.05")/Table3[[#This Row],[Count]]</f>
        <v>0.66666666666666663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0.33333333333333331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0.66666666666666663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53">
        <f>_xlfn.RANK.AVG(Table3[[#This Row],[Score]],Table3[Score],1)</f>
        <v>26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3">
        <f>_xlfn.RANK.AVG(Table3[[#This Row],[Score 2 ]],Table3[[Score 2 ]],1)</f>
        <v>52</v>
      </c>
    </row>
    <row r="54" spans="1:26" x14ac:dyDescent="0.3">
      <c r="A54" t="s">
        <v>231</v>
      </c>
      <c r="B54">
        <f>COUNTIFS(Table2[Sub-Sector],Table3[[#This Row],[Sub-Sector]])</f>
        <v>9</v>
      </c>
      <c r="C54" s="2">
        <f>COUNTIFS(Table2[Sub-Sector],Table3[[#This Row],[Sub-Sector]],Table2[Uptrend],"Uptrend")/Table3[[#This Row],[Count]]</f>
        <v>0.55555555555555558</v>
      </c>
      <c r="D54" s="2">
        <f>COUNTIFS(Table2[Sub-Sector],Table3[[#This Row],[Sub-Sector]],Table2[1W Return vs Nifty],"&gt;=5")/Table3[[#This Row],[Count]]</f>
        <v>0.44444444444444442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0.55555555555555558</v>
      </c>
      <c r="G54" s="2">
        <f>COUNTIFS(Table2[Sub-Sector],Table3[[#This Row],[Sub-Sector]],Table2[1Y Return vs Nifty],"&gt;=10")/Table3[[#This Row],[Count]]</f>
        <v>0.66666666666666663</v>
      </c>
      <c r="H54" s="2">
        <f>COUNTIFS(Table2[Sub-Sector],Table3[[#This Row],[Sub-Sector]],Table2[RSI Exponential â€“ 14D],"&gt;=50")/Table3[[#This Row],[Count]]</f>
        <v>0.77777777777777779</v>
      </c>
      <c r="I54" s="2">
        <f>COUNTIFS(Table2[Sub-Sector],Table3[[#This Row],[Sub-Sector]],Table2[Relative Volume],"&gt;=1")/Table3[[#This Row],[Count]]</f>
        <v>0.44444444444444442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0.33333333333333331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0.88888888888888884</v>
      </c>
      <c r="P54" s="2">
        <f>COUNTIFS(Table2[Sub-Sector],Table3[[#This Row],[Sub-Sector]],Table2[% Away From 52W High],"&lt;=10")/Table3[[#This Row],[Count]]</f>
        <v>0.44444444444444442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0.66666666666666663</v>
      </c>
      <c r="S54" s="2">
        <f>COUNTIFS(Table2[Sub-Sector],Table3[[#This Row],[Sub-Sector]],Table2[% Price above 50 EMA],"&gt;=0")/Table3[[#This Row],[Count]]</f>
        <v>0.77777777777777779</v>
      </c>
      <c r="T54" s="2">
        <f>COUNTIFS(Table2[Sub-Sector],Table3[[#This Row],[Sub-Sector]],Table2[% Price above 200 EMA],"&gt;=0")/Table3[[#This Row],[Count]]</f>
        <v>0.77777777777777779</v>
      </c>
      <c r="U54" s="2">
        <f>COUNTIFS(Table2[Sub-Sector],Table3[[#This Row],[Sub-Sector]],Table2[Rate of Change - Zone],"Positive")/Table3[[#This Row],[Count]]</f>
        <v>0.44444444444444442</v>
      </c>
      <c r="V54" s="2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4">
        <f>_xlfn.RANK.AVG(Table3[[#This Row],[Score]],Table3[Score],1)</f>
        <v>55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4">
        <f>_xlfn.RANK.AVG(Table3[[#This Row],[Score 2 ]],Table3[[Score 2 ]],1)</f>
        <v>53</v>
      </c>
    </row>
    <row r="55" spans="1:26" x14ac:dyDescent="0.3">
      <c r="A55" t="s">
        <v>201</v>
      </c>
      <c r="B55">
        <f>COUNTIFS(Table2[Sub-Sector],Table3[[#This Row],[Sub-Sector]])</f>
        <v>25</v>
      </c>
      <c r="C55" s="2">
        <f>COUNTIFS(Table2[Sub-Sector],Table3[[#This Row],[Sub-Sector]],Table2[Uptrend],"Uptrend")/Table3[[#This Row],[Count]]</f>
        <v>0.96</v>
      </c>
      <c r="D55" s="2">
        <f>COUNTIFS(Table2[Sub-Sector],Table3[[#This Row],[Sub-Sector]],Table2[1W Return vs Nifty],"&gt;=5")/Table3[[#This Row],[Count]]</f>
        <v>0.12</v>
      </c>
      <c r="E55" s="2">
        <f>COUNTIFS(Table2[Sub-Sector],Table3[[#This Row],[Sub-Sector]],Table2[1M Return vs Nifty],"&gt;=5")/Table3[[#This Row],[Count]]</f>
        <v>0.2</v>
      </c>
      <c r="F55" s="2">
        <f>COUNTIFS(Table2[Sub-Sector],Table3[[#This Row],[Sub-Sector]],Table2[6M Return vs Nifty],"&gt;=10")/Table3[[#This Row],[Count]]</f>
        <v>0.56000000000000005</v>
      </c>
      <c r="G55" s="2">
        <f>COUNTIFS(Table2[Sub-Sector],Table3[[#This Row],[Sub-Sector]],Table2[1Y Return vs Nifty],"&gt;=10")/Table3[[#This Row],[Count]]</f>
        <v>0.6</v>
      </c>
      <c r="H55" s="2">
        <f>COUNTIFS(Table2[Sub-Sector],Table3[[#This Row],[Sub-Sector]],Table2[RSI Exponential â€“ 14D],"&gt;=50")/Table3[[#This Row],[Count]]</f>
        <v>0.56000000000000005</v>
      </c>
      <c r="I55" s="2">
        <f>COUNTIFS(Table2[Sub-Sector],Table3[[#This Row],[Sub-Sector]],Table2[Relative Volume],"&gt;=1")/Table3[[#This Row],[Count]]</f>
        <v>0.32</v>
      </c>
      <c r="J55" s="2">
        <f>COUNTIFS(Table2[Sub-Sector],Table3[[#This Row],[Sub-Sector]],Table2[% Away From Day Low],"&gt;=0.05")/Table3[[#This Row],[Count]]</f>
        <v>0.04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0.08</v>
      </c>
      <c r="M55" s="2">
        <f>COUNTIFS(Table2[Sub-Sector],Table3[[#This Row],[Sub-Sector]],Table2[% Away From Current Week High],"&lt;=0.05")/Table3[[#This Row],[Count]]</f>
        <v>0.64</v>
      </c>
      <c r="N55" s="2">
        <f>COUNTIFS(Table2[Sub-Sector],Table3[[#This Row],[Sub-Sector]],Table2[% Away From Current Month Low],"&gt;=0.05")/Table3[[#This Row],[Count]]</f>
        <v>0.04</v>
      </c>
      <c r="O55" s="2">
        <f>COUNTIFS(Table2[Sub-Sector],Table3[[#This Row],[Sub-Sector]],Table2[% Away From Current Month High],"&lt;=0.05")/Table3[[#This Row],[Count]]</f>
        <v>0.92</v>
      </c>
      <c r="P55" s="2">
        <f>COUNTIFS(Table2[Sub-Sector],Table3[[#This Row],[Sub-Sector]],Table2[% Away From 52W High],"&lt;=10")/Table3[[#This Row],[Count]]</f>
        <v>0.6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0.6</v>
      </c>
      <c r="S55" s="2">
        <f>COUNTIFS(Table2[Sub-Sector],Table3[[#This Row],[Sub-Sector]],Table2[% Price above 50 EMA],"&gt;=0")/Table3[[#This Row],[Count]]</f>
        <v>0.92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0.56000000000000005</v>
      </c>
      <c r="V55" s="2">
        <f>COUNTIFS(Table2[Sub-Sector],Table3[[#This Row],[Sub-Sector]],Table2[Sharpe Ratio],"&gt;=0.10")/Table3[[#This Row],[Count]]</f>
        <v>0.44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5">
        <f>_xlfn.RANK.AVG(Table3[[#This Row],[Score]],Table3[Score],1)</f>
        <v>62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5">
        <f>_xlfn.RANK.AVG(Table3[[#This Row],[Score 2 ]],Table3[[Score 2 ]],1)</f>
        <v>54.5</v>
      </c>
    </row>
    <row r="56" spans="1:26" x14ac:dyDescent="0.3">
      <c r="A56" t="s">
        <v>1199</v>
      </c>
      <c r="B56">
        <f>COUNTIFS(Table2[Sub-Sector],Table3[[#This Row],[Sub-Sector]])</f>
        <v>2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0.5</v>
      </c>
      <c r="I56" s="2">
        <f>COUNTIFS(Table2[Sub-Sector],Table3[[#This Row],[Sub-Sector]],Table2[Relative Volume],"&gt;=1")/Table3[[#This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0.5</v>
      </c>
      <c r="M56" s="2">
        <f>COUNTIFS(Table2[Sub-Sector],Table3[[#This Row],[Sub-Sector]],Table2[% Away From Current Week High],"&lt;=0.05")/Table3[[#This Row],[Count]]</f>
        <v>0.5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0.5</v>
      </c>
      <c r="S56" s="2">
        <f>COUNTIFS(Table2[Sub-Sector],Table3[[#This Row],[Sub-Sector]],Table2[% Price above 50 EMA],"&gt;=0")/Table3[[#This Row],[Count]]</f>
        <v>0.5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0.5</v>
      </c>
      <c r="V56" s="2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56">
        <f>_xlfn.RANK.AVG(Table3[[#This Row],[Score]],Table3[Score],1)</f>
        <v>74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6">
        <f>_xlfn.RANK.AVG(Table3[[#This Row],[Score 2 ]],Table3[[Score 2 ]],1)</f>
        <v>54.5</v>
      </c>
    </row>
    <row r="57" spans="1:26" x14ac:dyDescent="0.3">
      <c r="A57" t="s">
        <v>626</v>
      </c>
      <c r="B57">
        <f>COUNTIFS(Table2[Sub-Sector],Table3[[#This Row],[Sub-Sector]])</f>
        <v>14</v>
      </c>
      <c r="C57" s="2">
        <f>COUNTIFS(Table2[Sub-Sector],Table3[[#This Row],[Sub-Sector]],Table2[Uptrend],"Uptrend")/Table3[[#This Row],[Count]]</f>
        <v>0.7142857142857143</v>
      </c>
      <c r="D57" s="2">
        <f>COUNTIFS(Table2[Sub-Sector],Table3[[#This Row],[Sub-Sector]],Table2[1W Return vs Nifty],"&gt;=5")/Table3[[#This Row],[Count]]</f>
        <v>7.1428571428571425E-2</v>
      </c>
      <c r="E57" s="2">
        <f>COUNTIFS(Table2[Sub-Sector],Table3[[#This Row],[Sub-Sector]],Table2[1M Return vs Nifty],"&gt;=5")/Table3[[#This Row],[Count]]</f>
        <v>0.35714285714285715</v>
      </c>
      <c r="F57" s="2">
        <f>COUNTIFS(Table2[Sub-Sector],Table3[[#This Row],[Sub-Sector]],Table2[6M Return vs Nifty],"&gt;=10")/Table3[[#This Row],[Count]]</f>
        <v>0.21428571428571427</v>
      </c>
      <c r="G57" s="2">
        <f>COUNTIFS(Table2[Sub-Sector],Table3[[#This Row],[Sub-Sector]],Table2[1Y Return vs Nifty],"&gt;=10")/Table3[[#This Row],[Count]]</f>
        <v>0.7142857142857143</v>
      </c>
      <c r="H57" s="2">
        <f>COUNTIFS(Table2[Sub-Sector],Table3[[#This Row],[Sub-Sector]],Table2[RSI Exponential â€“ 14D],"&gt;=50")/Table3[[#This Row],[Count]]</f>
        <v>0.7142857142857143</v>
      </c>
      <c r="I57" s="2">
        <f>COUNTIFS(Table2[Sub-Sector],Table3[[#This Row],[Sub-Sector]],Table2[Relative Volume],"&gt;=1")/Table3[[#This Row],[Count]]</f>
        <v>0.5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0.21428571428571427</v>
      </c>
      <c r="M57" s="2">
        <f>COUNTIFS(Table2[Sub-Sector],Table3[[#This Row],[Sub-Sector]],Table2[% Away From Current Week High],"&lt;=0.05")/Table3[[#This Row],[Count]]</f>
        <v>0.5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0.42857142857142855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0.7142857142857143</v>
      </c>
      <c r="S57" s="2">
        <f>COUNTIFS(Table2[Sub-Sector],Table3[[#This Row],[Sub-Sector]],Table2[% Price above 50 EMA],"&gt;=0")/Table3[[#This Row],[Count]]</f>
        <v>0.8571428571428571</v>
      </c>
      <c r="T57" s="2">
        <f>COUNTIFS(Table2[Sub-Sector],Table3[[#This Row],[Sub-Sector]],Table2[% Price above 200 EMA],"&gt;=0")/Table3[[#This Row],[Count]]</f>
        <v>0.8571428571428571</v>
      </c>
      <c r="U57" s="2">
        <f>COUNTIFS(Table2[Sub-Sector],Table3[[#This Row],[Sub-Sector]],Table2[Rate of Change - Zone],"Positive")/Table3[[#This Row],[Count]]</f>
        <v>0.6428571428571429</v>
      </c>
      <c r="V57" s="2">
        <f>COUNTIFS(Table2[Sub-Sector],Table3[[#This Row],[Sub-Sector]],Table2[Sharpe Ratio],"&gt;=0.10")/Table3[[#This Row],[Count]]</f>
        <v>0.14285714285714285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57">
        <f>_xlfn.RANK.AVG(Table3[[#This Row],[Score]],Table3[Score],1)</f>
        <v>63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7">
        <f>_xlfn.RANK.AVG(Table3[[#This Row],[Score 2 ]],Table3[[Score 2 ]],1)</f>
        <v>56</v>
      </c>
    </row>
    <row r="58" spans="1:26" x14ac:dyDescent="0.3">
      <c r="A58" t="s">
        <v>633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0.25</v>
      </c>
      <c r="E58" s="2">
        <f>COUNTIFS(Table2[Sub-Sector],Table3[[#This Row],[Sub-Sector]],Table2[1M Return vs Nifty],"&gt;=5")/Table3[[#This Row],[Count]]</f>
        <v>0.25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0.25</v>
      </c>
      <c r="I58" s="2">
        <f>COUNTIFS(Table2[Sub-Sector],Table3[[#This Row],[Sub-Sector]],Table2[Relative Volume],"&gt;=1")/Table3[[#This Row],[Count]]</f>
        <v>0.5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0.25</v>
      </c>
      <c r="M58" s="2">
        <f>COUNTIFS(Table2[Sub-Sector],Table3[[#This Row],[Sub-Sector]],Table2[% Away From Current Week High],"&lt;=0.05")/Table3[[#This Row],[Count]]</f>
        <v>0.25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0.75</v>
      </c>
      <c r="P58" s="2">
        <f>COUNTIFS(Table2[Sub-Sector],Table3[[#This Row],[Sub-Sector]],Table2[% Away From 52W High],"&lt;=10")/Table3[[#This Row],[Count]]</f>
        <v>0.25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0.25</v>
      </c>
      <c r="S58" s="2">
        <f>COUNTIFS(Table2[Sub-Sector],Table3[[#This Row],[Sub-Sector]],Table2[% Price above 50 EMA],"&gt;=0")/Table3[[#This Row],[Count]]</f>
        <v>0.5</v>
      </c>
      <c r="T58" s="2">
        <f>COUNTIFS(Table2[Sub-Sector],Table3[[#This Row],[Sub-Sector]],Table2[% Price above 200 EMA],"&gt;=0")/Table3[[#This Row],[Count]]</f>
        <v>0.75</v>
      </c>
      <c r="U58" s="2">
        <f>COUNTIFS(Table2[Sub-Sector],Table3[[#This Row],[Sub-Sector]],Table2[Rate of Change - Zone],"Positive")/Table3[[#This Row],[Count]]</f>
        <v>0.25</v>
      </c>
      <c r="V58" s="2">
        <f>COUNTIFS(Table2[Sub-Sector],Table3[[#This Row],[Sub-Sector]],Table2[Sharpe Ratio],"&gt;=0.10")/Table3[[#This Row],[Count]]</f>
        <v>0.25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58">
        <f>_xlfn.RANK.AVG(Table3[[#This Row],[Score]],Table3[Score],1)</f>
        <v>59.5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8">
        <f>_xlfn.RANK.AVG(Table3[[#This Row],[Score 2 ]],Table3[[Score 2 ]],1)</f>
        <v>57</v>
      </c>
    </row>
    <row r="59" spans="1:26" x14ac:dyDescent="0.3">
      <c r="A59" t="s">
        <v>928</v>
      </c>
      <c r="B59">
        <f>COUNTIFS(Table2[Sub-Sector],Table3[[#This Row],[Sub-Sector]])</f>
        <v>2</v>
      </c>
      <c r="C59" s="2">
        <f>COUNTIFS(Table2[Sub-Sector],Table3[[#This Row],[Sub-Sector]],Table2[Uptrend],"Uptrend")/Table3[[#This Row],[Count]]</f>
        <v>0.5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0.5</v>
      </c>
      <c r="F59" s="2">
        <f>COUNTIFS(Table2[Sub-Sector],Table3[[#This Row],[Sub-Sector]],Table2[6M Return vs Nifty],"&gt;=10")/Table3[[#This Row],[Count]]</f>
        <v>0.5</v>
      </c>
      <c r="G59" s="2">
        <f>COUNTIFS(Table2[Sub-Sector],Table3[[#This Row],[Sub-Sector]],Table2[1Y Return vs Nifty],"&gt;=10")/Table3[[#This Row],[Count]]</f>
        <v>0.5</v>
      </c>
      <c r="H59" s="2">
        <f>COUNTIFS(Table2[Sub-Sector],Table3[[#This Row],[Sub-Sector]],Table2[RSI Exponential â€“ 14D],"&gt;=50")/Table3[[#This Row],[Count]]</f>
        <v>0.5</v>
      </c>
      <c r="I59" s="2">
        <f>COUNTIFS(Table2[Sub-Sector],Table3[[#This Row],[Sub-Sector]],Table2[Relative Volume],"&gt;=1")/Table3[[#This Row],[Count]]</f>
        <v>0.5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0.5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0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0.5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0.5</v>
      </c>
      <c r="S59" s="2">
        <f>COUNTIFS(Table2[Sub-Sector],Table3[[#This Row],[Sub-Sector]],Table2[% Price above 50 EMA],"&gt;=0")/Table3[[#This Row],[Count]]</f>
        <v>0.5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0.5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59">
        <f>_xlfn.RANK.AVG(Table3[[#This Row],[Score]],Table3[Score],1)</f>
        <v>81.5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9">
        <f>_xlfn.RANK.AVG(Table3[[#This Row],[Score 2 ]],Table3[[Score 2 ]],1)</f>
        <v>59</v>
      </c>
    </row>
    <row r="60" spans="1:26" x14ac:dyDescent="0.3">
      <c r="A60" t="s">
        <v>933</v>
      </c>
      <c r="B60">
        <f>COUNTIFS(Table2[Sub-Sector],Table3[[#This Row],[Sub-Sector]])</f>
        <v>2</v>
      </c>
      <c r="C60" s="2">
        <f>COUNTIFS(Table2[Sub-Sector],Table3[[#This Row],[Sub-Sector]],Table2[Uptrend],"Uptrend")/Table3[[#This Row],[Count]]</f>
        <v>0.5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0.5</v>
      </c>
      <c r="F60" s="2">
        <f>COUNTIFS(Table2[Sub-Sector],Table3[[#This Row],[Sub-Sector]],Table2[6M Return vs Nifty],"&gt;=10")/Table3[[#This Row],[Count]]</f>
        <v>0.5</v>
      </c>
      <c r="G60" s="2">
        <f>COUNTIFS(Table2[Sub-Sector],Table3[[#This Row],[Sub-Sector]],Table2[1Y Return vs Nifty],"&gt;=10")/Table3[[#This Row],[Count]]</f>
        <v>0.5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0.5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0.5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0.5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0.5</v>
      </c>
      <c r="S60" s="2">
        <f>COUNTIFS(Table2[Sub-Sector],Table3[[#This Row],[Sub-Sector]],Table2[% Price above 50 EMA],"&gt;=0")/Table3[[#This Row],[Count]]</f>
        <v>0.5</v>
      </c>
      <c r="T60" s="2">
        <f>COUNTIFS(Table2[Sub-Sector],Table3[[#This Row],[Sub-Sector]],Table2[% Price above 200 EMA],"&gt;=0")/Table3[[#This Row],[Count]]</f>
        <v>0.5</v>
      </c>
      <c r="U60" s="2">
        <f>COUNTIFS(Table2[Sub-Sector],Table3[[#This Row],[Sub-Sector]],Table2[Rate of Change - Zone],"Positive")/Table3[[#This Row],[Count]]</f>
        <v>0.5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60">
        <f>_xlfn.RANK.AVG(Table3[[#This Row],[Score]],Table3[Score],1)</f>
        <v>81.5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0">
        <f>_xlfn.RANK.AVG(Table3[[#This Row],[Score 2 ]],Table3[[Score 2 ]],1)</f>
        <v>59</v>
      </c>
    </row>
    <row r="61" spans="1:26" x14ac:dyDescent="0.3">
      <c r="A61" t="s">
        <v>349</v>
      </c>
      <c r="B61">
        <f>COUNTIFS(Table2[Sub-Sector],Table3[[#This Row],[Sub-Sector]])</f>
        <v>2</v>
      </c>
      <c r="C61" s="2">
        <f>COUNTIFS(Table2[Sub-Sector],Table3[[#This Row],[Sub-Sector]],Table2[Uptrend],"Uptrend")/Table3[[#This Row],[Count]]</f>
        <v>0.5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0.5</v>
      </c>
      <c r="G61" s="2">
        <f>COUNTIFS(Table2[Sub-Sector],Table3[[#This Row],[Sub-Sector]],Table2[1Y Return vs Nifty],"&gt;=10")/Table3[[#This Row],[Count]]</f>
        <v>0.5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0.5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0.5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0.5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0.5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0.5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0.5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61">
        <f>_xlfn.RANK.AVG(Table3[[#This Row],[Score]],Table3[Score],1)</f>
        <v>98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1">
        <f>_xlfn.RANK.AVG(Table3[[#This Row],[Score 2 ]],Table3[[Score 2 ]],1)</f>
        <v>59</v>
      </c>
    </row>
    <row r="62" spans="1:26" x14ac:dyDescent="0.3">
      <c r="A62" t="s">
        <v>27</v>
      </c>
      <c r="B62">
        <f>COUNTIFS(Table2[Sub-Sector],Table3[[#This Row],[Sub-Sector]])</f>
        <v>4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0.25</v>
      </c>
      <c r="E62" s="2">
        <f>COUNTIFS(Table2[Sub-Sector],Table3[[#This Row],[Sub-Sector]],Table2[1M Return vs Nifty],"&gt;=5")/Table3[[#This Row],[Count]]</f>
        <v>0.25</v>
      </c>
      <c r="F62" s="2">
        <f>COUNTIFS(Table2[Sub-Sector],Table3[[#This Row],[Sub-Sector]],Table2[6M Return vs Nifty],"&gt;=10")/Table3[[#This Row],[Count]]</f>
        <v>0.25</v>
      </c>
      <c r="G62" s="2">
        <f>COUNTIFS(Table2[Sub-Sector],Table3[[#This Row],[Sub-Sector]],Table2[1Y Return vs Nifty],"&gt;=10")/Table3[[#This Row],[Count]]</f>
        <v>0.5</v>
      </c>
      <c r="H62" s="2">
        <f>COUNTIFS(Table2[Sub-Sector],Table3[[#This Row],[Sub-Sector]],Table2[RSI Exponential â€“ 14D],"&gt;=50")/Table3[[#This Row],[Count]]</f>
        <v>0.5</v>
      </c>
      <c r="I62" s="2">
        <f>COUNTIFS(Table2[Sub-Sector],Table3[[#This Row],[Sub-Sector]],Table2[Relative Volume],"&gt;=1")/Table3[[#This Row],[Count]]</f>
        <v>0.5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0.75</v>
      </c>
      <c r="L62" s="2">
        <f>COUNTIFS(Table2[Sub-Sector],Table3[[#This Row],[Sub-Sector]],Table2[% Away From Current Week Low],"&gt;=0.05")/Table3[[#This Row],[Count]]</f>
        <v>0.25</v>
      </c>
      <c r="M62" s="2">
        <f>COUNTIFS(Table2[Sub-Sector],Table3[[#This Row],[Sub-Sector]],Table2[% Away From Current Week High],"&lt;=0.05")/Table3[[#This Row],[Count]]</f>
        <v>0.75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0.5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0.75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0.75</v>
      </c>
      <c r="V62" s="2">
        <f>COUNTIFS(Table2[Sub-Sector],Table3[[#This Row],[Sub-Sector]],Table2[Sharpe Ratio],"&gt;=0.10")/Table3[[#This Row],[Count]]</f>
        <v>0.25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62">
        <f>_xlfn.RANK.AVG(Table3[[#This Row],[Score]],Table3[Score],1)</f>
        <v>46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2">
        <f>_xlfn.RANK.AVG(Table3[[#This Row],[Score 2 ]],Table3[[Score 2 ]],1)</f>
        <v>61</v>
      </c>
    </row>
    <row r="63" spans="1:26" x14ac:dyDescent="0.3">
      <c r="A63" t="s">
        <v>434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0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63">
        <f>_xlfn.RANK.AVG(Table3[[#This Row],[Score]],Table3[Score],1)</f>
        <v>41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3">
        <f>_xlfn.RANK.AVG(Table3[[#This Row],[Score 2 ]],Table3[[Score 2 ]],1)</f>
        <v>62.5</v>
      </c>
    </row>
    <row r="64" spans="1:26" x14ac:dyDescent="0.3">
      <c r="A64" t="s">
        <v>1525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64">
        <f>_xlfn.RANK.AVG(Table3[[#This Row],[Score]],Table3[Score],1)</f>
        <v>77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4">
        <f>_xlfn.RANK.AVG(Table3[[#This Row],[Score 2 ]],Table3[[Score 2 ]],1)</f>
        <v>62.5</v>
      </c>
    </row>
    <row r="65" spans="1:26" x14ac:dyDescent="0.3">
      <c r="A65" t="s">
        <v>267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1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0.66666666666666663</v>
      </c>
      <c r="M65" s="2">
        <f>COUNTIFS(Table2[Sub-Sector],Table3[[#This Row],[Sub-Sector]],Table2[% Away From Current Week High],"&lt;=0.05")/Table3[[#This Row],[Count]]</f>
        <v>0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0.66666666666666663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0.66666666666666663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65">
        <f>_xlfn.RANK.AVG(Table3[[#This Row],[Score]],Table3[Score],1)</f>
        <v>42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5">
        <f>_xlfn.RANK.AVG(Table3[[#This Row],[Score 2 ]],Table3[[Score 2 ]],1)</f>
        <v>64.5</v>
      </c>
    </row>
    <row r="66" spans="1:26" x14ac:dyDescent="0.3">
      <c r="A66" t="s">
        <v>499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66">
        <f>_xlfn.RANK.AVG(Table3[[#This Row],[Score]],Table3[Score],1)</f>
        <v>78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6">
        <f>_xlfn.RANK.AVG(Table3[[#This Row],[Score 2 ]],Table3[[Score 2 ]],1)</f>
        <v>64.5</v>
      </c>
    </row>
    <row r="67" spans="1:26" x14ac:dyDescent="0.3">
      <c r="A67" t="s">
        <v>396</v>
      </c>
      <c r="B67">
        <f>COUNTIFS(Table2[Sub-Sector],Table3[[#This Row],[Sub-Sector]])</f>
        <v>6</v>
      </c>
      <c r="C67" s="2">
        <f>COUNTIFS(Table2[Sub-Sector],Table3[[#This Row],[Sub-Sector]],Table2[Uptrend],"Uptrend")/Table3[[#This Row],[Count]]</f>
        <v>0.66666666666666663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0.5</v>
      </c>
      <c r="F67" s="2">
        <f>COUNTIFS(Table2[Sub-Sector],Table3[[#This Row],[Sub-Sector]],Table2[6M Return vs Nifty],"&gt;=10")/Table3[[#This Row],[Count]]</f>
        <v>0.33333333333333331</v>
      </c>
      <c r="G67" s="2">
        <f>COUNTIFS(Table2[Sub-Sector],Table3[[#This Row],[Sub-Sector]],Table2[1Y Return vs Nifty],"&gt;=10")/Table3[[#This Row],[Count]]</f>
        <v>0.33333333333333331</v>
      </c>
      <c r="H67" s="2">
        <f>COUNTIFS(Table2[Sub-Sector],Table3[[#This Row],[Sub-Sector]],Table2[RSI Exponential â€“ 14D],"&gt;=50")/Table3[[#This Row],[Count]]</f>
        <v>0.66666666666666663</v>
      </c>
      <c r="I67" s="2">
        <f>COUNTIFS(Table2[Sub-Sector],Table3[[#This Row],[Sub-Sector]],Table2[Relative Volume],"&gt;=1")/Table3[[#This Row],[Count]]</f>
        <v>0.5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0.16666666666666666</v>
      </c>
      <c r="M67" s="2">
        <f>COUNTIFS(Table2[Sub-Sector],Table3[[#This Row],[Sub-Sector]],Table2[% Away From Current Week High],"&lt;=0.05")/Table3[[#This Row],[Count]]</f>
        <v>0.83333333333333337</v>
      </c>
      <c r="N67" s="2">
        <f>COUNTIFS(Table2[Sub-Sector],Table3[[#This Row],[Sub-Sector]],Table2[% Away From Current Month Low],"&gt;=0.05")/Table3[[#This Row],[Count]]</f>
        <v>0.16666666666666666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0.5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0.66666666666666663</v>
      </c>
      <c r="S67" s="2">
        <f>COUNTIFS(Table2[Sub-Sector],Table3[[#This Row],[Sub-Sector]],Table2[% Price above 50 EMA],"&gt;=0")/Table3[[#This Row],[Count]]</f>
        <v>0.66666666666666663</v>
      </c>
      <c r="T67" s="2">
        <f>COUNTIFS(Table2[Sub-Sector],Table3[[#This Row],[Sub-Sector]],Table2[% Price above 200 EMA],"&gt;=0")/Table3[[#This Row],[Count]]</f>
        <v>0.66666666666666663</v>
      </c>
      <c r="U67" s="2">
        <f>COUNTIFS(Table2[Sub-Sector],Table3[[#This Row],[Sub-Sector]],Table2[Rate of Change - Zone],"Positive")/Table3[[#This Row],[Count]]</f>
        <v>0.83333333333333337</v>
      </c>
      <c r="V67" s="2">
        <f>COUNTIFS(Table2[Sub-Sector],Table3[[#This Row],[Sub-Sector]],Table2[Sharpe Ratio],"&gt;=0.10")/Table3[[#This Row],[Count]]</f>
        <v>0.16666666666666666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67">
        <f>_xlfn.RANK.AVG(Table3[[#This Row],[Score]],Table3[Score],1)</f>
        <v>73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7">
        <f>_xlfn.RANK.AVG(Table3[[#This Row],[Score 2 ]],Table3[[Score 2 ]],1)</f>
        <v>66.5</v>
      </c>
    </row>
    <row r="68" spans="1:26" x14ac:dyDescent="0.3">
      <c r="A68" t="s">
        <v>485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68">
        <f>_xlfn.RANK.AVG(Table3[[#This Row],[Score]],Table3[Score],1)</f>
        <v>79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>
        <f>_xlfn.RANK.AVG(Table3[[#This Row],[Score 2 ]],Table3[[Score 2 ]],1)</f>
        <v>66.5</v>
      </c>
    </row>
    <row r="69" spans="1:26" x14ac:dyDescent="0.3">
      <c r="A69" t="s">
        <v>141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69">
        <f>_xlfn.RANK.AVG(Table3[[#This Row],[Score]],Table3[Score],1)</f>
        <v>80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9">
        <f>_xlfn.RANK.AVG(Table3[[#This Row],[Score 2 ]],Table3[[Score 2 ]],1)</f>
        <v>68.5</v>
      </c>
    </row>
    <row r="70" spans="1:26" x14ac:dyDescent="0.3">
      <c r="A70" t="s">
        <v>1424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0</v>
      </c>
      <c r="T70" s="2">
        <f>COUNTIFS(Table2[Sub-Sector],Table3[[#This Row],[Sub-Sector]],Table2[% Price above 200 EMA],"&gt;=0")/Table3[[#This Row],[Count]]</f>
        <v>0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70">
        <f>_xlfn.RANK.AVG(Table3[[#This Row],[Score]],Table3[Score],1)</f>
        <v>103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0">
        <f>_xlfn.RANK.AVG(Table3[[#This Row],[Score 2 ]],Table3[[Score 2 ]],1)</f>
        <v>68.5</v>
      </c>
    </row>
    <row r="71" spans="1:26" x14ac:dyDescent="0.3">
      <c r="A71" t="s">
        <v>121</v>
      </c>
      <c r="B71">
        <f>COUNTIFS(Table2[Sub-Sector],Table3[[#This Row],[Sub-Sector]])</f>
        <v>7</v>
      </c>
      <c r="C71" s="2">
        <f>COUNTIFS(Table2[Sub-Sector],Table3[[#This Row],[Sub-Sector]],Table2[Uptrend],"Uptrend")/Table3[[#This Row],[Count]]</f>
        <v>0.8571428571428571</v>
      </c>
      <c r="D71" s="2">
        <f>COUNTIFS(Table2[Sub-Sector],Table3[[#This Row],[Sub-Sector]],Table2[1W Return vs Nifty],"&gt;=5")/Table3[[#This Row],[Count]]</f>
        <v>0.14285714285714285</v>
      </c>
      <c r="E71" s="2">
        <f>COUNTIFS(Table2[Sub-Sector],Table3[[#This Row],[Sub-Sector]],Table2[1M Return vs Nifty],"&gt;=5")/Table3[[#This Row],[Count]]</f>
        <v>0.8571428571428571</v>
      </c>
      <c r="F71" s="2">
        <f>COUNTIFS(Table2[Sub-Sector],Table3[[#This Row],[Sub-Sector]],Table2[6M Return vs Nifty],"&gt;=10")/Table3[[#This Row],[Count]]</f>
        <v>0.5714285714285714</v>
      </c>
      <c r="G71" s="2">
        <f>COUNTIFS(Table2[Sub-Sector],Table3[[#This Row],[Sub-Sector]],Table2[1Y Return vs Nifty],"&gt;=10")/Table3[[#This Row],[Count]]</f>
        <v>0.8571428571428571</v>
      </c>
      <c r="H71" s="2">
        <f>COUNTIFS(Table2[Sub-Sector],Table3[[#This Row],[Sub-Sector]],Table2[RSI Exponential â€“ 14D],"&gt;=50")/Table3[[#This Row],[Count]]</f>
        <v>0.7142857142857143</v>
      </c>
      <c r="I71" s="2">
        <f>COUNTIFS(Table2[Sub-Sector],Table3[[#This Row],[Sub-Sector]],Table2[Relative Volume],"&gt;=1")/Table3[[#This Row],[Count]]</f>
        <v>0.2857142857142857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0.14285714285714285</v>
      </c>
      <c r="M71" s="2">
        <f>COUNTIFS(Table2[Sub-Sector],Table3[[#This Row],[Sub-Sector]],Table2[% Away From Current Week High],"&lt;=0.05")/Table3[[#This Row],[Count]]</f>
        <v>0.7142857142857143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0.8571428571428571</v>
      </c>
      <c r="P71" s="2">
        <f>COUNTIFS(Table2[Sub-Sector],Table3[[#This Row],[Sub-Sector]],Table2[% Away From 52W High],"&lt;=10")/Table3[[#This Row],[Count]]</f>
        <v>0.5714285714285714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0.7142857142857143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0.8571428571428571</v>
      </c>
      <c r="U71" s="2">
        <f>COUNTIFS(Table2[Sub-Sector],Table3[[#This Row],[Sub-Sector]],Table2[Rate of Change - Zone],"Positive")/Table3[[#This Row],[Count]]</f>
        <v>0.2857142857142857</v>
      </c>
      <c r="V71" s="2">
        <f>COUNTIFS(Table2[Sub-Sector],Table3[[#This Row],[Sub-Sector]],Table2[Sharpe Ratio],"&gt;=0.10")/Table3[[#This Row],[Count]]</f>
        <v>0.8571428571428571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71">
        <f>_xlfn.RANK.AVG(Table3[[#This Row],[Score]],Table3[Score],1)</f>
        <v>45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1">
        <f>_xlfn.RANK.AVG(Table3[[#This Row],[Score 2 ]],Table3[[Score 2 ]],1)</f>
        <v>70</v>
      </c>
    </row>
    <row r="72" spans="1:26" x14ac:dyDescent="0.3">
      <c r="A72" t="s">
        <v>124</v>
      </c>
      <c r="B72">
        <f>COUNTIFS(Table2[Sub-Sector],Table3[[#This Row],[Sub-Sector]])</f>
        <v>8</v>
      </c>
      <c r="C72" s="2">
        <f>COUNTIFS(Table2[Sub-Sector],Table3[[#This Row],[Sub-Sector]],Table2[Uptrend],"Uptrend")/Table3[[#This Row],[Count]]</f>
        <v>0.75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0.25</v>
      </c>
      <c r="F72" s="2">
        <f>COUNTIFS(Table2[Sub-Sector],Table3[[#This Row],[Sub-Sector]],Table2[6M Return vs Nifty],"&gt;=10")/Table3[[#This Row],[Count]]</f>
        <v>0.25</v>
      </c>
      <c r="G72" s="2">
        <f>COUNTIFS(Table2[Sub-Sector],Table3[[#This Row],[Sub-Sector]],Table2[1Y Return vs Nifty],"&gt;=10")/Table3[[#This Row],[Count]]</f>
        <v>0.625</v>
      </c>
      <c r="H72" s="2">
        <f>COUNTIFS(Table2[Sub-Sector],Table3[[#This Row],[Sub-Sector]],Table2[RSI Exponential â€“ 14D],"&gt;=50")/Table3[[#This Row],[Count]]</f>
        <v>0.625</v>
      </c>
      <c r="I72" s="2">
        <f>COUNTIFS(Table2[Sub-Sector],Table3[[#This Row],[Sub-Sector]],Table2[Relative Volume],"&gt;=1")/Table3[[#This Row],[Count]]</f>
        <v>0.5</v>
      </c>
      <c r="J72" s="2">
        <f>COUNTIFS(Table2[Sub-Sector],Table3[[#This Row],[Sub-Sector]],Table2[% Away From Day Low],"&gt;=0.05")/Table3[[#This Row],[Count]]</f>
        <v>0.125</v>
      </c>
      <c r="K72" s="2">
        <f>COUNTIFS(Table2[Sub-Sector],Table3[[#This Row],[Sub-Sector]],Table2[% Away From Day High],"&lt;=0.05")/Table3[[#This Row],[Count]]</f>
        <v>0.875</v>
      </c>
      <c r="L72" s="2">
        <f>COUNTIFS(Table2[Sub-Sector],Table3[[#This Row],[Sub-Sector]],Table2[% Away From Current Week Low],"&gt;=0.05")/Table3[[#This Row],[Count]]</f>
        <v>0.125</v>
      </c>
      <c r="M72" s="2">
        <f>COUNTIFS(Table2[Sub-Sector],Table3[[#This Row],[Sub-Sector]],Table2[% Away From Current Week High],"&lt;=0.05")/Table3[[#This Row],[Count]]</f>
        <v>0.75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1</v>
      </c>
      <c r="P72" s="2">
        <f>COUNTIFS(Table2[Sub-Sector],Table3[[#This Row],[Sub-Sector]],Table2[% Away From 52W High],"&lt;=10")/Table3[[#This Row],[Count]]</f>
        <v>0.5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0.625</v>
      </c>
      <c r="S72" s="2">
        <f>COUNTIFS(Table2[Sub-Sector],Table3[[#This Row],[Sub-Sector]],Table2[% Price above 50 EMA],"&gt;=0")/Table3[[#This Row],[Count]]</f>
        <v>0.875</v>
      </c>
      <c r="T72" s="2">
        <f>COUNTIFS(Table2[Sub-Sector],Table3[[#This Row],[Sub-Sector]],Table2[% Price above 200 EMA],"&gt;=0")/Table3[[#This Row],[Count]]</f>
        <v>0.875</v>
      </c>
      <c r="U72" s="2">
        <f>COUNTIFS(Table2[Sub-Sector],Table3[[#This Row],[Sub-Sector]],Table2[Rate of Change - Zone],"Positive")/Table3[[#This Row],[Count]]</f>
        <v>0.625</v>
      </c>
      <c r="V72" s="2">
        <f>COUNTIFS(Table2[Sub-Sector],Table3[[#This Row],[Sub-Sector]],Table2[Sharpe Ratio],"&gt;=0.10")/Table3[[#This Row],[Count]]</f>
        <v>0.125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72">
        <f>_xlfn.RANK.AVG(Table3[[#This Row],[Score]],Table3[Score],1)</f>
        <v>84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2">
        <f>_xlfn.RANK.AVG(Table3[[#This Row],[Score 2 ]],Table3[[Score 2 ]],1)</f>
        <v>71</v>
      </c>
    </row>
    <row r="73" spans="1:26" x14ac:dyDescent="0.3">
      <c r="A73" t="s">
        <v>130</v>
      </c>
      <c r="B73">
        <f>COUNTIFS(Table2[Sub-Sector],Table3[[#This Row],[Sub-Sector]])</f>
        <v>6</v>
      </c>
      <c r="C73" s="2">
        <f>COUNTIFS(Table2[Sub-Sector],Table3[[#This Row],[Sub-Sector]],Table2[Uptrend],"Uptrend")/Table3[[#This Row],[Count]]</f>
        <v>0.83333333333333337</v>
      </c>
      <c r="D73" s="2">
        <f>COUNTIFS(Table2[Sub-Sector],Table3[[#This Row],[Sub-Sector]],Table2[1W Return vs Nifty],"&gt;=5")/Table3[[#This Row],[Count]]</f>
        <v>0.16666666666666666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0.66666666666666663</v>
      </c>
      <c r="G73" s="2">
        <f>COUNTIFS(Table2[Sub-Sector],Table3[[#This Row],[Sub-Sector]],Table2[1Y Return vs Nifty],"&gt;=10")/Table3[[#This Row],[Count]]</f>
        <v>0.5</v>
      </c>
      <c r="H73" s="2">
        <f>COUNTIFS(Table2[Sub-Sector],Table3[[#This Row],[Sub-Sector]],Table2[RSI Exponential â€“ 14D],"&gt;=50")/Table3[[#This Row],[Count]]</f>
        <v>0.5</v>
      </c>
      <c r="I73" s="2">
        <f>COUNTIFS(Table2[Sub-Sector],Table3[[#This Row],[Sub-Sector]],Table2[Relative Volume],"&gt;=1")/Table3[[#This Row],[Count]]</f>
        <v>0.33333333333333331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0.16666666666666666</v>
      </c>
      <c r="M73" s="2">
        <f>COUNTIFS(Table2[Sub-Sector],Table3[[#This Row],[Sub-Sector]],Table2[% Away From Current Week High],"&lt;=0.05")/Table3[[#This Row],[Count]]</f>
        <v>0.83333333333333337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0.5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0.5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0.5</v>
      </c>
      <c r="V73" s="2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73">
        <f>_xlfn.RANK.AVG(Table3[[#This Row],[Score]],Table3[Score],1)</f>
        <v>59.5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3">
        <f>_xlfn.RANK.AVG(Table3[[#This Row],[Score 2 ]],Table3[[Score 2 ]],1)</f>
        <v>72</v>
      </c>
    </row>
    <row r="74" spans="1:26" x14ac:dyDescent="0.3">
      <c r="A74" t="s">
        <v>777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0.33333333333333331</v>
      </c>
      <c r="E74" s="2">
        <f>COUNTIFS(Table2[Sub-Sector],Table3[[#This Row],[Sub-Sector]],Table2[1M Return vs Nifty],"&gt;=5")/Table3[[#This Row],[Count]]</f>
        <v>0.33333333333333331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0.33333333333333331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0.33333333333333331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0.33333333333333331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0.33333333333333331</v>
      </c>
      <c r="V74" s="2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74">
        <f>_xlfn.RANK.AVG(Table3[[#This Row],[Score]],Table3[Score],1)</f>
        <v>36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>
        <f>_xlfn.RANK.AVG(Table3[[#This Row],[Score 2 ]],Table3[[Score 2 ]],1)</f>
        <v>73</v>
      </c>
    </row>
    <row r="75" spans="1:26" x14ac:dyDescent="0.3">
      <c r="A75" t="s">
        <v>101</v>
      </c>
      <c r="B75">
        <f>COUNTIFS(Table2[Sub-Sector],Table3[[#This Row],[Sub-Sector]])</f>
        <v>4</v>
      </c>
      <c r="C75" s="2">
        <f>COUNTIFS(Table2[Sub-Sector],Table3[[#This Row],[Sub-Sector]],Table2[Uptrend],"Uptrend")/Table3[[#This Row],[Count]]</f>
        <v>0.25</v>
      </c>
      <c r="D75" s="2">
        <f>COUNTIFS(Table2[Sub-Sector],Table3[[#This Row],[Sub-Sector]],Table2[1W Return vs Nifty],"&gt;=5")/Table3[[#This Row],[Count]]</f>
        <v>0.25</v>
      </c>
      <c r="E75" s="2">
        <f>COUNTIFS(Table2[Sub-Sector],Table3[[#This Row],[Sub-Sector]],Table2[1M Return vs Nifty],"&gt;=5")/Table3[[#This Row],[Count]]</f>
        <v>0.5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0.75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0.5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5">
        <f>_xlfn.RANK.AVG(Table3[[#This Row],[Score]],Table3[Score],1)</f>
        <v>69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5">
        <f>_xlfn.RANK.AVG(Table3[[#This Row],[Score 2 ]],Table3[[Score 2 ]],1)</f>
        <v>74</v>
      </c>
    </row>
    <row r="76" spans="1:26" x14ac:dyDescent="0.3">
      <c r="A76" t="s">
        <v>270</v>
      </c>
      <c r="B76">
        <f>COUNTIFS(Table2[Sub-Sector],Table3[[#This Row],[Sub-Sector]])</f>
        <v>6</v>
      </c>
      <c r="C76" s="2">
        <f>COUNTIFS(Table2[Sub-Sector],Table3[[#This Row],[Sub-Sector]],Table2[Uptrend],"Uptrend")/Table3[[#This Row],[Count]]</f>
        <v>0.83333333333333337</v>
      </c>
      <c r="D76" s="2">
        <f>COUNTIFS(Table2[Sub-Sector],Table3[[#This Row],[Sub-Sector]],Table2[1W Return vs Nifty],"&gt;=5")/Table3[[#This Row],[Count]]</f>
        <v>0.16666666666666666</v>
      </c>
      <c r="E76" s="2">
        <f>COUNTIFS(Table2[Sub-Sector],Table3[[#This Row],[Sub-Sector]],Table2[1M Return vs Nifty],"&gt;=5")/Table3[[#This Row],[Count]]</f>
        <v>0.33333333333333331</v>
      </c>
      <c r="F76" s="2">
        <f>COUNTIFS(Table2[Sub-Sector],Table3[[#This Row],[Sub-Sector]],Table2[6M Return vs Nifty],"&gt;=10")/Table3[[#This Row],[Count]]</f>
        <v>0.16666666666666666</v>
      </c>
      <c r="G76" s="2">
        <f>COUNTIFS(Table2[Sub-Sector],Table3[[#This Row],[Sub-Sector]],Table2[1Y Return vs Nifty],"&gt;=10")/Table3[[#This Row],[Count]]</f>
        <v>0.33333333333333331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0.66666666666666663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0.16666666666666666</v>
      </c>
      <c r="M76" s="2">
        <f>COUNTIFS(Table2[Sub-Sector],Table3[[#This Row],[Sub-Sector]],Table2[% Away From Current Week High],"&lt;=0.05")/Table3[[#This Row],[Count]]</f>
        <v>0.83333333333333337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0.5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0.83333333333333337</v>
      </c>
      <c r="U76" s="2">
        <f>COUNTIFS(Table2[Sub-Sector],Table3[[#This Row],[Sub-Sector]],Table2[Rate of Change - Zone],"Positive")/Table3[[#This Row],[Count]]</f>
        <v>0.66666666666666663</v>
      </c>
      <c r="V76" s="2">
        <f>COUNTIFS(Table2[Sub-Sector],Table3[[#This Row],[Sub-Sector]],Table2[Sharpe Ratio],"&gt;=0.10")/Table3[[#This Row],[Count]]</f>
        <v>0.16666666666666666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76">
        <f>_xlfn.RANK.AVG(Table3[[#This Row],[Score]],Table3[Score],1)</f>
        <v>64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6">
        <f>_xlfn.RANK.AVG(Table3[[#This Row],[Score 2 ]],Table3[[Score 2 ]],1)</f>
        <v>75</v>
      </c>
    </row>
    <row r="77" spans="1:26" x14ac:dyDescent="0.3">
      <c r="A77" t="s">
        <v>186</v>
      </c>
      <c r="B77">
        <f>COUNTIFS(Table2[Sub-Sector],Table3[[#This Row],[Sub-Sector]])</f>
        <v>8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0.125</v>
      </c>
      <c r="E77" s="2">
        <f>COUNTIFS(Table2[Sub-Sector],Table3[[#This Row],[Sub-Sector]],Table2[1M Return vs Nifty],"&gt;=5")/Table3[[#This Row],[Count]]</f>
        <v>0.375</v>
      </c>
      <c r="F77" s="2">
        <f>COUNTIFS(Table2[Sub-Sector],Table3[[#This Row],[Sub-Sector]],Table2[6M Return vs Nifty],"&gt;=10")/Table3[[#This Row],[Count]]</f>
        <v>0.375</v>
      </c>
      <c r="G77" s="2">
        <f>COUNTIFS(Table2[Sub-Sector],Table3[[#This Row],[Sub-Sector]],Table2[1Y Return vs Nifty],"&gt;=10")/Table3[[#This Row],[Count]]</f>
        <v>0.5</v>
      </c>
      <c r="H77" s="2">
        <f>COUNTIFS(Table2[Sub-Sector],Table3[[#This Row],[Sub-Sector]],Table2[RSI Exponential â€“ 14D],"&gt;=50")/Table3[[#This Row],[Count]]</f>
        <v>0.75</v>
      </c>
      <c r="I77" s="2">
        <f>COUNTIFS(Table2[Sub-Sector],Table3[[#This Row],[Sub-Sector]],Table2[Relative Volume],"&gt;=1")/Table3[[#This Row],[Count]]</f>
        <v>0.125</v>
      </c>
      <c r="J77" s="2">
        <f>COUNTIFS(Table2[Sub-Sector],Table3[[#This Row],[Sub-Sector]],Table2[% Away From Day Low],"&gt;=0.05")/Table3[[#This Row],[Count]]</f>
        <v>0.125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0.125</v>
      </c>
      <c r="M77" s="2">
        <f>COUNTIFS(Table2[Sub-Sector],Table3[[#This Row],[Sub-Sector]],Table2[% Away From Current Week High],"&lt;=0.05")/Table3[[#This Row],[Count]]</f>
        <v>0.875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0.875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0.75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0.75</v>
      </c>
      <c r="V77" s="2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77">
        <f>_xlfn.RANK.AVG(Table3[[#This Row],[Score]],Table3[Score],1)</f>
        <v>48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7">
        <f>_xlfn.RANK.AVG(Table3[[#This Row],[Score 2 ]],Table3[[Score 2 ]],1)</f>
        <v>76</v>
      </c>
    </row>
    <row r="78" spans="1:26" x14ac:dyDescent="0.3">
      <c r="A78" t="s">
        <v>92</v>
      </c>
      <c r="B78">
        <f>COUNTIFS(Table2[Sub-Sector],Table3[[#This Row],[Sub-Sector]])</f>
        <v>5</v>
      </c>
      <c r="C78" s="2">
        <f>COUNTIFS(Table2[Sub-Sector],Table3[[#This Row],[Sub-Sector]],Table2[Uptrend],"Uptrend")/Table3[[#This Row],[Count]]</f>
        <v>0.8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0.8</v>
      </c>
      <c r="G78" s="2">
        <f>COUNTIFS(Table2[Sub-Sector],Table3[[#This Row],[Sub-Sector]],Table2[1Y Return vs Nifty],"&gt;=10")/Table3[[#This Row],[Count]]</f>
        <v>0.8</v>
      </c>
      <c r="H78" s="2">
        <f>COUNTIFS(Table2[Sub-Sector],Table3[[#This Row],[Sub-Sector]],Table2[RSI Exponential â€“ 14D],"&gt;=50")/Table3[[#This Row],[Count]]</f>
        <v>0</v>
      </c>
      <c r="I78" s="2">
        <f>COUNTIFS(Table2[Sub-Sector],Table3[[#This Row],[Sub-Sector]],Table2[Relative Volume],"&gt;=1")/Table3[[#This Row],[Count]]</f>
        <v>0.2</v>
      </c>
      <c r="J78" s="2">
        <f>COUNTIFS(Table2[Sub-Sector],Table3[[#This Row],[Sub-Sector]],Table2[% Away From Day Low],"&gt;=0.05")/Table3[[#This Row],[Count]]</f>
        <v>0.2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0.2</v>
      </c>
      <c r="N78" s="2">
        <f>COUNTIFS(Table2[Sub-Sector],Table3[[#This Row],[Sub-Sector]],Table2[% Away From Current Month Low],"&gt;=0.05")/Table3[[#This Row],[Count]]</f>
        <v>0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</v>
      </c>
      <c r="S78" s="2">
        <f>COUNTIFS(Table2[Sub-Sector],Table3[[#This Row],[Sub-Sector]],Table2[% Price above 50 EMA],"&gt;=0")/Table3[[#This Row],[Count]]</f>
        <v>0.4</v>
      </c>
      <c r="T78" s="2">
        <f>COUNTIFS(Table2[Sub-Sector],Table3[[#This Row],[Sub-Sector]],Table2[% Price above 200 EMA],"&gt;=0")/Table3[[#This Row],[Count]]</f>
        <v>0.8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0.6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78">
        <f>_xlfn.RANK.AVG(Table3[[#This Row],[Score]],Table3[Score],1)</f>
        <v>95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8">
        <f>_xlfn.RANK.AVG(Table3[[#This Row],[Score 2 ]],Table3[[Score 2 ]],1)</f>
        <v>77</v>
      </c>
    </row>
    <row r="79" spans="1:26" x14ac:dyDescent="0.3">
      <c r="A79" t="s">
        <v>384</v>
      </c>
      <c r="B79">
        <f>COUNTIFS(Table2[Sub-Sector],Table3[[#This Row],[Sub-Sector]])</f>
        <v>6</v>
      </c>
      <c r="C79" s="2">
        <f>COUNTIFS(Table2[Sub-Sector],Table3[[#This Row],[Sub-Sector]],Table2[Uptrend],"Uptrend")/Table3[[#This Row],[Count]]</f>
        <v>1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0.16666666666666666</v>
      </c>
      <c r="F79" s="2">
        <f>COUNTIFS(Table2[Sub-Sector],Table3[[#This Row],[Sub-Sector]],Table2[6M Return vs Nifty],"&gt;=10")/Table3[[#This Row],[Count]]</f>
        <v>0.33333333333333331</v>
      </c>
      <c r="G79" s="2">
        <f>COUNTIFS(Table2[Sub-Sector],Table3[[#This Row],[Sub-Sector]],Table2[1Y Return vs Nifty],"&gt;=10")/Table3[[#This Row],[Count]]</f>
        <v>0.33333333333333331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Volume],"&gt;=1")/Table3[[#This Row],[Count]]</f>
        <v>0.5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0.66666666666666663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1</v>
      </c>
      <c r="P79" s="2">
        <f>COUNTIFS(Table2[Sub-Sector],Table3[[#This Row],[Sub-Sector]],Table2[% Away From 52W High],"&lt;=10")/Table3[[#This Row],[Count]]</f>
        <v>0.66666666666666663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0.66666666666666663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0.16666666666666666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79">
        <f>_xlfn.RANK.AVG(Table3[[#This Row],[Score]],Table3[Score],1)</f>
        <v>72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9">
        <f>_xlfn.RANK.AVG(Table3[[#This Row],[Score 2 ]],Table3[[Score 2 ]],1)</f>
        <v>78</v>
      </c>
    </row>
    <row r="80" spans="1:26" x14ac:dyDescent="0.3">
      <c r="A80" t="s">
        <v>548</v>
      </c>
      <c r="B80">
        <f>COUNTIFS(Table2[Sub-Sector],Table3[[#This Row],[Sub-Sector]])</f>
        <v>17</v>
      </c>
      <c r="C80" s="2">
        <f>COUNTIFS(Table2[Sub-Sector],Table3[[#This Row],[Sub-Sector]],Table2[Uptrend],"Uptrend")/Table3[[#This Row],[Count]]</f>
        <v>0.70588235294117652</v>
      </c>
      <c r="D80" s="2">
        <f>COUNTIFS(Table2[Sub-Sector],Table3[[#This Row],[Sub-Sector]],Table2[1W Return vs Nifty],"&gt;=5")/Table3[[#This Row],[Count]]</f>
        <v>0.29411764705882354</v>
      </c>
      <c r="E80" s="2">
        <f>COUNTIFS(Table2[Sub-Sector],Table3[[#This Row],[Sub-Sector]],Table2[1M Return vs Nifty],"&gt;=5")/Table3[[#This Row],[Count]]</f>
        <v>0.47058823529411764</v>
      </c>
      <c r="F80" s="2">
        <f>COUNTIFS(Table2[Sub-Sector],Table3[[#This Row],[Sub-Sector]],Table2[6M Return vs Nifty],"&gt;=10")/Table3[[#This Row],[Count]]</f>
        <v>0.11764705882352941</v>
      </c>
      <c r="G80" s="2">
        <f>COUNTIFS(Table2[Sub-Sector],Table3[[#This Row],[Sub-Sector]],Table2[1Y Return vs Nifty],"&gt;=10")/Table3[[#This Row],[Count]]</f>
        <v>0.17647058823529413</v>
      </c>
      <c r="H80" s="2">
        <f>COUNTIFS(Table2[Sub-Sector],Table3[[#This Row],[Sub-Sector]],Table2[RSI Exponential â€“ 14D],"&gt;=50")/Table3[[#This Row],[Count]]</f>
        <v>0.82352941176470584</v>
      </c>
      <c r="I80" s="2">
        <f>COUNTIFS(Table2[Sub-Sector],Table3[[#This Row],[Sub-Sector]],Table2[Relative Volume],"&gt;=1")/Table3[[#This Row],[Count]]</f>
        <v>0.58823529411764708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0.94117647058823528</v>
      </c>
      <c r="L80" s="2">
        <f>COUNTIFS(Table2[Sub-Sector],Table3[[#This Row],[Sub-Sector]],Table2[% Away From Current Week Low],"&gt;=0.05")/Table3[[#This Row],[Count]]</f>
        <v>0.17647058823529413</v>
      </c>
      <c r="M80" s="2">
        <f>COUNTIFS(Table2[Sub-Sector],Table3[[#This Row],[Sub-Sector]],Table2[% Away From Current Week High],"&lt;=0.05")/Table3[[#This Row],[Count]]</f>
        <v>0.76470588235294112</v>
      </c>
      <c r="N80" s="2">
        <f>COUNTIFS(Table2[Sub-Sector],Table3[[#This Row],[Sub-Sector]],Table2[% Away From Current Month Low],"&gt;=0.05")/Table3[[#This Row],[Count]]</f>
        <v>5.8823529411764705E-2</v>
      </c>
      <c r="O80" s="2">
        <f>COUNTIFS(Table2[Sub-Sector],Table3[[#This Row],[Sub-Sector]],Table2[% Away From Current Month High],"&lt;=0.05")/Table3[[#This Row],[Count]]</f>
        <v>0.94117647058823528</v>
      </c>
      <c r="P80" s="2">
        <f>COUNTIFS(Table2[Sub-Sector],Table3[[#This Row],[Sub-Sector]],Table2[% Away From 52W High],"&lt;=10")/Table3[[#This Row],[Count]]</f>
        <v>0.41176470588235292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0.88235294117647056</v>
      </c>
      <c r="S80" s="2">
        <f>COUNTIFS(Table2[Sub-Sector],Table3[[#This Row],[Sub-Sector]],Table2[% Price above 50 EMA],"&gt;=0")/Table3[[#This Row],[Count]]</f>
        <v>0.94117647058823528</v>
      </c>
      <c r="T80" s="2">
        <f>COUNTIFS(Table2[Sub-Sector],Table3[[#This Row],[Sub-Sector]],Table2[% Price above 200 EMA],"&gt;=0")/Table3[[#This Row],[Count]]</f>
        <v>0.76470588235294112</v>
      </c>
      <c r="U80" s="2">
        <f>COUNTIFS(Table2[Sub-Sector],Table3[[#This Row],[Sub-Sector]],Table2[Rate of Change - Zone],"Positive")/Table3[[#This Row],[Count]]</f>
        <v>0.88235294117647056</v>
      </c>
      <c r="V80" s="2">
        <f>COUNTIFS(Table2[Sub-Sector],Table3[[#This Row],[Sub-Sector]],Table2[Sharpe Ratio],"&gt;=0.10")/Table3[[#This Row],[Count]]</f>
        <v>0.11764705882352941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80">
        <f>_xlfn.RANK.AVG(Table3[[#This Row],[Score]],Table3[Score],1)</f>
        <v>61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0">
        <f>_xlfn.RANK.AVG(Table3[[#This Row],[Score 2 ]],Table3[[Score 2 ]],1)</f>
        <v>79</v>
      </c>
    </row>
    <row r="81" spans="1:26" x14ac:dyDescent="0.3">
      <c r="A81" t="s">
        <v>1564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Volume],"&gt;=1")/Table3[[#This Row],[Count]]</f>
        <v>1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0.5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0.5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81">
        <f>_xlfn.RANK.AVG(Table3[[#This Row],[Score]],Table3[Score],1)</f>
        <v>86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1">
        <f>_xlfn.RANK.AVG(Table3[[#This Row],[Score 2 ]],Table3[[Score 2 ]],1)</f>
        <v>80</v>
      </c>
    </row>
    <row r="82" spans="1:26" x14ac:dyDescent="0.3">
      <c r="A82" t="s">
        <v>173</v>
      </c>
      <c r="B82">
        <f>COUNTIFS(Table2[Sub-Sector],Table3[[#This Row],[Sub-Sector]])</f>
        <v>6</v>
      </c>
      <c r="C82" s="2">
        <f>COUNTIFS(Table2[Sub-Sector],Table3[[#This Row],[Sub-Sector]],Table2[Uptrend],"Uptrend")/Table3[[#This Row],[Count]]</f>
        <v>0.83333333333333337</v>
      </c>
      <c r="D82" s="2">
        <f>COUNTIFS(Table2[Sub-Sector],Table3[[#This Row],[Sub-Sector]],Table2[1W Return vs Nifty],"&gt;=5")/Table3[[#This Row],[Count]]</f>
        <v>0.16666666666666666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0.16666666666666666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Volume],"&gt;=1")/Table3[[#This Row],[Count]]</f>
        <v>0.16666666666666666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0.66666666666666663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0.83333333333333337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82">
        <f>_xlfn.RANK.AVG(Table3[[#This Row],[Score]],Table3[Score],1)</f>
        <v>57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82">
        <f>_xlfn.RANK.AVG(Table3[[#This Row],[Score 2 ]],Table3[[Score 2 ]],1)</f>
        <v>81</v>
      </c>
    </row>
    <row r="83" spans="1:26" x14ac:dyDescent="0.3">
      <c r="A83" t="s">
        <v>170</v>
      </c>
      <c r="B83">
        <f>COUNTIFS(Table2[Sub-Sector],Table3[[#This Row],[Sub-Sector]])</f>
        <v>9</v>
      </c>
      <c r="C83" s="2">
        <f>COUNTIFS(Table2[Sub-Sector],Table3[[#This Row],[Sub-Sector]],Table2[Uptrend],"Uptrend")/Table3[[#This Row],[Count]]</f>
        <v>0.88888888888888884</v>
      </c>
      <c r="D83" s="2">
        <f>COUNTIFS(Table2[Sub-Sector],Table3[[#This Row],[Sub-Sector]],Table2[1W Return vs Nifty],"&gt;=5")/Table3[[#This Row],[Count]]</f>
        <v>0.33333333333333331</v>
      </c>
      <c r="E83" s="2">
        <f>COUNTIFS(Table2[Sub-Sector],Table3[[#This Row],[Sub-Sector]],Table2[1M Return vs Nifty],"&gt;=5")/Table3[[#This Row],[Count]]</f>
        <v>0.44444444444444442</v>
      </c>
      <c r="F83" s="2">
        <f>COUNTIFS(Table2[Sub-Sector],Table3[[#This Row],[Sub-Sector]],Table2[6M Return vs Nifty],"&gt;=10")/Table3[[#This Row],[Count]]</f>
        <v>0.33333333333333331</v>
      </c>
      <c r="G83" s="2">
        <f>COUNTIFS(Table2[Sub-Sector],Table3[[#This Row],[Sub-Sector]],Table2[1Y Return vs Nifty],"&gt;=10")/Table3[[#This Row],[Count]]</f>
        <v>0.33333333333333331</v>
      </c>
      <c r="H83" s="2">
        <f>COUNTIFS(Table2[Sub-Sector],Table3[[#This Row],[Sub-Sector]],Table2[RSI Exponential â€“ 14D],"&gt;=50")/Table3[[#This Row],[Count]]</f>
        <v>0.88888888888888884</v>
      </c>
      <c r="I83" s="2">
        <f>COUNTIFS(Table2[Sub-Sector],Table3[[#This Row],[Sub-Sector]],Table2[Relative Volume],"&gt;=1")/Table3[[#This Row],[Count]]</f>
        <v>0.33333333333333331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0.44444444444444442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0.77777777777777779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0.88888888888888884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0.88888888888888884</v>
      </c>
      <c r="V83" s="2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83">
        <f>_xlfn.RANK.AVG(Table3[[#This Row],[Score]],Table3[Score],1)</f>
        <v>53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3">
        <f>_xlfn.RANK.AVG(Table3[[#This Row],[Score 2 ]],Table3[[Score 2 ]],1)</f>
        <v>82</v>
      </c>
    </row>
    <row r="84" spans="1:26" x14ac:dyDescent="0.3">
      <c r="A84" t="s">
        <v>465</v>
      </c>
      <c r="B84">
        <f>COUNTIFS(Table2[Sub-Sector],Table3[[#This Row],[Sub-Sector]])</f>
        <v>11</v>
      </c>
      <c r="C84" s="2">
        <f>COUNTIFS(Table2[Sub-Sector],Table3[[#This Row],[Sub-Sector]],Table2[Uptrend],"Uptrend")/Table3[[#This Row],[Count]]</f>
        <v>0.72727272727272729</v>
      </c>
      <c r="D84" s="2">
        <f>COUNTIFS(Table2[Sub-Sector],Table3[[#This Row],[Sub-Sector]],Table2[1W Return vs Nifty],"&gt;=5")/Table3[[#This Row],[Count]]</f>
        <v>0.18181818181818182</v>
      </c>
      <c r="E84" s="2">
        <f>COUNTIFS(Table2[Sub-Sector],Table3[[#This Row],[Sub-Sector]],Table2[1M Return vs Nifty],"&gt;=5")/Table3[[#This Row],[Count]]</f>
        <v>0.45454545454545453</v>
      </c>
      <c r="F84" s="2">
        <f>COUNTIFS(Table2[Sub-Sector],Table3[[#This Row],[Sub-Sector]],Table2[6M Return vs Nifty],"&gt;=10")/Table3[[#This Row],[Count]]</f>
        <v>0.27272727272727271</v>
      </c>
      <c r="G84" s="2">
        <f>COUNTIFS(Table2[Sub-Sector],Table3[[#This Row],[Sub-Sector]],Table2[1Y Return vs Nifty],"&gt;=10")/Table3[[#This Row],[Count]]</f>
        <v>0.45454545454545453</v>
      </c>
      <c r="H84" s="2">
        <f>COUNTIFS(Table2[Sub-Sector],Table3[[#This Row],[Sub-Sector]],Table2[RSI Exponential â€“ 14D],"&gt;=50")/Table3[[#This Row],[Count]]</f>
        <v>0.72727272727272729</v>
      </c>
      <c r="I84" s="2">
        <f>COUNTIFS(Table2[Sub-Sector],Table3[[#This Row],[Sub-Sector]],Table2[Relative Volume],"&gt;=1")/Table3[[#This Row],[Count]]</f>
        <v>0.36363636363636365</v>
      </c>
      <c r="J84" s="2">
        <f>COUNTIFS(Table2[Sub-Sector],Table3[[#This Row],[Sub-Sector]],Table2[% Away From Day Low],"&gt;=0.05")/Table3[[#This Row],[Count]]</f>
        <v>9.0909090909090912E-2</v>
      </c>
      <c r="K84" s="2">
        <f>COUNTIFS(Table2[Sub-Sector],Table3[[#This Row],[Sub-Sector]],Table2[% Away From Day High],"&lt;=0.05")/Table3[[#This Row],[Count]]</f>
        <v>0.90909090909090906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0.72727272727272729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0.54545454545454541</v>
      </c>
      <c r="Q84" s="2">
        <f>COUNTIFS(Table2[Sub-Sector],Table3[[#This Row],[Sub-Sector]],Table2[% Away From 52W Low],"&gt;=10")/Table3[[#This Row],[Count]]</f>
        <v>0.90909090909090906</v>
      </c>
      <c r="R84" s="2">
        <f>COUNTIFS(Table2[Sub-Sector],Table3[[#This Row],[Sub-Sector]],Table2[% Price above 20 EMA],"&gt;=0")/Table3[[#This Row],[Count]]</f>
        <v>0.72727272727272729</v>
      </c>
      <c r="S84" s="2">
        <f>COUNTIFS(Table2[Sub-Sector],Table3[[#This Row],[Sub-Sector]],Table2[% Price above 50 EMA],"&gt;=0")/Table3[[#This Row],[Count]]</f>
        <v>0.90909090909090906</v>
      </c>
      <c r="T84" s="2">
        <f>COUNTIFS(Table2[Sub-Sector],Table3[[#This Row],[Sub-Sector]],Table2[% Price above 200 EMA],"&gt;=0")/Table3[[#This Row],[Count]]</f>
        <v>0.81818181818181823</v>
      </c>
      <c r="U84" s="2">
        <f>COUNTIFS(Table2[Sub-Sector],Table3[[#This Row],[Sub-Sector]],Table2[Rate of Change - Zone],"Positive")/Table3[[#This Row],[Count]]</f>
        <v>0.72727272727272729</v>
      </c>
      <c r="V84" s="2">
        <f>COUNTIFS(Table2[Sub-Sector],Table3[[#This Row],[Sub-Sector]],Table2[Sharpe Ratio],"&gt;=0.10")/Table3[[#This Row],[Count]]</f>
        <v>0.36363636363636365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84">
        <f>_xlfn.RANK.AVG(Table3[[#This Row],[Score]],Table3[Score],1)</f>
        <v>67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4">
        <f>_xlfn.RANK.AVG(Table3[[#This Row],[Score 2 ]],Table3[[Score 2 ]],1)</f>
        <v>83</v>
      </c>
    </row>
    <row r="85" spans="1:26" x14ac:dyDescent="0.3">
      <c r="A85" t="s">
        <v>106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0.33333333333333331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0.33333333333333331</v>
      </c>
      <c r="I85" s="2">
        <f>COUNTIFS(Table2[Sub-Sector],Table3[[#This Row],[Sub-Sector]],Table2[Relative Volume],"&gt;=1")/Table3[[#This Row],[Count]]</f>
        <v>0.33333333333333331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0.33333333333333331</v>
      </c>
      <c r="M85" s="2">
        <f>COUNTIFS(Table2[Sub-Sector],Table3[[#This Row],[Sub-Sector]],Table2[% Away From Current Week High],"&lt;=0.05")/Table3[[#This Row],[Count]]</f>
        <v>0.66666666666666663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0.33333333333333331</v>
      </c>
      <c r="S85" s="2">
        <f>COUNTIFS(Table2[Sub-Sector],Table3[[#This Row],[Sub-Sector]],Table2[% Price above 50 EMA],"&gt;=0")/Table3[[#This Row],[Count]]</f>
        <v>0.66666666666666663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</v>
      </c>
      <c r="V85" s="2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85">
        <f>_xlfn.RANK.AVG(Table3[[#This Row],[Score]],Table3[Score],1)</f>
        <v>87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5">
        <f>_xlfn.RANK.AVG(Table3[[#This Row],[Score 2 ]],Table3[[Score 2 ]],1)</f>
        <v>84</v>
      </c>
    </row>
    <row r="86" spans="1:26" x14ac:dyDescent="0.3">
      <c r="A86" t="s">
        <v>89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0.33333333333333331</v>
      </c>
      <c r="F86" s="2">
        <f>COUNTIFS(Table2[Sub-Sector],Table3[[#This Row],[Sub-Sector]],Table2[6M Return vs Nifty],"&gt;=10")/Table3[[#This Row],[Count]]</f>
        <v>0.66666666666666663</v>
      </c>
      <c r="G86" s="2">
        <f>COUNTIFS(Table2[Sub-Sector],Table3[[#This Row],[Sub-Sector]],Table2[1Y Return vs Nifty],"&gt;=10")/Table3[[#This Row],[Count]]</f>
        <v>0.33333333333333331</v>
      </c>
      <c r="H86" s="2">
        <f>COUNTIFS(Table2[Sub-Sector],Table3[[#This Row],[Sub-Sector]],Table2[RSI Exponential â€“ 14D],"&gt;=50")/Table3[[#This Row],[Count]]</f>
        <v>0.33333333333333331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0.66666666666666663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0.66666666666666663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0.66666666666666663</v>
      </c>
      <c r="S86" s="2">
        <f>COUNTIFS(Table2[Sub-Sector],Table3[[#This Row],[Sub-Sector]],Table2[% Price above 50 EMA],"&gt;=0")/Table3[[#This Row],[Count]]</f>
        <v>0.66666666666666663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0.66666666666666663</v>
      </c>
      <c r="V86" s="2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86">
        <f>_xlfn.RANK.AVG(Table3[[#This Row],[Score]],Table3[Score],1)</f>
        <v>71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6">
        <f>_xlfn.RANK.AVG(Table3[[#This Row],[Score 2 ]],Table3[[Score 2 ]],1)</f>
        <v>85</v>
      </c>
    </row>
    <row r="87" spans="1:26" x14ac:dyDescent="0.3">
      <c r="A87" t="s">
        <v>295</v>
      </c>
      <c r="B87">
        <f>COUNTIFS(Table2[Sub-Sector],Table3[[#This Row],[Sub-Sector]])</f>
        <v>14</v>
      </c>
      <c r="C87" s="2">
        <f>COUNTIFS(Table2[Sub-Sector],Table3[[#This Row],[Sub-Sector]],Table2[Uptrend],"Uptrend")/Table3[[#This Row],[Count]]</f>
        <v>0.7142857142857143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0.35714285714285715</v>
      </c>
      <c r="F87" s="2">
        <f>COUNTIFS(Table2[Sub-Sector],Table3[[#This Row],[Sub-Sector]],Table2[6M Return vs Nifty],"&gt;=10")/Table3[[#This Row],[Count]]</f>
        <v>0.2857142857142857</v>
      </c>
      <c r="G87" s="2">
        <f>COUNTIFS(Table2[Sub-Sector],Table3[[#This Row],[Sub-Sector]],Table2[1Y Return vs Nifty],"&gt;=10")/Table3[[#This Row],[Count]]</f>
        <v>0.6428571428571429</v>
      </c>
      <c r="H87" s="2">
        <f>COUNTIFS(Table2[Sub-Sector],Table3[[#This Row],[Sub-Sector]],Table2[RSI Exponential â€“ 14D],"&gt;=50")/Table3[[#This Row],[Count]]</f>
        <v>0.5714285714285714</v>
      </c>
      <c r="I87" s="2">
        <f>COUNTIFS(Table2[Sub-Sector],Table3[[#This Row],[Sub-Sector]],Table2[Relative Volume],"&gt;=1")/Table3[[#This Row],[Count]]</f>
        <v>0.5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0.5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0.9285714285714286</v>
      </c>
      <c r="P87" s="2">
        <f>COUNTIFS(Table2[Sub-Sector],Table3[[#This Row],[Sub-Sector]],Table2[% Away From 52W High],"&lt;=10")/Table3[[#This Row],[Count]]</f>
        <v>0.35714285714285715</v>
      </c>
      <c r="Q87" s="2">
        <f>COUNTIFS(Table2[Sub-Sector],Table3[[#This Row],[Sub-Sector]],Table2[% Away From 52W Low],"&gt;=10")/Table3[[#This Row],[Count]]</f>
        <v>0.9285714285714286</v>
      </c>
      <c r="R87" s="2">
        <f>COUNTIFS(Table2[Sub-Sector],Table3[[#This Row],[Sub-Sector]],Table2[% Price above 20 EMA],"&gt;=0")/Table3[[#This Row],[Count]]</f>
        <v>0.6428571428571429</v>
      </c>
      <c r="S87" s="2">
        <f>COUNTIFS(Table2[Sub-Sector],Table3[[#This Row],[Sub-Sector]],Table2[% Price above 50 EMA],"&gt;=0")/Table3[[#This Row],[Count]]</f>
        <v>0.7857142857142857</v>
      </c>
      <c r="T87" s="2">
        <f>COUNTIFS(Table2[Sub-Sector],Table3[[#This Row],[Sub-Sector]],Table2[% Price above 200 EMA],"&gt;=0")/Table3[[#This Row],[Count]]</f>
        <v>0.8571428571428571</v>
      </c>
      <c r="U87" s="2">
        <f>COUNTIFS(Table2[Sub-Sector],Table3[[#This Row],[Sub-Sector]],Table2[Rate of Change - Zone],"Positive")/Table3[[#This Row],[Count]]</f>
        <v>0.42857142857142855</v>
      </c>
      <c r="V87" s="2">
        <f>COUNTIFS(Table2[Sub-Sector],Table3[[#This Row],[Sub-Sector]],Table2[Sharpe Ratio],"&gt;=0.10")/Table3[[#This Row],[Count]]</f>
        <v>0.21428571428571427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87">
        <f>_xlfn.RANK.AVG(Table3[[#This Row],[Score]],Table3[Score],1)</f>
        <v>88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7">
        <f>_xlfn.RANK.AVG(Table3[[#This Row],[Score 2 ]],Table3[[Score 2 ]],1)</f>
        <v>86</v>
      </c>
    </row>
    <row r="88" spans="1:26" x14ac:dyDescent="0.3">
      <c r="A88" t="s">
        <v>183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</v>
      </c>
      <c r="V88" s="2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88">
        <f>_xlfn.RANK.AVG(Table3[[#This Row],[Score]],Table3[Score],1)</f>
        <v>90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8">
        <f>_xlfn.RANK.AVG(Table3[[#This Row],[Score 2 ]],Table3[[Score 2 ]],1)</f>
        <v>87</v>
      </c>
    </row>
    <row r="89" spans="1:26" x14ac:dyDescent="0.3">
      <c r="A89" t="s">
        <v>292</v>
      </c>
      <c r="B89">
        <f>COUNTIFS(Table2[Sub-Sector],Table3[[#This Row],[Sub-Sector]])</f>
        <v>14</v>
      </c>
      <c r="C89" s="2">
        <f>COUNTIFS(Table2[Sub-Sector],Table3[[#This Row],[Sub-Sector]],Table2[Uptrend],"Uptrend")/Table3[[#This Row],[Count]]</f>
        <v>0.7857142857142857</v>
      </c>
      <c r="D89" s="2">
        <f>COUNTIFS(Table2[Sub-Sector],Table3[[#This Row],[Sub-Sector]],Table2[1W Return vs Nifty],"&gt;=5")/Table3[[#This Row],[Count]]</f>
        <v>0.14285714285714285</v>
      </c>
      <c r="E89" s="2">
        <f>COUNTIFS(Table2[Sub-Sector],Table3[[#This Row],[Sub-Sector]],Table2[1M Return vs Nifty],"&gt;=5")/Table3[[#This Row],[Count]]</f>
        <v>0.14285714285714285</v>
      </c>
      <c r="F89" s="2">
        <f>COUNTIFS(Table2[Sub-Sector],Table3[[#This Row],[Sub-Sector]],Table2[6M Return vs Nifty],"&gt;=10")/Table3[[#This Row],[Count]]</f>
        <v>0.14285714285714285</v>
      </c>
      <c r="G89" s="2">
        <f>COUNTIFS(Table2[Sub-Sector],Table3[[#This Row],[Sub-Sector]],Table2[1Y Return vs Nifty],"&gt;=10")/Table3[[#This Row],[Count]]</f>
        <v>0.35714285714285715</v>
      </c>
      <c r="H89" s="2">
        <f>COUNTIFS(Table2[Sub-Sector],Table3[[#This Row],[Sub-Sector]],Table2[RSI Exponential â€“ 14D],"&gt;=50")/Table3[[#This Row],[Count]]</f>
        <v>0.8571428571428571</v>
      </c>
      <c r="I89" s="2">
        <f>COUNTIFS(Table2[Sub-Sector],Table3[[#This Row],[Sub-Sector]],Table2[Relative Volume],"&gt;=1")/Table3[[#This Row],[Count]]</f>
        <v>0.35714285714285715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7.1428571428571425E-2</v>
      </c>
      <c r="M89" s="2">
        <f>COUNTIFS(Table2[Sub-Sector],Table3[[#This Row],[Sub-Sector]],Table2[% Away From Current Week High],"&lt;=0.05")/Table3[[#This Row],[Count]]</f>
        <v>0.9285714285714286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0.35714285714285715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0.8571428571428571</v>
      </c>
      <c r="S89" s="2">
        <f>COUNTIFS(Table2[Sub-Sector],Table3[[#This Row],[Sub-Sector]],Table2[% Price above 50 EMA],"&gt;=0")/Table3[[#This Row],[Count]]</f>
        <v>0.8571428571428571</v>
      </c>
      <c r="T89" s="2">
        <f>COUNTIFS(Table2[Sub-Sector],Table3[[#This Row],[Sub-Sector]],Table2[% Price above 200 EMA],"&gt;=0")/Table3[[#This Row],[Count]]</f>
        <v>0.9285714285714286</v>
      </c>
      <c r="U89" s="2">
        <f>COUNTIFS(Table2[Sub-Sector],Table3[[#This Row],[Sub-Sector]],Table2[Rate of Change - Zone],"Positive")/Table3[[#This Row],[Count]]</f>
        <v>0.9285714285714286</v>
      </c>
      <c r="V89" s="2">
        <f>COUNTIFS(Table2[Sub-Sector],Table3[[#This Row],[Sub-Sector]],Table2[Sharpe Ratio],"&gt;=0.10")/Table3[[#This Row],[Count]]</f>
        <v>0.21428571428571427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89">
        <f>_xlfn.RANK.AVG(Table3[[#This Row],[Score]],Table3[Score],1)</f>
        <v>83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9">
        <f>_xlfn.RANK.AVG(Table3[[#This Row],[Score 2 ]],Table3[[Score 2 ]],1)</f>
        <v>88</v>
      </c>
    </row>
    <row r="90" spans="1:26" x14ac:dyDescent="0.3">
      <c r="A90" t="s">
        <v>257</v>
      </c>
      <c r="B90">
        <f>COUNTIFS(Table2[Sub-Sector],Table3[[#This Row],[Sub-Sector]])</f>
        <v>23</v>
      </c>
      <c r="C90" s="2">
        <f>COUNTIFS(Table2[Sub-Sector],Table3[[#This Row],[Sub-Sector]],Table2[Uptrend],"Uptrend")/Table3[[#This Row],[Count]]</f>
        <v>0.73913043478260865</v>
      </c>
      <c r="D90" s="2">
        <f>COUNTIFS(Table2[Sub-Sector],Table3[[#This Row],[Sub-Sector]],Table2[1W Return vs Nifty],"&gt;=5")/Table3[[#This Row],[Count]]</f>
        <v>0.2608695652173913</v>
      </c>
      <c r="E90" s="2">
        <f>COUNTIFS(Table2[Sub-Sector],Table3[[#This Row],[Sub-Sector]],Table2[1M Return vs Nifty],"&gt;=5")/Table3[[#This Row],[Count]]</f>
        <v>0.2608695652173913</v>
      </c>
      <c r="F90" s="2">
        <f>COUNTIFS(Table2[Sub-Sector],Table3[[#This Row],[Sub-Sector]],Table2[6M Return vs Nifty],"&gt;=10")/Table3[[#This Row],[Count]]</f>
        <v>0.47826086956521741</v>
      </c>
      <c r="G90" s="2">
        <f>COUNTIFS(Table2[Sub-Sector],Table3[[#This Row],[Sub-Sector]],Table2[1Y Return vs Nifty],"&gt;=10")/Table3[[#This Row],[Count]]</f>
        <v>0.39130434782608697</v>
      </c>
      <c r="H90" s="2">
        <f>COUNTIFS(Table2[Sub-Sector],Table3[[#This Row],[Sub-Sector]],Table2[RSI Exponential â€“ 14D],"&gt;=50")/Table3[[#This Row],[Count]]</f>
        <v>0.56521739130434778</v>
      </c>
      <c r="I90" s="2">
        <f>COUNTIFS(Table2[Sub-Sector],Table3[[#This Row],[Sub-Sector]],Table2[Relative Volume],"&gt;=1")/Table3[[#This Row],[Count]]</f>
        <v>0.2608695652173913</v>
      </c>
      <c r="J90" s="2">
        <f>COUNTIFS(Table2[Sub-Sector],Table3[[#This Row],[Sub-Sector]],Table2[% Away From Day Low],"&gt;=0.05")/Table3[[#This Row],[Count]]</f>
        <v>4.3478260869565216E-2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0.17391304347826086</v>
      </c>
      <c r="M90" s="2">
        <f>COUNTIFS(Table2[Sub-Sector],Table3[[#This Row],[Sub-Sector]],Table2[% Away From Current Week High],"&lt;=0.05")/Table3[[#This Row],[Count]]</f>
        <v>0.65217391304347827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0.95652173913043481</v>
      </c>
      <c r="P90" s="2">
        <f>COUNTIFS(Table2[Sub-Sector],Table3[[#This Row],[Sub-Sector]],Table2[% Away From 52W High],"&lt;=10")/Table3[[#This Row],[Count]]</f>
        <v>0.34782608695652173</v>
      </c>
      <c r="Q90" s="2">
        <f>COUNTIFS(Table2[Sub-Sector],Table3[[#This Row],[Sub-Sector]],Table2[% Away From 52W Low],"&gt;=10")/Table3[[#This Row],[Count]]</f>
        <v>0.95652173913043481</v>
      </c>
      <c r="R90" s="2">
        <f>COUNTIFS(Table2[Sub-Sector],Table3[[#This Row],[Sub-Sector]],Table2[% Price above 20 EMA],"&gt;=0")/Table3[[#This Row],[Count]]</f>
        <v>0.60869565217391308</v>
      </c>
      <c r="S90" s="2">
        <f>COUNTIFS(Table2[Sub-Sector],Table3[[#This Row],[Sub-Sector]],Table2[% Price above 50 EMA],"&gt;=0")/Table3[[#This Row],[Count]]</f>
        <v>0.69565217391304346</v>
      </c>
      <c r="T90" s="2">
        <f>COUNTIFS(Table2[Sub-Sector],Table3[[#This Row],[Sub-Sector]],Table2[% Price above 200 EMA],"&gt;=0")/Table3[[#This Row],[Count]]</f>
        <v>0.86956521739130432</v>
      </c>
      <c r="U90" s="2">
        <f>COUNTIFS(Table2[Sub-Sector],Table3[[#This Row],[Sub-Sector]],Table2[Rate of Change - Zone],"Positive")/Table3[[#This Row],[Count]]</f>
        <v>0.52173913043478259</v>
      </c>
      <c r="V90" s="2">
        <f>COUNTIFS(Table2[Sub-Sector],Table3[[#This Row],[Sub-Sector]],Table2[Sharpe Ratio],"&gt;=0.10")/Table3[[#This Row],[Count]]</f>
        <v>0.52173913043478259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90">
        <f>_xlfn.RANK.AVG(Table3[[#This Row],[Score]],Table3[Score],1)</f>
        <v>75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0">
        <f>_xlfn.RANK.AVG(Table3[[#This Row],[Score 2 ]],Table3[[Score 2 ]],1)</f>
        <v>89</v>
      </c>
    </row>
    <row r="91" spans="1:26" x14ac:dyDescent="0.3">
      <c r="A91" t="s">
        <v>685</v>
      </c>
      <c r="B91">
        <f>COUNTIFS(Table2[Sub-Sector],Table3[[#This Row],[Sub-Sector]])</f>
        <v>5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0.4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0.8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0.2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</v>
      </c>
      <c r="S91" s="2">
        <f>COUNTIFS(Table2[Sub-Sector],Table3[[#This Row],[Sub-Sector]],Table2[% Price above 50 EMA],"&gt;=0")/Table3[[#This Row],[Count]]</f>
        <v>0.8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91">
        <f>_xlfn.RANK.AVG(Table3[[#This Row],[Score]],Table3[Score],1)</f>
        <v>94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91">
        <f>_xlfn.RANK.AVG(Table3[[#This Row],[Score 2 ]],Table3[[Score 2 ]],1)</f>
        <v>90</v>
      </c>
    </row>
    <row r="92" spans="1:26" x14ac:dyDescent="0.3">
      <c r="A92" t="s">
        <v>986</v>
      </c>
      <c r="B92">
        <f>COUNTIFS(Table2[Sub-Sector],Table3[[#This Row],[Sub-Sector]])</f>
        <v>6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0.33333333333333331</v>
      </c>
      <c r="E92" s="2">
        <f>COUNTIFS(Table2[Sub-Sector],Table3[[#This Row],[Sub-Sector]],Table2[1M Return vs Nifty],"&gt;=5")/Table3[[#This Row],[Count]]</f>
        <v>0.33333333333333331</v>
      </c>
      <c r="F92" s="2">
        <f>COUNTIFS(Table2[Sub-Sector],Table3[[#This Row],[Sub-Sector]],Table2[6M Return vs Nifty],"&gt;=10")/Table3[[#This Row],[Count]]</f>
        <v>0.16666666666666666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0.66666666666666663</v>
      </c>
      <c r="I92" s="2">
        <f>COUNTIFS(Table2[Sub-Sector],Table3[[#This Row],[Sub-Sector]],Table2[Relative Volume],"&gt;=1")/Table3[[#This Row],[Count]]</f>
        <v>0.5</v>
      </c>
      <c r="J92" s="2">
        <f>COUNTIFS(Table2[Sub-Sector],Table3[[#This Row],[Sub-Sector]],Table2[% Away From Day Low],"&gt;=0.05")/Table3[[#This Row],[Count]]</f>
        <v>0.16666666666666666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0.66666666666666663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0.66666666666666663</v>
      </c>
      <c r="S92" s="2">
        <f>COUNTIFS(Table2[Sub-Sector],Table3[[#This Row],[Sub-Sector]],Table2[% Price above 50 EMA],"&gt;=0")/Table3[[#This Row],[Count]]</f>
        <v>0.83333333333333337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92">
        <f>_xlfn.RANK.AVG(Table3[[#This Row],[Score]],Table3[Score],1)</f>
        <v>51.5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2">
        <f>_xlfn.RANK.AVG(Table3[[#This Row],[Score 2 ]],Table3[[Score 2 ]],1)</f>
        <v>91</v>
      </c>
    </row>
    <row r="93" spans="1:26" x14ac:dyDescent="0.3">
      <c r="A93" t="s">
        <v>262</v>
      </c>
      <c r="B93">
        <f>COUNTIFS(Table2[Sub-Sector],Table3[[#This Row],[Sub-Sector]])</f>
        <v>7</v>
      </c>
      <c r="C93" s="2">
        <f>COUNTIFS(Table2[Sub-Sector],Table3[[#This Row],[Sub-Sector]],Table2[Uptrend],"Uptrend")/Table3[[#This Row],[Count]]</f>
        <v>0.7142857142857143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0.14285714285714285</v>
      </c>
      <c r="F93" s="2">
        <f>COUNTIFS(Table2[Sub-Sector],Table3[[#This Row],[Sub-Sector]],Table2[6M Return vs Nifty],"&gt;=10")/Table3[[#This Row],[Count]]</f>
        <v>0.14285714285714285</v>
      </c>
      <c r="G93" s="2">
        <f>COUNTIFS(Table2[Sub-Sector],Table3[[#This Row],[Sub-Sector]],Table2[1Y Return vs Nifty],"&gt;=10")/Table3[[#This Row],[Count]]</f>
        <v>0.7142857142857143</v>
      </c>
      <c r="H93" s="2">
        <f>COUNTIFS(Table2[Sub-Sector],Table3[[#This Row],[Sub-Sector]],Table2[RSI Exponential â€“ 14D],"&gt;=50")/Table3[[#This Row],[Count]]</f>
        <v>0.42857142857142855</v>
      </c>
      <c r="I93" s="2">
        <f>COUNTIFS(Table2[Sub-Sector],Table3[[#This Row],[Sub-Sector]],Table2[Relative Volume],"&gt;=1")/Table3[[#This Row],[Count]]</f>
        <v>0.5714285714285714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0.8571428571428571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0.5714285714285714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0.42857142857142855</v>
      </c>
      <c r="S93" s="2">
        <f>COUNTIFS(Table2[Sub-Sector],Table3[[#This Row],[Sub-Sector]],Table2[% Price above 50 EMA],"&gt;=0")/Table3[[#This Row],[Count]]</f>
        <v>0.5714285714285714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</v>
      </c>
      <c r="V93" s="2">
        <f>COUNTIFS(Table2[Sub-Sector],Table3[[#This Row],[Sub-Sector]],Table2[Sharpe Ratio],"&gt;=0.10")/Table3[[#This Row],[Count]]</f>
        <v>0.2857142857142857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93">
        <f>_xlfn.RANK.AVG(Table3[[#This Row],[Score]],Table3[Score],1)</f>
        <v>99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3">
        <f>_xlfn.RANK.AVG(Table3[[#This Row],[Score 2 ]],Table3[[Score 2 ]],1)</f>
        <v>92</v>
      </c>
    </row>
    <row r="94" spans="1:26" x14ac:dyDescent="0.3">
      <c r="A94" t="s">
        <v>21</v>
      </c>
      <c r="B94">
        <f>COUNTIFS(Table2[Sub-Sector],Table3[[#This Row],[Sub-Sector]])</f>
        <v>20</v>
      </c>
      <c r="C94" s="2">
        <f>COUNTIFS(Table2[Sub-Sector],Table3[[#This Row],[Sub-Sector]],Table2[Uptrend],"Uptrend")/Table3[[#This Row],[Count]]</f>
        <v>0.9</v>
      </c>
      <c r="D94" s="2">
        <f>COUNTIFS(Table2[Sub-Sector],Table3[[#This Row],[Sub-Sector]],Table2[1W Return vs Nifty],"&gt;=5")/Table3[[#This Row],[Count]]</f>
        <v>0.05</v>
      </c>
      <c r="E94" s="2">
        <f>COUNTIFS(Table2[Sub-Sector],Table3[[#This Row],[Sub-Sector]],Table2[1M Return vs Nifty],"&gt;=5")/Table3[[#This Row],[Count]]</f>
        <v>0.35</v>
      </c>
      <c r="F94" s="2">
        <f>COUNTIFS(Table2[Sub-Sector],Table3[[#This Row],[Sub-Sector]],Table2[6M Return vs Nifty],"&gt;=10")/Table3[[#This Row],[Count]]</f>
        <v>0.15</v>
      </c>
      <c r="G94" s="2">
        <f>COUNTIFS(Table2[Sub-Sector],Table3[[#This Row],[Sub-Sector]],Table2[1Y Return vs Nifty],"&gt;=10")/Table3[[#This Row],[Count]]</f>
        <v>0.4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Volume],"&gt;=1")/Table3[[#This Row],[Count]]</f>
        <v>0.65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0.95</v>
      </c>
      <c r="L94" s="2">
        <f>COUNTIFS(Table2[Sub-Sector],Table3[[#This Row],[Sub-Sector]],Table2[% Away From Current Week Low],"&gt;=0.05")/Table3[[#This Row],[Count]]</f>
        <v>0.05</v>
      </c>
      <c r="M94" s="2">
        <f>COUNTIFS(Table2[Sub-Sector],Table3[[#This Row],[Sub-Sector]],Table2[% Away From Current Week High],"&lt;=0.05")/Table3[[#This Row],[Count]]</f>
        <v>0.55000000000000004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0.85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0.95</v>
      </c>
      <c r="R94" s="2">
        <f>COUNTIFS(Table2[Sub-Sector],Table3[[#This Row],[Sub-Sector]],Table2[% Price above 20 EMA],"&gt;=0")/Table3[[#This Row],[Count]]</f>
        <v>0.55000000000000004</v>
      </c>
      <c r="S94" s="2">
        <f>COUNTIFS(Table2[Sub-Sector],Table3[[#This Row],[Sub-Sector]],Table2[% Price above 50 EMA],"&gt;=0")/Table3[[#This Row],[Count]]</f>
        <v>0.7</v>
      </c>
      <c r="T94" s="2">
        <f>COUNTIFS(Table2[Sub-Sector],Table3[[#This Row],[Sub-Sector]],Table2[% Price above 200 EMA],"&gt;=0")/Table3[[#This Row],[Count]]</f>
        <v>0.9</v>
      </c>
      <c r="U94" s="2">
        <f>COUNTIFS(Table2[Sub-Sector],Table3[[#This Row],[Sub-Sector]],Table2[Rate of Change - Zone],"Positive")/Table3[[#This Row],[Count]]</f>
        <v>0.45</v>
      </c>
      <c r="V94" s="2">
        <f>COUNTIFS(Table2[Sub-Sector],Table3[[#This Row],[Sub-Sector]],Table2[Sharpe Ratio],"&gt;=0.10")/Table3[[#This Row],[Count]]</f>
        <v>0.1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94">
        <f>_xlfn.RANK.AVG(Table3[[#This Row],[Score]],Table3[Score],1)</f>
        <v>76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4">
        <f>_xlfn.RANK.AVG(Table3[[#This Row],[Score 2 ]],Table3[[Score 2 ]],1)</f>
        <v>93</v>
      </c>
    </row>
    <row r="95" spans="1:26" x14ac:dyDescent="0.3">
      <c r="A95" t="s">
        <v>127</v>
      </c>
      <c r="B95">
        <f>COUNTIFS(Table2[Sub-Sector],Table3[[#This Row],[Sub-Sector]])</f>
        <v>20</v>
      </c>
      <c r="C95" s="2">
        <f>COUNTIFS(Table2[Sub-Sector],Table3[[#This Row],[Sub-Sector]],Table2[Uptrend],"Uptrend")/Table3[[#This Row],[Count]]</f>
        <v>0.65</v>
      </c>
      <c r="D95" s="2">
        <f>COUNTIFS(Table2[Sub-Sector],Table3[[#This Row],[Sub-Sector]],Table2[1W Return vs Nifty],"&gt;=5")/Table3[[#This Row],[Count]]</f>
        <v>0.2</v>
      </c>
      <c r="E95" s="2">
        <f>COUNTIFS(Table2[Sub-Sector],Table3[[#This Row],[Sub-Sector]],Table2[1M Return vs Nifty],"&gt;=5")/Table3[[#This Row],[Count]]</f>
        <v>0.3</v>
      </c>
      <c r="F95" s="2">
        <f>COUNTIFS(Table2[Sub-Sector],Table3[[#This Row],[Sub-Sector]],Table2[6M Return vs Nifty],"&gt;=10")/Table3[[#This Row],[Count]]</f>
        <v>0.3</v>
      </c>
      <c r="G95" s="2">
        <f>COUNTIFS(Table2[Sub-Sector],Table3[[#This Row],[Sub-Sector]],Table2[1Y Return vs Nifty],"&gt;=10")/Table3[[#This Row],[Count]]</f>
        <v>0.6</v>
      </c>
      <c r="H95" s="2">
        <f>COUNTIFS(Table2[Sub-Sector],Table3[[#This Row],[Sub-Sector]],Table2[RSI Exponential â€“ 14D],"&gt;=50")/Table3[[#This Row],[Count]]</f>
        <v>0.65</v>
      </c>
      <c r="I95" s="2">
        <f>COUNTIFS(Table2[Sub-Sector],Table3[[#This Row],[Sub-Sector]],Table2[Relative Volume],"&gt;=1")/Table3[[#This Row],[Count]]</f>
        <v>0.35</v>
      </c>
      <c r="J95" s="2">
        <f>COUNTIFS(Table2[Sub-Sector],Table3[[#This Row],[Sub-Sector]],Table2[% Away From Day Low],"&gt;=0.05")/Table3[[#This Row],[Count]]</f>
        <v>0.05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0.2</v>
      </c>
      <c r="M95" s="2">
        <f>COUNTIFS(Table2[Sub-Sector],Table3[[#This Row],[Sub-Sector]],Table2[% Away From Current Week High],"&lt;=0.05")/Table3[[#This Row],[Count]]</f>
        <v>0.85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0.35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0.55000000000000004</v>
      </c>
      <c r="S95" s="2">
        <f>COUNTIFS(Table2[Sub-Sector],Table3[[#This Row],[Sub-Sector]],Table2[% Price above 50 EMA],"&gt;=0")/Table3[[#This Row],[Count]]</f>
        <v>0.55000000000000004</v>
      </c>
      <c r="T95" s="2">
        <f>COUNTIFS(Table2[Sub-Sector],Table3[[#This Row],[Sub-Sector]],Table2[% Price above 200 EMA],"&gt;=0")/Table3[[#This Row],[Count]]</f>
        <v>0.9</v>
      </c>
      <c r="U95" s="2">
        <f>COUNTIFS(Table2[Sub-Sector],Table3[[#This Row],[Sub-Sector]],Table2[Rate of Change - Zone],"Positive")/Table3[[#This Row],[Count]]</f>
        <v>0.4</v>
      </c>
      <c r="V95" s="2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95">
        <f>_xlfn.RANK.AVG(Table3[[#This Row],[Score]],Table3[Score],1)</f>
        <v>92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5">
        <f>_xlfn.RANK.AVG(Table3[[#This Row],[Score 2 ]],Table3[[Score 2 ]],1)</f>
        <v>94</v>
      </c>
    </row>
    <row r="96" spans="1:26" x14ac:dyDescent="0.3">
      <c r="A96" t="s">
        <v>872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0.5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0.5</v>
      </c>
      <c r="I96" s="2">
        <f>COUNTIFS(Table2[Sub-Sector],Table3[[#This Row],[Sub-Sector]],Table2[Relative Volume],"&gt;=1")/Table3[[#This Row],[Count]]</f>
        <v>0.5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0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0.5</v>
      </c>
      <c r="S96" s="2">
        <f>COUNTIFS(Table2[Sub-Sector],Table3[[#This Row],[Sub-Sector]],Table2[% Price above 50 EMA],"&gt;=0")/Table3[[#This Row],[Count]]</f>
        <v>0.5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0.5</v>
      </c>
      <c r="V96" s="2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96">
        <f>_xlfn.RANK.AVG(Table3[[#This Row],[Score]],Table3[Score],1)</f>
        <v>114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6">
        <f>_xlfn.RANK.AVG(Table3[[#This Row],[Score 2 ]],Table3[[Score 2 ]],1)</f>
        <v>95</v>
      </c>
    </row>
    <row r="97" spans="1:26" x14ac:dyDescent="0.3">
      <c r="A97" t="s">
        <v>155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0.33333333333333331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0.66666666666666663</v>
      </c>
      <c r="H97" s="2">
        <f>COUNTIFS(Table2[Sub-Sector],Table3[[#This Row],[Sub-Sector]],Table2[RSI Exponential â€“ 14D],"&gt;=50")/Table3[[#This Row],[Count]]</f>
        <v>0.66666666666666663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0.66666666666666663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0.33333333333333331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</v>
      </c>
      <c r="V97" s="2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7">
        <f>_xlfn.RANK.AVG(Table3[[#This Row],[Score]],Table3[Score],1)</f>
        <v>85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7">
        <f>_xlfn.RANK.AVG(Table3[[#This Row],[Score 2 ]],Table3[[Score 2 ]],1)</f>
        <v>96</v>
      </c>
    </row>
    <row r="98" spans="1:26" x14ac:dyDescent="0.3">
      <c r="A98" t="s">
        <v>32</v>
      </c>
      <c r="B98">
        <f>COUNTIFS(Table2[Sub-Sector],Table3[[#This Row],[Sub-Sector]])</f>
        <v>11</v>
      </c>
      <c r="C98" s="2">
        <f>COUNTIFS(Table2[Sub-Sector],Table3[[#This Row],[Sub-Sector]],Table2[Uptrend],"Uptrend")/Table3[[#This Row],[Count]]</f>
        <v>0.54545454545454541</v>
      </c>
      <c r="D98" s="2">
        <f>COUNTIFS(Table2[Sub-Sector],Table3[[#This Row],[Sub-Sector]],Table2[1W Return vs Nifty],"&gt;=5")/Table3[[#This Row],[Count]]</f>
        <v>9.0909090909090912E-2</v>
      </c>
      <c r="E98" s="2">
        <f>COUNTIFS(Table2[Sub-Sector],Table3[[#This Row],[Sub-Sector]],Table2[1M Return vs Nifty],"&gt;=5")/Table3[[#This Row],[Count]]</f>
        <v>9.0909090909090912E-2</v>
      </c>
      <c r="F98" s="2">
        <f>COUNTIFS(Table2[Sub-Sector],Table3[[#This Row],[Sub-Sector]],Table2[6M Return vs Nifty],"&gt;=10")/Table3[[#This Row],[Count]]</f>
        <v>0.18181818181818182</v>
      </c>
      <c r="G98" s="2">
        <f>COUNTIFS(Table2[Sub-Sector],Table3[[#This Row],[Sub-Sector]],Table2[1Y Return vs Nifty],"&gt;=10")/Table3[[#This Row],[Count]]</f>
        <v>0.90909090909090906</v>
      </c>
      <c r="H98" s="2">
        <f>COUNTIFS(Table2[Sub-Sector],Table3[[#This Row],[Sub-Sector]],Table2[RSI Exponential â€“ 14D],"&gt;=50")/Table3[[#This Row],[Count]]</f>
        <v>0.36363636363636365</v>
      </c>
      <c r="I98" s="2">
        <f>COUNTIFS(Table2[Sub-Sector],Table3[[#This Row],[Sub-Sector]],Table2[Relative Volume],"&gt;=1")/Table3[[#This Row],[Count]]</f>
        <v>0.18181818181818182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0.63636363636363635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0.18181818181818182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0.36363636363636365</v>
      </c>
      <c r="S98" s="2">
        <f>COUNTIFS(Table2[Sub-Sector],Table3[[#This Row],[Sub-Sector]],Table2[% Price above 50 EMA],"&gt;=0")/Table3[[#This Row],[Count]]</f>
        <v>0.63636363636363635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0.27272727272727271</v>
      </c>
      <c r="V98" s="2">
        <f>COUNTIFS(Table2[Sub-Sector],Table3[[#This Row],[Sub-Sector]],Table2[Sharpe Ratio],"&gt;=0.10")/Table3[[#This Row],[Count]]</f>
        <v>0.81818181818181823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98">
        <f>_xlfn.RANK.AVG(Table3[[#This Row],[Score]],Table3[Score],1)</f>
        <v>100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>
        <f>_xlfn.RANK.AVG(Table3[[#This Row],[Score 2 ]],Table3[[Score 2 ]],1)</f>
        <v>97</v>
      </c>
    </row>
    <row r="99" spans="1:26" x14ac:dyDescent="0.3">
      <c r="A99" t="s">
        <v>391</v>
      </c>
      <c r="B99">
        <f>COUNTIFS(Table2[Sub-Sector],Table3[[#This Row],[Sub-Sector]])</f>
        <v>10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0.1</v>
      </c>
      <c r="F99" s="2">
        <f>COUNTIFS(Table2[Sub-Sector],Table3[[#This Row],[Sub-Sector]],Table2[6M Return vs Nifty],"&gt;=10")/Table3[[#This Row],[Count]]</f>
        <v>0.1</v>
      </c>
      <c r="G99" s="2">
        <f>COUNTIFS(Table2[Sub-Sector],Table3[[#This Row],[Sub-Sector]],Table2[1Y Return vs Nifty],"&gt;=10")/Table3[[#This Row],[Count]]</f>
        <v>0.4</v>
      </c>
      <c r="H99" s="2">
        <f>COUNTIFS(Table2[Sub-Sector],Table3[[#This Row],[Sub-Sector]],Table2[RSI Exponential â€“ 14D],"&gt;=50")/Table3[[#This Row],[Count]]</f>
        <v>0.5</v>
      </c>
      <c r="I99" s="2">
        <f>COUNTIFS(Table2[Sub-Sector],Table3[[#This Row],[Sub-Sector]],Table2[Relative Volume],"&gt;=1")/Table3[[#This Row],[Count]]</f>
        <v>0.6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0.1</v>
      </c>
      <c r="M99" s="2">
        <f>COUNTIFS(Table2[Sub-Sector],Table3[[#This Row],[Sub-Sector]],Table2[% Away From Current Week High],"&lt;=0.05")/Table3[[#This Row],[Count]]</f>
        <v>0.8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0.2</v>
      </c>
      <c r="Q99" s="2">
        <f>COUNTIFS(Table2[Sub-Sector],Table3[[#This Row],[Sub-Sector]],Table2[% Away From 52W Low],"&gt;=10")/Table3[[#This Row],[Count]]</f>
        <v>0.8</v>
      </c>
      <c r="R99" s="2">
        <f>COUNTIFS(Table2[Sub-Sector],Table3[[#This Row],[Sub-Sector]],Table2[% Price above 20 EMA],"&gt;=0")/Table3[[#This Row],[Count]]</f>
        <v>0.5</v>
      </c>
      <c r="S99" s="2">
        <f>COUNTIFS(Table2[Sub-Sector],Table3[[#This Row],[Sub-Sector]],Table2[% Price above 50 EMA],"&gt;=0")/Table3[[#This Row],[Count]]</f>
        <v>0.7</v>
      </c>
      <c r="T99" s="2">
        <f>COUNTIFS(Table2[Sub-Sector],Table3[[#This Row],[Sub-Sector]],Table2[% Price above 200 EMA],"&gt;=0")/Table3[[#This Row],[Count]]</f>
        <v>0.6</v>
      </c>
      <c r="U99" s="2">
        <f>COUNTIFS(Table2[Sub-Sector],Table3[[#This Row],[Sub-Sector]],Table2[Rate of Change - Zone],"Positive")/Table3[[#This Row],[Count]]</f>
        <v>0.3</v>
      </c>
      <c r="V99" s="2">
        <f>COUNTIFS(Table2[Sub-Sector],Table3[[#This Row],[Sub-Sector]],Table2[Sharpe Ratio],"&gt;=0.10")/Table3[[#This Row],[Count]]</f>
        <v>0.1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9">
        <f>_xlfn.RANK.AVG(Table3[[#This Row],[Score]],Table3[Score],1)</f>
        <v>110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9">
        <f>_xlfn.RANK.AVG(Table3[[#This Row],[Score 2 ]],Table3[[Score 2 ]],1)</f>
        <v>98</v>
      </c>
    </row>
    <row r="100" spans="1:26" x14ac:dyDescent="0.3">
      <c r="A100" t="s">
        <v>533</v>
      </c>
      <c r="B100">
        <f>COUNTIFS(Table2[Sub-Sector],Table3[[#This Row],[Sub-Sector]])</f>
        <v>5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0.4</v>
      </c>
      <c r="G100" s="2">
        <f>COUNTIFS(Table2[Sub-Sector],Table3[[#This Row],[Sub-Sector]],Table2[1Y Return vs Nifty],"&gt;=10")/Table3[[#This Row],[Count]]</f>
        <v>0.6</v>
      </c>
      <c r="H100" s="2">
        <f>COUNTIFS(Table2[Sub-Sector],Table3[[#This Row],[Sub-Sector]],Table2[RSI Exponential â€“ 14D],"&gt;=50")/Table3[[#This Row],[Count]]</f>
        <v>0.2</v>
      </c>
      <c r="I100" s="2">
        <f>COUNTIFS(Table2[Sub-Sector],Table3[[#This Row],[Sub-Sector]],Table2[Relative Volume],"&gt;=1")/Table3[[#This Row],[Count]]</f>
        <v>0.2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0.4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0.4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</v>
      </c>
      <c r="S100" s="2">
        <f>COUNTIFS(Table2[Sub-Sector],Table3[[#This Row],[Sub-Sector]],Table2[% Price above 50 EMA],"&gt;=0")/Table3[[#This Row],[Count]]</f>
        <v>0.8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0</v>
      </c>
      <c r="V100" s="2">
        <f>COUNTIFS(Table2[Sub-Sector],Table3[[#This Row],[Sub-Sector]],Table2[Sharpe Ratio],"&gt;=0.10")/Table3[[#This Row],[Count]]</f>
        <v>0.4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100">
        <f>_xlfn.RANK.AVG(Table3[[#This Row],[Score]],Table3[Score],1)</f>
        <v>97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0">
        <f>_xlfn.RANK.AVG(Table3[[#This Row],[Score 2 ]],Table3[[Score 2 ]],1)</f>
        <v>99</v>
      </c>
    </row>
    <row r="101" spans="1:26" x14ac:dyDescent="0.3">
      <c r="A101" t="s">
        <v>524</v>
      </c>
      <c r="B101">
        <f>COUNTIFS(Table2[Sub-Sector],Table3[[#This Row],[Sub-Sector]])</f>
        <v>6</v>
      </c>
      <c r="C101" s="2">
        <f>COUNTIFS(Table2[Sub-Sector],Table3[[#This Row],[Sub-Sector]],Table2[Uptrend],"Uptrend")/Table3[[#This Row],[Count]]</f>
        <v>0.5</v>
      </c>
      <c r="D101" s="2">
        <f>COUNTIFS(Table2[Sub-Sector],Table3[[#This Row],[Sub-Sector]],Table2[1W Return vs Nifty],"&gt;=5")/Table3[[#This Row],[Count]]</f>
        <v>0.16666666666666666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0.66666666666666663</v>
      </c>
      <c r="I101" s="2">
        <f>COUNTIFS(Table2[Sub-Sector],Table3[[#This Row],[Sub-Sector]],Table2[Relative Volume],"&gt;=1")/Table3[[#This Row],[Count]]</f>
        <v>0.5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0.33333333333333331</v>
      </c>
      <c r="M101" s="2">
        <f>COUNTIFS(Table2[Sub-Sector],Table3[[#This Row],[Sub-Sector]],Table2[% Away From Current Week High],"&lt;=0.05")/Table3[[#This Row],[Count]]</f>
        <v>0.66666666666666663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0.83333333333333337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0.66666666666666663</v>
      </c>
      <c r="S101" s="2">
        <f>COUNTIFS(Table2[Sub-Sector],Table3[[#This Row],[Sub-Sector]],Table2[% Price above 50 EMA],"&gt;=0")/Table3[[#This Row],[Count]]</f>
        <v>0.83333333333333337</v>
      </c>
      <c r="T101" s="2">
        <f>COUNTIFS(Table2[Sub-Sector],Table3[[#This Row],[Sub-Sector]],Table2[% Price above 200 EMA],"&gt;=0")/Table3[[#This Row],[Count]]</f>
        <v>0.66666666666666663</v>
      </c>
      <c r="U101" s="2">
        <f>COUNTIFS(Table2[Sub-Sector],Table3[[#This Row],[Sub-Sector]],Table2[Rate of Change - Zone],"Positive")/Table3[[#This Row],[Count]]</f>
        <v>0.66666666666666663</v>
      </c>
      <c r="V101" s="2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1">
        <f>_xlfn.RANK.AVG(Table3[[#This Row],[Score]],Table3[Score],1)</f>
        <v>107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>
        <f>_xlfn.RANK.AVG(Table3[[#This Row],[Score 2 ]],Table3[[Score 2 ]],1)</f>
        <v>100</v>
      </c>
    </row>
    <row r="102" spans="1:26" x14ac:dyDescent="0.3">
      <c r="A102" t="s">
        <v>692</v>
      </c>
      <c r="B102">
        <f>COUNTIFS(Table2[Sub-Sector],Table3[[#This Row],[Sub-Sector]])</f>
        <v>3</v>
      </c>
      <c r="C102" s="2">
        <f>COUNTIFS(Table2[Sub-Sector],Table3[[#This Row],[Sub-Sector]],Table2[Uptrend],"Uptrend")/Table3[[#This Row],[Count]]</f>
        <v>0.66666666666666663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0.33333333333333331</v>
      </c>
      <c r="G102" s="2">
        <f>COUNTIFS(Table2[Sub-Sector],Table3[[#This Row],[Sub-Sector]],Table2[1Y Return vs Nifty],"&gt;=10")/Table3[[#This Row],[Count]]</f>
        <v>0.66666666666666663</v>
      </c>
      <c r="H102" s="2">
        <f>COUNTIFS(Table2[Sub-Sector],Table3[[#This Row],[Sub-Sector]],Table2[RSI Exponential â€“ 14D],"&gt;=50")/Table3[[#This Row],[Count]]</f>
        <v>0.33333333333333331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0.33333333333333331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0.33333333333333331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0.33333333333333331</v>
      </c>
      <c r="S102" s="2">
        <f>COUNTIFS(Table2[Sub-Sector],Table3[[#This Row],[Sub-Sector]],Table2[% Price above 50 EMA],"&gt;=0")/Table3[[#This Row],[Count]]</f>
        <v>0.33333333333333331</v>
      </c>
      <c r="T102" s="2">
        <f>COUNTIFS(Table2[Sub-Sector],Table3[[#This Row],[Sub-Sector]],Table2[% Price above 200 EMA],"&gt;=0")/Table3[[#This Row],[Count]]</f>
        <v>0.66666666666666663</v>
      </c>
      <c r="U102" s="2">
        <f>COUNTIFS(Table2[Sub-Sector],Table3[[#This Row],[Sub-Sector]],Table2[Rate of Change - Zone],"Positive")/Table3[[#This Row],[Count]]</f>
        <v>0.33333333333333331</v>
      </c>
      <c r="V102" s="2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02">
        <f>_xlfn.RANK.AVG(Table3[[#This Row],[Score]],Table3[Score],1)</f>
        <v>112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2">
        <f>_xlfn.RANK.AVG(Table3[[#This Row],[Score 2 ]],Table3[[Score 2 ]],1)</f>
        <v>101.5</v>
      </c>
    </row>
    <row r="103" spans="1:26" x14ac:dyDescent="0.3">
      <c r="A103" t="s">
        <v>59</v>
      </c>
      <c r="B103">
        <f>COUNTIFS(Table2[Sub-Sector],Table3[[#This Row],[Sub-Sector]])</f>
        <v>17</v>
      </c>
      <c r="C103" s="2">
        <f>COUNTIFS(Table2[Sub-Sector],Table3[[#This Row],[Sub-Sector]],Table2[Uptrend],"Uptrend")/Table3[[#This Row],[Count]]</f>
        <v>0.35294117647058826</v>
      </c>
      <c r="D103" s="2">
        <f>COUNTIFS(Table2[Sub-Sector],Table3[[#This Row],[Sub-Sector]],Table2[1W Return vs Nifty],"&gt;=5")/Table3[[#This Row],[Count]]</f>
        <v>5.8823529411764705E-2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0.11764705882352941</v>
      </c>
      <c r="G103" s="2">
        <f>COUNTIFS(Table2[Sub-Sector],Table3[[#This Row],[Sub-Sector]],Table2[1Y Return vs Nifty],"&gt;=10")/Table3[[#This Row],[Count]]</f>
        <v>0.29411764705882354</v>
      </c>
      <c r="H103" s="2">
        <f>COUNTIFS(Table2[Sub-Sector],Table3[[#This Row],[Sub-Sector]],Table2[RSI Exponential â€“ 14D],"&gt;=50")/Table3[[#This Row],[Count]]</f>
        <v>0.41176470588235292</v>
      </c>
      <c r="I103" s="2">
        <f>COUNTIFS(Table2[Sub-Sector],Table3[[#This Row],[Sub-Sector]],Table2[Relative Volume],"&gt;=1")/Table3[[#This Row],[Count]]</f>
        <v>0.52941176470588236</v>
      </c>
      <c r="J103" s="2">
        <f>COUNTIFS(Table2[Sub-Sector],Table3[[#This Row],[Sub-Sector]],Table2[% Away From Day Low],"&gt;=0.05")/Table3[[#This Row],[Count]]</f>
        <v>5.8823529411764705E-2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0.11764705882352941</v>
      </c>
      <c r="M103" s="2">
        <f>COUNTIFS(Table2[Sub-Sector],Table3[[#This Row],[Sub-Sector]],Table2[% Away From Current Week High],"&lt;=0.05")/Table3[[#This Row],[Count]]</f>
        <v>0.82352941176470584</v>
      </c>
      <c r="N103" s="2">
        <f>COUNTIFS(Table2[Sub-Sector],Table3[[#This Row],[Sub-Sector]],Table2[% Away From Current Month Low],"&gt;=0.05")/Table3[[#This Row],[Count]]</f>
        <v>5.8823529411764705E-2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0.29411764705882354</v>
      </c>
      <c r="Q103" s="2">
        <f>COUNTIFS(Table2[Sub-Sector],Table3[[#This Row],[Sub-Sector]],Table2[% Away From 52W Low],"&gt;=10")/Table3[[#This Row],[Count]]</f>
        <v>0.76470588235294112</v>
      </c>
      <c r="R103" s="2">
        <f>COUNTIFS(Table2[Sub-Sector],Table3[[#This Row],[Sub-Sector]],Table2[% Price above 20 EMA],"&gt;=0")/Table3[[#This Row],[Count]]</f>
        <v>0.35294117647058826</v>
      </c>
      <c r="S103" s="2">
        <f>COUNTIFS(Table2[Sub-Sector],Table3[[#This Row],[Sub-Sector]],Table2[% Price above 50 EMA],"&gt;=0")/Table3[[#This Row],[Count]]</f>
        <v>0.41176470588235292</v>
      </c>
      <c r="T103" s="2">
        <f>COUNTIFS(Table2[Sub-Sector],Table3[[#This Row],[Sub-Sector]],Table2[% Price above 200 EMA],"&gt;=0")/Table3[[#This Row],[Count]]</f>
        <v>0.6470588235294118</v>
      </c>
      <c r="U103" s="2">
        <f>COUNTIFS(Table2[Sub-Sector],Table3[[#This Row],[Sub-Sector]],Table2[Rate of Change - Zone],"Positive")/Table3[[#This Row],[Count]]</f>
        <v>0.41176470588235292</v>
      </c>
      <c r="V103" s="2">
        <f>COUNTIFS(Table2[Sub-Sector],Table3[[#This Row],[Sub-Sector]],Table2[Sharpe Ratio],"&gt;=0.10")/Table3[[#This Row],[Count]]</f>
        <v>5.8823529411764705E-2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03">
        <f>_xlfn.RANK.AVG(Table3[[#This Row],[Score]],Table3[Score],1)</f>
        <v>111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3">
        <f>_xlfn.RANK.AVG(Table3[[#This Row],[Score 2 ]],Table3[[Score 2 ]],1)</f>
        <v>101.5</v>
      </c>
    </row>
    <row r="104" spans="1:26" x14ac:dyDescent="0.3">
      <c r="A104" t="s">
        <v>521</v>
      </c>
      <c r="B104">
        <f>COUNTIFS(Table2[Sub-Sector],Table3[[#This Row],[Sub-Sector]])</f>
        <v>9</v>
      </c>
      <c r="C104" s="2">
        <f>COUNTIFS(Table2[Sub-Sector],Table3[[#This Row],[Sub-Sector]],Table2[Uptrend],"Uptrend")/Table3[[#This Row],[Count]]</f>
        <v>0.66666666666666663</v>
      </c>
      <c r="D104" s="2">
        <f>COUNTIFS(Table2[Sub-Sector],Table3[[#This Row],[Sub-Sector]],Table2[1W Return vs Nifty],"&gt;=5")/Table3[[#This Row],[Count]]</f>
        <v>0.22222222222222221</v>
      </c>
      <c r="E104" s="2">
        <f>COUNTIFS(Table2[Sub-Sector],Table3[[#This Row],[Sub-Sector]],Table2[1M Return vs Nifty],"&gt;=5")/Table3[[#This Row],[Count]]</f>
        <v>0.33333333333333331</v>
      </c>
      <c r="F104" s="2">
        <f>COUNTIFS(Table2[Sub-Sector],Table3[[#This Row],[Sub-Sector]],Table2[6M Return vs Nifty],"&gt;=10")/Table3[[#This Row],[Count]]</f>
        <v>0.33333333333333331</v>
      </c>
      <c r="G104" s="2">
        <f>COUNTIFS(Table2[Sub-Sector],Table3[[#This Row],[Sub-Sector]],Table2[1Y Return vs Nifty],"&gt;=10")/Table3[[#This Row],[Count]]</f>
        <v>0.44444444444444442</v>
      </c>
      <c r="H104" s="2">
        <f>COUNTIFS(Table2[Sub-Sector],Table3[[#This Row],[Sub-Sector]],Table2[RSI Exponential â€“ 14D],"&gt;=50")/Table3[[#This Row],[Count]]</f>
        <v>0.55555555555555558</v>
      </c>
      <c r="I104" s="2">
        <f>COUNTIFS(Table2[Sub-Sector],Table3[[#This Row],[Sub-Sector]],Table2[Relative Volume],"&gt;=1")/Table3[[#This Row],[Count]]</f>
        <v>0.22222222222222221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0.33333333333333331</v>
      </c>
      <c r="M104" s="2">
        <f>COUNTIFS(Table2[Sub-Sector],Table3[[#This Row],[Sub-Sector]],Table2[% Away From Current Week High],"&lt;=0.05")/Table3[[#This Row],[Count]]</f>
        <v>0.66666666666666663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0.88888888888888884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0.55555555555555558</v>
      </c>
      <c r="S104" s="2">
        <f>COUNTIFS(Table2[Sub-Sector],Table3[[#This Row],[Sub-Sector]],Table2[% Price above 50 EMA],"&gt;=0")/Table3[[#This Row],[Count]]</f>
        <v>0.66666666666666663</v>
      </c>
      <c r="T104" s="2">
        <f>COUNTIFS(Table2[Sub-Sector],Table3[[#This Row],[Sub-Sector]],Table2[% Price above 200 EMA],"&gt;=0")/Table3[[#This Row],[Count]]</f>
        <v>0.66666666666666663</v>
      </c>
      <c r="U104" s="2">
        <f>COUNTIFS(Table2[Sub-Sector],Table3[[#This Row],[Sub-Sector]],Table2[Rate of Change - Zone],"Positive")/Table3[[#This Row],[Count]]</f>
        <v>0.44444444444444442</v>
      </c>
      <c r="V104" s="2">
        <f>COUNTIFS(Table2[Sub-Sector],Table3[[#This Row],[Sub-Sector]],Table2[Sharpe Ratio],"&gt;=0.10")/Table3[[#This Row],[Count]]</f>
        <v>0.22222222222222221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104">
        <f>_xlfn.RANK.AVG(Table3[[#This Row],[Score]],Table3[Score],1)</f>
        <v>93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4">
        <f>_xlfn.RANK.AVG(Table3[[#This Row],[Score 2 ]],Table3[[Score 2 ]],1)</f>
        <v>103</v>
      </c>
    </row>
    <row r="105" spans="1:26" x14ac:dyDescent="0.3">
      <c r="A105" t="s">
        <v>24</v>
      </c>
      <c r="B105">
        <f>COUNTIFS(Table2[Sub-Sector],Table3[[#This Row],[Sub-Sector]])</f>
        <v>20</v>
      </c>
      <c r="C105" s="2">
        <f>COUNTIFS(Table2[Sub-Sector],Table3[[#This Row],[Sub-Sector]],Table2[Uptrend],"Uptrend")/Table3[[#This Row],[Count]]</f>
        <v>0.45</v>
      </c>
      <c r="D105" s="2">
        <f>COUNTIFS(Table2[Sub-Sector],Table3[[#This Row],[Sub-Sector]],Table2[1W Return vs Nifty],"&gt;=5")/Table3[[#This Row],[Count]]</f>
        <v>0.2</v>
      </c>
      <c r="E105" s="2">
        <f>COUNTIFS(Table2[Sub-Sector],Table3[[#This Row],[Sub-Sector]],Table2[1M Return vs Nifty],"&gt;=5")/Table3[[#This Row],[Count]]</f>
        <v>0.15</v>
      </c>
      <c r="F105" s="2">
        <f>COUNTIFS(Table2[Sub-Sector],Table3[[#This Row],[Sub-Sector]],Table2[6M Return vs Nifty],"&gt;=10")/Table3[[#This Row],[Count]]</f>
        <v>0.05</v>
      </c>
      <c r="G105" s="2">
        <f>COUNTIFS(Table2[Sub-Sector],Table3[[#This Row],[Sub-Sector]],Table2[1Y Return vs Nifty],"&gt;=10")/Table3[[#This Row],[Count]]</f>
        <v>0.25</v>
      </c>
      <c r="H105" s="2">
        <f>COUNTIFS(Table2[Sub-Sector],Table3[[#This Row],[Sub-Sector]],Table2[RSI Exponential â€“ 14D],"&gt;=50")/Table3[[#This Row],[Count]]</f>
        <v>0.4</v>
      </c>
      <c r="I105" s="2">
        <f>COUNTIFS(Table2[Sub-Sector],Table3[[#This Row],[Sub-Sector]],Table2[Relative Volume],"&gt;=1")/Table3[[#This Row],[Count]]</f>
        <v>0.65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0.95</v>
      </c>
      <c r="L105" s="2">
        <f>COUNTIFS(Table2[Sub-Sector],Table3[[#This Row],[Sub-Sector]],Table2[% Away From Current Week Low],"&gt;=0.05")/Table3[[#This Row],[Count]]</f>
        <v>0.15</v>
      </c>
      <c r="M105" s="2">
        <f>COUNTIFS(Table2[Sub-Sector],Table3[[#This Row],[Sub-Sector]],Table2[% Away From Current Week High],"&lt;=0.05")/Table3[[#This Row],[Count]]</f>
        <v>0.85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0.3</v>
      </c>
      <c r="Q105" s="2">
        <f>COUNTIFS(Table2[Sub-Sector],Table3[[#This Row],[Sub-Sector]],Table2[% Away From 52W Low],"&gt;=10")/Table3[[#This Row],[Count]]</f>
        <v>0.8</v>
      </c>
      <c r="R105" s="2">
        <f>COUNTIFS(Table2[Sub-Sector],Table3[[#This Row],[Sub-Sector]],Table2[% Price above 20 EMA],"&gt;=0")/Table3[[#This Row],[Count]]</f>
        <v>0.4</v>
      </c>
      <c r="S105" s="2">
        <f>COUNTIFS(Table2[Sub-Sector],Table3[[#This Row],[Sub-Sector]],Table2[% Price above 50 EMA],"&gt;=0")/Table3[[#This Row],[Count]]</f>
        <v>0.45</v>
      </c>
      <c r="T105" s="2">
        <f>COUNTIFS(Table2[Sub-Sector],Table3[[#This Row],[Sub-Sector]],Table2[% Price above 200 EMA],"&gt;=0")/Table3[[#This Row],[Count]]</f>
        <v>0.55000000000000004</v>
      </c>
      <c r="U105" s="2">
        <f>COUNTIFS(Table2[Sub-Sector],Table3[[#This Row],[Sub-Sector]],Table2[Rate of Change - Zone],"Positive")/Table3[[#This Row],[Count]]</f>
        <v>0.35</v>
      </c>
      <c r="V105" s="2">
        <f>COUNTIFS(Table2[Sub-Sector],Table3[[#This Row],[Sub-Sector]],Table2[Sharpe Ratio],"&gt;=0.10")/Table3[[#This Row],[Count]]</f>
        <v>0.15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05">
        <f>_xlfn.RANK.AVG(Table3[[#This Row],[Score]],Table3[Score],1)</f>
        <v>101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5">
        <f>_xlfn.RANK.AVG(Table3[[#This Row],[Score 2 ]],Table3[[Score 2 ]],1)</f>
        <v>104</v>
      </c>
    </row>
    <row r="106" spans="1:26" x14ac:dyDescent="0.3">
      <c r="A106" t="s">
        <v>1812</v>
      </c>
      <c r="B106">
        <f>COUNTIFS(Table2[Sub-Sector],Table3[[#This Row],[Sub-Sector]])</f>
        <v>3</v>
      </c>
      <c r="C106" s="2">
        <f>COUNTIFS(Table2[Sub-Sector],Table3[[#This Row],[Sub-Sector]],Table2[Uptrend],"Uptrend")/Table3[[#This Row],[Count]]</f>
        <v>0.66666666666666663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0.33333333333333331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0.33333333333333331</v>
      </c>
      <c r="H106" s="2">
        <f>COUNTIFS(Table2[Sub-Sector],Table3[[#This Row],[Sub-Sector]],Table2[RSI Exponential â€“ 14D],"&gt;=50")/Table3[[#This Row],[Count]]</f>
        <v>0.66666666666666663</v>
      </c>
      <c r="I106" s="2">
        <f>COUNTIFS(Table2[Sub-Sector],Table3[[#This Row],[Sub-Sector]],Table2[Relative Volume],"&gt;=1")/Table3[[#This Row],[Count]]</f>
        <v>0.66666666666666663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0.33333333333333331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0.66666666666666663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0.66666666666666663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0.66666666666666663</v>
      </c>
      <c r="U106" s="2">
        <f>COUNTIFS(Table2[Sub-Sector],Table3[[#This Row],[Sub-Sector]],Table2[Rate of Change - Zone],"Positive")/Table3[[#This Row],[Count]]</f>
        <v>0.33333333333333331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106">
        <f>_xlfn.RANK.AVG(Table3[[#This Row],[Score]],Table3[Score],1)</f>
        <v>104.5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6">
        <f>_xlfn.RANK.AVG(Table3[[#This Row],[Score 2 ]],Table3[[Score 2 ]],1)</f>
        <v>105</v>
      </c>
    </row>
    <row r="107" spans="1:26" x14ac:dyDescent="0.3">
      <c r="A107" t="s">
        <v>413</v>
      </c>
      <c r="B107">
        <f>COUNTIFS(Table2[Sub-Sector],Table3[[#This Row],[Sub-Sector]])</f>
        <v>9</v>
      </c>
      <c r="C107" s="2">
        <f>COUNTIFS(Table2[Sub-Sector],Table3[[#This Row],[Sub-Sector]],Table2[Uptrend],"Uptrend")/Table3[[#This Row],[Count]]</f>
        <v>0.77777777777777779</v>
      </c>
      <c r="D107" s="2">
        <f>COUNTIFS(Table2[Sub-Sector],Table3[[#This Row],[Sub-Sector]],Table2[1W Return vs Nifty],"&gt;=5")/Table3[[#This Row],[Count]]</f>
        <v>0.1111111111111111</v>
      </c>
      <c r="E107" s="2">
        <f>COUNTIFS(Table2[Sub-Sector],Table3[[#This Row],[Sub-Sector]],Table2[1M Return vs Nifty],"&gt;=5")/Table3[[#This Row],[Count]]</f>
        <v>0.22222222222222221</v>
      </c>
      <c r="F107" s="2">
        <f>COUNTIFS(Table2[Sub-Sector],Table3[[#This Row],[Sub-Sector]],Table2[6M Return vs Nifty],"&gt;=10")/Table3[[#This Row],[Count]]</f>
        <v>0.22222222222222221</v>
      </c>
      <c r="G107" s="2">
        <f>COUNTIFS(Table2[Sub-Sector],Table3[[#This Row],[Sub-Sector]],Table2[1Y Return vs Nifty],"&gt;=10")/Table3[[#This Row],[Count]]</f>
        <v>0.44444444444444442</v>
      </c>
      <c r="H107" s="2">
        <f>COUNTIFS(Table2[Sub-Sector],Table3[[#This Row],[Sub-Sector]],Table2[RSI Exponential â€“ 14D],"&gt;=50")/Table3[[#This Row],[Count]]</f>
        <v>0.44444444444444442</v>
      </c>
      <c r="I107" s="2">
        <f>COUNTIFS(Table2[Sub-Sector],Table3[[#This Row],[Sub-Sector]],Table2[Relative Volume],"&gt;=1")/Table3[[#This Row],[Count]]</f>
        <v>0.33333333333333331</v>
      </c>
      <c r="J107" s="2">
        <f>COUNTIFS(Table2[Sub-Sector],Table3[[#This Row],[Sub-Sector]],Table2[% Away From Day Low],"&gt;=0.05")/Table3[[#This Row],[Count]]</f>
        <v>0.1111111111111111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0.1111111111111111</v>
      </c>
      <c r="M107" s="2">
        <f>COUNTIFS(Table2[Sub-Sector],Table3[[#This Row],[Sub-Sector]],Table2[% Away From Current Week High],"&lt;=0.05")/Table3[[#This Row],[Count]]</f>
        <v>0.66666666666666663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0.77777777777777779</v>
      </c>
      <c r="P107" s="2">
        <f>COUNTIFS(Table2[Sub-Sector],Table3[[#This Row],[Sub-Sector]],Table2[% Away From 52W High],"&lt;=10")/Table3[[#This Row],[Count]]</f>
        <v>0.33333333333333331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0.44444444444444442</v>
      </c>
      <c r="S107" s="2">
        <f>COUNTIFS(Table2[Sub-Sector],Table3[[#This Row],[Sub-Sector]],Table2[% Price above 50 EMA],"&gt;=0")/Table3[[#This Row],[Count]]</f>
        <v>0.44444444444444442</v>
      </c>
      <c r="T107" s="2">
        <f>COUNTIFS(Table2[Sub-Sector],Table3[[#This Row],[Sub-Sector]],Table2[% Price above 200 EMA],"&gt;=0")/Table3[[#This Row],[Count]]</f>
        <v>0.66666666666666663</v>
      </c>
      <c r="U107" s="2">
        <f>COUNTIFS(Table2[Sub-Sector],Table3[[#This Row],[Sub-Sector]],Table2[Rate of Change - Zone],"Positive")/Table3[[#This Row],[Count]]</f>
        <v>0.44444444444444442</v>
      </c>
      <c r="V107" s="2">
        <f>COUNTIFS(Table2[Sub-Sector],Table3[[#This Row],[Sub-Sector]],Table2[Sharpe Ratio],"&gt;=0.10")/Table3[[#This Row],[Count]]</f>
        <v>0.33333333333333331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107">
        <f>_xlfn.RANK.AVG(Table3[[#This Row],[Score]],Table3[Score],1)</f>
        <v>96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7">
        <f>_xlfn.RANK.AVG(Table3[[#This Row],[Score 2 ]],Table3[[Score 2 ]],1)</f>
        <v>106</v>
      </c>
    </row>
    <row r="108" spans="1:26" x14ac:dyDescent="0.3">
      <c r="A108" t="s">
        <v>75</v>
      </c>
      <c r="B108">
        <f>COUNTIFS(Table2[Sub-Sector],Table3[[#This Row],[Sub-Sector]])</f>
        <v>19</v>
      </c>
      <c r="C108" s="2">
        <f>COUNTIFS(Table2[Sub-Sector],Table3[[#This Row],[Sub-Sector]],Table2[Uptrend],"Uptrend")/Table3[[#This Row],[Count]]</f>
        <v>0.73684210526315785</v>
      </c>
      <c r="D108" s="2">
        <f>COUNTIFS(Table2[Sub-Sector],Table3[[#This Row],[Sub-Sector]],Table2[1W Return vs Nifty],"&gt;=5")/Table3[[#This Row],[Count]]</f>
        <v>5.2631578947368418E-2</v>
      </c>
      <c r="E108" s="2">
        <f>COUNTIFS(Table2[Sub-Sector],Table3[[#This Row],[Sub-Sector]],Table2[1M Return vs Nifty],"&gt;=5")/Table3[[#This Row],[Count]]</f>
        <v>0.10526315789473684</v>
      </c>
      <c r="F108" s="2">
        <f>COUNTIFS(Table2[Sub-Sector],Table3[[#This Row],[Sub-Sector]],Table2[6M Return vs Nifty],"&gt;=10")/Table3[[#This Row],[Count]]</f>
        <v>0.10526315789473684</v>
      </c>
      <c r="G108" s="2">
        <f>COUNTIFS(Table2[Sub-Sector],Table3[[#This Row],[Sub-Sector]],Table2[1Y Return vs Nifty],"&gt;=10")/Table3[[#This Row],[Count]]</f>
        <v>0.36842105263157893</v>
      </c>
      <c r="H108" s="2">
        <f>COUNTIFS(Table2[Sub-Sector],Table3[[#This Row],[Sub-Sector]],Table2[RSI Exponential â€“ 14D],"&gt;=50")/Table3[[#This Row],[Count]]</f>
        <v>0.52631578947368418</v>
      </c>
      <c r="I108" s="2">
        <f>COUNTIFS(Table2[Sub-Sector],Table3[[#This Row],[Sub-Sector]],Table2[Relative Volume],"&gt;=1")/Table3[[#This Row],[Count]]</f>
        <v>0.36842105263157893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0.68421052631578949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0.36842105263157893</v>
      </c>
      <c r="Q108" s="2">
        <f>COUNTIFS(Table2[Sub-Sector],Table3[[#This Row],[Sub-Sector]],Table2[% Away From 52W Low],"&gt;=10")/Table3[[#This Row],[Count]]</f>
        <v>0.94736842105263153</v>
      </c>
      <c r="R108" s="2">
        <f>COUNTIFS(Table2[Sub-Sector],Table3[[#This Row],[Sub-Sector]],Table2[% Price above 20 EMA],"&gt;=0")/Table3[[#This Row],[Count]]</f>
        <v>0.52631578947368418</v>
      </c>
      <c r="S108" s="2">
        <f>COUNTIFS(Table2[Sub-Sector],Table3[[#This Row],[Sub-Sector]],Table2[% Price above 50 EMA],"&gt;=0")/Table3[[#This Row],[Count]]</f>
        <v>0.68421052631578949</v>
      </c>
      <c r="T108" s="2">
        <f>COUNTIFS(Table2[Sub-Sector],Table3[[#This Row],[Sub-Sector]],Table2[% Price above 200 EMA],"&gt;=0")/Table3[[#This Row],[Count]]</f>
        <v>0.78947368421052633</v>
      </c>
      <c r="U108" s="2">
        <f>COUNTIFS(Table2[Sub-Sector],Table3[[#This Row],[Sub-Sector]],Table2[Rate of Change - Zone],"Positive")/Table3[[#This Row],[Count]]</f>
        <v>0.47368421052631576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108">
        <f>_xlfn.RANK.AVG(Table3[[#This Row],[Score]],Table3[Score],1)</f>
        <v>102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>
        <f>_xlfn.RANK.AVG(Table3[[#This Row],[Score 2 ]],Table3[[Score 2 ]],1)</f>
        <v>107</v>
      </c>
    </row>
    <row r="109" spans="1:26" x14ac:dyDescent="0.3">
      <c r="A109" t="s">
        <v>786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1</v>
      </c>
      <c r="E109" s="2">
        <f>COUNTIFS(Table2[Sub-Sector],Table3[[#This Row],[Sub-Sector]],Table2[1M Return vs Nifty],"&gt;=5")/Table3[[#This Row],[Count]]</f>
        <v>1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09">
        <f>_xlfn.RANK.AVG(Table3[[#This Row],[Score]],Table3[Score],1)</f>
        <v>47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9">
        <f>_xlfn.RANK.AVG(Table3[[#This Row],[Score 2 ]],Table3[[Score 2 ]],1)</f>
        <v>109.5</v>
      </c>
    </row>
    <row r="110" spans="1:26" x14ac:dyDescent="0.3">
      <c r="A110" t="s">
        <v>332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110">
        <f>_xlfn.RANK.AVG(Table3[[#This Row],[Score]],Table3[Score],1)</f>
        <v>104.5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0">
        <f>_xlfn.RANK.AVG(Table3[[#This Row],[Score 2 ]],Table3[[Score 2 ]],1)</f>
        <v>109.5</v>
      </c>
    </row>
    <row r="111" spans="1:26" x14ac:dyDescent="0.3">
      <c r="A111" t="s">
        <v>971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</v>
      </c>
      <c r="X111">
        <f>_xlfn.RANK.AVG(Table3[[#This Row],[Score]],Table3[Score],1)</f>
        <v>116.5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1">
        <f>_xlfn.RANK.AVG(Table3[[#This Row],[Score 2 ]],Table3[[Score 2 ]],1)</f>
        <v>109.5</v>
      </c>
    </row>
    <row r="112" spans="1:26" x14ac:dyDescent="0.3">
      <c r="A112" t="s">
        <v>1579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0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0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</v>
      </c>
      <c r="X112">
        <f>_xlfn.RANK.AVG(Table3[[#This Row],[Score]],Table3[Score],1)</f>
        <v>116.5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2">
        <f>_xlfn.RANK.AVG(Table3[[#This Row],[Score 2 ]],Table3[[Score 2 ]],1)</f>
        <v>109.5</v>
      </c>
    </row>
    <row r="113" spans="1:26" x14ac:dyDescent="0.3">
      <c r="A113" t="s">
        <v>361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1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658.5</v>
      </c>
      <c r="X113">
        <f>_xlfn.RANK.AVG(Table3[[#This Row],[Score]],Table3[Score],1)</f>
        <v>118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13">
        <f>_xlfn.RANK.AVG(Table3[[#This Row],[Score 2 ]],Table3[[Score 2 ]],1)</f>
        <v>112</v>
      </c>
    </row>
    <row r="114" spans="1:26" x14ac:dyDescent="0.3">
      <c r="A114" t="s">
        <v>1709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14">
        <f>_xlfn.RANK.AVG(Table3[[#This Row],[Score]],Table3[Score],1)</f>
        <v>106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</v>
      </c>
      <c r="Z114">
        <f>_xlfn.RANK.AVG(Table3[[#This Row],[Score 2 ]],Table3[[Score 2 ]],1)</f>
        <v>114</v>
      </c>
    </row>
    <row r="115" spans="1:26" x14ac:dyDescent="0.3">
      <c r="A115" t="s">
        <v>615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</v>
      </c>
      <c r="X115">
        <f>_xlfn.RANK.AVG(Table3[[#This Row],[Score]],Table3[Score],1)</f>
        <v>119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</v>
      </c>
      <c r="Z115">
        <f>_xlfn.RANK.AVG(Table3[[#This Row],[Score 2 ]],Table3[[Score 2 ]],1)</f>
        <v>114</v>
      </c>
    </row>
    <row r="116" spans="1:26" x14ac:dyDescent="0.3">
      <c r="A116" t="s">
        <v>118</v>
      </c>
      <c r="B116">
        <f>COUNTIFS(Table2[Sub-Sector],Table3[[#This Row],[Sub-Sector]])</f>
        <v>4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0.25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0.25</v>
      </c>
      <c r="G116" s="2">
        <f>COUNTIFS(Table2[Sub-Sector],Table3[[#This Row],[Sub-Sector]],Table2[1Y Return vs Nifty],"&gt;=10")/Table3[[#This Row],[Count]]</f>
        <v>0.5</v>
      </c>
      <c r="H116" s="2">
        <f>COUNTIFS(Table2[Sub-Sector],Table3[[#This Row],[Sub-Sector]],Table2[RSI Exponential â€“ 14D],"&gt;=50")/Table3[[#This Row],[Count]]</f>
        <v>0.5</v>
      </c>
      <c r="I116" s="2">
        <f>COUNTIFS(Table2[Sub-Sector],Table3[[#This Row],[Sub-Sector]],Table2[Relative Volume],"&gt;=1")/Table3[[#This Row],[Count]]</f>
        <v>0.25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0.25</v>
      </c>
      <c r="M116" s="2">
        <f>COUNTIFS(Table2[Sub-Sector],Table3[[#This Row],[Sub-Sector]],Table2[% Away From Current Week High],"&lt;=0.05")/Table3[[#This Row],[Count]]</f>
        <v>0.75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0.5</v>
      </c>
      <c r="S116" s="2">
        <f>COUNTIFS(Table2[Sub-Sector],Table3[[#This Row],[Sub-Sector]],Table2[% Price above 50 EMA],"&gt;=0")/Table3[[#This Row],[Count]]</f>
        <v>0.25</v>
      </c>
      <c r="T116" s="2">
        <f>COUNTIFS(Table2[Sub-Sector],Table3[[#This Row],[Sub-Sector]],Table2[% Price above 200 EMA],"&gt;=0")/Table3[[#This Row],[Count]]</f>
        <v>0.5</v>
      </c>
      <c r="U116" s="2">
        <f>COUNTIFS(Table2[Sub-Sector],Table3[[#This Row],[Sub-Sector]],Table2[Rate of Change - Zone],"Positive")/Table3[[#This Row],[Count]]</f>
        <v>0.25</v>
      </c>
      <c r="V116" s="2">
        <f>COUNTIFS(Table2[Sub-Sector],Table3[[#This Row],[Sub-Sector]],Table2[Sharpe Ratio],"&gt;=0.10")/Table3[[#This Row],[Count]]</f>
        <v>0.25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588.5</v>
      </c>
      <c r="X116">
        <f>_xlfn.RANK.AVG(Table3[[#This Row],[Score]],Table3[Score],1)</f>
        <v>109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</v>
      </c>
      <c r="Z116">
        <f>_xlfn.RANK.AVG(Table3[[#This Row],[Score 2 ]],Table3[[Score 2 ]],1)</f>
        <v>114</v>
      </c>
    </row>
    <row r="117" spans="1:26" x14ac:dyDescent="0.3">
      <c r="A117" t="s">
        <v>1444</v>
      </c>
      <c r="B117">
        <f>COUNTIFS(Table2[Sub-Sector],Table3[[#This Row],[Sub-Sector]])</f>
        <v>2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0.5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0.5</v>
      </c>
      <c r="I117" s="2">
        <f>COUNTIFS(Table2[Sub-Sector],Table3[[#This Row],[Sub-Sector]],Table2[Relative Volume],"&gt;=1")/Table3[[#This Row],[Count]]</f>
        <v>0.5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0.5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0.5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0.5</v>
      </c>
      <c r="U117" s="2">
        <f>COUNTIFS(Table2[Sub-Sector],Table3[[#This Row],[Sub-Sector]],Table2[Rate of Change - Zone],"Positive")/Table3[[#This Row],[Count]]</f>
        <v>0.5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117">
        <f>_xlfn.RANK.AVG(Table3[[#This Row],[Score]],Table3[Score],1)</f>
        <v>108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7">
        <f>_xlfn.RANK.AVG(Table3[[#This Row],[Score 2 ]],Table3[[Score 2 ]],1)</f>
        <v>116</v>
      </c>
    </row>
    <row r="118" spans="1:26" x14ac:dyDescent="0.3">
      <c r="A118" t="s">
        <v>508</v>
      </c>
      <c r="B118">
        <f>COUNTIFS(Table2[Sub-Sector],Table3[[#This Row],[Sub-Sector]])</f>
        <v>7</v>
      </c>
      <c r="C118" s="2">
        <f>COUNTIFS(Table2[Sub-Sector],Table3[[#This Row],[Sub-Sector]],Table2[Uptrend],"Uptrend")/Table3[[#This Row],[Count]]</f>
        <v>0.8571428571428571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0.2857142857142857</v>
      </c>
      <c r="H118" s="2">
        <f>COUNTIFS(Table2[Sub-Sector],Table3[[#This Row],[Sub-Sector]],Table2[RSI Exponential â€“ 14D],"&gt;=50")/Table3[[#This Row],[Count]]</f>
        <v>0.2857142857142857</v>
      </c>
      <c r="I118" s="2">
        <f>COUNTIFS(Table2[Sub-Sector],Table3[[#This Row],[Sub-Sector]],Table2[Relative Volume],"&gt;=1")/Table3[[#This Row],[Count]]</f>
        <v>0.5714285714285714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0.42857142857142855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0.14285714285714285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0.2857142857142857</v>
      </c>
      <c r="S118" s="2">
        <f>COUNTIFS(Table2[Sub-Sector],Table3[[#This Row],[Sub-Sector]],Table2[% Price above 50 EMA],"&gt;=0")/Table3[[#This Row],[Count]]</f>
        <v>0.5714285714285714</v>
      </c>
      <c r="T118" s="2">
        <f>COUNTIFS(Table2[Sub-Sector],Table3[[#This Row],[Sub-Sector]],Table2[% Price above 200 EMA],"&gt;=0")/Table3[[#This Row],[Count]]</f>
        <v>0.8571428571428571</v>
      </c>
      <c r="U118" s="2">
        <f>COUNTIFS(Table2[Sub-Sector],Table3[[#This Row],[Sub-Sector]],Table2[Rate of Change - Zone],"Positive")/Table3[[#This Row],[Count]]</f>
        <v>0.2857142857142857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8">
        <f>_xlfn.RANK.AVG(Table3[[#This Row],[Score]],Table3[Score],1)</f>
        <v>113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8">
        <f>_xlfn.RANK.AVG(Table3[[#This Row],[Score 2 ]],Table3[[Score 2 ]],1)</f>
        <v>117</v>
      </c>
    </row>
    <row r="119" spans="1:26" x14ac:dyDescent="0.3">
      <c r="A119" t="s">
        <v>1465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0.33333333333333331</v>
      </c>
      <c r="E119" s="2">
        <f>COUNTIFS(Table2[Sub-Sector],Table3[[#This Row],[Sub-Sector]],Table2[1M Return vs Nifty],"&gt;=5")/Table3[[#This Row],[Count]]</f>
        <v>1</v>
      </c>
      <c r="F119" s="2">
        <f>COUNTIFS(Table2[Sub-Sector],Table3[[#This Row],[Sub-Sector]],Table2[6M Return vs Nifty],"&gt;=10")/Table3[[#This Row],[Count]]</f>
        <v>0.33333333333333331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0.33333333333333331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0.33333333333333331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0.33333333333333331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0.33333333333333331</v>
      </c>
      <c r="S119" s="2">
        <f>COUNTIFS(Table2[Sub-Sector],Table3[[#This Row],[Sub-Sector]],Table2[% Price above 50 EMA],"&gt;=0")/Table3[[#This Row],[Count]]</f>
        <v>0.66666666666666663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0.33333333333333331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119">
        <f>_xlfn.RANK.AVG(Table3[[#This Row],[Score]],Table3[Score],1)</f>
        <v>68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</v>
      </c>
      <c r="Z119">
        <f>_xlfn.RANK.AVG(Table3[[#This Row],[Score 2 ]],Table3[[Score 2 ]],1)</f>
        <v>118</v>
      </c>
    </row>
    <row r="120" spans="1:26" x14ac:dyDescent="0.3">
      <c r="A120" t="s">
        <v>1437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0.33333333333333331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0.33333333333333331</v>
      </c>
      <c r="I120" s="2">
        <f>COUNTIFS(Table2[Sub-Sector],Table3[[#This Row],[Sub-Sector]],Table2[Relative Volume],"&gt;=1")/Table3[[#This Row],[Count]]</f>
        <v>0.33333333333333331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0.66666666666666663</v>
      </c>
      <c r="L120" s="2">
        <f>COUNTIFS(Table2[Sub-Sector],Table3[[#This Row],[Sub-Sector]],Table2[% Away From Current Week Low],"&gt;=0.05")/Table3[[#This Row],[Count]]</f>
        <v>0.33333333333333331</v>
      </c>
      <c r="M120" s="2">
        <f>COUNTIFS(Table2[Sub-Sector],Table3[[#This Row],[Sub-Sector]],Table2[% Away From Current Week High],"&lt;=0.05")/Table3[[#This Row],[Count]]</f>
        <v>0.66666666666666663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0.33333333333333331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0.33333333333333331</v>
      </c>
      <c r="S120" s="2">
        <f>COUNTIFS(Table2[Sub-Sector],Table3[[#This Row],[Sub-Sector]],Table2[% Price above 50 EMA],"&gt;=0")/Table3[[#This Row],[Count]]</f>
        <v>0.66666666666666663</v>
      </c>
      <c r="T120" s="2">
        <f>COUNTIFS(Table2[Sub-Sector],Table3[[#This Row],[Sub-Sector]],Table2[% Price above 200 EMA],"&gt;=0")/Table3[[#This Row],[Count]]</f>
        <v>0.33333333333333331</v>
      </c>
      <c r="U120" s="2">
        <f>COUNTIFS(Table2[Sub-Sector],Table3[[#This Row],[Sub-Sector]],Table2[Rate of Change - Zone],"Positive")/Table3[[#This Row],[Count]]</f>
        <v>0.33333333333333331</v>
      </c>
      <c r="V120" s="2">
        <f>COUNTIFS(Table2[Sub-Sector],Table3[[#This Row],[Sub-Sector]],Table2[Sharpe Ratio],"&gt;=0.10")/Table3[[#This Row],[Count]]</f>
        <v>0.33333333333333331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</v>
      </c>
      <c r="X120">
        <f>_xlfn.RANK.AVG(Table3[[#This Row],[Score]],Table3[Score],1)</f>
        <v>121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398.5</v>
      </c>
      <c r="Z120">
        <f>_xlfn.RANK.AVG(Table3[[#This Row],[Score 2 ]],Table3[[Score 2 ]],1)</f>
        <v>119</v>
      </c>
    </row>
    <row r="121" spans="1:26" x14ac:dyDescent="0.3">
      <c r="A121" t="s">
        <v>717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0.5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0.5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</v>
      </c>
      <c r="X121">
        <f>_xlfn.RANK.AVG(Table3[[#This Row],[Score]],Table3[Score],1)</f>
        <v>115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404.5</v>
      </c>
      <c r="Z121">
        <f>_xlfn.RANK.AVG(Table3[[#This Row],[Score 2 ]],Table3[[Score 2 ]],1)</f>
        <v>120</v>
      </c>
    </row>
    <row r="122" spans="1:26" x14ac:dyDescent="0.3">
      <c r="A122" t="s">
        <v>1128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0.5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0.5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0.5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0.5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444</v>
      </c>
      <c r="Z122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F313-3B1E-4329-93C1-6CD4F0033888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10249</v>
      </c>
      <c r="D1" t="s">
        <v>2</v>
      </c>
      <c r="E1" t="s">
        <v>3</v>
      </c>
      <c r="F1" t="s">
        <v>4</v>
      </c>
      <c r="G1" t="s">
        <v>5</v>
      </c>
      <c r="H1" t="s">
        <v>10270</v>
      </c>
      <c r="I1" t="s">
        <v>6</v>
      </c>
      <c r="J1" t="s">
        <v>10271</v>
      </c>
      <c r="K1" t="s">
        <v>7</v>
      </c>
      <c r="L1" t="s">
        <v>10272</v>
      </c>
      <c r="M1" t="s">
        <v>8</v>
      </c>
      <c r="N1" t="s">
        <v>10273</v>
      </c>
      <c r="O1" t="s">
        <v>10274</v>
      </c>
      <c r="P1" t="s">
        <v>9</v>
      </c>
      <c r="Q1" t="s">
        <v>10</v>
      </c>
      <c r="R1" t="s">
        <v>11</v>
      </c>
      <c r="S1" s="2" t="s">
        <v>10275</v>
      </c>
      <c r="T1" s="2" t="s">
        <v>10276</v>
      </c>
      <c r="U1" s="2" t="s">
        <v>10277</v>
      </c>
      <c r="V1" t="s">
        <v>12</v>
      </c>
      <c r="W1" t="s">
        <v>10278</v>
      </c>
      <c r="X1" t="s">
        <v>10279</v>
      </c>
      <c r="Y1" t="s">
        <v>10280</v>
      </c>
      <c r="Z1" t="s">
        <v>10281</v>
      </c>
      <c r="AA1" t="s">
        <v>10282</v>
      </c>
      <c r="AB1" t="s">
        <v>10283</v>
      </c>
      <c r="AC1" s="2" t="s">
        <v>10284</v>
      </c>
      <c r="AD1" s="2" t="s">
        <v>10285</v>
      </c>
      <c r="AE1" s="2" t="s">
        <v>10286</v>
      </c>
      <c r="AF1" s="2" t="s">
        <v>10287</v>
      </c>
      <c r="AG1" s="2" t="s">
        <v>10288</v>
      </c>
      <c r="AH1" s="2" t="s">
        <v>10289</v>
      </c>
      <c r="AI1" t="s">
        <v>13</v>
      </c>
      <c r="AJ1" t="s">
        <v>14</v>
      </c>
      <c r="AK1" t="s">
        <v>10290</v>
      </c>
      <c r="AL1" t="s">
        <v>10291</v>
      </c>
      <c r="AM1" t="s">
        <v>10292</v>
      </c>
      <c r="AN1" t="s">
        <v>10293</v>
      </c>
      <c r="AO1" t="s">
        <v>10294</v>
      </c>
      <c r="AP1" t="s">
        <v>15</v>
      </c>
      <c r="AQ1" t="s">
        <v>10298</v>
      </c>
      <c r="AR1" t="s">
        <v>10299</v>
      </c>
      <c r="AS1" t="s">
        <v>10300</v>
      </c>
      <c r="AT1" t="s">
        <v>10301</v>
      </c>
      <c r="AU1" t="s">
        <v>10302</v>
      </c>
      <c r="AV1" t="s">
        <v>10303</v>
      </c>
    </row>
    <row r="2" spans="1:48" x14ac:dyDescent="0.3">
      <c r="A2" t="s">
        <v>364</v>
      </c>
      <c r="B2" t="s">
        <v>365</v>
      </c>
      <c r="C2" t="s">
        <v>10262</v>
      </c>
      <c r="D2" t="s">
        <v>267</v>
      </c>
      <c r="E2">
        <v>67882.733663399995</v>
      </c>
      <c r="F2">
        <v>2580.3000000000002</v>
      </c>
      <c r="G2">
        <v>643.26591848006001</v>
      </c>
      <c r="H2">
        <f>(Table2[[#This Row],[1Y Return vs Nifty]]-AVERAGE(Table2[1Y Return vs Nifty]))/_xlfn.STDEV.P(Table2[1Y Return vs Nifty])</f>
        <v>8.5029975482357401</v>
      </c>
      <c r="I2">
        <v>10.948746011946101</v>
      </c>
      <c r="J2">
        <f>(Table2[[#This Row],[1M Return vs Nifty]]-AVERAGE(Table2[1M Return vs Nifty]))/_xlfn.STDEV.P(Table2[1M Return vs Nifty])</f>
        <v>0.88177162747315341</v>
      </c>
      <c r="K2">
        <v>167.796153570836</v>
      </c>
      <c r="L2">
        <f>(Table2[[#This Row],[6M Return vs Nifty]]-AVERAGE(Table2[6M Return vs Nifty]))/_xlfn.STDEV.P(Table2[6M Return vs Nifty])</f>
        <v>5.5719703087257235</v>
      </c>
      <c r="M2">
        <v>1.6844642254698801</v>
      </c>
      <c r="N2">
        <f>(Table2[[#This Row],[1W Return vs Nifty]]-AVERAGE(Table2[1W Return vs Nifty]))/_xlfn.STDEV.P(Table2[1W Return vs Nifty])</f>
        <v>0.10798031522732028</v>
      </c>
      <c r="O2">
        <v>2559.73</v>
      </c>
      <c r="P2">
        <v>2275.19168792647</v>
      </c>
      <c r="Q2">
        <v>1405.35917566074</v>
      </c>
      <c r="R2">
        <v>48.849838987742899</v>
      </c>
      <c r="S2" s="2">
        <f>(Table2[[#This Row],[Close Price]]-Table2[[#This Row],[20D EMA]])/Table2[[#This Row],[20D EMA]]</f>
        <v>8.036003797275558E-3</v>
      </c>
      <c r="T2" s="2">
        <f>(Table2[[#This Row],[Close Price]]-Table2[[#This Row],[50D EMA]])/Table2[[#This Row],[50D EMA]]</f>
        <v>0.13410224452410655</v>
      </c>
      <c r="U2" s="2">
        <f>(Table2[[#This Row],[Close Price]]-Table2[[#This Row],[200D EMA]])/Table2[[#This Row],[200D EMA]]</f>
        <v>0.83604308755222878</v>
      </c>
      <c r="V2">
        <v>0.38031865562408901</v>
      </c>
      <c r="W2">
        <v>2502.1</v>
      </c>
      <c r="X2">
        <v>2610.6999999999998</v>
      </c>
      <c r="Y2">
        <v>2470.0500000000002</v>
      </c>
      <c r="Z2">
        <v>2715.8</v>
      </c>
      <c r="AA2">
        <v>2573.6999999999998</v>
      </c>
      <c r="AB2">
        <v>2689.8</v>
      </c>
      <c r="AC2" s="2">
        <f>(Table2[[#This Row],[Close Price]]/Table2[[#This Row],[Day Low]])-1</f>
        <v>3.1253746852643927E-2</v>
      </c>
      <c r="AD2" s="2">
        <f>(Table2[[#This Row],[Day High]]/Table2[[#This Row],[Close Price]])-1</f>
        <v>1.1781575785761111E-2</v>
      </c>
      <c r="AE2" s="2">
        <f>(Table2[[#This Row],[Close Price]]/Table2[[#This Row],[Current Week Low]])-1</f>
        <v>4.4634723993441483E-2</v>
      </c>
      <c r="AF2" s="2">
        <f>(Table2[[#This Row],[Current Week High]]/Table2[[#This Row],[Close Price]])-1</f>
        <v>5.2513273650350634E-2</v>
      </c>
      <c r="AG2" s="2">
        <f>(Table2[[#This Row],[Close Price]]/Table2[[#This Row],[Current Month Low]])-1</f>
        <v>2.5644014453900521E-3</v>
      </c>
      <c r="AH2" s="2">
        <f>(Table2[[#This Row],[Current Month High]]/Table2[[#This Row],[Close Price]])-1</f>
        <v>4.2436925938844405E-2</v>
      </c>
      <c r="AI2">
        <v>15.469131496337599</v>
      </c>
      <c r="AJ2">
        <v>716.29231255931597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</v>
      </c>
      <c r="AM2" t="s">
        <v>10296</v>
      </c>
      <c r="AN2">
        <v>-5.99</v>
      </c>
      <c r="AO2" t="s">
        <v>10295</v>
      </c>
      <c r="AP2">
        <v>0.234513142676638</v>
      </c>
      <c r="AQ2">
        <f>(Table2[[#This Row],[Sharpe Ratio]]-AVERAGE(Table2[Sharpe Ratio]))/_xlfn.STDEV.P(Table2[Sharpe Ratio])</f>
        <v>2.0641886680803734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17.12890846774231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217</v>
      </c>
      <c r="B3" t="s">
        <v>218</v>
      </c>
      <c r="C3" t="s">
        <v>10255</v>
      </c>
      <c r="D3" t="s">
        <v>121</v>
      </c>
      <c r="E3">
        <v>124162.94695500001</v>
      </c>
      <c r="F3">
        <v>595.5</v>
      </c>
      <c r="G3">
        <v>349.27615058086099</v>
      </c>
      <c r="H3">
        <f>(Table2[[#This Row],[1Y Return vs Nifty]]-AVERAGE(Table2[1Y Return vs Nifty]))/_xlfn.STDEV.P(Table2[1Y Return vs Nifty])</f>
        <v>4.3760881596170309</v>
      </c>
      <c r="I3">
        <v>40.841789539474199</v>
      </c>
      <c r="J3">
        <f>(Table2[[#This Row],[1M Return vs Nifty]]-AVERAGE(Table2[1M Return vs Nifty]))/_xlfn.STDEV.P(Table2[1M Return vs Nifty])</f>
        <v>3.8367825285598012</v>
      </c>
      <c r="K3">
        <v>84.863281813339498</v>
      </c>
      <c r="L3">
        <f>(Table2[[#This Row],[6M Return vs Nifty]]-AVERAGE(Table2[6M Return vs Nifty]))/_xlfn.STDEV.P(Table2[6M Return vs Nifty])</f>
        <v>2.7239813080573003</v>
      </c>
      <c r="M3">
        <v>-0.18215063999140199</v>
      </c>
      <c r="N3">
        <f>(Table2[[#This Row],[1W Return vs Nifty]]-AVERAGE(Table2[1W Return vs Nifty]))/_xlfn.STDEV.P(Table2[1W Return vs Nifty])</f>
        <v>-0.29083902843629372</v>
      </c>
      <c r="O3">
        <v>566.54999999999995</v>
      </c>
      <c r="P3">
        <v>484.46183183330902</v>
      </c>
      <c r="Q3">
        <v>318.45589217929802</v>
      </c>
      <c r="R3">
        <v>54.636569182954702</v>
      </c>
      <c r="S3" s="2">
        <f>(Table2[[#This Row],[Close Price]]-Table2[[#This Row],[20D EMA]])/Table2[[#This Row],[20D EMA]]</f>
        <v>5.1098755626158412E-2</v>
      </c>
      <c r="T3" s="2">
        <f>(Table2[[#This Row],[Close Price]]-Table2[[#This Row],[50D EMA]])/Table2[[#This Row],[50D EMA]]</f>
        <v>0.22919900159419862</v>
      </c>
      <c r="U3" s="2">
        <f>(Table2[[#This Row],[Close Price]]-Table2[[#This Row],[200D EMA]])/Table2[[#This Row],[200D EMA]]</f>
        <v>0.86996069039513879</v>
      </c>
      <c r="V3">
        <v>0.78969683010029401</v>
      </c>
      <c r="W3">
        <v>579</v>
      </c>
      <c r="X3">
        <v>593.75</v>
      </c>
      <c r="Y3">
        <v>555.54999999999995</v>
      </c>
      <c r="Z3">
        <v>626.79999999999995</v>
      </c>
      <c r="AA3">
        <v>591</v>
      </c>
      <c r="AB3">
        <v>607</v>
      </c>
      <c r="AC3" s="2">
        <f>(Table2[[#This Row],[Close Price]]/Table2[[#This Row],[Day Low]])-1</f>
        <v>2.8497409326424972E-2</v>
      </c>
      <c r="AD3" s="2">
        <f>(Table2[[#This Row],[Day High]]/Table2[[#This Row],[Close Price]])-1</f>
        <v>-2.9387069689337242E-3</v>
      </c>
      <c r="AE3" s="2">
        <f>(Table2[[#This Row],[Close Price]]/Table2[[#This Row],[Current Week Low]])-1</f>
        <v>7.1910719107191268E-2</v>
      </c>
      <c r="AF3" s="2">
        <f>(Table2[[#This Row],[Current Week High]]/Table2[[#This Row],[Close Price]])-1</f>
        <v>5.2560873215784953E-2</v>
      </c>
      <c r="AG3" s="2">
        <f>(Table2[[#This Row],[Close Price]]/Table2[[#This Row],[Current Month Low]])-1</f>
        <v>7.6142131979695105E-3</v>
      </c>
      <c r="AH3" s="2">
        <f>(Table2[[#This Row],[Current Month High]]/Table2[[#This Row],[Close Price]])-1</f>
        <v>1.9311502938706981E-2</v>
      </c>
      <c r="AI3">
        <v>8.6481947942905002</v>
      </c>
      <c r="AJ3">
        <v>389.11704312114898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0.92</v>
      </c>
      <c r="AM3" t="s">
        <v>10296</v>
      </c>
      <c r="AN3">
        <v>-4.87</v>
      </c>
      <c r="AO3" t="s">
        <v>10295</v>
      </c>
      <c r="AP3">
        <v>0.22357692622471201</v>
      </c>
      <c r="AQ3">
        <f>(Table2[[#This Row],[Sharpe Ratio]]-AVERAGE(Table2[Sharpe Ratio]))/_xlfn.STDEV.P(Table2[Sharpe Ratio])</f>
        <v>1.9377559086006038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12.583768876398443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11</v>
      </c>
      <c r="AU3">
        <f>_xlfn.RANK.AVG(Table2[[#This Row],[Sharpe Ratio Z-Score]],Table2[Sharpe Ratio Z-Score])</f>
        <v>20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662</v>
      </c>
      <c r="B4" t="s">
        <v>663</v>
      </c>
      <c r="C4" t="s">
        <v>10262</v>
      </c>
      <c r="D4" t="s">
        <v>267</v>
      </c>
      <c r="E4">
        <v>26923.156559999999</v>
      </c>
      <c r="F4">
        <v>2350.3000000000002</v>
      </c>
      <c r="G4">
        <v>249.72661193210701</v>
      </c>
      <c r="H4">
        <f>(Table2[[#This Row],[1Y Return vs Nifty]]-AVERAGE(Table2[1Y Return vs Nifty]))/_xlfn.STDEV.P(Table2[1Y Return vs Nifty])</f>
        <v>2.9786520222373558</v>
      </c>
      <c r="I4">
        <v>7.9990624774685903</v>
      </c>
      <c r="J4">
        <f>(Table2[[#This Row],[1M Return vs Nifty]]-AVERAGE(Table2[1M Return vs Nifty]))/_xlfn.STDEV.P(Table2[1M Return vs Nifty])</f>
        <v>0.59018716598765542</v>
      </c>
      <c r="K4">
        <v>140.16847675289799</v>
      </c>
      <c r="L4">
        <f>(Table2[[#This Row],[6M Return vs Nifty]]-AVERAGE(Table2[6M Return vs Nifty]))/_xlfn.STDEV.P(Table2[6M Return vs Nifty])</f>
        <v>4.623211173486963</v>
      </c>
      <c r="M4">
        <v>0.74358047719774101</v>
      </c>
      <c r="N4">
        <f>(Table2[[#This Row],[1W Return vs Nifty]]-AVERAGE(Table2[1W Return vs Nifty]))/_xlfn.STDEV.P(Table2[1W Return vs Nifty])</f>
        <v>-9.3048105735632214E-2</v>
      </c>
      <c r="O4">
        <v>2350.33</v>
      </c>
      <c r="P4">
        <v>2027.1411346759601</v>
      </c>
      <c r="Q4">
        <v>1291.91321922421</v>
      </c>
      <c r="R4">
        <v>46.680392906883696</v>
      </c>
      <c r="S4" s="2">
        <f>(Table2[[#This Row],[Close Price]]-Table2[[#This Row],[20D EMA]])/Table2[[#This Row],[20D EMA]]</f>
        <v>-1.2764165032036073E-5</v>
      </c>
      <c r="T4" s="2">
        <f>(Table2[[#This Row],[Close Price]]-Table2[[#This Row],[50D EMA]])/Table2[[#This Row],[50D EMA]]</f>
        <v>0.15941606620088505</v>
      </c>
      <c r="U4" s="2">
        <f>(Table2[[#This Row],[Close Price]]-Table2[[#This Row],[200D EMA]])/Table2[[#This Row],[200D EMA]]</f>
        <v>0.81923984136593031</v>
      </c>
      <c r="V4">
        <v>0.46108018119017902</v>
      </c>
      <c r="W4">
        <v>2285</v>
      </c>
      <c r="X4">
        <v>2388.8000000000002</v>
      </c>
      <c r="Y4">
        <v>2210.6</v>
      </c>
      <c r="Z4">
        <v>2510.5</v>
      </c>
      <c r="AA4">
        <v>2330</v>
      </c>
      <c r="AB4">
        <v>2474</v>
      </c>
      <c r="AC4" s="2">
        <f>(Table2[[#This Row],[Close Price]]/Table2[[#This Row],[Day Low]])-1</f>
        <v>2.8577680525164295E-2</v>
      </c>
      <c r="AD4" s="2">
        <f>(Table2[[#This Row],[Day High]]/Table2[[#This Row],[Close Price]])-1</f>
        <v>1.6380887546270761E-2</v>
      </c>
      <c r="AE4" s="2">
        <f>(Table2[[#This Row],[Close Price]]/Table2[[#This Row],[Current Week Low]])-1</f>
        <v>6.3195512530534792E-2</v>
      </c>
      <c r="AF4" s="2">
        <f>(Table2[[#This Row],[Current Week High]]/Table2[[#This Row],[Close Price]])-1</f>
        <v>6.8161511296430222E-2</v>
      </c>
      <c r="AG4" s="2">
        <f>(Table2[[#This Row],[Close Price]]/Table2[[#This Row],[Current Month Low]])-1</f>
        <v>8.7124463519314688E-3</v>
      </c>
      <c r="AH4" s="2">
        <f>(Table2[[#This Row],[Current Month High]]/Table2[[#This Row],[Close Price]])-1</f>
        <v>5.2631578947368363E-2</v>
      </c>
      <c r="AI4">
        <v>20.571841892524301</v>
      </c>
      <c r="AJ4">
        <v>307.29572827311301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1.1100000000000001</v>
      </c>
      <c r="AM4" t="s">
        <v>10296</v>
      </c>
      <c r="AN4">
        <v>-5.84</v>
      </c>
      <c r="AO4" t="s">
        <v>10295</v>
      </c>
      <c r="AP4">
        <v>0.20788200582816099</v>
      </c>
      <c r="AQ4">
        <f>(Table2[[#This Row],[Sharpe Ratio]]-AVERAGE(Table2[Sharpe Ratio]))/_xlfn.STDEV.P(Table2[Sharpe Ratio])</f>
        <v>1.7563081378588503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9.8553103938351931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30</v>
      </c>
      <c r="AV4">
        <f>(Table2[[#This Row],[Rank 1Y]]+Table2[[#This Row],[Rank 6M]]+Table2[[#This Row],[Rank Sharpe]])/3</f>
        <v>14</v>
      </c>
    </row>
    <row r="5" spans="1:48" x14ac:dyDescent="0.3">
      <c r="A5" t="s">
        <v>136</v>
      </c>
      <c r="B5" t="s">
        <v>137</v>
      </c>
      <c r="C5" t="s">
        <v>10261</v>
      </c>
      <c r="D5" t="s">
        <v>138</v>
      </c>
      <c r="E5">
        <v>205144.70399387999</v>
      </c>
      <c r="F5">
        <v>5770.8</v>
      </c>
      <c r="G5">
        <v>211.20496311762</v>
      </c>
      <c r="H5">
        <f>(Table2[[#This Row],[1Y Return vs Nifty]]-AVERAGE(Table2[1Y Return vs Nifty]))/_xlfn.STDEV.P(Table2[1Y Return vs Nifty])</f>
        <v>2.437900705300069</v>
      </c>
      <c r="I5">
        <v>2.6663463823504601</v>
      </c>
      <c r="J5">
        <f>(Table2[[#This Row],[1M Return vs Nifty]]-AVERAGE(Table2[1M Return vs Nifty]))/_xlfn.STDEV.P(Table2[1M Return vs Nifty])</f>
        <v>6.3033275519367965E-2</v>
      </c>
      <c r="K5">
        <v>70.715701211870794</v>
      </c>
      <c r="L5">
        <f>(Table2[[#This Row],[6M Return vs Nifty]]-AVERAGE(Table2[6M Return vs Nifty]))/_xlfn.STDEV.P(Table2[6M Return vs Nifty])</f>
        <v>2.2381407350108145</v>
      </c>
      <c r="M5">
        <v>8.6562650226825593</v>
      </c>
      <c r="N5">
        <f>(Table2[[#This Row],[1W Return vs Nifty]]-AVERAGE(Table2[1W Return vs Nifty]))/_xlfn.STDEV.P(Table2[1W Return vs Nifty])</f>
        <v>1.5975693405513529</v>
      </c>
      <c r="O5">
        <v>5483</v>
      </c>
      <c r="P5">
        <v>5210.8134376279604</v>
      </c>
      <c r="Q5">
        <v>4022.5948027723998</v>
      </c>
      <c r="R5">
        <v>70.348416671172401</v>
      </c>
      <c r="S5" s="2">
        <f>(Table2[[#This Row],[Close Price]]-Table2[[#This Row],[20D EMA]])/Table2[[#This Row],[20D EMA]]</f>
        <v>5.2489513040306433E-2</v>
      </c>
      <c r="T5" s="2">
        <f>(Table2[[#This Row],[Close Price]]-Table2[[#This Row],[50D EMA]])/Table2[[#This Row],[50D EMA]]</f>
        <v>0.10746624669543993</v>
      </c>
      <c r="U5" s="2">
        <f>(Table2[[#This Row],[Close Price]]-Table2[[#This Row],[200D EMA]])/Table2[[#This Row],[200D EMA]]</f>
        <v>0.43459639435290015</v>
      </c>
      <c r="V5">
        <v>1.0029889091861599</v>
      </c>
      <c r="W5">
        <v>5671.55</v>
      </c>
      <c r="X5">
        <v>5805.85</v>
      </c>
      <c r="Y5">
        <v>5365</v>
      </c>
      <c r="Z5">
        <v>5919.3</v>
      </c>
      <c r="AA5">
        <v>5722.95</v>
      </c>
      <c r="AB5">
        <v>5894</v>
      </c>
      <c r="AC5" s="2">
        <f>(Table2[[#This Row],[Close Price]]/Table2[[#This Row],[Day Low]])-1</f>
        <v>1.7499625322883405E-2</v>
      </c>
      <c r="AD5" s="2">
        <f>(Table2[[#This Row],[Day High]]/Table2[[#This Row],[Close Price]])-1</f>
        <v>6.0736812920219041E-3</v>
      </c>
      <c r="AE5" s="2">
        <f>(Table2[[#This Row],[Close Price]]/Table2[[#This Row],[Current Week Low]])-1</f>
        <v>7.563839701770747E-2</v>
      </c>
      <c r="AF5" s="2">
        <f>(Table2[[#This Row],[Current Week High]]/Table2[[#This Row],[Close Price]])-1</f>
        <v>2.5733000623830327E-2</v>
      </c>
      <c r="AG5" s="2">
        <f>(Table2[[#This Row],[Close Price]]/Table2[[#This Row],[Current Month Low]])-1</f>
        <v>8.3610725237859285E-3</v>
      </c>
      <c r="AH5" s="2">
        <f>(Table2[[#This Row],[Current Month High]]/Table2[[#This Row],[Close Price]])-1</f>
        <v>2.134885977680745E-2</v>
      </c>
      <c r="AI5">
        <v>2.57330006238303</v>
      </c>
      <c r="AJ5">
        <v>245.47413793103399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0.12</v>
      </c>
      <c r="AM5" t="s">
        <v>10296</v>
      </c>
      <c r="AN5">
        <v>1.68</v>
      </c>
      <c r="AO5" t="s">
        <v>10296</v>
      </c>
      <c r="AP5">
        <v>0.25107872340733001</v>
      </c>
      <c r="AQ5">
        <f>(Table2[[#This Row],[Sharpe Ratio]]-AVERAGE(Table2[Sharpe Ratio]))/_xlfn.STDEV.P(Table2[Sharpe Ratio])</f>
        <v>2.2557020761564757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8.5923461325380792</v>
      </c>
      <c r="AS5">
        <f>_xlfn.RANK.AVG(Table2[[#This Row],[1Y Return vs Nifty Z-Score]],Table2[1Y Return vs Nifty Z-Score])</f>
        <v>17</v>
      </c>
      <c r="AT5">
        <f>_xlfn.RANK.AVG(Table2[[#This Row],[6M Return vs Nifty Z-Score]],Table2[6M Return vs Nifty Z-Score])</f>
        <v>23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16</v>
      </c>
    </row>
    <row r="6" spans="1:48" x14ac:dyDescent="0.3">
      <c r="A6" t="s">
        <v>1104</v>
      </c>
      <c r="B6" t="s">
        <v>1105</v>
      </c>
      <c r="C6" t="s">
        <v>10263</v>
      </c>
      <c r="D6" t="s">
        <v>130</v>
      </c>
      <c r="E6">
        <v>11344.5584721</v>
      </c>
      <c r="F6">
        <v>434.7</v>
      </c>
      <c r="G6">
        <v>165.14388847512399</v>
      </c>
      <c r="H6">
        <f>(Table2[[#This Row],[1Y Return vs Nifty]]-AVERAGE(Table2[1Y Return vs Nifty]))/_xlfn.STDEV.P(Table2[1Y Return vs Nifty])</f>
        <v>1.7913139796791948</v>
      </c>
      <c r="I6">
        <v>18.7229768941543</v>
      </c>
      <c r="J6">
        <f>(Table2[[#This Row],[1M Return vs Nifty]]-AVERAGE(Table2[1M Return vs Nifty]))/_xlfn.STDEV.P(Table2[1M Return vs Nifty])</f>
        <v>1.650276078461365</v>
      </c>
      <c r="K6">
        <v>110.16057805360801</v>
      </c>
      <c r="L6">
        <f>(Table2[[#This Row],[6M Return vs Nifty]]-AVERAGE(Table2[6M Return vs Nifty]))/_xlfn.STDEV.P(Table2[6M Return vs Nifty])</f>
        <v>3.5927130897036164</v>
      </c>
      <c r="M6">
        <v>-2.0728461347584202</v>
      </c>
      <c r="N6">
        <f>(Table2[[#This Row],[1W Return vs Nifty]]-AVERAGE(Table2[1W Return vs Nifty]))/_xlfn.STDEV.P(Table2[1W Return vs Nifty])</f>
        <v>-0.69480341886473529</v>
      </c>
      <c r="O6">
        <v>399.87</v>
      </c>
      <c r="P6">
        <v>346.35561358846797</v>
      </c>
      <c r="Q6">
        <v>250.55609651987601</v>
      </c>
      <c r="R6">
        <v>62.051289868315997</v>
      </c>
      <c r="S6" s="2">
        <f>(Table2[[#This Row],[Close Price]]-Table2[[#This Row],[20D EMA]])/Table2[[#This Row],[20D EMA]]</f>
        <v>8.7103308575286933E-2</v>
      </c>
      <c r="T6" s="2">
        <f>(Table2[[#This Row],[Close Price]]-Table2[[#This Row],[50D EMA]])/Table2[[#This Row],[50D EMA]]</f>
        <v>0.2550684410632964</v>
      </c>
      <c r="U6" s="2">
        <f>(Table2[[#This Row],[Close Price]]-Table2[[#This Row],[200D EMA]])/Table2[[#This Row],[200D EMA]]</f>
        <v>0.73494082178725306</v>
      </c>
      <c r="V6">
        <v>1.0007586869104099</v>
      </c>
      <c r="W6">
        <v>420.35</v>
      </c>
      <c r="X6">
        <v>437.9</v>
      </c>
      <c r="Y6">
        <v>430</v>
      </c>
      <c r="Z6">
        <v>467</v>
      </c>
      <c r="AA6">
        <v>430.05</v>
      </c>
      <c r="AB6">
        <v>451</v>
      </c>
      <c r="AC6" s="2">
        <f>(Table2[[#This Row],[Close Price]]/Table2[[#This Row],[Day Low]])-1</f>
        <v>3.4138218151540389E-2</v>
      </c>
      <c r="AD6" s="2">
        <f>(Table2[[#This Row],[Day High]]/Table2[[#This Row],[Close Price]])-1</f>
        <v>7.3613986657463659E-3</v>
      </c>
      <c r="AE6" s="2">
        <f>(Table2[[#This Row],[Close Price]]/Table2[[#This Row],[Current Week Low]])-1</f>
        <v>1.0930232558139519E-2</v>
      </c>
      <c r="AF6" s="2">
        <f>(Table2[[#This Row],[Current Week High]]/Table2[[#This Row],[Close Price]])-1</f>
        <v>7.4304117782378665E-2</v>
      </c>
      <c r="AG6" s="2">
        <f>(Table2[[#This Row],[Close Price]]/Table2[[#This Row],[Current Month Low]])-1</f>
        <v>1.0812696198116534E-2</v>
      </c>
      <c r="AH6" s="2">
        <f>(Table2[[#This Row],[Current Month High]]/Table2[[#This Row],[Close Price]])-1</f>
        <v>3.7497124453646169E-2</v>
      </c>
      <c r="AI6">
        <v>7.8674948240165596</v>
      </c>
      <c r="AJ6">
        <v>196.30891925973799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0.82</v>
      </c>
      <c r="AM6" t="s">
        <v>10296</v>
      </c>
      <c r="AN6">
        <v>19.21</v>
      </c>
      <c r="AO6" t="s">
        <v>10296</v>
      </c>
      <c r="AP6">
        <v>0.24304411702272699</v>
      </c>
      <c r="AQ6">
        <f>(Table2[[#This Row],[Sharpe Ratio]]-AVERAGE(Table2[Sharpe Ratio]))/_xlfn.STDEV.P(Table2[Sharpe Ratio])</f>
        <v>2.1628146080815154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8.5023143370609571</v>
      </c>
      <c r="AS6">
        <f>_xlfn.RANK.AVG(Table2[[#This Row],[1Y Return vs Nifty Z-Score]],Table2[1Y Return vs Nifty Z-Score])</f>
        <v>36</v>
      </c>
      <c r="AT6">
        <f>_xlfn.RANK.AVG(Table2[[#This Row],[6M Return vs Nifty Z-Score]],Table2[6M Return vs Nifty Z-Score])</f>
        <v>5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16.666666666666668</v>
      </c>
    </row>
    <row r="7" spans="1:48" x14ac:dyDescent="0.3">
      <c r="A7" t="s">
        <v>265</v>
      </c>
      <c r="B7" t="s">
        <v>266</v>
      </c>
      <c r="C7" t="s">
        <v>10262</v>
      </c>
      <c r="D7" t="s">
        <v>267</v>
      </c>
      <c r="E7">
        <v>103016.19285000001</v>
      </c>
      <c r="F7">
        <v>5107.6499999999996</v>
      </c>
      <c r="G7">
        <v>147.898718852363</v>
      </c>
      <c r="H7">
        <f>(Table2[[#This Row],[1Y Return vs Nifty]]-AVERAGE(Table2[1Y Return vs Nifty]))/_xlfn.STDEV.P(Table2[1Y Return vs Nifty])</f>
        <v>1.5492332673705391</v>
      </c>
      <c r="I7">
        <v>18.780816949449601</v>
      </c>
      <c r="J7">
        <f>(Table2[[#This Row],[1M Return vs Nifty]]-AVERAGE(Table2[1M Return vs Nifty]))/_xlfn.STDEV.P(Table2[1M Return vs Nifty])</f>
        <v>1.6559937295851013</v>
      </c>
      <c r="K7">
        <v>113.30507402598801</v>
      </c>
      <c r="L7">
        <f>(Table2[[#This Row],[6M Return vs Nifty]]-AVERAGE(Table2[6M Return vs Nifty]))/_xlfn.STDEV.P(Table2[6M Return vs Nifty])</f>
        <v>3.7006978941870674</v>
      </c>
      <c r="M7">
        <v>2.8189005679605401</v>
      </c>
      <c r="N7">
        <f>(Table2[[#This Row],[1W Return vs Nifty]]-AVERAGE(Table2[1W Return vs Nifty]))/_xlfn.STDEV.P(Table2[1W Return vs Nifty])</f>
        <v>0.35036301875757908</v>
      </c>
      <c r="O7">
        <v>5051.6400000000003</v>
      </c>
      <c r="P7">
        <v>4390.50916483336</v>
      </c>
      <c r="Q7">
        <v>2938.1948521665499</v>
      </c>
      <c r="R7">
        <v>48.251604267326201</v>
      </c>
      <c r="S7" s="2">
        <f>(Table2[[#This Row],[Close Price]]-Table2[[#This Row],[20D EMA]])/Table2[[#This Row],[20D EMA]]</f>
        <v>1.108748841960221E-2</v>
      </c>
      <c r="T7" s="2">
        <f>(Table2[[#This Row],[Close Price]]-Table2[[#This Row],[50D EMA]])/Table2[[#This Row],[50D EMA]]</f>
        <v>0.16333887670949854</v>
      </c>
      <c r="U7" s="2">
        <f>(Table2[[#This Row],[Close Price]]-Table2[[#This Row],[200D EMA]])/Table2[[#This Row],[200D EMA]]</f>
        <v>0.73836326621896731</v>
      </c>
      <c r="V7">
        <v>0.61178201702941004</v>
      </c>
      <c r="W7">
        <v>4990</v>
      </c>
      <c r="X7">
        <v>5190</v>
      </c>
      <c r="Y7">
        <v>4856</v>
      </c>
      <c r="Z7">
        <v>5545.45</v>
      </c>
      <c r="AA7">
        <v>5088</v>
      </c>
      <c r="AB7">
        <v>5359.6</v>
      </c>
      <c r="AC7" s="2">
        <f>(Table2[[#This Row],[Close Price]]/Table2[[#This Row],[Day Low]])-1</f>
        <v>2.3577154308617176E-2</v>
      </c>
      <c r="AD7" s="2">
        <f>(Table2[[#This Row],[Day High]]/Table2[[#This Row],[Close Price]])-1</f>
        <v>1.6122874511761864E-2</v>
      </c>
      <c r="AE7" s="2">
        <f>(Table2[[#This Row],[Close Price]]/Table2[[#This Row],[Current Week Low]])-1</f>
        <v>5.1822487644151538E-2</v>
      </c>
      <c r="AF7" s="2">
        <f>(Table2[[#This Row],[Current Week High]]/Table2[[#This Row],[Close Price]])-1</f>
        <v>8.5714565406791898E-2</v>
      </c>
      <c r="AG7" s="2">
        <f>(Table2[[#This Row],[Close Price]]/Table2[[#This Row],[Current Month Low]])-1</f>
        <v>3.8620283018866441E-3</v>
      </c>
      <c r="AH7" s="2">
        <f>(Table2[[#This Row],[Current Month High]]/Table2[[#This Row],[Close Price]])-1</f>
        <v>4.932796883106727E-2</v>
      </c>
      <c r="AI7">
        <v>14.729865985335699</v>
      </c>
      <c r="AJ7">
        <v>197.98722324319499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0.93</v>
      </c>
      <c r="AM7" t="s">
        <v>10296</v>
      </c>
      <c r="AN7">
        <v>-5.28</v>
      </c>
      <c r="AO7" t="s">
        <v>10295</v>
      </c>
      <c r="AP7">
        <v>0.26781240100832299</v>
      </c>
      <c r="AQ7">
        <f>(Table2[[#This Row],[Sharpe Ratio]]-AVERAGE(Table2[Sharpe Ratio]))/_xlfn.STDEV.P(Table2[Sharpe Ratio])</f>
        <v>2.4491588392553583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9.7054467491556444</v>
      </c>
      <c r="AS7">
        <f>_xlfn.RANK.AVG(Table2[[#This Row],[1Y Return vs Nifty Z-Score]],Table2[1Y Return vs Nifty Z-Score])</f>
        <v>52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4</v>
      </c>
      <c r="AV7">
        <f>(Table2[[#This Row],[Rank 1Y]]+Table2[[#This Row],[Rank 6M]]+Table2[[#This Row],[Rank Sharpe]])/3</f>
        <v>20</v>
      </c>
    </row>
    <row r="8" spans="1:48" x14ac:dyDescent="0.3">
      <c r="A8" t="s">
        <v>803</v>
      </c>
      <c r="B8" t="s">
        <v>804</v>
      </c>
      <c r="C8" t="s">
        <v>10255</v>
      </c>
      <c r="D8" t="s">
        <v>46</v>
      </c>
      <c r="E8">
        <v>19783.72053314</v>
      </c>
      <c r="F8">
        <v>1701.1</v>
      </c>
      <c r="G8">
        <v>229.32185342204201</v>
      </c>
      <c r="H8">
        <f>(Table2[[#This Row],[1Y Return vs Nifty]]-AVERAGE(Table2[1Y Return vs Nifty]))/_xlfn.STDEV.P(Table2[1Y Return vs Nifty])</f>
        <v>2.6922182797658918</v>
      </c>
      <c r="I8">
        <v>2.9749883423866899</v>
      </c>
      <c r="J8">
        <f>(Table2[[#This Row],[1M Return vs Nifty]]-AVERAGE(Table2[1M Return vs Nifty]))/_xlfn.STDEV.P(Table2[1M Return vs Nifty])</f>
        <v>9.3543395895699752E-2</v>
      </c>
      <c r="K8">
        <v>99.473532819332803</v>
      </c>
      <c r="L8">
        <f>(Table2[[#This Row],[6M Return vs Nifty]]-AVERAGE(Table2[6M Return vs Nifty]))/_xlfn.STDEV.P(Table2[6M Return vs Nifty])</f>
        <v>3.2257103966597636</v>
      </c>
      <c r="M8">
        <v>4.1837450315248699</v>
      </c>
      <c r="N8">
        <f>(Table2[[#This Row],[1W Return vs Nifty]]-AVERAGE(Table2[1W Return vs Nifty]))/_xlfn.STDEV.P(Table2[1W Return vs Nifty])</f>
        <v>0.64197452535893051</v>
      </c>
      <c r="O8">
        <v>1580.66</v>
      </c>
      <c r="P8">
        <v>1436.3950612708099</v>
      </c>
      <c r="Q8">
        <v>1015.81927604762</v>
      </c>
      <c r="R8">
        <v>71.352813685317003</v>
      </c>
      <c r="S8" s="2">
        <f>(Table2[[#This Row],[Close Price]]-Table2[[#This Row],[20D EMA]])/Table2[[#This Row],[20D EMA]]</f>
        <v>7.6196019384307714E-2</v>
      </c>
      <c r="T8" s="2">
        <f>(Table2[[#This Row],[Close Price]]-Table2[[#This Row],[50D EMA]])/Table2[[#This Row],[50D EMA]]</f>
        <v>0.1842842166938389</v>
      </c>
      <c r="U8" s="2">
        <f>(Table2[[#This Row],[Close Price]]-Table2[[#This Row],[200D EMA]])/Table2[[#This Row],[200D EMA]]</f>
        <v>0.67460889954627634</v>
      </c>
      <c r="V8">
        <v>0.64409336313020005</v>
      </c>
      <c r="W8">
        <v>1650</v>
      </c>
      <c r="X8">
        <v>1710</v>
      </c>
      <c r="Y8">
        <v>1620</v>
      </c>
      <c r="Z8">
        <v>1720.1</v>
      </c>
      <c r="AA8">
        <v>1640.55</v>
      </c>
      <c r="AB8">
        <v>1720.1</v>
      </c>
      <c r="AC8" s="2">
        <f>(Table2[[#This Row],[Close Price]]/Table2[[#This Row],[Day Low]])-1</f>
        <v>3.0969696969696869E-2</v>
      </c>
      <c r="AD8" s="2">
        <f>(Table2[[#This Row],[Day High]]/Table2[[#This Row],[Close Price]])-1</f>
        <v>5.2319087649168594E-3</v>
      </c>
      <c r="AE8" s="2">
        <f>(Table2[[#This Row],[Close Price]]/Table2[[#This Row],[Current Week Low]])-1</f>
        <v>5.0061728395061733E-2</v>
      </c>
      <c r="AF8" s="2">
        <f>(Table2[[#This Row],[Current Week High]]/Table2[[#This Row],[Close Price]])-1</f>
        <v>1.1169243430721343E-2</v>
      </c>
      <c r="AG8" s="2">
        <f>(Table2[[#This Row],[Close Price]]/Table2[[#This Row],[Current Month Low]])-1</f>
        <v>3.690835390570224E-2</v>
      </c>
      <c r="AH8" s="2">
        <f>(Table2[[#This Row],[Current Month High]]/Table2[[#This Row],[Close Price]])-1</f>
        <v>1.1169243430721343E-2</v>
      </c>
      <c r="AI8">
        <v>1.2286167773793499</v>
      </c>
      <c r="AJ8">
        <v>293.77314814814798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0.39</v>
      </c>
      <c r="AM8" t="s">
        <v>10296</v>
      </c>
      <c r="AN8">
        <v>13.8</v>
      </c>
      <c r="AO8" t="s">
        <v>10296</v>
      </c>
      <c r="AP8">
        <v>0.177980935366083</v>
      </c>
      <c r="AQ8">
        <f>(Table2[[#This Row],[Sharpe Ratio]]-AVERAGE(Table2[Sharpe Ratio]))/_xlfn.STDEV.P(Table2[Sharpe Ratio])</f>
        <v>1.4106241559682253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8.0640707536485117</v>
      </c>
      <c r="AS8">
        <f>_xlfn.RANK.AVG(Table2[[#This Row],[1Y Return vs Nifty Z-Score]],Table2[1Y Return vs Nifty Z-Score])</f>
        <v>12</v>
      </c>
      <c r="AT8">
        <f>_xlfn.RANK.AVG(Table2[[#This Row],[6M Return vs Nifty Z-Score]],Table2[6M Return vs Nifty Z-Score])</f>
        <v>7</v>
      </c>
      <c r="AU8">
        <f>_xlfn.RANK.AVG(Table2[[#This Row],[Sharpe Ratio Z-Score]],Table2[Sharpe Ratio Z-Score])</f>
        <v>63</v>
      </c>
      <c r="AV8">
        <f>(Table2[[#This Row],[Rank 1Y]]+Table2[[#This Row],[Rank 6M]]+Table2[[#This Row],[Rank Sharpe]])/3</f>
        <v>27.333333333333332</v>
      </c>
    </row>
    <row r="9" spans="1:48" x14ac:dyDescent="0.3">
      <c r="A9" t="s">
        <v>978</v>
      </c>
      <c r="B9" t="s">
        <v>979</v>
      </c>
      <c r="C9" t="s">
        <v>10262</v>
      </c>
      <c r="D9" t="s">
        <v>130</v>
      </c>
      <c r="E9">
        <v>14212.9110145</v>
      </c>
      <c r="F9">
        <v>1700.05</v>
      </c>
      <c r="G9">
        <v>143.98015398923201</v>
      </c>
      <c r="H9">
        <f>(Table2[[#This Row],[1Y Return vs Nifty]]-AVERAGE(Table2[1Y Return vs Nifty]))/_xlfn.STDEV.P(Table2[1Y Return vs Nifty])</f>
        <v>1.4942260396050087</v>
      </c>
      <c r="I9">
        <v>39.894730860095798</v>
      </c>
      <c r="J9">
        <f>(Table2[[#This Row],[1M Return vs Nifty]]-AVERAGE(Table2[1M Return vs Nifty]))/_xlfn.STDEV.P(Table2[1M Return vs Nifty])</f>
        <v>3.7431631311587057</v>
      </c>
      <c r="K9">
        <v>77.740885139382002</v>
      </c>
      <c r="L9">
        <f>(Table2[[#This Row],[6M Return vs Nifty]]-AVERAGE(Table2[6M Return vs Nifty]))/_xlfn.STDEV.P(Table2[6M Return vs Nifty])</f>
        <v>2.4793918351985513</v>
      </c>
      <c r="M9">
        <v>17.698609437891299</v>
      </c>
      <c r="N9">
        <f>(Table2[[#This Row],[1W Return vs Nifty]]-AVERAGE(Table2[1W Return vs Nifty]))/_xlfn.STDEV.P(Table2[1W Return vs Nifty])</f>
        <v>3.5295489532620383</v>
      </c>
      <c r="O9">
        <v>1466.76</v>
      </c>
      <c r="P9">
        <v>1287.8920229308001</v>
      </c>
      <c r="Q9">
        <v>969.97049254503304</v>
      </c>
      <c r="R9">
        <v>87.579386492644801</v>
      </c>
      <c r="S9" s="2">
        <f>(Table2[[#This Row],[Close Price]]-Table2[[#This Row],[20D EMA]])/Table2[[#This Row],[20D EMA]]</f>
        <v>0.15905124219367855</v>
      </c>
      <c r="T9" s="2">
        <f>(Table2[[#This Row],[Close Price]]-Table2[[#This Row],[50D EMA]])/Table2[[#This Row],[50D EMA]]</f>
        <v>0.32002525812006338</v>
      </c>
      <c r="U9" s="2">
        <f>(Table2[[#This Row],[Close Price]]-Table2[[#This Row],[200D EMA]])/Table2[[#This Row],[200D EMA]]</f>
        <v>0.75268218267069742</v>
      </c>
      <c r="V9">
        <v>1.1867995748240301</v>
      </c>
      <c r="W9">
        <v>1670</v>
      </c>
      <c r="X9">
        <v>1768</v>
      </c>
      <c r="Y9">
        <v>1580</v>
      </c>
      <c r="Z9">
        <v>1743</v>
      </c>
      <c r="AA9">
        <v>1680.55</v>
      </c>
      <c r="AB9">
        <v>1723.7</v>
      </c>
      <c r="AC9" s="2">
        <f>(Table2[[#This Row],[Close Price]]/Table2[[#This Row],[Day Low]])-1</f>
        <v>1.7994011976047775E-2</v>
      </c>
      <c r="AD9" s="2">
        <f>(Table2[[#This Row],[Day High]]/Table2[[#This Row],[Close Price]])-1</f>
        <v>3.9969412664333515E-2</v>
      </c>
      <c r="AE9" s="2">
        <f>(Table2[[#This Row],[Close Price]]/Table2[[#This Row],[Current Week Low]])-1</f>
        <v>7.5981012658227876E-2</v>
      </c>
      <c r="AF9" s="2">
        <f>(Table2[[#This Row],[Current Week High]]/Table2[[#This Row],[Close Price]])-1</f>
        <v>2.5263962824622732E-2</v>
      </c>
      <c r="AG9" s="2">
        <f>(Table2[[#This Row],[Close Price]]/Table2[[#This Row],[Current Month Low]])-1</f>
        <v>1.1603344143286343E-2</v>
      </c>
      <c r="AH9" s="2">
        <f>(Table2[[#This Row],[Current Month High]]/Table2[[#This Row],[Close Price]])-1</f>
        <v>1.3911355548366311E-2</v>
      </c>
      <c r="AI9">
        <v>2.5263962824622701</v>
      </c>
      <c r="AJ9">
        <v>193.18789342071199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0.44</v>
      </c>
      <c r="AM9" t="s">
        <v>10296</v>
      </c>
      <c r="AN9">
        <v>24.92</v>
      </c>
      <c r="AO9" t="s">
        <v>10296</v>
      </c>
      <c r="AP9">
        <v>0.23259072931133201</v>
      </c>
      <c r="AQ9">
        <f>(Table2[[#This Row],[Sharpe Ratio]]-AVERAGE(Table2[Sharpe Ratio]))/_xlfn.STDEV.P(Table2[Sharpe Ratio])</f>
        <v>2.0419637946330651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13.288293753857369</v>
      </c>
      <c r="AS9">
        <f>_xlfn.RANK.AVG(Table2[[#This Row],[1Y Return vs Nifty Z-Score]],Table2[1Y Return vs Nifty Z-Score])</f>
        <v>56</v>
      </c>
      <c r="AT9">
        <f>_xlfn.RANK.AVG(Table2[[#This Row],[6M Return vs Nifty Z-Score]],Table2[6M Return vs Nifty Z-Score])</f>
        <v>17</v>
      </c>
      <c r="AU9">
        <f>_xlfn.RANK.AVG(Table2[[#This Row],[Sharpe Ratio Z-Score]],Table2[Sharpe Ratio Z-Score])</f>
        <v>13</v>
      </c>
      <c r="AV9">
        <f>(Table2[[#This Row],[Rank 1Y]]+Table2[[#This Row],[Rank 6M]]+Table2[[#This Row],[Rank Sharpe]])/3</f>
        <v>28.666666666666668</v>
      </c>
    </row>
    <row r="10" spans="1:48" x14ac:dyDescent="0.3">
      <c r="A10" t="s">
        <v>414</v>
      </c>
      <c r="B10" t="s">
        <v>415</v>
      </c>
      <c r="C10" t="s">
        <v>10263</v>
      </c>
      <c r="D10" t="s">
        <v>95</v>
      </c>
      <c r="E10">
        <v>58198.738585059997</v>
      </c>
      <c r="F10">
        <v>564.70000000000005</v>
      </c>
      <c r="G10">
        <v>200.524424636204</v>
      </c>
      <c r="H10">
        <f>(Table2[[#This Row],[1Y Return vs Nifty]]-AVERAGE(Table2[1Y Return vs Nifty]))/_xlfn.STDEV.P(Table2[1Y Return vs Nifty])</f>
        <v>2.2879716283480711</v>
      </c>
      <c r="I10">
        <v>11.3422354131711</v>
      </c>
      <c r="J10">
        <f>(Table2[[#This Row],[1M Return vs Nifty]]-AVERAGE(Table2[1M Return vs Nifty]))/_xlfn.STDEV.P(Table2[1M Return vs Nifty])</f>
        <v>0.92066915455202558</v>
      </c>
      <c r="K10">
        <v>53.775400542980798</v>
      </c>
      <c r="L10">
        <f>(Table2[[#This Row],[6M Return vs Nifty]]-AVERAGE(Table2[6M Return vs Nifty]))/_xlfn.STDEV.P(Table2[6M Return vs Nifty])</f>
        <v>1.6563956567252121</v>
      </c>
      <c r="M10">
        <v>-4.3393211223975596</v>
      </c>
      <c r="N10">
        <f>(Table2[[#This Row],[1W Return vs Nifty]]-AVERAGE(Table2[1W Return vs Nifty]))/_xlfn.STDEV.P(Table2[1W Return vs Nifty])</f>
        <v>-1.179056535951565</v>
      </c>
      <c r="O10">
        <v>536.84</v>
      </c>
      <c r="P10">
        <v>488.90083389560999</v>
      </c>
      <c r="Q10">
        <v>387.392964567896</v>
      </c>
      <c r="R10">
        <v>61.317977917502901</v>
      </c>
      <c r="S10" s="2">
        <f>(Table2[[#This Row],[Close Price]]-Table2[[#This Row],[20D EMA]])/Table2[[#This Row],[20D EMA]]</f>
        <v>5.1896281946203736E-2</v>
      </c>
      <c r="T10" s="2">
        <f>(Table2[[#This Row],[Close Price]]-Table2[[#This Row],[50D EMA]])/Table2[[#This Row],[50D EMA]]</f>
        <v>0.15503996076344323</v>
      </c>
      <c r="U10" s="2">
        <f>(Table2[[#This Row],[Close Price]]-Table2[[#This Row],[200D EMA]])/Table2[[#This Row],[200D EMA]]</f>
        <v>0.45769296721708669</v>
      </c>
      <c r="V10">
        <v>1.4024296985245801</v>
      </c>
      <c r="W10">
        <v>551</v>
      </c>
      <c r="X10">
        <v>582.65</v>
      </c>
      <c r="Y10">
        <v>555.35</v>
      </c>
      <c r="Z10">
        <v>593</v>
      </c>
      <c r="AA10">
        <v>560</v>
      </c>
      <c r="AB10">
        <v>593</v>
      </c>
      <c r="AC10" s="2">
        <f>(Table2[[#This Row],[Close Price]]/Table2[[#This Row],[Day Low]])-1</f>
        <v>2.4863883847549895E-2</v>
      </c>
      <c r="AD10" s="2">
        <f>(Table2[[#This Row],[Day High]]/Table2[[#This Row],[Close Price]])-1</f>
        <v>3.1786789445723329E-2</v>
      </c>
      <c r="AE10" s="2">
        <f>(Table2[[#This Row],[Close Price]]/Table2[[#This Row],[Current Week Low]])-1</f>
        <v>1.6836229404879832E-2</v>
      </c>
      <c r="AF10" s="2">
        <f>(Table2[[#This Row],[Current Week High]]/Table2[[#This Row],[Close Price]])-1</f>
        <v>5.0115105365680757E-2</v>
      </c>
      <c r="AG10" s="2">
        <f>(Table2[[#This Row],[Close Price]]/Table2[[#This Row],[Current Month Low]])-1</f>
        <v>8.3928571428573129E-3</v>
      </c>
      <c r="AH10" s="2">
        <f>(Table2[[#This Row],[Current Month High]]/Table2[[#This Row],[Close Price]])-1</f>
        <v>5.0115105365680757E-2</v>
      </c>
      <c r="AI10">
        <v>12.2011687621746</v>
      </c>
      <c r="AJ10">
        <v>247.18721180448799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0.25</v>
      </c>
      <c r="AM10" t="s">
        <v>10296</v>
      </c>
      <c r="AN10">
        <v>10</v>
      </c>
      <c r="AO10" t="s">
        <v>10296</v>
      </c>
      <c r="AP10">
        <v>0.21909453904982101</v>
      </c>
      <c r="AQ10">
        <f>(Table2[[#This Row],[Sharpe Ratio]]-AVERAGE(Table2[Sharpe Ratio]))/_xlfn.STDEV.P(Table2[Sharpe Ratio])</f>
        <v>1.8859353743171601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5.5719152779909038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49</v>
      </c>
      <c r="AU10">
        <f>_xlfn.RANK.AVG(Table2[[#This Row],[Sharpe Ratio Z-Score]],Table2[Sharpe Ratio Z-Score])</f>
        <v>22</v>
      </c>
      <c r="AV10">
        <f>(Table2[[#This Row],[Rank 1Y]]+Table2[[#This Row],[Rank 6M]]+Table2[[#This Row],[Rank Sharpe]])/3</f>
        <v>30</v>
      </c>
    </row>
    <row r="11" spans="1:48" x14ac:dyDescent="0.3">
      <c r="A11" t="s">
        <v>996</v>
      </c>
      <c r="B11" t="s">
        <v>997</v>
      </c>
      <c r="C11" t="s">
        <v>10262</v>
      </c>
      <c r="D11" t="s">
        <v>163</v>
      </c>
      <c r="E11">
        <v>13776.381132799999</v>
      </c>
      <c r="F11">
        <v>13616.9</v>
      </c>
      <c r="G11">
        <v>165.111262757535</v>
      </c>
      <c r="H11">
        <f>(Table2[[#This Row],[1Y Return vs Nifty]]-AVERAGE(Table2[1Y Return vs Nifty]))/_xlfn.STDEV.P(Table2[1Y Return vs Nifty])</f>
        <v>1.7908559930588082</v>
      </c>
      <c r="I11">
        <v>14.9080981366444</v>
      </c>
      <c r="J11">
        <f>(Table2[[#This Row],[1M Return vs Nifty]]-AVERAGE(Table2[1M Return vs Nifty]))/_xlfn.STDEV.P(Table2[1M Return vs Nifty])</f>
        <v>1.2731646510356336</v>
      </c>
      <c r="K11">
        <v>55.922323174052302</v>
      </c>
      <c r="L11">
        <f>(Table2[[#This Row],[6M Return vs Nifty]]-AVERAGE(Table2[6M Return vs Nifty]))/_xlfn.STDEV.P(Table2[6M Return vs Nifty])</f>
        <v>1.730122900325999</v>
      </c>
      <c r="M11">
        <v>9.5640294193828304</v>
      </c>
      <c r="N11">
        <f>(Table2[[#This Row],[1W Return vs Nifty]]-AVERAGE(Table2[1W Return vs Nifty]))/_xlfn.STDEV.P(Table2[1W Return vs Nifty])</f>
        <v>1.7915215090420566</v>
      </c>
      <c r="O11">
        <v>12506.02</v>
      </c>
      <c r="P11">
        <v>11753.2251812099</v>
      </c>
      <c r="Q11">
        <v>9029.7356356474993</v>
      </c>
      <c r="R11">
        <v>66.2923594923911</v>
      </c>
      <c r="S11" s="2">
        <f>(Table2[[#This Row],[Close Price]]-Table2[[#This Row],[20D EMA]])/Table2[[#This Row],[20D EMA]]</f>
        <v>8.8827620617910344E-2</v>
      </c>
      <c r="T11" s="2">
        <f>(Table2[[#This Row],[Close Price]]-Table2[[#This Row],[50D EMA]])/Table2[[#This Row],[50D EMA]]</f>
        <v>0.1585670988223378</v>
      </c>
      <c r="U11" s="2">
        <f>(Table2[[#This Row],[Close Price]]-Table2[[#This Row],[200D EMA]])/Table2[[#This Row],[200D EMA]]</f>
        <v>0.50800649647408713</v>
      </c>
      <c r="V11">
        <v>1.32724081091975</v>
      </c>
      <c r="W11">
        <v>13330.6</v>
      </c>
      <c r="X11">
        <v>13800</v>
      </c>
      <c r="Y11">
        <v>12219.55</v>
      </c>
      <c r="Z11">
        <v>14567</v>
      </c>
      <c r="AA11">
        <v>13543.25</v>
      </c>
      <c r="AB11">
        <v>13815</v>
      </c>
      <c r="AC11" s="2">
        <f>(Table2[[#This Row],[Close Price]]/Table2[[#This Row],[Day Low]])-1</f>
        <v>2.1476902765066752E-2</v>
      </c>
      <c r="AD11" s="2">
        <f>(Table2[[#This Row],[Day High]]/Table2[[#This Row],[Close Price]])-1</f>
        <v>1.3446526008122239E-2</v>
      </c>
      <c r="AE11" s="2">
        <f>(Table2[[#This Row],[Close Price]]/Table2[[#This Row],[Current Week Low]])-1</f>
        <v>0.11435363822726696</v>
      </c>
      <c r="AF11" s="2">
        <f>(Table2[[#This Row],[Current Week High]]/Table2[[#This Row],[Close Price]])-1</f>
        <v>6.9773590171037458E-2</v>
      </c>
      <c r="AG11" s="2">
        <f>(Table2[[#This Row],[Close Price]]/Table2[[#This Row],[Current Month Low]])-1</f>
        <v>5.4381333874808924E-3</v>
      </c>
      <c r="AH11" s="2">
        <f>(Table2[[#This Row],[Current Month High]]/Table2[[#This Row],[Close Price]])-1</f>
        <v>1.4548098319000724E-2</v>
      </c>
      <c r="AI11">
        <v>6.9773590171037396</v>
      </c>
      <c r="AJ11">
        <v>223.284386462648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0.16</v>
      </c>
      <c r="AM11" t="s">
        <v>10296</v>
      </c>
      <c r="AN11">
        <v>10.44</v>
      </c>
      <c r="AO11" t="s">
        <v>10296</v>
      </c>
      <c r="AP11">
        <v>0.21049165490720301</v>
      </c>
      <c r="AQ11">
        <f>(Table2[[#This Row],[Sharpe Ratio]]-AVERAGE(Table2[Sharpe Ratio]))/_xlfn.STDEV.P(Table2[Sharpe Ratio])</f>
        <v>1.7864780906745716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8.3721431441370697</v>
      </c>
      <c r="AS11">
        <f>_xlfn.RANK.AVG(Table2[[#This Row],[1Y Return vs Nifty Z-Score]],Table2[1Y Return vs Nifty Z-Score])</f>
        <v>37</v>
      </c>
      <c r="AT11">
        <f>_xlfn.RANK.AVG(Table2[[#This Row],[6M Return vs Nifty Z-Score]],Table2[6M Return vs Nifty Z-Score])</f>
        <v>38</v>
      </c>
      <c r="AU11">
        <f>_xlfn.RANK.AVG(Table2[[#This Row],[Sharpe Ratio Z-Score]],Table2[Sharpe Ratio Z-Score])</f>
        <v>26</v>
      </c>
      <c r="AV11">
        <f>(Table2[[#This Row],[Rank 1Y]]+Table2[[#This Row],[Rank 6M]]+Table2[[#This Row],[Rank Sharpe]])/3</f>
        <v>33.666666666666664</v>
      </c>
    </row>
    <row r="12" spans="1:48" x14ac:dyDescent="0.3">
      <c r="A12" t="s">
        <v>447</v>
      </c>
      <c r="B12" t="s">
        <v>448</v>
      </c>
      <c r="C12" t="s">
        <v>10262</v>
      </c>
      <c r="D12" t="s">
        <v>163</v>
      </c>
      <c r="E12">
        <v>52520.007385124998</v>
      </c>
      <c r="F12">
        <v>12392.15</v>
      </c>
      <c r="G12">
        <v>166.00700691374001</v>
      </c>
      <c r="H12">
        <f>(Table2[[#This Row],[1Y Return vs Nifty]]-AVERAGE(Table2[1Y Return vs Nifty]))/_xlfn.STDEV.P(Table2[1Y Return vs Nifty])</f>
        <v>1.8034300870296918</v>
      </c>
      <c r="I12">
        <v>-13.921803259749399</v>
      </c>
      <c r="J12">
        <f>(Table2[[#This Row],[1M Return vs Nifty]]-AVERAGE(Table2[1M Return vs Nifty]))/_xlfn.STDEV.P(Table2[1M Return vs Nifty])</f>
        <v>-1.5767516790009537</v>
      </c>
      <c r="K12">
        <v>101.965394025631</v>
      </c>
      <c r="L12">
        <f>(Table2[[#This Row],[6M Return vs Nifty]]-AVERAGE(Table2[6M Return vs Nifty]))/_xlfn.STDEV.P(Table2[6M Return vs Nifty])</f>
        <v>3.3112831394858087</v>
      </c>
      <c r="M12">
        <v>-5.40612698271888</v>
      </c>
      <c r="N12">
        <f>(Table2[[#This Row],[1W Return vs Nifty]]-AVERAGE(Table2[1W Return vs Nifty]))/_xlfn.STDEV.P(Table2[1W Return vs Nifty])</f>
        <v>-1.4069893682151207</v>
      </c>
      <c r="O12">
        <v>11995.53</v>
      </c>
      <c r="P12">
        <v>11458.6432739672</v>
      </c>
      <c r="Q12">
        <v>8373.3871979677297</v>
      </c>
      <c r="R12">
        <v>59.682603018380803</v>
      </c>
      <c r="S12" s="2">
        <f>(Table2[[#This Row],[Close Price]]-Table2[[#This Row],[20D EMA]])/Table2[[#This Row],[20D EMA]]</f>
        <v>3.3063983000334203E-2</v>
      </c>
      <c r="T12" s="2">
        <f>(Table2[[#This Row],[Close Price]]-Table2[[#This Row],[50D EMA]])/Table2[[#This Row],[50D EMA]]</f>
        <v>8.1467474264918086E-2</v>
      </c>
      <c r="U12" s="2">
        <f>(Table2[[#This Row],[Close Price]]-Table2[[#This Row],[200D EMA]])/Table2[[#This Row],[200D EMA]]</f>
        <v>0.47994469944106338</v>
      </c>
      <c r="V12">
        <v>0.53753421513771105</v>
      </c>
      <c r="W12">
        <v>12087.1</v>
      </c>
      <c r="X12">
        <v>12673.7</v>
      </c>
      <c r="Y12">
        <v>11510.2</v>
      </c>
      <c r="Z12">
        <v>12540.9</v>
      </c>
      <c r="AA12">
        <v>11707.6</v>
      </c>
      <c r="AB12">
        <v>12540.9</v>
      </c>
      <c r="AC12" s="2">
        <f>(Table2[[#This Row],[Close Price]]/Table2[[#This Row],[Day Low]])-1</f>
        <v>2.5237650056672001E-2</v>
      </c>
      <c r="AD12" s="2">
        <f>(Table2[[#This Row],[Day High]]/Table2[[#This Row],[Close Price]])-1</f>
        <v>2.2720028405079029E-2</v>
      </c>
      <c r="AE12" s="2">
        <f>(Table2[[#This Row],[Close Price]]/Table2[[#This Row],[Current Week Low]])-1</f>
        <v>7.6623342774234882E-2</v>
      </c>
      <c r="AF12" s="2">
        <f>(Table2[[#This Row],[Current Week High]]/Table2[[#This Row],[Close Price]])-1</f>
        <v>1.2003566774127172E-2</v>
      </c>
      <c r="AG12" s="2">
        <f>(Table2[[#This Row],[Close Price]]/Table2[[#This Row],[Current Month Low]])-1</f>
        <v>5.847056612798518E-2</v>
      </c>
      <c r="AH12" s="2">
        <f>(Table2[[#This Row],[Current Month High]]/Table2[[#This Row],[Close Price]])-1</f>
        <v>1.2003566774127172E-2</v>
      </c>
      <c r="AI12">
        <v>16.057342753275201</v>
      </c>
      <c r="AJ12">
        <v>218.081829615749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0.12</v>
      </c>
      <c r="AM12" t="s">
        <v>10296</v>
      </c>
      <c r="AN12">
        <v>2.75</v>
      </c>
      <c r="AO12" t="s">
        <v>10296</v>
      </c>
      <c r="AP12">
        <v>0.17256318480421801</v>
      </c>
      <c r="AQ12">
        <f>(Table2[[#This Row],[Sharpe Ratio]]-AVERAGE(Table2[Sharpe Ratio]))/_xlfn.STDEV.P(Table2[Sharpe Ratio])</f>
        <v>1.3479899573200236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3.4789621366194492</v>
      </c>
      <c r="AS12">
        <f>_xlfn.RANK.AVG(Table2[[#This Row],[1Y Return vs Nifty Z-Score]],Table2[1Y Return vs Nifty Z-Score])</f>
        <v>35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71</v>
      </c>
      <c r="AV12">
        <f>(Table2[[#This Row],[Rank 1Y]]+Table2[[#This Row],[Rank 6M]]+Table2[[#This Row],[Rank Sharpe]])/3</f>
        <v>37.333333333333336</v>
      </c>
    </row>
    <row r="13" spans="1:48" x14ac:dyDescent="0.3">
      <c r="A13" t="s">
        <v>618</v>
      </c>
      <c r="B13" t="s">
        <v>619</v>
      </c>
      <c r="C13" t="s">
        <v>10252</v>
      </c>
      <c r="D13" t="s">
        <v>201</v>
      </c>
      <c r="E13">
        <v>30070.06331714</v>
      </c>
      <c r="F13">
        <v>13592.35</v>
      </c>
      <c r="G13">
        <v>194.064323388361</v>
      </c>
      <c r="H13">
        <f>(Table2[[#This Row],[1Y Return vs Nifty]]-AVERAGE(Table2[1Y Return vs Nifty]))/_xlfn.STDEV.P(Table2[1Y Return vs Nifty])</f>
        <v>2.1972873413347496</v>
      </c>
      <c r="I13">
        <v>-0.63431390031219403</v>
      </c>
      <c r="J13">
        <f>(Table2[[#This Row],[1M Return vs Nifty]]-AVERAGE(Table2[1M Return vs Nifty]))/_xlfn.STDEV.P(Table2[1M Return vs Nifty])</f>
        <v>-0.26324621847293911</v>
      </c>
      <c r="K13">
        <v>54.999307106738897</v>
      </c>
      <c r="L13">
        <f>(Table2[[#This Row],[6M Return vs Nifty]]-AVERAGE(Table2[6M Return vs Nifty]))/_xlfn.STDEV.P(Table2[6M Return vs Nifty])</f>
        <v>1.6984257029247625</v>
      </c>
      <c r="M13">
        <v>5.5190212532475904</v>
      </c>
      <c r="N13">
        <f>(Table2[[#This Row],[1W Return vs Nifty]]-AVERAGE(Table2[1W Return vs Nifty]))/_xlfn.STDEV.P(Table2[1W Return vs Nifty])</f>
        <v>0.92726850657100268</v>
      </c>
      <c r="O13">
        <v>13301.29</v>
      </c>
      <c r="P13">
        <v>12472.683906578</v>
      </c>
      <c r="Q13">
        <v>9463.2239427678796</v>
      </c>
      <c r="R13">
        <v>56.996559357914101</v>
      </c>
      <c r="S13" s="2">
        <f>(Table2[[#This Row],[Close Price]]-Table2[[#This Row],[20D EMA]])/Table2[[#This Row],[20D EMA]]</f>
        <v>2.1882088128294282E-2</v>
      </c>
      <c r="T13" s="2">
        <f>(Table2[[#This Row],[Close Price]]-Table2[[#This Row],[50D EMA]])/Table2[[#This Row],[50D EMA]]</f>
        <v>8.976945954923915E-2</v>
      </c>
      <c r="U13" s="2">
        <f>(Table2[[#This Row],[Close Price]]-Table2[[#This Row],[200D EMA]])/Table2[[#This Row],[200D EMA]]</f>
        <v>0.4363339684450499</v>
      </c>
      <c r="V13">
        <v>0.64391654664607501</v>
      </c>
      <c r="W13">
        <v>13342.15</v>
      </c>
      <c r="X13">
        <v>13648.9</v>
      </c>
      <c r="Y13">
        <v>13550</v>
      </c>
      <c r="Z13">
        <v>14349.95</v>
      </c>
      <c r="AA13">
        <v>13550</v>
      </c>
      <c r="AB13">
        <v>13985</v>
      </c>
      <c r="AC13" s="2">
        <f>(Table2[[#This Row],[Close Price]]/Table2[[#This Row],[Day Low]])-1</f>
        <v>1.8752599843353535E-2</v>
      </c>
      <c r="AD13" s="2">
        <f>(Table2[[#This Row],[Day High]]/Table2[[#This Row],[Close Price]])-1</f>
        <v>4.1604284763119281E-3</v>
      </c>
      <c r="AE13" s="2">
        <f>(Table2[[#This Row],[Close Price]]/Table2[[#This Row],[Current Week Low]])-1</f>
        <v>3.1254612546125493E-3</v>
      </c>
      <c r="AF13" s="2">
        <f>(Table2[[#This Row],[Current Week High]]/Table2[[#This Row],[Close Price]])-1</f>
        <v>5.5737234547374115E-2</v>
      </c>
      <c r="AG13" s="2">
        <f>(Table2[[#This Row],[Close Price]]/Table2[[#This Row],[Current Month Low]])-1</f>
        <v>3.1254612546125493E-3</v>
      </c>
      <c r="AH13" s="2">
        <f>(Table2[[#This Row],[Current Month High]]/Table2[[#This Row],[Close Price]])-1</f>
        <v>2.8887572789105587E-2</v>
      </c>
      <c r="AI13">
        <v>7.4560322534366703</v>
      </c>
      <c r="AJ13">
        <v>224.618052589824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0.12</v>
      </c>
      <c r="AM13" t="s">
        <v>10296</v>
      </c>
      <c r="AN13">
        <v>4.8</v>
      </c>
      <c r="AO13" t="s">
        <v>10296</v>
      </c>
      <c r="AP13">
        <v>0.18493124251318199</v>
      </c>
      <c r="AQ13">
        <f>(Table2[[#This Row],[Sharpe Ratio]]-AVERAGE(Table2[Sharpe Ratio]))/_xlfn.STDEV.P(Table2[Sharpe Ratio])</f>
        <v>1.4909761237353714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6.0507114560929471</v>
      </c>
      <c r="AS13">
        <f>_xlfn.RANK.AVG(Table2[[#This Row],[1Y Return vs Nifty Z-Score]],Table2[1Y Return vs Nifty Z-Score])</f>
        <v>23</v>
      </c>
      <c r="AT13">
        <f>_xlfn.RANK.AVG(Table2[[#This Row],[6M Return vs Nifty Z-Score]],Table2[6M Return vs Nifty Z-Score])</f>
        <v>41</v>
      </c>
      <c r="AU13">
        <f>_xlfn.RANK.AVG(Table2[[#This Row],[Sharpe Ratio Z-Score]],Table2[Sharpe Ratio Z-Score])</f>
        <v>49</v>
      </c>
      <c r="AV13">
        <f>(Table2[[#This Row],[Rank 1Y]]+Table2[[#This Row],[Rank 6M]]+Table2[[#This Row],[Rank Sharpe]])/3</f>
        <v>37.666666666666664</v>
      </c>
    </row>
    <row r="14" spans="1:48" x14ac:dyDescent="0.3">
      <c r="A14" t="s">
        <v>285</v>
      </c>
      <c r="B14" t="s">
        <v>286</v>
      </c>
      <c r="C14" t="s">
        <v>10250</v>
      </c>
      <c r="D14" t="s">
        <v>51</v>
      </c>
      <c r="E14">
        <v>97441.939719855</v>
      </c>
      <c r="F14">
        <v>599.04999999999995</v>
      </c>
      <c r="G14">
        <v>200.72598925219799</v>
      </c>
      <c r="H14">
        <f>(Table2[[#This Row],[1Y Return vs Nifty]]-AVERAGE(Table2[1Y Return vs Nifty]))/_xlfn.STDEV.P(Table2[1Y Return vs Nifty])</f>
        <v>2.2908011108572857</v>
      </c>
      <c r="I14">
        <v>15.415713655706501</v>
      </c>
      <c r="J14">
        <f>(Table2[[#This Row],[1M Return vs Nifty]]-AVERAGE(Table2[1M Return vs Nifty]))/_xlfn.STDEV.P(Table2[1M Return vs Nifty])</f>
        <v>1.3233438638350239</v>
      </c>
      <c r="K14">
        <v>90.658723433829095</v>
      </c>
      <c r="L14">
        <f>(Table2[[#This Row],[6M Return vs Nifty]]-AVERAGE(Table2[6M Return vs Nifty]))/_xlfn.STDEV.P(Table2[6M Return vs Nifty])</f>
        <v>2.923001957401671</v>
      </c>
      <c r="M14">
        <v>4.5236930254911103</v>
      </c>
      <c r="N14">
        <f>(Table2[[#This Row],[1W Return vs Nifty]]-AVERAGE(Table2[1W Return vs Nifty]))/_xlfn.STDEV.P(Table2[1W Return vs Nifty])</f>
        <v>0.71460752445372444</v>
      </c>
      <c r="O14">
        <v>555.4</v>
      </c>
      <c r="P14">
        <v>507.36670814752301</v>
      </c>
      <c r="Q14">
        <v>382.04614545339001</v>
      </c>
      <c r="R14">
        <v>67.214461804118002</v>
      </c>
      <c r="S14" s="2">
        <f>(Table2[[#This Row],[Close Price]]-Table2[[#This Row],[20D EMA]])/Table2[[#This Row],[20D EMA]]</f>
        <v>7.859200576161321E-2</v>
      </c>
      <c r="T14" s="2">
        <f>(Table2[[#This Row],[Close Price]]-Table2[[#This Row],[50D EMA]])/Table2[[#This Row],[50D EMA]]</f>
        <v>0.18070419359446602</v>
      </c>
      <c r="U14" s="2">
        <f>(Table2[[#This Row],[Close Price]]-Table2[[#This Row],[200D EMA]])/Table2[[#This Row],[200D EMA]]</f>
        <v>0.56800430295948268</v>
      </c>
      <c r="V14">
        <v>1.5167999510283401</v>
      </c>
      <c r="W14">
        <v>590</v>
      </c>
      <c r="X14">
        <v>614.9</v>
      </c>
      <c r="Y14">
        <v>556.70000000000005</v>
      </c>
      <c r="Z14">
        <v>615</v>
      </c>
      <c r="AA14">
        <v>582</v>
      </c>
      <c r="AB14">
        <v>615</v>
      </c>
      <c r="AC14" s="2">
        <f>(Table2[[#This Row],[Close Price]]/Table2[[#This Row],[Day Low]])-1</f>
        <v>1.5338983050847466E-2</v>
      </c>
      <c r="AD14" s="2">
        <f>(Table2[[#This Row],[Day High]]/Table2[[#This Row],[Close Price]])-1</f>
        <v>2.645855938569408E-2</v>
      </c>
      <c r="AE14" s="2">
        <f>(Table2[[#This Row],[Close Price]]/Table2[[#This Row],[Current Week Low]])-1</f>
        <v>7.6073289024609192E-2</v>
      </c>
      <c r="AF14" s="2">
        <f>(Table2[[#This Row],[Current Week High]]/Table2[[#This Row],[Close Price]])-1</f>
        <v>2.662549035973627E-2</v>
      </c>
      <c r="AG14" s="2">
        <f>(Table2[[#This Row],[Close Price]]/Table2[[#This Row],[Current Month Low]])-1</f>
        <v>2.9295532646048006E-2</v>
      </c>
      <c r="AH14" s="2">
        <f>(Table2[[#This Row],[Current Month High]]/Table2[[#This Row],[Close Price]])-1</f>
        <v>2.662549035973627E-2</v>
      </c>
      <c r="AI14">
        <v>9.0059260495785001</v>
      </c>
      <c r="AJ14">
        <v>243.557637163066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0.27</v>
      </c>
      <c r="AM14" t="s">
        <v>10296</v>
      </c>
      <c r="AN14">
        <v>-6.21</v>
      </c>
      <c r="AO14" t="s">
        <v>10295</v>
      </c>
      <c r="AP14">
        <v>0.15869475494949301</v>
      </c>
      <c r="AQ14">
        <f>(Table2[[#This Row],[Sharpe Ratio]]-AVERAGE(Table2[Sharpe Ratio]))/_xlfn.STDEV.P(Table2[Sharpe Ratio])</f>
        <v>1.1876581036215994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8.4394125601693055</v>
      </c>
      <c r="AS14">
        <f>_xlfn.RANK.AVG(Table2[[#This Row],[1Y Return vs Nifty Z-Score]],Table2[1Y Return vs Nifty Z-Score])</f>
        <v>18</v>
      </c>
      <c r="AT14">
        <f>_xlfn.RANK.AVG(Table2[[#This Row],[6M Return vs Nifty Z-Score]],Table2[6M Return vs Nifty Z-Score])</f>
        <v>8</v>
      </c>
      <c r="AU14">
        <f>_xlfn.RANK.AVG(Table2[[#This Row],[Sharpe Ratio Z-Score]],Table2[Sharpe Ratio Z-Score])</f>
        <v>92</v>
      </c>
      <c r="AV14">
        <f>(Table2[[#This Row],[Rank 1Y]]+Table2[[#This Row],[Rank 6M]]+Table2[[#This Row],[Rank Sharpe]])/3</f>
        <v>39.333333333333336</v>
      </c>
    </row>
    <row r="15" spans="1:48" x14ac:dyDescent="0.3">
      <c r="A15" t="s">
        <v>834</v>
      </c>
      <c r="B15" t="s">
        <v>835</v>
      </c>
      <c r="C15" t="s">
        <v>10262</v>
      </c>
      <c r="D15" t="s">
        <v>257</v>
      </c>
      <c r="E15">
        <v>19101.42010467</v>
      </c>
      <c r="F15">
        <v>2405.4499999999998</v>
      </c>
      <c r="G15">
        <v>161.21410964079899</v>
      </c>
      <c r="H15">
        <f>(Table2[[#This Row],[1Y Return vs Nifty]]-AVERAGE(Table2[1Y Return vs Nifty]))/_xlfn.STDEV.P(Table2[1Y Return vs Nifty])</f>
        <v>1.7361493347241652</v>
      </c>
      <c r="I15">
        <v>9.6323086639103792</v>
      </c>
      <c r="J15">
        <f>(Table2[[#This Row],[1M Return vs Nifty]]-AVERAGE(Table2[1M Return vs Nifty]))/_xlfn.STDEV.P(Table2[1M Return vs Nifty])</f>
        <v>0.75163811629484778</v>
      </c>
      <c r="K15">
        <v>146.80326365575499</v>
      </c>
      <c r="L15">
        <f>(Table2[[#This Row],[6M Return vs Nifty]]-AVERAGE(Table2[6M Return vs Nifty]))/_xlfn.STDEV.P(Table2[6M Return vs Nifty])</f>
        <v>4.8510556906329354</v>
      </c>
      <c r="M15">
        <v>7.1593183800490303</v>
      </c>
      <c r="N15">
        <f>(Table2[[#This Row],[1W Return vs Nifty]]-AVERAGE(Table2[1W Return vs Nifty]))/_xlfn.STDEV.P(Table2[1W Return vs Nifty])</f>
        <v>1.2777329947891438</v>
      </c>
      <c r="O15">
        <v>2279.73</v>
      </c>
      <c r="P15">
        <v>2082.24223500059</v>
      </c>
      <c r="Q15">
        <v>1438.7468802487999</v>
      </c>
      <c r="R15">
        <v>62.8744942120722</v>
      </c>
      <c r="S15" s="2">
        <f>(Table2[[#This Row],[Close Price]]-Table2[[#This Row],[20D EMA]])/Table2[[#This Row],[20D EMA]]</f>
        <v>5.5146881428941058E-2</v>
      </c>
      <c r="T15" s="2">
        <f>(Table2[[#This Row],[Close Price]]-Table2[[#This Row],[50D EMA]])/Table2[[#This Row],[50D EMA]]</f>
        <v>0.15522102067020951</v>
      </c>
      <c r="U15" s="2">
        <f>(Table2[[#This Row],[Close Price]]-Table2[[#This Row],[200D EMA]])/Table2[[#This Row],[200D EMA]]</f>
        <v>0.67190631863196792</v>
      </c>
      <c r="V15">
        <v>0.55033029025758295</v>
      </c>
      <c r="W15">
        <v>2343.85</v>
      </c>
      <c r="X15">
        <v>2403.85</v>
      </c>
      <c r="Y15">
        <v>2262.6999999999998</v>
      </c>
      <c r="Z15">
        <v>2486.1999999999998</v>
      </c>
      <c r="AA15">
        <v>2390</v>
      </c>
      <c r="AB15">
        <v>2472</v>
      </c>
      <c r="AC15" s="2">
        <f>(Table2[[#This Row],[Close Price]]/Table2[[#This Row],[Day Low]])-1</f>
        <v>2.6281545320733013E-2</v>
      </c>
      <c r="AD15" s="2">
        <f>(Table2[[#This Row],[Day High]]/Table2[[#This Row],[Close Price]])-1</f>
        <v>-6.6515620777818363E-4</v>
      </c>
      <c r="AE15" s="2">
        <f>(Table2[[#This Row],[Close Price]]/Table2[[#This Row],[Current Week Low]])-1</f>
        <v>6.3088345781588284E-2</v>
      </c>
      <c r="AF15" s="2">
        <f>(Table2[[#This Row],[Current Week High]]/Table2[[#This Row],[Close Price]])-1</f>
        <v>3.3569602361304574E-2</v>
      </c>
      <c r="AG15" s="2">
        <f>(Table2[[#This Row],[Close Price]]/Table2[[#This Row],[Current Month Low]])-1</f>
        <v>6.464435146443348E-3</v>
      </c>
      <c r="AH15" s="2">
        <f>(Table2[[#This Row],[Current Month High]]/Table2[[#This Row],[Close Price]])-1</f>
        <v>2.7666341017273277E-2</v>
      </c>
      <c r="AI15">
        <v>11.579953854788</v>
      </c>
      <c r="AJ15">
        <v>215.63443117700999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0.39</v>
      </c>
      <c r="AM15" t="s">
        <v>10296</v>
      </c>
      <c r="AN15">
        <v>9.8699999999999992</v>
      </c>
      <c r="AO15" t="s">
        <v>10296</v>
      </c>
      <c r="AP15">
        <v>0.16169632108947701</v>
      </c>
      <c r="AQ15">
        <f>(Table2[[#This Row],[Sharpe Ratio]]-AVERAGE(Table2[Sharpe Ratio]))/_xlfn.STDEV.P(Table2[Sharpe Ratio])</f>
        <v>1.2223589795147776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9.83893511595587</v>
      </c>
      <c r="AS15">
        <f>_xlfn.RANK.AVG(Table2[[#This Row],[1Y Return vs Nifty Z-Score]],Table2[1Y Return vs Nifty Z-Score])</f>
        <v>39</v>
      </c>
      <c r="AT15">
        <f>_xlfn.RANK.AVG(Table2[[#This Row],[6M Return vs Nifty Z-Score]],Table2[6M Return vs Nifty Z-Score])</f>
        <v>2</v>
      </c>
      <c r="AU15">
        <f>_xlfn.RANK.AVG(Table2[[#This Row],[Sharpe Ratio Z-Score]],Table2[Sharpe Ratio Z-Score])</f>
        <v>82</v>
      </c>
      <c r="AV15">
        <f>(Table2[[#This Row],[Rank 1Y]]+Table2[[#This Row],[Rank 6M]]+Table2[[#This Row],[Rank Sharpe]])/3</f>
        <v>41</v>
      </c>
    </row>
    <row r="16" spans="1:48" x14ac:dyDescent="0.3">
      <c r="A16" t="s">
        <v>1101</v>
      </c>
      <c r="B16" t="s">
        <v>1102</v>
      </c>
      <c r="C16" t="s">
        <v>10259</v>
      </c>
      <c r="D16" t="s">
        <v>1103</v>
      </c>
      <c r="E16">
        <v>11382.40282263</v>
      </c>
      <c r="F16">
        <v>1672.95</v>
      </c>
      <c r="G16">
        <v>121.358701061313</v>
      </c>
      <c r="H16">
        <f>(Table2[[#This Row],[1Y Return vs Nifty]]-AVERAGE(Table2[1Y Return vs Nifty]))/_xlfn.STDEV.P(Table2[1Y Return vs Nifty])</f>
        <v>1.1766752379579442</v>
      </c>
      <c r="I16">
        <v>7.6056586916755702</v>
      </c>
      <c r="J16">
        <f>(Table2[[#This Row],[1M Return vs Nifty]]-AVERAGE(Table2[1M Return vs Nifty]))/_xlfn.STDEV.P(Table2[1M Return vs Nifty])</f>
        <v>0.55129810223352171</v>
      </c>
      <c r="K16">
        <v>73.485479306337396</v>
      </c>
      <c r="L16">
        <f>(Table2[[#This Row],[6M Return vs Nifty]]-AVERAGE(Table2[6M Return vs Nifty]))/_xlfn.STDEV.P(Table2[6M Return vs Nifty])</f>
        <v>2.3332573923767788</v>
      </c>
      <c r="M16">
        <v>-3.9297786654067299</v>
      </c>
      <c r="N16">
        <f>(Table2[[#This Row],[1W Return vs Nifty]]-AVERAGE(Table2[1W Return vs Nifty]))/_xlfn.STDEV.P(Table2[1W Return vs Nifty])</f>
        <v>-1.0915540431118849</v>
      </c>
      <c r="O16">
        <v>1544.53</v>
      </c>
      <c r="P16">
        <v>1386.0524727867801</v>
      </c>
      <c r="Q16">
        <v>1086.7114311569801</v>
      </c>
      <c r="R16">
        <v>65.269521894423306</v>
      </c>
      <c r="S16" s="2">
        <f>(Table2[[#This Row],[Close Price]]-Table2[[#This Row],[20D EMA]])/Table2[[#This Row],[20D EMA]]</f>
        <v>8.3145034411762853E-2</v>
      </c>
      <c r="T16" s="2">
        <f>(Table2[[#This Row],[Close Price]]-Table2[[#This Row],[50D EMA]])/Table2[[#This Row],[50D EMA]]</f>
        <v>0.2069889364551887</v>
      </c>
      <c r="U16" s="2">
        <f>(Table2[[#This Row],[Close Price]]-Table2[[#This Row],[200D EMA]])/Table2[[#This Row],[200D EMA]]</f>
        <v>0.53946112282896863</v>
      </c>
      <c r="V16">
        <v>1.0560937239347901</v>
      </c>
      <c r="W16">
        <v>1635.05</v>
      </c>
      <c r="X16">
        <v>1683.9</v>
      </c>
      <c r="Y16">
        <v>1626</v>
      </c>
      <c r="Z16">
        <v>1724.8</v>
      </c>
      <c r="AA16">
        <v>1637.2</v>
      </c>
      <c r="AB16">
        <v>1698</v>
      </c>
      <c r="AC16" s="2">
        <f>(Table2[[#This Row],[Close Price]]/Table2[[#This Row],[Day Low]])-1</f>
        <v>2.3179719274639909E-2</v>
      </c>
      <c r="AD16" s="2">
        <f>(Table2[[#This Row],[Day High]]/Table2[[#This Row],[Close Price]])-1</f>
        <v>6.545324128037322E-3</v>
      </c>
      <c r="AE16" s="2">
        <f>(Table2[[#This Row],[Close Price]]/Table2[[#This Row],[Current Week Low]])-1</f>
        <v>2.8874538745387479E-2</v>
      </c>
      <c r="AF16" s="2">
        <f>(Table2[[#This Row],[Current Week High]]/Table2[[#This Row],[Close Price]])-1</f>
        <v>3.0993155802623962E-2</v>
      </c>
      <c r="AG16" s="2">
        <f>(Table2[[#This Row],[Close Price]]/Table2[[#This Row],[Current Month Low]])-1</f>
        <v>2.1836061568531573E-2</v>
      </c>
      <c r="AH16" s="2">
        <f>(Table2[[#This Row],[Current Month High]]/Table2[[#This Row],[Close Price]])-1</f>
        <v>1.4973549717564705E-2</v>
      </c>
      <c r="AI16">
        <v>5.43949311097162</v>
      </c>
      <c r="AJ16">
        <v>151.533603969327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0.72</v>
      </c>
      <c r="AM16" t="s">
        <v>10296</v>
      </c>
      <c r="AN16">
        <v>18.84</v>
      </c>
      <c r="AO16" t="s">
        <v>10296</v>
      </c>
      <c r="AP16">
        <v>0.21625545058587101</v>
      </c>
      <c r="AQ16">
        <f>(Table2[[#This Row],[Sharpe Ratio]]-AVERAGE(Table2[Sharpe Ratio]))/_xlfn.STDEV.P(Table2[Sharpe Ratio])</f>
        <v>1.8531128903728917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4.8227895798292506</v>
      </c>
      <c r="AS16">
        <f>_xlfn.RANK.AVG(Table2[[#This Row],[1Y Return vs Nifty Z-Score]],Table2[1Y Return vs Nifty Z-Score])</f>
        <v>81</v>
      </c>
      <c r="AT16">
        <f>_xlfn.RANK.AVG(Table2[[#This Row],[6M Return vs Nifty Z-Score]],Table2[6M Return vs Nifty Z-Score])</f>
        <v>19</v>
      </c>
      <c r="AU16">
        <f>_xlfn.RANK.AVG(Table2[[#This Row],[Sharpe Ratio Z-Score]],Table2[Sharpe Ratio Z-Score])</f>
        <v>23</v>
      </c>
      <c r="AV16">
        <f>(Table2[[#This Row],[Rank 1Y]]+Table2[[#This Row],[Rank 6M]]+Table2[[#This Row],[Rank Sharpe]])/3</f>
        <v>41</v>
      </c>
    </row>
    <row r="17" spans="1:48" x14ac:dyDescent="0.3">
      <c r="A17" t="s">
        <v>1087</v>
      </c>
      <c r="B17" t="s">
        <v>1088</v>
      </c>
      <c r="C17" t="s">
        <v>10258</v>
      </c>
      <c r="D17" t="s">
        <v>98</v>
      </c>
      <c r="E17">
        <v>11683.372256479999</v>
      </c>
      <c r="F17">
        <v>969.05</v>
      </c>
      <c r="G17">
        <v>225.87386204114301</v>
      </c>
      <c r="H17">
        <f>(Table2[[#This Row],[1Y Return vs Nifty]]-AVERAGE(Table2[1Y Return vs Nifty]))/_xlfn.STDEV.P(Table2[1Y Return vs Nifty])</f>
        <v>2.6438167721100627</v>
      </c>
      <c r="I17">
        <v>-1.1159723846499801</v>
      </c>
      <c r="J17">
        <f>(Table2[[#This Row],[1M Return vs Nifty]]-AVERAGE(Table2[1M Return vs Nifty]))/_xlfn.STDEV.P(Table2[1M Return vs Nifty])</f>
        <v>-0.31085950584223382</v>
      </c>
      <c r="K17">
        <v>30.879216359411402</v>
      </c>
      <c r="L17">
        <f>(Table2[[#This Row],[6M Return vs Nifty]]-AVERAGE(Table2[6M Return vs Nifty]))/_xlfn.STDEV.P(Table2[6M Return vs Nifty])</f>
        <v>0.8701202109314321</v>
      </c>
      <c r="M17">
        <v>-1.6160000418211</v>
      </c>
      <c r="N17">
        <f>(Table2[[#This Row],[1W Return vs Nifty]]-AVERAGE(Table2[1W Return vs Nifty]))/_xlfn.STDEV.P(Table2[1W Return vs Nifty])</f>
        <v>-0.59719407142416236</v>
      </c>
      <c r="O17">
        <v>945.57</v>
      </c>
      <c r="P17">
        <v>924.82013433112797</v>
      </c>
      <c r="Q17">
        <v>730.28253093018998</v>
      </c>
      <c r="R17">
        <v>55.546336189449697</v>
      </c>
      <c r="S17" s="2">
        <f>(Table2[[#This Row],[Close Price]]-Table2[[#This Row],[20D EMA]])/Table2[[#This Row],[20D EMA]]</f>
        <v>2.4831583066298533E-2</v>
      </c>
      <c r="T17" s="2">
        <f>(Table2[[#This Row],[Close Price]]-Table2[[#This Row],[50D EMA]])/Table2[[#This Row],[50D EMA]]</f>
        <v>4.7825370606643457E-2</v>
      </c>
      <c r="U17" s="2">
        <f>(Table2[[#This Row],[Close Price]]-Table2[[#This Row],[200D EMA]])/Table2[[#This Row],[200D EMA]]</f>
        <v>0.32695218488340716</v>
      </c>
      <c r="V17">
        <v>0.82702521762094705</v>
      </c>
      <c r="W17">
        <v>949.9</v>
      </c>
      <c r="X17">
        <v>1004</v>
      </c>
      <c r="Y17">
        <v>923</v>
      </c>
      <c r="Z17">
        <v>975.15</v>
      </c>
      <c r="AA17">
        <v>924</v>
      </c>
      <c r="AB17">
        <v>975.15</v>
      </c>
      <c r="AC17" s="2">
        <f>(Table2[[#This Row],[Close Price]]/Table2[[#This Row],[Day Low]])-1</f>
        <v>2.0160016843878248E-2</v>
      </c>
      <c r="AD17" s="2">
        <f>(Table2[[#This Row],[Day High]]/Table2[[#This Row],[Close Price]])-1</f>
        <v>3.6066250451473048E-2</v>
      </c>
      <c r="AE17" s="2">
        <f>(Table2[[#This Row],[Close Price]]/Table2[[#This Row],[Current Week Low]])-1</f>
        <v>4.9891657638136522E-2</v>
      </c>
      <c r="AF17" s="2">
        <f>(Table2[[#This Row],[Current Week High]]/Table2[[#This Row],[Close Price]])-1</f>
        <v>6.2948248284402375E-3</v>
      </c>
      <c r="AG17" s="2">
        <f>(Table2[[#This Row],[Close Price]]/Table2[[#This Row],[Current Month Low]])-1</f>
        <v>4.8755411255411163E-2</v>
      </c>
      <c r="AH17" s="2">
        <f>(Table2[[#This Row],[Current Month High]]/Table2[[#This Row],[Close Price]])-1</f>
        <v>6.2948248284402375E-3</v>
      </c>
      <c r="AI17">
        <v>11.4493576182859</v>
      </c>
      <c r="AJ17">
        <v>289.69839142091098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-0.09</v>
      </c>
      <c r="AM17" t="s">
        <v>10295</v>
      </c>
      <c r="AN17">
        <v>-0.28999999999999998</v>
      </c>
      <c r="AO17" t="s">
        <v>10295</v>
      </c>
      <c r="AP17">
        <v>0.28647877170222502</v>
      </c>
      <c r="AQ17">
        <f>(Table2[[#This Row],[Sharpe Ratio]]-AVERAGE(Table2[Sharpe Ratio]))/_xlfn.STDEV.P(Table2[Sharpe Ratio])</f>
        <v>2.6649593189438066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5.2708427247189054</v>
      </c>
      <c r="AS17">
        <f>_xlfn.RANK.AVG(Table2[[#This Row],[1Y Return vs Nifty Z-Score]],Table2[1Y Return vs Nifty Z-Score])</f>
        <v>13</v>
      </c>
      <c r="AT17">
        <f>_xlfn.RANK.AVG(Table2[[#This Row],[6M Return vs Nifty Z-Score]],Table2[6M Return vs Nifty Z-Score])</f>
        <v>122</v>
      </c>
      <c r="AU17">
        <f>_xlfn.RANK.AVG(Table2[[#This Row],[Sharpe Ratio Z-Score]],Table2[Sharpe Ratio Z-Score])</f>
        <v>2</v>
      </c>
      <c r="AV17">
        <f>(Table2[[#This Row],[Rank 1Y]]+Table2[[#This Row],[Rank 6M]]+Table2[[#This Row],[Rank Sharpe]])/3</f>
        <v>45.666666666666664</v>
      </c>
    </row>
    <row r="18" spans="1:48" x14ac:dyDescent="0.3">
      <c r="A18" t="s">
        <v>683</v>
      </c>
      <c r="B18" t="s">
        <v>684</v>
      </c>
      <c r="C18" t="s">
        <v>10262</v>
      </c>
      <c r="D18" t="s">
        <v>685</v>
      </c>
      <c r="E18">
        <v>25459.270488775001</v>
      </c>
      <c r="F18">
        <v>599.75</v>
      </c>
      <c r="G18">
        <v>167.25206396779899</v>
      </c>
      <c r="H18">
        <f>(Table2[[#This Row],[1Y Return vs Nifty]]-AVERAGE(Table2[1Y Return vs Nifty]))/_xlfn.STDEV.P(Table2[1Y Return vs Nifty])</f>
        <v>1.8209076940990769</v>
      </c>
      <c r="I18">
        <v>-15.626945662677301</v>
      </c>
      <c r="J18">
        <f>(Table2[[#This Row],[1M Return vs Nifty]]-AVERAGE(Table2[1M Return vs Nifty]))/_xlfn.STDEV.P(Table2[1M Return vs Nifty])</f>
        <v>-1.745309771251311</v>
      </c>
      <c r="K18">
        <v>36.219125947354897</v>
      </c>
      <c r="L18">
        <f>(Table2[[#This Row],[6M Return vs Nifty]]-AVERAGE(Table2[6M Return vs Nifty]))/_xlfn.STDEV.P(Table2[6M Return vs Nifty])</f>
        <v>1.0534974827989319</v>
      </c>
      <c r="M18">
        <v>-6.53658717628596</v>
      </c>
      <c r="N18">
        <f>(Table2[[#This Row],[1W Return vs Nifty]]-AVERAGE(Table2[1W Return vs Nifty]))/_xlfn.STDEV.P(Table2[1W Return vs Nifty])</f>
        <v>-1.6485225311500735</v>
      </c>
      <c r="O18">
        <v>640.59</v>
      </c>
      <c r="P18">
        <v>617.92234747145596</v>
      </c>
      <c r="Q18">
        <v>458.54812660083599</v>
      </c>
      <c r="R18">
        <v>30.834218825383498</v>
      </c>
      <c r="S18" s="2">
        <f>(Table2[[#This Row],[Close Price]]-Table2[[#This Row],[20D EMA]])/Table2[[#This Row],[20D EMA]]</f>
        <v>-6.3753727032891602E-2</v>
      </c>
      <c r="T18" s="2">
        <f>(Table2[[#This Row],[Close Price]]-Table2[[#This Row],[50D EMA]])/Table2[[#This Row],[50D EMA]]</f>
        <v>-2.9408788249554948E-2</v>
      </c>
      <c r="U18" s="2">
        <f>(Table2[[#This Row],[Close Price]]-Table2[[#This Row],[200D EMA]])/Table2[[#This Row],[200D EMA]]</f>
        <v>0.30793250524405608</v>
      </c>
      <c r="V18">
        <v>0.43169998072459098</v>
      </c>
      <c r="W18">
        <v>582.6</v>
      </c>
      <c r="X18">
        <v>605.79999999999995</v>
      </c>
      <c r="Y18">
        <v>598</v>
      </c>
      <c r="Z18">
        <v>631.95000000000005</v>
      </c>
      <c r="AA18">
        <v>598</v>
      </c>
      <c r="AB18">
        <v>613.20000000000005</v>
      </c>
      <c r="AC18" s="2">
        <f>(Table2[[#This Row],[Close Price]]/Table2[[#This Row],[Day Low]])-1</f>
        <v>2.9437006522485376E-2</v>
      </c>
      <c r="AD18" s="2">
        <f>(Table2[[#This Row],[Day High]]/Table2[[#This Row],[Close Price]])-1</f>
        <v>1.0087536473530667E-2</v>
      </c>
      <c r="AE18" s="2">
        <f>(Table2[[#This Row],[Close Price]]/Table2[[#This Row],[Current Week Low]])-1</f>
        <v>2.9264214046822445E-3</v>
      </c>
      <c r="AF18" s="2">
        <f>(Table2[[#This Row],[Current Week High]]/Table2[[#This Row],[Close Price]])-1</f>
        <v>5.3689037098791248E-2</v>
      </c>
      <c r="AG18" s="2">
        <f>(Table2[[#This Row],[Close Price]]/Table2[[#This Row],[Current Month Low]])-1</f>
        <v>2.9264214046822445E-3</v>
      </c>
      <c r="AH18" s="2">
        <f>(Table2[[#This Row],[Current Month High]]/Table2[[#This Row],[Close Price]])-1</f>
        <v>2.242601083784912E-2</v>
      </c>
      <c r="AI18">
        <v>24.735306377657299</v>
      </c>
      <c r="AJ18">
        <v>207.485260189694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0.06</v>
      </c>
      <c r="AM18" t="s">
        <v>10296</v>
      </c>
      <c r="AN18">
        <v>-14.59</v>
      </c>
      <c r="AO18" t="s">
        <v>10295</v>
      </c>
      <c r="AP18">
        <v>0.24083602184292999</v>
      </c>
      <c r="AQ18">
        <f>(Table2[[#This Row],[Sharpe Ratio]]-AVERAGE(Table2[Sharpe Ratio]))/_xlfn.STDEV.P(Table2[Sharpe Ratio])</f>
        <v>2.1372869890916268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1.6178598635882513</v>
      </c>
      <c r="AS18">
        <f>_xlfn.RANK.AVG(Table2[[#This Row],[1Y Return vs Nifty Z-Score]],Table2[1Y Return vs Nifty Z-Score])</f>
        <v>34</v>
      </c>
      <c r="AT18">
        <f>_xlfn.RANK.AVG(Table2[[#This Row],[6M Return vs Nifty Z-Score]],Table2[6M Return vs Nifty Z-Score])</f>
        <v>96</v>
      </c>
      <c r="AU18">
        <f>_xlfn.RANK.AVG(Table2[[#This Row],[Sharpe Ratio Z-Score]],Table2[Sharpe Ratio Z-Score])</f>
        <v>10</v>
      </c>
      <c r="AV18">
        <f>(Table2[[#This Row],[Rank 1Y]]+Table2[[#This Row],[Rank 6M]]+Table2[[#This Row],[Rank Sharpe]])/3</f>
        <v>46.666666666666664</v>
      </c>
    </row>
    <row r="19" spans="1:48" x14ac:dyDescent="0.3">
      <c r="A19" t="s">
        <v>848</v>
      </c>
      <c r="B19" t="s">
        <v>849</v>
      </c>
      <c r="C19" t="s">
        <v>10264</v>
      </c>
      <c r="D19" t="s">
        <v>133</v>
      </c>
      <c r="E19">
        <v>18229.61494996</v>
      </c>
      <c r="F19">
        <v>533.20000000000005</v>
      </c>
      <c r="G19">
        <v>134.88601401494199</v>
      </c>
      <c r="H19">
        <f>(Table2[[#This Row],[1Y Return vs Nifty]]-AVERAGE(Table2[1Y Return vs Nifty]))/_xlfn.STDEV.P(Table2[1Y Return vs Nifty])</f>
        <v>1.3665661829048992</v>
      </c>
      <c r="I19">
        <v>24.130984959081498</v>
      </c>
      <c r="J19">
        <f>(Table2[[#This Row],[1M Return vs Nifty]]-AVERAGE(Table2[1M Return vs Nifty]))/_xlfn.STDEV.P(Table2[1M Return vs Nifty])</f>
        <v>2.184872790579619</v>
      </c>
      <c r="K19">
        <v>54.133139743651697</v>
      </c>
      <c r="L19">
        <f>(Table2[[#This Row],[6M Return vs Nifty]]-AVERAGE(Table2[6M Return vs Nifty]))/_xlfn.STDEV.P(Table2[6M Return vs Nifty])</f>
        <v>1.6686807408785478</v>
      </c>
      <c r="M19">
        <v>5.8194710160899996</v>
      </c>
      <c r="N19">
        <f>(Table2[[#This Row],[1W Return vs Nifty]]-AVERAGE(Table2[1W Return vs Nifty]))/_xlfn.STDEV.P(Table2[1W Return vs Nifty])</f>
        <v>0.9914623472169074</v>
      </c>
      <c r="O19">
        <v>512.03</v>
      </c>
      <c r="P19">
        <v>465.91104025133302</v>
      </c>
      <c r="Q19">
        <v>357.11568714626901</v>
      </c>
      <c r="R19">
        <v>56.627438881385601</v>
      </c>
      <c r="S19" s="2">
        <f>(Table2[[#This Row],[Close Price]]-Table2[[#This Row],[20D EMA]])/Table2[[#This Row],[20D EMA]]</f>
        <v>4.1345233677714338E-2</v>
      </c>
      <c r="T19" s="2">
        <f>(Table2[[#This Row],[Close Price]]-Table2[[#This Row],[50D EMA]])/Table2[[#This Row],[50D EMA]]</f>
        <v>0.14442448007320965</v>
      </c>
      <c r="U19" s="2">
        <f>(Table2[[#This Row],[Close Price]]-Table2[[#This Row],[200D EMA]])/Table2[[#This Row],[200D EMA]]</f>
        <v>0.49307358705194504</v>
      </c>
      <c r="V19">
        <v>1.21849295727789</v>
      </c>
      <c r="W19">
        <v>515.54999999999995</v>
      </c>
      <c r="X19">
        <v>528.95000000000005</v>
      </c>
      <c r="Y19">
        <v>529.65</v>
      </c>
      <c r="Z19">
        <v>565</v>
      </c>
      <c r="AA19">
        <v>529.65</v>
      </c>
      <c r="AB19">
        <v>559.5</v>
      </c>
      <c r="AC19" s="2">
        <f>(Table2[[#This Row],[Close Price]]/Table2[[#This Row],[Day Low]])-1</f>
        <v>3.4235282707788084E-2</v>
      </c>
      <c r="AD19" s="2">
        <f>(Table2[[#This Row],[Day High]]/Table2[[#This Row],[Close Price]])-1</f>
        <v>-7.9707426856714392E-3</v>
      </c>
      <c r="AE19" s="2">
        <f>(Table2[[#This Row],[Close Price]]/Table2[[#This Row],[Current Week Low]])-1</f>
        <v>6.7025394128199522E-3</v>
      </c>
      <c r="AF19" s="2">
        <f>(Table2[[#This Row],[Current Week High]]/Table2[[#This Row],[Close Price]])-1</f>
        <v>5.9639909977494243E-2</v>
      </c>
      <c r="AG19" s="2">
        <f>(Table2[[#This Row],[Close Price]]/Table2[[#This Row],[Current Month Low]])-1</f>
        <v>6.7025394128199522E-3</v>
      </c>
      <c r="AH19" s="2">
        <f>(Table2[[#This Row],[Current Month High]]/Table2[[#This Row],[Close Price]])-1</f>
        <v>4.9324831207801845E-2</v>
      </c>
      <c r="AI19">
        <v>5.9639909977494199</v>
      </c>
      <c r="AJ19">
        <v>194.09817981246499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0.27</v>
      </c>
      <c r="AM19" t="s">
        <v>10296</v>
      </c>
      <c r="AN19">
        <v>9.41</v>
      </c>
      <c r="AO19" t="s">
        <v>10296</v>
      </c>
      <c r="AP19">
        <v>0.20493834658903301</v>
      </c>
      <c r="AQ19">
        <f>(Table2[[#This Row],[Sharpe Ratio]]-AVERAGE(Table2[Sharpe Ratio]))/_xlfn.STDEV.P(Table2[Sharpe Ratio])</f>
        <v>1.7222767192044102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7.9338587807843837</v>
      </c>
      <c r="AS19">
        <f>_xlfn.RANK.AVG(Table2[[#This Row],[1Y Return vs Nifty Z-Score]],Table2[1Y Return vs Nifty Z-Score])</f>
        <v>68</v>
      </c>
      <c r="AT19">
        <f>_xlfn.RANK.AVG(Table2[[#This Row],[6M Return vs Nifty Z-Score]],Table2[6M Return vs Nifty Z-Score])</f>
        <v>47</v>
      </c>
      <c r="AU19">
        <f>_xlfn.RANK.AVG(Table2[[#This Row],[Sharpe Ratio Z-Score]],Table2[Sharpe Ratio Z-Score])</f>
        <v>32</v>
      </c>
      <c r="AV19">
        <f>(Table2[[#This Row],[Rank 1Y]]+Table2[[#This Row],[Rank 6M]]+Table2[[#This Row],[Rank Sharpe]])/3</f>
        <v>49</v>
      </c>
    </row>
    <row r="20" spans="1:48" x14ac:dyDescent="0.3">
      <c r="A20" t="s">
        <v>287</v>
      </c>
      <c r="B20" t="s">
        <v>288</v>
      </c>
      <c r="C20" t="s">
        <v>10265</v>
      </c>
      <c r="D20" t="s">
        <v>289</v>
      </c>
      <c r="E20">
        <v>97004.886509724995</v>
      </c>
      <c r="F20">
        <v>10719.95</v>
      </c>
      <c r="G20">
        <v>153.45080516673801</v>
      </c>
      <c r="H20">
        <f>(Table2[[#This Row],[1Y Return vs Nifty]]-AVERAGE(Table2[1Y Return vs Nifty]))/_xlfn.STDEV.P(Table2[1Y Return vs Nifty])</f>
        <v>1.6271712082075545</v>
      </c>
      <c r="I20">
        <v>3.0964718501796802</v>
      </c>
      <c r="J20">
        <f>(Table2[[#This Row],[1M Return vs Nifty]]-AVERAGE(Table2[1M Return vs Nifty]))/_xlfn.STDEV.P(Table2[1M Return vs Nifty])</f>
        <v>0.10555238017660601</v>
      </c>
      <c r="K20">
        <v>53.762578687871901</v>
      </c>
      <c r="L20">
        <f>(Table2[[#This Row],[6M Return vs Nifty]]-AVERAGE(Table2[6M Return vs Nifty]))/_xlfn.STDEV.P(Table2[6M Return vs Nifty])</f>
        <v>1.6559553427514591</v>
      </c>
      <c r="M20">
        <v>0.18761989086262401</v>
      </c>
      <c r="N20">
        <f>(Table2[[#This Row],[1W Return vs Nifty]]-AVERAGE(Table2[1W Return vs Nifty]))/_xlfn.STDEV.P(Table2[1W Return vs Nifty])</f>
        <v>-0.21183417148905989</v>
      </c>
      <c r="O20">
        <v>10934.96</v>
      </c>
      <c r="P20">
        <v>10442.3228434912</v>
      </c>
      <c r="Q20">
        <v>8276.4401491549997</v>
      </c>
      <c r="R20">
        <v>41.8051810206141</v>
      </c>
      <c r="S20" s="2">
        <f>(Table2[[#This Row],[Close Price]]-Table2[[#This Row],[20D EMA]])/Table2[[#This Row],[20D EMA]]</f>
        <v>-1.9662623365791772E-2</v>
      </c>
      <c r="T20" s="2">
        <f>(Table2[[#This Row],[Close Price]]-Table2[[#This Row],[50D EMA]])/Table2[[#This Row],[50D EMA]]</f>
        <v>2.6586724110129249E-2</v>
      </c>
      <c r="U20" s="2">
        <f>(Table2[[#This Row],[Close Price]]-Table2[[#This Row],[200D EMA]])/Table2[[#This Row],[200D EMA]]</f>
        <v>0.29523681761831821</v>
      </c>
      <c r="V20">
        <v>0.46725146705976101</v>
      </c>
      <c r="W20">
        <v>10601.25</v>
      </c>
      <c r="X20">
        <v>10919.95</v>
      </c>
      <c r="Y20">
        <v>10649.6</v>
      </c>
      <c r="Z20">
        <v>11298.3</v>
      </c>
      <c r="AA20">
        <v>10659.9</v>
      </c>
      <c r="AB20">
        <v>10850</v>
      </c>
      <c r="AC20" s="2">
        <f>(Table2[[#This Row],[Close Price]]/Table2[[#This Row],[Day Low]])-1</f>
        <v>1.1196792831034141E-2</v>
      </c>
      <c r="AD20" s="2">
        <f>(Table2[[#This Row],[Day High]]/Table2[[#This Row],[Close Price]])-1</f>
        <v>1.8656803436583269E-2</v>
      </c>
      <c r="AE20" s="2">
        <f>(Table2[[#This Row],[Close Price]]/Table2[[#This Row],[Current Week Low]])-1</f>
        <v>6.6058819110577094E-3</v>
      </c>
      <c r="AF20" s="2">
        <f>(Table2[[#This Row],[Current Week High]]/Table2[[#This Row],[Close Price]])-1</f>
        <v>5.3950811337739379E-2</v>
      </c>
      <c r="AG20" s="2">
        <f>(Table2[[#This Row],[Close Price]]/Table2[[#This Row],[Current Month Low]])-1</f>
        <v>5.6332611000105004E-3</v>
      </c>
      <c r="AH20" s="2">
        <f>(Table2[[#This Row],[Current Month High]]/Table2[[#This Row],[Close Price]])-1</f>
        <v>1.2131586434638075E-2</v>
      </c>
      <c r="AI20">
        <v>24.049086049841598</v>
      </c>
      <c r="AJ20">
        <v>185.25299024760099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0.11</v>
      </c>
      <c r="AM20" t="s">
        <v>10296</v>
      </c>
      <c r="AN20">
        <v>-10.76</v>
      </c>
      <c r="AO20" t="s">
        <v>10295</v>
      </c>
      <c r="AP20">
        <v>0.18353156313591101</v>
      </c>
      <c r="AQ20">
        <f>(Table2[[#This Row],[Sharpe Ratio]]-AVERAGE(Table2[Sharpe Ratio]))/_xlfn.STDEV.P(Table2[Sharpe Ratio])</f>
        <v>1.4747945378246308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4.6516392974711902</v>
      </c>
      <c r="AS20">
        <f>_xlfn.RANK.AVG(Table2[[#This Row],[1Y Return vs Nifty Z-Score]],Table2[1Y Return vs Nifty Z-Score])</f>
        <v>49</v>
      </c>
      <c r="AT20">
        <f>_xlfn.RANK.AVG(Table2[[#This Row],[6M Return vs Nifty Z-Score]],Table2[6M Return vs Nifty Z-Score])</f>
        <v>50</v>
      </c>
      <c r="AU20">
        <f>_xlfn.RANK.AVG(Table2[[#This Row],[Sharpe Ratio Z-Score]],Table2[Sharpe Ratio Z-Score])</f>
        <v>51</v>
      </c>
      <c r="AV20">
        <f>(Table2[[#This Row],[Rank 1Y]]+Table2[[#This Row],[Rank 6M]]+Table2[[#This Row],[Rank Sharpe]])/3</f>
        <v>50</v>
      </c>
    </row>
    <row r="21" spans="1:48" x14ac:dyDescent="0.3">
      <c r="A21" t="s">
        <v>1287</v>
      </c>
      <c r="B21" t="s">
        <v>1288</v>
      </c>
      <c r="C21" t="s">
        <v>10255</v>
      </c>
      <c r="D21" t="s">
        <v>46</v>
      </c>
      <c r="E21">
        <v>8780.0634182399899</v>
      </c>
      <c r="F21">
        <v>511.1</v>
      </c>
      <c r="G21">
        <v>147.30522330123699</v>
      </c>
      <c r="H21">
        <f>(Table2[[#This Row],[1Y Return vs Nifty]]-AVERAGE(Table2[1Y Return vs Nifty]))/_xlfn.STDEV.P(Table2[1Y Return vs Nifty])</f>
        <v>1.5409020170023795</v>
      </c>
      <c r="I21">
        <v>-7.0362844063063701</v>
      </c>
      <c r="J21">
        <f>(Table2[[#This Row],[1M Return vs Nifty]]-AVERAGE(Table2[1M Return vs Nifty]))/_xlfn.STDEV.P(Table2[1M Return vs Nifty])</f>
        <v>-0.89609889592703518</v>
      </c>
      <c r="K21">
        <v>46.520556861454502</v>
      </c>
      <c r="L21">
        <f>(Table2[[#This Row],[6M Return vs Nifty]]-AVERAGE(Table2[6M Return vs Nifty]))/_xlfn.STDEV.P(Table2[6M Return vs Nifty])</f>
        <v>1.4072578351510059</v>
      </c>
      <c r="M21">
        <v>5.5344118534386998E-2</v>
      </c>
      <c r="N21">
        <f>(Table2[[#This Row],[1W Return vs Nifty]]-AVERAGE(Table2[1W Return vs Nifty]))/_xlfn.STDEV.P(Table2[1W Return vs Nifty])</f>
        <v>-0.24009610043791585</v>
      </c>
      <c r="O21">
        <v>504.1</v>
      </c>
      <c r="P21">
        <v>474.09900378559399</v>
      </c>
      <c r="Q21">
        <v>363.75389670964199</v>
      </c>
      <c r="R21">
        <v>52.548673309795802</v>
      </c>
      <c r="S21" s="2">
        <f>(Table2[[#This Row],[Close Price]]-Table2[[#This Row],[20D EMA]])/Table2[[#This Row],[20D EMA]]</f>
        <v>1.3886133703630231E-2</v>
      </c>
      <c r="T21" s="2">
        <f>(Table2[[#This Row],[Close Price]]-Table2[[#This Row],[50D EMA]])/Table2[[#This Row],[50D EMA]]</f>
        <v>7.804487231350378E-2</v>
      </c>
      <c r="U21" s="2">
        <f>(Table2[[#This Row],[Close Price]]-Table2[[#This Row],[200D EMA]])/Table2[[#This Row],[200D EMA]]</f>
        <v>0.40507085868546339</v>
      </c>
      <c r="V21">
        <v>0.81660528883564298</v>
      </c>
      <c r="W21">
        <v>502.3</v>
      </c>
      <c r="X21">
        <v>523.5</v>
      </c>
      <c r="Y21">
        <v>502</v>
      </c>
      <c r="Z21">
        <v>539.9</v>
      </c>
      <c r="AA21">
        <v>508.25</v>
      </c>
      <c r="AB21">
        <v>533.5</v>
      </c>
      <c r="AC21" s="2">
        <f>(Table2[[#This Row],[Close Price]]/Table2[[#This Row],[Day Low]])-1</f>
        <v>1.7519410710730599E-2</v>
      </c>
      <c r="AD21" s="2">
        <f>(Table2[[#This Row],[Day High]]/Table2[[#This Row],[Close Price]])-1</f>
        <v>2.4261396986891004E-2</v>
      </c>
      <c r="AE21" s="2">
        <f>(Table2[[#This Row],[Close Price]]/Table2[[#This Row],[Current Week Low]])-1</f>
        <v>1.812749003984071E-2</v>
      </c>
      <c r="AF21" s="2">
        <f>(Table2[[#This Row],[Current Week High]]/Table2[[#This Row],[Close Price]])-1</f>
        <v>5.6349051066327371E-2</v>
      </c>
      <c r="AG21" s="2">
        <f>(Table2[[#This Row],[Close Price]]/Table2[[#This Row],[Current Month Low]])-1</f>
        <v>5.6074766355140859E-3</v>
      </c>
      <c r="AH21" s="2">
        <f>(Table2[[#This Row],[Current Month High]]/Table2[[#This Row],[Close Price]])-1</f>
        <v>4.3827039718254746E-2</v>
      </c>
      <c r="AI21">
        <v>15.4275092936803</v>
      </c>
      <c r="AJ21">
        <v>191.807022552098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0.17</v>
      </c>
      <c r="AM21" t="s">
        <v>10296</v>
      </c>
      <c r="AN21">
        <v>2.4500000000000002</v>
      </c>
      <c r="AO21" t="s">
        <v>10296</v>
      </c>
      <c r="AP21">
        <v>0.203982631541446</v>
      </c>
      <c r="AQ21">
        <f>(Table2[[#This Row],[Sharpe Ratio]]-AVERAGE(Table2[Sharpe Ratio]))/_xlfn.STDEV.P(Table2[Sharpe Ratio])</f>
        <v>1.7112277708524886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3.523192626640923</v>
      </c>
      <c r="AS21">
        <f>_xlfn.RANK.AVG(Table2[[#This Row],[1Y Return vs Nifty Z-Score]],Table2[1Y Return vs Nifty Z-Score])</f>
        <v>53</v>
      </c>
      <c r="AT21">
        <f>_xlfn.RANK.AVG(Table2[[#This Row],[6M Return vs Nifty Z-Score]],Table2[6M Return vs Nifty Z-Score])</f>
        <v>64</v>
      </c>
      <c r="AU21">
        <f>_xlfn.RANK.AVG(Table2[[#This Row],[Sharpe Ratio Z-Score]],Table2[Sharpe Ratio Z-Score])</f>
        <v>33</v>
      </c>
      <c r="AV21">
        <f>(Table2[[#This Row],[Rank 1Y]]+Table2[[#This Row],[Rank 6M]]+Table2[[#This Row],[Rank Sharpe]])/3</f>
        <v>50</v>
      </c>
    </row>
    <row r="22" spans="1:48" x14ac:dyDescent="0.3">
      <c r="A22" t="s">
        <v>128</v>
      </c>
      <c r="B22" t="s">
        <v>129</v>
      </c>
      <c r="C22" t="s">
        <v>10262</v>
      </c>
      <c r="D22" t="s">
        <v>130</v>
      </c>
      <c r="E22">
        <v>227443.768264335</v>
      </c>
      <c r="F22">
        <v>311.14999999999998</v>
      </c>
      <c r="G22">
        <v>111.777471869557</v>
      </c>
      <c r="H22">
        <f>(Table2[[#This Row],[1Y Return vs Nifty]]-AVERAGE(Table2[1Y Return vs Nifty]))/_xlfn.STDEV.P(Table2[1Y Return vs Nifty])</f>
        <v>1.0421778199405833</v>
      </c>
      <c r="I22">
        <v>-2.1880165499076698</v>
      </c>
      <c r="J22">
        <f>(Table2[[#This Row],[1M Return vs Nifty]]-AVERAGE(Table2[1M Return vs Nifty]))/_xlfn.STDEV.P(Table2[1M Return vs Nifty])</f>
        <v>-0.41683406784578253</v>
      </c>
      <c r="K22">
        <v>54.385339174922102</v>
      </c>
      <c r="L22">
        <f>(Table2[[#This Row],[6M Return vs Nifty]]-AVERAGE(Table2[6M Return vs Nifty]))/_xlfn.STDEV.P(Table2[6M Return vs Nifty])</f>
        <v>1.6773414949439949</v>
      </c>
      <c r="M22">
        <v>3.80553314319928</v>
      </c>
      <c r="N22">
        <f>(Table2[[#This Row],[1W Return vs Nifty]]-AVERAGE(Table2[1W Return vs Nifty]))/_xlfn.STDEV.P(Table2[1W Return vs Nifty])</f>
        <v>0.5611660951579247</v>
      </c>
      <c r="O22">
        <v>313.48</v>
      </c>
      <c r="P22">
        <v>299.334926338309</v>
      </c>
      <c r="Q22">
        <v>230.821464362912</v>
      </c>
      <c r="R22">
        <v>45.844554440643698</v>
      </c>
      <c r="S22" s="2">
        <f>(Table2[[#This Row],[Close Price]]-Table2[[#This Row],[20D EMA]])/Table2[[#This Row],[20D EMA]]</f>
        <v>-7.4326910807708335E-3</v>
      </c>
      <c r="T22" s="2">
        <f>(Table2[[#This Row],[Close Price]]-Table2[[#This Row],[50D EMA]])/Table2[[#This Row],[50D EMA]]</f>
        <v>3.9471082797526778E-2</v>
      </c>
      <c r="U22" s="2">
        <f>(Table2[[#This Row],[Close Price]]-Table2[[#This Row],[200D EMA]])/Table2[[#This Row],[200D EMA]]</f>
        <v>0.34801155022043539</v>
      </c>
      <c r="V22">
        <v>0.80241511602806503</v>
      </c>
      <c r="W22">
        <v>301.7</v>
      </c>
      <c r="X22">
        <v>308.7</v>
      </c>
      <c r="Y22">
        <v>308.05</v>
      </c>
      <c r="Z22">
        <v>326.55</v>
      </c>
      <c r="AA22">
        <v>308.05</v>
      </c>
      <c r="AB22">
        <v>317.7</v>
      </c>
      <c r="AC22" s="2">
        <f>(Table2[[#This Row],[Close Price]]/Table2[[#This Row],[Day Low]])-1</f>
        <v>3.1322505800464029E-2</v>
      </c>
      <c r="AD22" s="2">
        <f>(Table2[[#This Row],[Day High]]/Table2[[#This Row],[Close Price]])-1</f>
        <v>-7.8740157480314821E-3</v>
      </c>
      <c r="AE22" s="2">
        <f>(Table2[[#This Row],[Close Price]]/Table2[[#This Row],[Current Week Low]])-1</f>
        <v>1.0063301412108316E-2</v>
      </c>
      <c r="AF22" s="2">
        <f>(Table2[[#This Row],[Current Week High]]/Table2[[#This Row],[Close Price]])-1</f>
        <v>4.9493813273340903E-2</v>
      </c>
      <c r="AG22" s="2">
        <f>(Table2[[#This Row],[Close Price]]/Table2[[#This Row],[Current Month Low]])-1</f>
        <v>1.0063301412108316E-2</v>
      </c>
      <c r="AH22" s="2">
        <f>(Table2[[#This Row],[Current Month High]]/Table2[[#This Row],[Close Price]])-1</f>
        <v>2.1050940061063894E-2</v>
      </c>
      <c r="AI22">
        <v>9.4327494777438599</v>
      </c>
      <c r="AJ22">
        <v>151.943319838056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0.19</v>
      </c>
      <c r="AM22" t="s">
        <v>10296</v>
      </c>
      <c r="AN22">
        <v>-6.11</v>
      </c>
      <c r="AO22" t="s">
        <v>10295</v>
      </c>
      <c r="AP22">
        <v>0.227436274569918</v>
      </c>
      <c r="AQ22">
        <f>(Table2[[#This Row],[Sharpe Ratio]]-AVERAGE(Table2[Sharpe Ratio]))/_xlfn.STDEV.P(Table2[Sharpe Ratio])</f>
        <v>1.982373538767584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4.8462248809643036</v>
      </c>
      <c r="AS22">
        <f>_xlfn.RANK.AVG(Table2[[#This Row],[1Y Return vs Nifty Z-Score]],Table2[1Y Return vs Nifty Z-Score])</f>
        <v>92</v>
      </c>
      <c r="AT22">
        <f>_xlfn.RANK.AVG(Table2[[#This Row],[6M Return vs Nifty Z-Score]],Table2[6M Return vs Nifty Z-Score])</f>
        <v>45</v>
      </c>
      <c r="AU22">
        <f>_xlfn.RANK.AVG(Table2[[#This Row],[Sharpe Ratio Z-Score]],Table2[Sharpe Ratio Z-Score])</f>
        <v>15</v>
      </c>
      <c r="AV22">
        <f>(Table2[[#This Row],[Rank 1Y]]+Table2[[#This Row],[Rank 6M]]+Table2[[#This Row],[Rank Sharpe]])/3</f>
        <v>50.666666666666664</v>
      </c>
    </row>
    <row r="23" spans="1:48" x14ac:dyDescent="0.3">
      <c r="A23" t="s">
        <v>90</v>
      </c>
      <c r="B23" t="s">
        <v>91</v>
      </c>
      <c r="C23" t="s">
        <v>10262</v>
      </c>
      <c r="D23" t="s">
        <v>92</v>
      </c>
      <c r="E23">
        <v>321901.47074999998</v>
      </c>
      <c r="F23">
        <v>4813.3</v>
      </c>
      <c r="G23">
        <v>122.270132332267</v>
      </c>
      <c r="H23">
        <f>(Table2[[#This Row],[1Y Return vs Nifty]]-AVERAGE(Table2[1Y Return vs Nifty]))/_xlfn.STDEV.P(Table2[1Y Return vs Nifty])</f>
        <v>1.1894695412973391</v>
      </c>
      <c r="I23">
        <v>-10.4797226059571</v>
      </c>
      <c r="J23">
        <f>(Table2[[#This Row],[1M Return vs Nifty]]-AVERAGE(Table2[1M Return vs Nifty]))/_xlfn.STDEV.P(Table2[1M Return vs Nifty])</f>
        <v>-1.2364923860651571</v>
      </c>
      <c r="K23">
        <v>45.3033197751095</v>
      </c>
      <c r="L23">
        <f>(Table2[[#This Row],[6M Return vs Nifty]]-AVERAGE(Table2[6M Return vs Nifty]))/_xlfn.STDEV.P(Table2[6M Return vs Nifty])</f>
        <v>1.3654568247717545</v>
      </c>
      <c r="M23">
        <v>1.10851105645584</v>
      </c>
      <c r="N23">
        <f>(Table2[[#This Row],[1W Return vs Nifty]]-AVERAGE(Table2[1W Return vs Nifty]))/_xlfn.STDEV.P(Table2[1W Return vs Nifty])</f>
        <v>-1.5077348727581165E-2</v>
      </c>
      <c r="O23">
        <v>5057.33</v>
      </c>
      <c r="P23">
        <v>4940.7574997236898</v>
      </c>
      <c r="Q23">
        <v>3765.2232062777398</v>
      </c>
      <c r="R23">
        <v>33.767968967610003</v>
      </c>
      <c r="S23" s="2">
        <f>(Table2[[#This Row],[Close Price]]-Table2[[#This Row],[20D EMA]])/Table2[[#This Row],[20D EMA]]</f>
        <v>-4.8252734150233373E-2</v>
      </c>
      <c r="T23" s="2">
        <f>(Table2[[#This Row],[Close Price]]-Table2[[#This Row],[50D EMA]])/Table2[[#This Row],[50D EMA]]</f>
        <v>-2.5797157567603268E-2</v>
      </c>
      <c r="U23" s="2">
        <f>(Table2[[#This Row],[Close Price]]-Table2[[#This Row],[200D EMA]])/Table2[[#This Row],[200D EMA]]</f>
        <v>0.27835714811669243</v>
      </c>
      <c r="V23">
        <v>0.975862736224829</v>
      </c>
      <c r="W23">
        <v>4631.3500000000004</v>
      </c>
      <c r="X23">
        <v>4768</v>
      </c>
      <c r="Y23">
        <v>4797.6000000000004</v>
      </c>
      <c r="Z23">
        <v>5082</v>
      </c>
      <c r="AA23">
        <v>4797.6000000000004</v>
      </c>
      <c r="AB23">
        <v>4946.8999999999996</v>
      </c>
      <c r="AC23" s="2">
        <f>(Table2[[#This Row],[Close Price]]/Table2[[#This Row],[Day Low]])-1</f>
        <v>3.9286601099031593E-2</v>
      </c>
      <c r="AD23" s="2">
        <f>(Table2[[#This Row],[Day High]]/Table2[[#This Row],[Close Price]])-1</f>
        <v>-9.4114225167765131E-3</v>
      </c>
      <c r="AE23" s="2">
        <f>(Table2[[#This Row],[Close Price]]/Table2[[#This Row],[Current Week Low]])-1</f>
        <v>3.2724695681174421E-3</v>
      </c>
      <c r="AF23" s="2">
        <f>(Table2[[#This Row],[Current Week High]]/Table2[[#This Row],[Close Price]])-1</f>
        <v>5.5824486319157263E-2</v>
      </c>
      <c r="AG23" s="2">
        <f>(Table2[[#This Row],[Close Price]]/Table2[[#This Row],[Current Month Low]])-1</f>
        <v>3.2724695681174421E-3</v>
      </c>
      <c r="AH23" s="2">
        <f>(Table2[[#This Row],[Current Month High]]/Table2[[#This Row],[Close Price]])-1</f>
        <v>2.7756424905989618E-2</v>
      </c>
      <c r="AI23">
        <v>17.897284607234099</v>
      </c>
      <c r="AJ23">
        <v>172.276275596787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</v>
      </c>
      <c r="AM23">
        <v>0</v>
      </c>
      <c r="AN23">
        <v>-12.56</v>
      </c>
      <c r="AO23" t="s">
        <v>10295</v>
      </c>
      <c r="AP23">
        <v>0.26531792464279202</v>
      </c>
      <c r="AQ23">
        <f>(Table2[[#This Row],[Sharpe Ratio]]-AVERAGE(Table2[Sharpe Ratio]))/_xlfn.STDEV.P(Table2[Sharpe Ratio])</f>
        <v>2.4203203893455996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3.7236770206219552</v>
      </c>
      <c r="AS23">
        <f>_xlfn.RANK.AVG(Table2[[#This Row],[1Y Return vs Nifty Z-Score]],Table2[1Y Return vs Nifty Z-Score])</f>
        <v>79</v>
      </c>
      <c r="AT23">
        <f>_xlfn.RANK.AVG(Table2[[#This Row],[6M Return vs Nifty Z-Score]],Table2[6M Return vs Nifty Z-Score])</f>
        <v>69</v>
      </c>
      <c r="AU23">
        <f>_xlfn.RANK.AVG(Table2[[#This Row],[Sharpe Ratio Z-Score]],Table2[Sharpe Ratio Z-Score])</f>
        <v>6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825</v>
      </c>
      <c r="B24" t="s">
        <v>826</v>
      </c>
      <c r="C24" t="s">
        <v>10262</v>
      </c>
      <c r="D24" t="s">
        <v>163</v>
      </c>
      <c r="E24">
        <v>19216.791292950002</v>
      </c>
      <c r="F24">
        <v>803.7</v>
      </c>
      <c r="G24">
        <v>156.44935493492599</v>
      </c>
      <c r="H24">
        <f>(Table2[[#This Row],[1Y Return vs Nifty]]-AVERAGE(Table2[1Y Return vs Nifty]))/_xlfn.STDEV.P(Table2[1Y Return vs Nifty])</f>
        <v>1.6692636363862741</v>
      </c>
      <c r="I24">
        <v>-11.692147154207801</v>
      </c>
      <c r="J24">
        <f>(Table2[[#This Row],[1M Return vs Nifty]]-AVERAGE(Table2[1M Return vs Nifty]))/_xlfn.STDEV.P(Table2[1M Return vs Nifty])</f>
        <v>-1.356343941278215</v>
      </c>
      <c r="K24">
        <v>54.950178593110699</v>
      </c>
      <c r="L24">
        <f>(Table2[[#This Row],[6M Return vs Nifty]]-AVERAGE(Table2[6M Return vs Nifty]))/_xlfn.STDEV.P(Table2[6M Return vs Nifty])</f>
        <v>1.6967385858206854</v>
      </c>
      <c r="M24">
        <v>5.9453151124012296</v>
      </c>
      <c r="N24">
        <f>(Table2[[#This Row],[1W Return vs Nifty]]-AVERAGE(Table2[1W Return vs Nifty]))/_xlfn.STDEV.P(Table2[1W Return vs Nifty])</f>
        <v>1.0183500897413316</v>
      </c>
      <c r="O24">
        <v>809.63</v>
      </c>
      <c r="P24">
        <v>811.99514628534803</v>
      </c>
      <c r="Q24">
        <v>644.25022257890305</v>
      </c>
      <c r="R24">
        <v>50.965344026116099</v>
      </c>
      <c r="S24" s="2">
        <f>(Table2[[#This Row],[Close Price]]-Table2[[#This Row],[20D EMA]])/Table2[[#This Row],[20D EMA]]</f>
        <v>-7.324333337450379E-3</v>
      </c>
      <c r="T24" s="2">
        <f>(Table2[[#This Row],[Close Price]]-Table2[[#This Row],[50D EMA]])/Table2[[#This Row],[50D EMA]]</f>
        <v>-1.0215758460251849E-2</v>
      </c>
      <c r="U24" s="2">
        <f>(Table2[[#This Row],[Close Price]]-Table2[[#This Row],[200D EMA]])/Table2[[#This Row],[200D EMA]]</f>
        <v>0.24749665864736081</v>
      </c>
      <c r="V24">
        <v>1.04644574164773</v>
      </c>
      <c r="W24">
        <v>782.55</v>
      </c>
      <c r="X24">
        <v>797.95</v>
      </c>
      <c r="Y24">
        <v>760.1</v>
      </c>
      <c r="Z24">
        <v>825</v>
      </c>
      <c r="AA24">
        <v>760.1</v>
      </c>
      <c r="AB24">
        <v>813.85</v>
      </c>
      <c r="AC24" s="2">
        <f>(Table2[[#This Row],[Close Price]]/Table2[[#This Row],[Day Low]])-1</f>
        <v>2.7027027027027195E-2</v>
      </c>
      <c r="AD24" s="2">
        <f>(Table2[[#This Row],[Day High]]/Table2[[#This Row],[Close Price]])-1</f>
        <v>-7.1544108498196035E-3</v>
      </c>
      <c r="AE24" s="2">
        <f>(Table2[[#This Row],[Close Price]]/Table2[[#This Row],[Current Week Low]])-1</f>
        <v>5.7360873569267223E-2</v>
      </c>
      <c r="AF24" s="2">
        <f>(Table2[[#This Row],[Current Week High]]/Table2[[#This Row],[Close Price]])-1</f>
        <v>2.650242627846211E-2</v>
      </c>
      <c r="AG24" s="2">
        <f>(Table2[[#This Row],[Close Price]]/Table2[[#This Row],[Current Month Low]])-1</f>
        <v>5.7360873569267223E-2</v>
      </c>
      <c r="AH24" s="2">
        <f>(Table2[[#This Row],[Current Month High]]/Table2[[#This Row],[Close Price]])-1</f>
        <v>1.2629090456637959E-2</v>
      </c>
      <c r="AI24">
        <v>21.9360457882294</v>
      </c>
      <c r="AJ24">
        <v>195.36934950385799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-0.13</v>
      </c>
      <c r="AM24" t="s">
        <v>10295</v>
      </c>
      <c r="AN24">
        <v>-2</v>
      </c>
      <c r="AO24" t="s">
        <v>10295</v>
      </c>
      <c r="AP24">
        <v>0.16874856781193601</v>
      </c>
      <c r="AQ24">
        <f>(Table2[[#This Row],[Sharpe Ratio]]-AVERAGE(Table2[Sharpe Ratio]))/_xlfn.STDEV.P(Table2[Sharpe Ratio])</f>
        <v>1.3038894628928406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43</v>
      </c>
      <c r="AT24">
        <f>_xlfn.RANK.AVG(Table2[[#This Row],[6M Return vs Nifty Z-Score]],Table2[6M Return vs Nifty Z-Score])</f>
        <v>42</v>
      </c>
      <c r="AU24">
        <f>_xlfn.RANK.AVG(Table2[[#This Row],[Sharpe Ratio Z-Score]],Table2[Sharpe Ratio Z-Score])</f>
        <v>76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1024</v>
      </c>
      <c r="B25" t="s">
        <v>1025</v>
      </c>
      <c r="C25" t="s">
        <v>10258</v>
      </c>
      <c r="D25" t="s">
        <v>127</v>
      </c>
      <c r="E25">
        <v>13142.490286849999</v>
      </c>
      <c r="F25">
        <v>905.75</v>
      </c>
      <c r="G25">
        <v>109.560122724826</v>
      </c>
      <c r="H25">
        <f>(Table2[[#This Row],[1Y Return vs Nifty]]-AVERAGE(Table2[1Y Return vs Nifty]))/_xlfn.STDEV.P(Table2[1Y Return vs Nifty])</f>
        <v>1.0110515699740417</v>
      </c>
      <c r="I25">
        <v>18.706591717914101</v>
      </c>
      <c r="J25">
        <f>(Table2[[#This Row],[1M Return vs Nifty]]-AVERAGE(Table2[1M Return vs Nifty]))/_xlfn.STDEV.P(Table2[1M Return vs Nifty])</f>
        <v>1.6486563579949152</v>
      </c>
      <c r="K25">
        <v>70.067504196001593</v>
      </c>
      <c r="L25">
        <f>(Table2[[#This Row],[6M Return vs Nifty]]-AVERAGE(Table2[6M Return vs Nifty]))/_xlfn.STDEV.P(Table2[6M Return vs Nifty])</f>
        <v>2.2158810696653335</v>
      </c>
      <c r="M25">
        <v>9.04613972846143</v>
      </c>
      <c r="N25">
        <f>(Table2[[#This Row],[1W Return vs Nifty]]-AVERAGE(Table2[1W Return vs Nifty]))/_xlfn.STDEV.P(Table2[1W Return vs Nifty])</f>
        <v>1.6808696384043591</v>
      </c>
      <c r="O25">
        <v>822.95</v>
      </c>
      <c r="P25">
        <v>728.02021240657598</v>
      </c>
      <c r="Q25">
        <v>550.29949481134099</v>
      </c>
      <c r="R25">
        <v>73.604869091019907</v>
      </c>
      <c r="S25" s="2">
        <f>(Table2[[#This Row],[Close Price]]-Table2[[#This Row],[20D EMA]])/Table2[[#This Row],[20D EMA]]</f>
        <v>0.10061364602952785</v>
      </c>
      <c r="T25" s="2">
        <f>(Table2[[#This Row],[Close Price]]-Table2[[#This Row],[50D EMA]])/Table2[[#This Row],[50D EMA]]</f>
        <v>0.24412754558820907</v>
      </c>
      <c r="U25" s="2">
        <f>(Table2[[#This Row],[Close Price]]-Table2[[#This Row],[200D EMA]])/Table2[[#This Row],[200D EMA]]</f>
        <v>0.64592191804667742</v>
      </c>
      <c r="V25">
        <v>0.86685008623884996</v>
      </c>
      <c r="W25">
        <v>885.05</v>
      </c>
      <c r="X25">
        <v>918</v>
      </c>
      <c r="Y25">
        <v>878</v>
      </c>
      <c r="Z25">
        <v>931.7</v>
      </c>
      <c r="AA25">
        <v>896.9</v>
      </c>
      <c r="AB25">
        <v>931.7</v>
      </c>
      <c r="AC25" s="2">
        <f>(Table2[[#This Row],[Close Price]]/Table2[[#This Row],[Day Low]])-1</f>
        <v>2.3388509123778434E-2</v>
      </c>
      <c r="AD25" s="2">
        <f>(Table2[[#This Row],[Day High]]/Table2[[#This Row],[Close Price]])-1</f>
        <v>1.3524703284570894E-2</v>
      </c>
      <c r="AE25" s="2">
        <f>(Table2[[#This Row],[Close Price]]/Table2[[#This Row],[Current Week Low]])-1</f>
        <v>3.160592255125283E-2</v>
      </c>
      <c r="AF25" s="2">
        <f>(Table2[[#This Row],[Current Week High]]/Table2[[#This Row],[Close Price]])-1</f>
        <v>2.8650289815070451E-2</v>
      </c>
      <c r="AG25" s="2">
        <f>(Table2[[#This Row],[Close Price]]/Table2[[#This Row],[Current Month Low]])-1</f>
        <v>9.8673207715465061E-3</v>
      </c>
      <c r="AH25" s="2">
        <f>(Table2[[#This Row],[Current Month High]]/Table2[[#This Row],[Close Price]])-1</f>
        <v>2.8650289815070451E-2</v>
      </c>
      <c r="AI25">
        <v>2.8650289815070402</v>
      </c>
      <c r="AJ25">
        <v>158.78571428571399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0.56999999999999995</v>
      </c>
      <c r="AM25" t="s">
        <v>10296</v>
      </c>
      <c r="AN25">
        <v>14.74</v>
      </c>
      <c r="AO25" t="s">
        <v>10296</v>
      </c>
      <c r="AP25">
        <v>0.18341707518681899</v>
      </c>
      <c r="AQ25">
        <f>(Table2[[#This Row],[Sharpe Ratio]]-AVERAGE(Table2[Sharpe Ratio]))/_xlfn.STDEV.P(Table2[Sharpe Ratio])</f>
        <v>1.4734709514275881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8.0299295874662384</v>
      </c>
      <c r="AS25">
        <f>_xlfn.RANK.AVG(Table2[[#This Row],[1Y Return vs Nifty Z-Score]],Table2[1Y Return vs Nifty Z-Score])</f>
        <v>96</v>
      </c>
      <c r="AT25">
        <f>_xlfn.RANK.AVG(Table2[[#This Row],[6M Return vs Nifty Z-Score]],Table2[6M Return vs Nifty Z-Score])</f>
        <v>24</v>
      </c>
      <c r="AU25">
        <f>_xlfn.RANK.AVG(Table2[[#This Row],[Sharpe Ratio Z-Score]],Table2[Sharpe Ratio Z-Score])</f>
        <v>52</v>
      </c>
      <c r="AV25">
        <f>(Table2[[#This Row],[Rank 1Y]]+Table2[[#This Row],[Rank 6M]]+Table2[[#This Row],[Rank Sharpe]])/3</f>
        <v>57.333333333333336</v>
      </c>
    </row>
    <row r="26" spans="1:48" x14ac:dyDescent="0.3">
      <c r="A26" t="s">
        <v>1124</v>
      </c>
      <c r="B26" t="s">
        <v>1125</v>
      </c>
      <c r="C26" t="s">
        <v>10264</v>
      </c>
      <c r="D26" t="s">
        <v>133</v>
      </c>
      <c r="E26">
        <v>10997.816688250001</v>
      </c>
      <c r="F26">
        <v>463.75</v>
      </c>
      <c r="G26">
        <v>310.217656244978</v>
      </c>
      <c r="H26">
        <f>(Table2[[#This Row],[1Y Return vs Nifty]]-AVERAGE(Table2[1Y Return vs Nifty]))/_xlfn.STDEV.P(Table2[1Y Return vs Nifty])</f>
        <v>3.8278008225035367</v>
      </c>
      <c r="I26">
        <v>-11.444113059435701</v>
      </c>
      <c r="J26">
        <f>(Table2[[#This Row],[1M Return vs Nifty]]-AVERAGE(Table2[1M Return vs Nifty]))/_xlfn.STDEV.P(Table2[1M Return vs Nifty])</f>
        <v>-1.3318250777768201</v>
      </c>
      <c r="K26">
        <v>64.756024538347305</v>
      </c>
      <c r="L26">
        <f>(Table2[[#This Row],[6M Return vs Nifty]]-AVERAGE(Table2[6M Return vs Nifty]))/_xlfn.STDEV.P(Table2[6M Return vs Nifty])</f>
        <v>2.0334801070349018</v>
      </c>
      <c r="M26">
        <v>7.9588241965451498</v>
      </c>
      <c r="N26">
        <f>(Table2[[#This Row],[1W Return vs Nifty]]-AVERAGE(Table2[1W Return vs Nifty]))/_xlfn.STDEV.P(Table2[1W Return vs Nifty])</f>
        <v>1.4485547271615724</v>
      </c>
      <c r="O26">
        <v>451.97</v>
      </c>
      <c r="P26">
        <v>436.01371389242502</v>
      </c>
      <c r="Q26">
        <v>313.31952307855897</v>
      </c>
      <c r="R26">
        <v>59.426629033511198</v>
      </c>
      <c r="S26" s="2">
        <f>(Table2[[#This Row],[Close Price]]-Table2[[#This Row],[20D EMA]])/Table2[[#This Row],[20D EMA]]</f>
        <v>2.6063676792707418E-2</v>
      </c>
      <c r="T26" s="2">
        <f>(Table2[[#This Row],[Close Price]]-Table2[[#This Row],[50D EMA]])/Table2[[#This Row],[50D EMA]]</f>
        <v>6.3613334222827195E-2</v>
      </c>
      <c r="U26" s="2">
        <f>(Table2[[#This Row],[Close Price]]-Table2[[#This Row],[200D EMA]])/Table2[[#This Row],[200D EMA]]</f>
        <v>0.48011842812528288</v>
      </c>
      <c r="V26">
        <v>0.73199046751899799</v>
      </c>
      <c r="W26">
        <v>445</v>
      </c>
      <c r="X26">
        <v>476</v>
      </c>
      <c r="Y26">
        <v>446</v>
      </c>
      <c r="Z26">
        <v>474</v>
      </c>
      <c r="AA26">
        <v>450.5</v>
      </c>
      <c r="AB26">
        <v>474</v>
      </c>
      <c r="AC26" s="2">
        <f>(Table2[[#This Row],[Close Price]]/Table2[[#This Row],[Day Low]])-1</f>
        <v>4.2134831460674205E-2</v>
      </c>
      <c r="AD26" s="2">
        <f>(Table2[[#This Row],[Day High]]/Table2[[#This Row],[Close Price]])-1</f>
        <v>2.6415094339622636E-2</v>
      </c>
      <c r="AE26" s="2">
        <f>(Table2[[#This Row],[Close Price]]/Table2[[#This Row],[Current Week Low]])-1</f>
        <v>3.9798206278026882E-2</v>
      </c>
      <c r="AF26" s="2">
        <f>(Table2[[#This Row],[Current Week High]]/Table2[[#This Row],[Close Price]])-1</f>
        <v>2.2102425876010745E-2</v>
      </c>
      <c r="AG26" s="2">
        <f>(Table2[[#This Row],[Close Price]]/Table2[[#This Row],[Current Month Low]])-1</f>
        <v>2.9411764705882248E-2</v>
      </c>
      <c r="AH26" s="2">
        <f>(Table2[[#This Row],[Current Month High]]/Table2[[#This Row],[Close Price]])-1</f>
        <v>2.2102425876010745E-2</v>
      </c>
      <c r="AI26">
        <v>22.824797843665699</v>
      </c>
      <c r="AJ26">
        <v>392.042440318302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0.09</v>
      </c>
      <c r="AM26" t="s">
        <v>10296</v>
      </c>
      <c r="AN26">
        <v>5.57</v>
      </c>
      <c r="AO26" t="s">
        <v>10296</v>
      </c>
      <c r="AP26">
        <v>0.132034830104204</v>
      </c>
      <c r="AQ26">
        <f>(Table2[[#This Row],[Sharpe Ratio]]-AVERAGE(Table2[Sharpe Ratio]))/_xlfn.STDEV.P(Table2[Sharpe Ratio])</f>
        <v>0.87944475757727025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6.8574553365004611</v>
      </c>
      <c r="AS26">
        <f>_xlfn.RANK.AVG(Table2[[#This Row],[1Y Return vs Nifty Z-Score]],Table2[1Y Return vs Nifty Z-Score])</f>
        <v>7</v>
      </c>
      <c r="AT26">
        <f>_xlfn.RANK.AVG(Table2[[#This Row],[6M Return vs Nifty Z-Score]],Table2[6M Return vs Nifty Z-Score])</f>
        <v>29</v>
      </c>
      <c r="AU26">
        <f>_xlfn.RANK.AVG(Table2[[#This Row],[Sharpe Ratio Z-Score]],Table2[Sharpe Ratio Z-Score])</f>
        <v>142</v>
      </c>
      <c r="AV26">
        <f>(Table2[[#This Row],[Rank 1Y]]+Table2[[#This Row],[Rank 6M]]+Table2[[#This Row],[Rank Sharpe]])/3</f>
        <v>59.333333333333336</v>
      </c>
    </row>
    <row r="27" spans="1:48" x14ac:dyDescent="0.3">
      <c r="A27" t="s">
        <v>399</v>
      </c>
      <c r="B27" t="s">
        <v>400</v>
      </c>
      <c r="C27" t="s">
        <v>10252</v>
      </c>
      <c r="D27" t="s">
        <v>121</v>
      </c>
      <c r="E27">
        <v>61268.1495</v>
      </c>
      <c r="F27">
        <v>306.05</v>
      </c>
      <c r="G27">
        <v>346.65217087831201</v>
      </c>
      <c r="H27">
        <f>(Table2[[#This Row],[1Y Return vs Nifty]]-AVERAGE(Table2[1Y Return vs Nifty]))/_xlfn.STDEV.P(Table2[1Y Return vs Nifty])</f>
        <v>4.3392537944369911</v>
      </c>
      <c r="I27">
        <v>7.2493723588714003</v>
      </c>
      <c r="J27">
        <f>(Table2[[#This Row],[1M Return vs Nifty]]-AVERAGE(Table2[1M Return vs Nifty]))/_xlfn.STDEV.P(Table2[1M Return vs Nifty])</f>
        <v>0.51607820244730662</v>
      </c>
      <c r="K27">
        <v>33.368967186741401</v>
      </c>
      <c r="L27">
        <f>(Table2[[#This Row],[6M Return vs Nifty]]-AVERAGE(Table2[6M Return vs Nifty]))/_xlfn.STDEV.P(Table2[6M Return vs Nifty])</f>
        <v>0.95562048145594813</v>
      </c>
      <c r="M27">
        <v>-1.7031255136347401</v>
      </c>
      <c r="N27">
        <f>(Table2[[#This Row],[1W Return vs Nifty]]-AVERAGE(Table2[1W Return vs Nifty]))/_xlfn.STDEV.P(Table2[1W Return vs Nifty])</f>
        <v>-0.61580922558801388</v>
      </c>
      <c r="O27">
        <v>312.81</v>
      </c>
      <c r="P27">
        <v>291.24078459675297</v>
      </c>
      <c r="Q27">
        <v>206.34884156022201</v>
      </c>
      <c r="R27">
        <v>36.8735028023995</v>
      </c>
      <c r="S27" s="2">
        <f>(Table2[[#This Row],[Close Price]]-Table2[[#This Row],[20D EMA]])/Table2[[#This Row],[20D EMA]]</f>
        <v>-2.1610562322176372E-2</v>
      </c>
      <c r="T27" s="2">
        <f>(Table2[[#This Row],[Close Price]]-Table2[[#This Row],[50D EMA]])/Table2[[#This Row],[50D EMA]]</f>
        <v>5.0848700410389379E-2</v>
      </c>
      <c r="U27" s="2">
        <f>(Table2[[#This Row],[Close Price]]-Table2[[#This Row],[200D EMA]])/Table2[[#This Row],[200D EMA]]</f>
        <v>0.48316800659469972</v>
      </c>
      <c r="V27">
        <v>0.98881246725515004</v>
      </c>
      <c r="W27">
        <v>296.5</v>
      </c>
      <c r="X27">
        <v>312.2</v>
      </c>
      <c r="Y27">
        <v>304.35000000000002</v>
      </c>
      <c r="Z27">
        <v>321.35000000000002</v>
      </c>
      <c r="AA27">
        <v>304.35000000000002</v>
      </c>
      <c r="AB27">
        <v>316.10000000000002</v>
      </c>
      <c r="AC27" s="2">
        <f>(Table2[[#This Row],[Close Price]]/Table2[[#This Row],[Day Low]])-1</f>
        <v>3.2209106239460494E-2</v>
      </c>
      <c r="AD27" s="2">
        <f>(Table2[[#This Row],[Day High]]/Table2[[#This Row],[Close Price]])-1</f>
        <v>2.0094755758862881E-2</v>
      </c>
      <c r="AE27" s="2">
        <f>(Table2[[#This Row],[Close Price]]/Table2[[#This Row],[Current Week Low]])-1</f>
        <v>5.5856743880400295E-3</v>
      </c>
      <c r="AF27" s="2">
        <f>(Table2[[#This Row],[Current Week High]]/Table2[[#This Row],[Close Price]])-1</f>
        <v>4.9991831400097997E-2</v>
      </c>
      <c r="AG27" s="2">
        <f>(Table2[[#This Row],[Close Price]]/Table2[[#This Row],[Current Month Low]])-1</f>
        <v>5.5856743880400295E-3</v>
      </c>
      <c r="AH27" s="2">
        <f>(Table2[[#This Row],[Current Month High]]/Table2[[#This Row],[Close Price]])-1</f>
        <v>3.2837771605946697E-2</v>
      </c>
      <c r="AI27">
        <v>15.5693514131677</v>
      </c>
      <c r="AJ27">
        <v>403.78600823045201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0.19</v>
      </c>
      <c r="AM27" t="s">
        <v>10296</v>
      </c>
      <c r="AN27">
        <v>-8.85</v>
      </c>
      <c r="AO27" t="s">
        <v>10295</v>
      </c>
      <c r="AP27">
        <v>0.17978231673453399</v>
      </c>
      <c r="AQ27">
        <f>(Table2[[#This Row],[Sharpe Ratio]]-AVERAGE(Table2[Sharpe Ratio]))/_xlfn.STDEV.P(Table2[Sharpe Ratio])</f>
        <v>1.4314497877842991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6.6265930405365312</v>
      </c>
      <c r="AS27">
        <f>_xlfn.RANK.AVG(Table2[[#This Row],[1Y Return vs Nifty Z-Score]],Table2[1Y Return vs Nifty Z-Score])</f>
        <v>5</v>
      </c>
      <c r="AT27">
        <f>_xlfn.RANK.AVG(Table2[[#This Row],[6M Return vs Nifty Z-Score]],Table2[6M Return vs Nifty Z-Score])</f>
        <v>114</v>
      </c>
      <c r="AU27">
        <f>_xlfn.RANK.AVG(Table2[[#This Row],[Sharpe Ratio Z-Score]],Table2[Sharpe Ratio Z-Score])</f>
        <v>61</v>
      </c>
      <c r="AV27">
        <f>(Table2[[#This Row],[Rank 1Y]]+Table2[[#This Row],[Rank 6M]]+Table2[[#This Row],[Rank Sharpe]])/3</f>
        <v>60</v>
      </c>
    </row>
    <row r="28" spans="1:48" x14ac:dyDescent="0.3">
      <c r="A28" t="s">
        <v>443</v>
      </c>
      <c r="B28" t="s">
        <v>444</v>
      </c>
      <c r="C28" t="s">
        <v>10262</v>
      </c>
      <c r="D28" t="s">
        <v>92</v>
      </c>
      <c r="E28">
        <v>53160.7265625</v>
      </c>
      <c r="F28">
        <v>1450.25</v>
      </c>
      <c r="G28">
        <v>110.138831255873</v>
      </c>
      <c r="H28">
        <f>(Table2[[#This Row],[1Y Return vs Nifty]]-AVERAGE(Table2[1Y Return vs Nifty]))/_xlfn.STDEV.P(Table2[1Y Return vs Nifty])</f>
        <v>1.0191752461384123</v>
      </c>
      <c r="I28">
        <v>-12.359296660860901</v>
      </c>
      <c r="J28">
        <f>(Table2[[#This Row],[1M Return vs Nifty]]-AVERAGE(Table2[1M Return vs Nifty]))/_xlfn.STDEV.P(Table2[1M Return vs Nifty])</f>
        <v>-1.4222935346342418</v>
      </c>
      <c r="K28">
        <v>54.940992287813799</v>
      </c>
      <c r="L28">
        <f>(Table2[[#This Row],[6M Return vs Nifty]]-AVERAGE(Table2[6M Return vs Nifty]))/_xlfn.STDEV.P(Table2[6M Return vs Nifty])</f>
        <v>1.6964231198795221</v>
      </c>
      <c r="M28">
        <v>0.43257048866700099</v>
      </c>
      <c r="N28">
        <f>(Table2[[#This Row],[1W Return vs Nifty]]-AVERAGE(Table2[1W Return vs Nifty]))/_xlfn.STDEV.P(Table2[1W Return vs Nifty])</f>
        <v>-0.15949823521534448</v>
      </c>
      <c r="O28">
        <v>1507.2</v>
      </c>
      <c r="P28">
        <v>1453.34865774388</v>
      </c>
      <c r="Q28">
        <v>1074.1629001823901</v>
      </c>
      <c r="R28">
        <v>37.784509328995298</v>
      </c>
      <c r="S28" s="2">
        <f>(Table2[[#This Row],[Close Price]]-Table2[[#This Row],[20D EMA]])/Table2[[#This Row],[20D EMA]]</f>
        <v>-3.7785297239915104E-2</v>
      </c>
      <c r="T28" s="2">
        <f>(Table2[[#This Row],[Close Price]]-Table2[[#This Row],[50D EMA]])/Table2[[#This Row],[50D EMA]]</f>
        <v>-2.1320814708634824E-3</v>
      </c>
      <c r="U28" s="2">
        <f>(Table2[[#This Row],[Close Price]]-Table2[[#This Row],[200D EMA]])/Table2[[#This Row],[200D EMA]]</f>
        <v>0.35012110337617441</v>
      </c>
      <c r="V28">
        <v>0.57286199804134297</v>
      </c>
      <c r="W28">
        <v>1407</v>
      </c>
      <c r="X28">
        <v>1440</v>
      </c>
      <c r="Y28">
        <v>1415.3</v>
      </c>
      <c r="Z28">
        <v>1498</v>
      </c>
      <c r="AA28">
        <v>1428</v>
      </c>
      <c r="AB28">
        <v>1467.45</v>
      </c>
      <c r="AC28" s="2">
        <f>(Table2[[#This Row],[Close Price]]/Table2[[#This Row],[Day Low]])-1</f>
        <v>3.0739161336176268E-2</v>
      </c>
      <c r="AD28" s="2">
        <f>(Table2[[#This Row],[Day High]]/Table2[[#This Row],[Close Price]])-1</f>
        <v>-7.0677469401827508E-3</v>
      </c>
      <c r="AE28" s="2">
        <f>(Table2[[#This Row],[Close Price]]/Table2[[#This Row],[Current Week Low]])-1</f>
        <v>2.469441107892334E-2</v>
      </c>
      <c r="AF28" s="2">
        <f>(Table2[[#This Row],[Current Week High]]/Table2[[#This Row],[Close Price]])-1</f>
        <v>3.292535769694882E-2</v>
      </c>
      <c r="AG28" s="2">
        <f>(Table2[[#This Row],[Close Price]]/Table2[[#This Row],[Current Month Low]])-1</f>
        <v>1.5581232492997144E-2</v>
      </c>
      <c r="AH28" s="2">
        <f>(Table2[[#This Row],[Current Month High]]/Table2[[#This Row],[Close Price]])-1</f>
        <v>1.1860024133770075E-2</v>
      </c>
      <c r="AI28">
        <v>23.7510774004481</v>
      </c>
      <c r="AJ28">
        <v>222.277777777777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</v>
      </c>
      <c r="AM28">
        <v>0</v>
      </c>
      <c r="AN28">
        <v>-10.96</v>
      </c>
      <c r="AO28" t="s">
        <v>10295</v>
      </c>
      <c r="AP28">
        <v>0.19095247210813701</v>
      </c>
      <c r="AQ28">
        <f>(Table2[[#This Row],[Sharpe Ratio]]-AVERAGE(Table2[Sharpe Ratio]))/_xlfn.STDEV.P(Table2[Sharpe Ratio])</f>
        <v>1.5605870971920408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2.6943936933603889</v>
      </c>
      <c r="AS28">
        <f>_xlfn.RANK.AVG(Table2[[#This Row],[1Y Return vs Nifty Z-Score]],Table2[1Y Return vs Nifty Z-Score])</f>
        <v>95</v>
      </c>
      <c r="AT28">
        <f>_xlfn.RANK.AVG(Table2[[#This Row],[6M Return vs Nifty Z-Score]],Table2[6M Return vs Nifty Z-Score])</f>
        <v>43</v>
      </c>
      <c r="AU28">
        <f>_xlfn.RANK.AVG(Table2[[#This Row],[Sharpe Ratio Z-Score]],Table2[Sharpe Ratio Z-Score])</f>
        <v>43</v>
      </c>
      <c r="AV28">
        <f>(Table2[[#This Row],[Rank 1Y]]+Table2[[#This Row],[Rank 6M]]+Table2[[#This Row],[Rank Sharpe]])/3</f>
        <v>60.333333333333336</v>
      </c>
    </row>
    <row r="29" spans="1:48" x14ac:dyDescent="0.3">
      <c r="A29" t="s">
        <v>312</v>
      </c>
      <c r="B29" t="s">
        <v>313</v>
      </c>
      <c r="C29" t="s">
        <v>10258</v>
      </c>
      <c r="D29" t="s">
        <v>83</v>
      </c>
      <c r="E29">
        <v>87823.104940320001</v>
      </c>
      <c r="F29">
        <v>1827.3</v>
      </c>
      <c r="G29">
        <v>142.84976616464101</v>
      </c>
      <c r="H29">
        <f>(Table2[[#This Row],[1Y Return vs Nifty]]-AVERAGE(Table2[1Y Return vs Nifty]))/_xlfn.STDEV.P(Table2[1Y Return vs Nifty])</f>
        <v>1.4783581127740164</v>
      </c>
      <c r="I29">
        <v>21.566902714420099</v>
      </c>
      <c r="J29">
        <f>(Table2[[#This Row],[1M Return vs Nifty]]-AVERAGE(Table2[1M Return vs Nifty]))/_xlfn.STDEV.P(Table2[1M Return vs Nifty])</f>
        <v>1.9314060943136568</v>
      </c>
      <c r="K29">
        <v>58.4761169560065</v>
      </c>
      <c r="L29">
        <f>(Table2[[#This Row],[6M Return vs Nifty]]-AVERAGE(Table2[6M Return vs Nifty]))/_xlfn.STDEV.P(Table2[6M Return vs Nifty])</f>
        <v>1.817822463199553</v>
      </c>
      <c r="M29">
        <v>22.010164524599201</v>
      </c>
      <c r="N29">
        <f>(Table2[[#This Row],[1W Return vs Nifty]]-AVERAGE(Table2[1W Return vs Nifty]))/_xlfn.STDEV.P(Table2[1W Return vs Nifty])</f>
        <v>4.4507521439509903</v>
      </c>
      <c r="O29">
        <v>1591.27</v>
      </c>
      <c r="P29">
        <v>1525.41083175019</v>
      </c>
      <c r="Q29">
        <v>1243.09616865728</v>
      </c>
      <c r="R29">
        <v>81.682532831456598</v>
      </c>
      <c r="S29" s="2">
        <f>(Table2[[#This Row],[Close Price]]-Table2[[#This Row],[20D EMA]])/Table2[[#This Row],[20D EMA]]</f>
        <v>0.14832806500468179</v>
      </c>
      <c r="T29" s="2">
        <f>(Table2[[#This Row],[Close Price]]-Table2[[#This Row],[50D EMA]])/Table2[[#This Row],[50D EMA]]</f>
        <v>0.19790679465900698</v>
      </c>
      <c r="U29" s="2">
        <f>(Table2[[#This Row],[Close Price]]-Table2[[#This Row],[200D EMA]])/Table2[[#This Row],[200D EMA]]</f>
        <v>0.46995867743180547</v>
      </c>
      <c r="V29">
        <v>1.8753952643529801</v>
      </c>
      <c r="W29">
        <v>1786</v>
      </c>
      <c r="X29">
        <v>1848.9</v>
      </c>
      <c r="Y29">
        <v>1550.05</v>
      </c>
      <c r="Z29">
        <v>1908</v>
      </c>
      <c r="AA29">
        <v>1800</v>
      </c>
      <c r="AB29">
        <v>1896</v>
      </c>
      <c r="AC29" s="2">
        <f>(Table2[[#This Row],[Close Price]]/Table2[[#This Row],[Day Low]])-1</f>
        <v>2.3124300111982077E-2</v>
      </c>
      <c r="AD29" s="2">
        <f>(Table2[[#This Row],[Day High]]/Table2[[#This Row],[Close Price]])-1</f>
        <v>1.1820719093744936E-2</v>
      </c>
      <c r="AE29" s="2">
        <f>(Table2[[#This Row],[Close Price]]/Table2[[#This Row],[Current Week Low]])-1</f>
        <v>0.17886519789684208</v>
      </c>
      <c r="AF29" s="2">
        <f>(Table2[[#This Row],[Current Week High]]/Table2[[#This Row],[Close Price]])-1</f>
        <v>4.4163519947463481E-2</v>
      </c>
      <c r="AG29" s="2">
        <f>(Table2[[#This Row],[Close Price]]/Table2[[#This Row],[Current Month Low]])-1</f>
        <v>1.5166666666666551E-2</v>
      </c>
      <c r="AH29" s="2">
        <f>(Table2[[#This Row],[Current Month High]]/Table2[[#This Row],[Close Price]])-1</f>
        <v>3.7596453784271899E-2</v>
      </c>
      <c r="AI29">
        <v>4.4163519947463401</v>
      </c>
      <c r="AJ29">
        <v>194.01448109412701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0.18</v>
      </c>
      <c r="AM29" t="s">
        <v>10296</v>
      </c>
      <c r="AN29">
        <v>20.260000000000002</v>
      </c>
      <c r="AO29" t="s">
        <v>10296</v>
      </c>
      <c r="AP29">
        <v>0.15472121456923399</v>
      </c>
      <c r="AQ29">
        <f>(Table2[[#This Row],[Sharpe Ratio]]-AVERAGE(Table2[Sharpe Ratio]))/_xlfn.STDEV.P(Table2[Sharpe Ratio])</f>
        <v>1.1417203080970819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10.820059122335298</v>
      </c>
      <c r="AS29">
        <f>_xlfn.RANK.AVG(Table2[[#This Row],[1Y Return vs Nifty Z-Score]],Table2[1Y Return vs Nifty Z-Score])</f>
        <v>59</v>
      </c>
      <c r="AT29">
        <f>_xlfn.RANK.AVG(Table2[[#This Row],[6M Return vs Nifty Z-Score]],Table2[6M Return vs Nifty Z-Score])</f>
        <v>33</v>
      </c>
      <c r="AU29">
        <f>_xlfn.RANK.AVG(Table2[[#This Row],[Sharpe Ratio Z-Score]],Table2[Sharpe Ratio Z-Score])</f>
        <v>98</v>
      </c>
      <c r="AV29">
        <f>(Table2[[#This Row],[Rank 1Y]]+Table2[[#This Row],[Rank 6M]]+Table2[[#This Row],[Rank Sharpe]])/3</f>
        <v>63.333333333333336</v>
      </c>
    </row>
    <row r="30" spans="1:48" x14ac:dyDescent="0.3">
      <c r="A30" t="s">
        <v>296</v>
      </c>
      <c r="B30" t="s">
        <v>297</v>
      </c>
      <c r="C30" t="s">
        <v>10262</v>
      </c>
      <c r="D30" t="s">
        <v>298</v>
      </c>
      <c r="E30">
        <v>92691.199293131998</v>
      </c>
      <c r="F30">
        <v>67.98</v>
      </c>
      <c r="G30">
        <v>225.484945203194</v>
      </c>
      <c r="H30">
        <f>(Table2[[#This Row],[1Y Return vs Nifty]]-AVERAGE(Table2[1Y Return vs Nifty]))/_xlfn.STDEV.P(Table2[1Y Return vs Nifty])</f>
        <v>2.6383573149276143</v>
      </c>
      <c r="I30">
        <v>27.5415589392958</v>
      </c>
      <c r="J30">
        <f>(Table2[[#This Row],[1M Return vs Nifty]]-AVERAGE(Table2[1M Return vs Nifty]))/_xlfn.STDEV.P(Table2[1M Return vs Nifty])</f>
        <v>2.5220175607738882</v>
      </c>
      <c r="K30">
        <v>25.766195023644102</v>
      </c>
      <c r="L30">
        <f>(Table2[[#This Row],[6M Return vs Nifty]]-AVERAGE(Table2[6M Return vs Nifty]))/_xlfn.STDEV.P(Table2[6M Return vs Nifty])</f>
        <v>0.69453448459811051</v>
      </c>
      <c r="M30">
        <v>9.0814165232082793</v>
      </c>
      <c r="N30">
        <f>(Table2[[#This Row],[1W Return vs Nifty]]-AVERAGE(Table2[1W Return vs Nifty]))/_xlfn.STDEV.P(Table2[1W Return vs Nifty])</f>
        <v>1.6884068483493886</v>
      </c>
      <c r="O30">
        <v>59.93</v>
      </c>
      <c r="P30">
        <v>54.310876478768499</v>
      </c>
      <c r="Q30">
        <v>42.716882197226603</v>
      </c>
      <c r="R30">
        <v>82.069182695210102</v>
      </c>
      <c r="S30" s="2">
        <f>(Table2[[#This Row],[Close Price]]-Table2[[#This Row],[20D EMA]])/Table2[[#This Row],[20D EMA]]</f>
        <v>0.13432337727348581</v>
      </c>
      <c r="T30" s="2">
        <f>(Table2[[#This Row],[Close Price]]-Table2[[#This Row],[50D EMA]])/Table2[[#This Row],[50D EMA]]</f>
        <v>0.25168298520417198</v>
      </c>
      <c r="U30" s="2">
        <f>(Table2[[#This Row],[Close Price]]-Table2[[#This Row],[200D EMA]])/Table2[[#This Row],[200D EMA]]</f>
        <v>0.59140827942760321</v>
      </c>
      <c r="V30">
        <v>1.8486365148721</v>
      </c>
      <c r="W30">
        <v>67.05</v>
      </c>
      <c r="X30">
        <v>70.7</v>
      </c>
      <c r="Y30">
        <v>62.38</v>
      </c>
      <c r="Z30">
        <v>70.989999999999995</v>
      </c>
      <c r="AA30">
        <v>66.22</v>
      </c>
      <c r="AB30">
        <v>70.989999999999995</v>
      </c>
      <c r="AC30" s="2">
        <f>(Table2[[#This Row],[Close Price]]/Table2[[#This Row],[Day Low]])-1</f>
        <v>1.3870246085011306E-2</v>
      </c>
      <c r="AD30" s="2">
        <f>(Table2[[#This Row],[Day High]]/Table2[[#This Row],[Close Price]])-1</f>
        <v>4.0011768167107942E-2</v>
      </c>
      <c r="AE30" s="2">
        <f>(Table2[[#This Row],[Close Price]]/Table2[[#This Row],[Current Week Low]])-1</f>
        <v>8.9772362936838768E-2</v>
      </c>
      <c r="AF30" s="2">
        <f>(Table2[[#This Row],[Current Week High]]/Table2[[#This Row],[Close Price]])-1</f>
        <v>4.4277728743748135E-2</v>
      </c>
      <c r="AG30" s="2">
        <f>(Table2[[#This Row],[Close Price]]/Table2[[#This Row],[Current Month Low]])-1</f>
        <v>2.6578073089701171E-2</v>
      </c>
      <c r="AH30" s="2">
        <f>(Table2[[#This Row],[Current Month High]]/Table2[[#This Row],[Close Price]])-1</f>
        <v>4.4277728743748135E-2</v>
      </c>
      <c r="AI30">
        <v>4.4277728743748099</v>
      </c>
      <c r="AJ30">
        <v>284.06779661016901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0.49</v>
      </c>
      <c r="AM30" t="s">
        <v>10296</v>
      </c>
      <c r="AN30">
        <v>24.46</v>
      </c>
      <c r="AO30" t="s">
        <v>10296</v>
      </c>
      <c r="AP30">
        <v>0.200561150688398</v>
      </c>
      <c r="AQ30">
        <f>(Table2[[#This Row],[Sharpe Ratio]]-AVERAGE(Table2[Sharpe Ratio]))/_xlfn.STDEV.P(Table2[Sharpe Ratio])</f>
        <v>1.6716722931733805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9.2149885018223827</v>
      </c>
      <c r="AS30">
        <f>_xlfn.RANK.AVG(Table2[[#This Row],[1Y Return vs Nifty Z-Score]],Table2[1Y Return vs Nifty Z-Score])</f>
        <v>14</v>
      </c>
      <c r="AT30">
        <f>_xlfn.RANK.AVG(Table2[[#This Row],[6M Return vs Nifty Z-Score]],Table2[6M Return vs Nifty Z-Score])</f>
        <v>146</v>
      </c>
      <c r="AU30">
        <f>_xlfn.RANK.AVG(Table2[[#This Row],[Sharpe Ratio Z-Score]],Table2[Sharpe Ratio Z-Score])</f>
        <v>35</v>
      </c>
      <c r="AV30">
        <f>(Table2[[#This Row],[Rank 1Y]]+Table2[[#This Row],[Rank 6M]]+Table2[[#This Row],[Rank Sharpe]])/3</f>
        <v>65</v>
      </c>
    </row>
    <row r="31" spans="1:48" x14ac:dyDescent="0.3">
      <c r="A31" t="s">
        <v>877</v>
      </c>
      <c r="B31" t="s">
        <v>878</v>
      </c>
      <c r="C31" t="s">
        <v>10262</v>
      </c>
      <c r="D31" t="s">
        <v>257</v>
      </c>
      <c r="E31">
        <v>17396.079152614999</v>
      </c>
      <c r="F31">
        <v>1199.05</v>
      </c>
      <c r="G31">
        <v>141.11131642562299</v>
      </c>
      <c r="H31">
        <f>(Table2[[#This Row],[1Y Return vs Nifty]]-AVERAGE(Table2[1Y Return vs Nifty]))/_xlfn.STDEV.P(Table2[1Y Return vs Nifty])</f>
        <v>1.4539544588616289</v>
      </c>
      <c r="I31">
        <v>-15.795310561910201</v>
      </c>
      <c r="J31">
        <f>(Table2[[#This Row],[1M Return vs Nifty]]-AVERAGE(Table2[1M Return vs Nifty]))/_xlfn.STDEV.P(Table2[1M Return vs Nifty])</f>
        <v>-1.7619531121053598</v>
      </c>
      <c r="K31">
        <v>54.181931461934703</v>
      </c>
      <c r="L31">
        <f>(Table2[[#This Row],[6M Return vs Nifty]]-AVERAGE(Table2[6M Return vs Nifty]))/_xlfn.STDEV.P(Table2[6M Return vs Nifty])</f>
        <v>1.6703562921292032</v>
      </c>
      <c r="M31">
        <v>0.36141172622852702</v>
      </c>
      <c r="N31">
        <f>(Table2[[#This Row],[1W Return vs Nifty]]-AVERAGE(Table2[1W Return vs Nifty]))/_xlfn.STDEV.P(Table2[1W Return vs Nifty])</f>
        <v>-0.17470195584178125</v>
      </c>
      <c r="O31">
        <v>1265.1600000000001</v>
      </c>
      <c r="P31">
        <v>1251.06709049962</v>
      </c>
      <c r="Q31">
        <v>960.53366965594</v>
      </c>
      <c r="R31">
        <v>21.142755053606901</v>
      </c>
      <c r="S31" s="2">
        <f>(Table2[[#This Row],[Close Price]]-Table2[[#This Row],[20D EMA]])/Table2[[#This Row],[20D EMA]]</f>
        <v>-5.2254260330709255E-2</v>
      </c>
      <c r="T31" s="2">
        <f>(Table2[[#This Row],[Close Price]]-Table2[[#This Row],[50D EMA]])/Table2[[#This Row],[50D EMA]]</f>
        <v>-4.1578178256488837E-2</v>
      </c>
      <c r="U31" s="2">
        <f>(Table2[[#This Row],[Close Price]]-Table2[[#This Row],[200D EMA]])/Table2[[#This Row],[200D EMA]]</f>
        <v>0.24831647018630354</v>
      </c>
      <c r="V31">
        <v>0.52347987940322505</v>
      </c>
      <c r="W31">
        <v>1174.5999999999999</v>
      </c>
      <c r="X31">
        <v>1226.8</v>
      </c>
      <c r="Y31">
        <v>1192.75</v>
      </c>
      <c r="Z31">
        <v>1274</v>
      </c>
      <c r="AA31">
        <v>1192.75</v>
      </c>
      <c r="AB31">
        <v>1274</v>
      </c>
      <c r="AC31" s="2">
        <f>(Table2[[#This Row],[Close Price]]/Table2[[#This Row],[Day Low]])-1</f>
        <v>2.0815596798910319E-2</v>
      </c>
      <c r="AD31" s="2">
        <f>(Table2[[#This Row],[Day High]]/Table2[[#This Row],[Close Price]])-1</f>
        <v>2.3143321796422089E-2</v>
      </c>
      <c r="AE31" s="2">
        <f>(Table2[[#This Row],[Close Price]]/Table2[[#This Row],[Current Week Low]])-1</f>
        <v>5.2819115489415314E-3</v>
      </c>
      <c r="AF31" s="2">
        <f>(Table2[[#This Row],[Current Week High]]/Table2[[#This Row],[Close Price]])-1</f>
        <v>6.2507818689796046E-2</v>
      </c>
      <c r="AG31" s="2">
        <f>(Table2[[#This Row],[Close Price]]/Table2[[#This Row],[Current Month Low]])-1</f>
        <v>5.2819115489415314E-3</v>
      </c>
      <c r="AH31" s="2">
        <f>(Table2[[#This Row],[Current Month High]]/Table2[[#This Row],[Close Price]])-1</f>
        <v>6.2507818689796046E-2</v>
      </c>
      <c r="AI31">
        <v>20.929068846169798</v>
      </c>
      <c r="AJ31">
        <v>179.46626267334801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-7.0000000000000007E-2</v>
      </c>
      <c r="AM31" t="s">
        <v>10295</v>
      </c>
      <c r="AN31">
        <v>-9.7799999999999994</v>
      </c>
      <c r="AO31" t="s">
        <v>10295</v>
      </c>
      <c r="AP31">
        <v>0.16094867108340599</v>
      </c>
      <c r="AQ31">
        <f>(Table2[[#This Row],[Sharpe Ratio]]-AVERAGE(Table2[Sharpe Ratio]))/_xlfn.STDEV.P(Table2[Sharpe Ratio])</f>
        <v>1.2137154551470812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2.4013711381907723</v>
      </c>
      <c r="AS31">
        <f>_xlfn.RANK.AVG(Table2[[#This Row],[1Y Return vs Nifty Z-Score]],Table2[1Y Return vs Nifty Z-Score])</f>
        <v>64</v>
      </c>
      <c r="AT31">
        <f>_xlfn.RANK.AVG(Table2[[#This Row],[6M Return vs Nifty Z-Score]],Table2[6M Return vs Nifty Z-Score])</f>
        <v>46</v>
      </c>
      <c r="AU31">
        <f>_xlfn.RANK.AVG(Table2[[#This Row],[Sharpe Ratio Z-Score]],Table2[Sharpe Ratio Z-Score])</f>
        <v>85</v>
      </c>
      <c r="AV31">
        <f>(Table2[[#This Row],[Rank 1Y]]+Table2[[#This Row],[Rank 6M]]+Table2[[#This Row],[Rank Sharpe]])/3</f>
        <v>65</v>
      </c>
    </row>
    <row r="32" spans="1:48" x14ac:dyDescent="0.3">
      <c r="A32" t="s">
        <v>1461</v>
      </c>
      <c r="B32" t="s">
        <v>1462</v>
      </c>
      <c r="C32" t="s">
        <v>10256</v>
      </c>
      <c r="D32" t="s">
        <v>201</v>
      </c>
      <c r="E32">
        <v>6994.26786051</v>
      </c>
      <c r="F32">
        <v>2436.6999999999998</v>
      </c>
      <c r="G32">
        <v>156.41308701393501</v>
      </c>
      <c r="H32">
        <f>(Table2[[#This Row],[1Y Return vs Nifty]]-AVERAGE(Table2[1Y Return vs Nifty]))/_xlfn.STDEV.P(Table2[1Y Return vs Nifty])</f>
        <v>1.6687545219884741</v>
      </c>
      <c r="I32">
        <v>8.2335529518877397</v>
      </c>
      <c r="J32">
        <f>(Table2[[#This Row],[1M Return vs Nifty]]-AVERAGE(Table2[1M Return vs Nifty]))/_xlfn.STDEV.P(Table2[1M Return vs Nifty])</f>
        <v>0.61336720476395001</v>
      </c>
      <c r="K32">
        <v>61.570421131145999</v>
      </c>
      <c r="L32">
        <f>(Table2[[#This Row],[6M Return vs Nifty]]-AVERAGE(Table2[6M Return vs Nifty]))/_xlfn.STDEV.P(Table2[6M Return vs Nifty])</f>
        <v>1.9240836364685601</v>
      </c>
      <c r="M32">
        <v>-0.43256270312105199</v>
      </c>
      <c r="N32">
        <f>(Table2[[#This Row],[1W Return vs Nifty]]-AVERAGE(Table2[1W Return vs Nifty]))/_xlfn.STDEV.P(Table2[1W Return vs Nifty])</f>
        <v>-0.34434185674369533</v>
      </c>
      <c r="O32">
        <v>2428.83</v>
      </c>
      <c r="P32">
        <v>2182.0631332389999</v>
      </c>
      <c r="Q32">
        <v>1604.2600197562199</v>
      </c>
      <c r="R32">
        <v>45.789971804575899</v>
      </c>
      <c r="S32" s="2">
        <f>(Table2[[#This Row],[Close Price]]-Table2[[#This Row],[20D EMA]])/Table2[[#This Row],[20D EMA]]</f>
        <v>3.2402432446897852E-3</v>
      </c>
      <c r="T32" s="2">
        <f>(Table2[[#This Row],[Close Price]]-Table2[[#This Row],[50D EMA]])/Table2[[#This Row],[50D EMA]]</f>
        <v>0.1166954626024149</v>
      </c>
      <c r="U32" s="2">
        <f>(Table2[[#This Row],[Close Price]]-Table2[[#This Row],[200D EMA]])/Table2[[#This Row],[200D EMA]]</f>
        <v>0.51889342749455025</v>
      </c>
      <c r="V32">
        <v>0.48298698639204901</v>
      </c>
      <c r="W32">
        <v>2390.35</v>
      </c>
      <c r="X32">
        <v>2449.85</v>
      </c>
      <c r="Y32">
        <v>2403.4499999999998</v>
      </c>
      <c r="Z32">
        <v>2510</v>
      </c>
      <c r="AA32">
        <v>2414</v>
      </c>
      <c r="AB32">
        <v>2510</v>
      </c>
      <c r="AC32" s="2">
        <f>(Table2[[#This Row],[Close Price]]/Table2[[#This Row],[Day Low]])-1</f>
        <v>1.9390465831363501E-2</v>
      </c>
      <c r="AD32" s="2">
        <f>(Table2[[#This Row],[Day High]]/Table2[[#This Row],[Close Price]])-1</f>
        <v>5.3966430007796884E-3</v>
      </c>
      <c r="AE32" s="2">
        <f>(Table2[[#This Row],[Close Price]]/Table2[[#This Row],[Current Week Low]])-1</f>
        <v>1.383427988932584E-2</v>
      </c>
      <c r="AF32" s="2">
        <f>(Table2[[#This Row],[Current Week High]]/Table2[[#This Row],[Close Price]])-1</f>
        <v>3.008166782944155E-2</v>
      </c>
      <c r="AG32" s="2">
        <f>(Table2[[#This Row],[Close Price]]/Table2[[#This Row],[Current Month Low]])-1</f>
        <v>9.4034797017397143E-3</v>
      </c>
      <c r="AH32" s="2">
        <f>(Table2[[#This Row],[Current Month High]]/Table2[[#This Row],[Close Price]])-1</f>
        <v>3.008166782944155E-2</v>
      </c>
      <c r="AI32">
        <v>21.1515574342348</v>
      </c>
      <c r="AJ32">
        <v>202.695652173913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0.43</v>
      </c>
      <c r="AM32" t="s">
        <v>10296</v>
      </c>
      <c r="AN32">
        <v>-8.18</v>
      </c>
      <c r="AO32" t="s">
        <v>10295</v>
      </c>
      <c r="AP32">
        <v>0.13066490182198801</v>
      </c>
      <c r="AQ32">
        <f>(Table2[[#This Row],[Sharpe Ratio]]-AVERAGE(Table2[Sharpe Ratio]))/_xlfn.STDEV.P(Table2[Sharpe Ratio])</f>
        <v>0.86360712179424348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4.7254706282715322</v>
      </c>
      <c r="AS32">
        <f>_xlfn.RANK.AVG(Table2[[#This Row],[1Y Return vs Nifty Z-Score]],Table2[1Y Return vs Nifty Z-Score])</f>
        <v>44</v>
      </c>
      <c r="AT32">
        <f>_xlfn.RANK.AVG(Table2[[#This Row],[6M Return vs Nifty Z-Score]],Table2[6M Return vs Nifty Z-Score])</f>
        <v>32</v>
      </c>
      <c r="AU32">
        <f>_xlfn.RANK.AVG(Table2[[#This Row],[Sharpe Ratio Z-Score]],Table2[Sharpe Ratio Z-Score])</f>
        <v>146</v>
      </c>
      <c r="AV32">
        <f>(Table2[[#This Row],[Rank 1Y]]+Table2[[#This Row],[Rank 6M]]+Table2[[#This Row],[Rank Sharpe]])/3</f>
        <v>74</v>
      </c>
    </row>
    <row r="33" spans="1:48" x14ac:dyDescent="0.3">
      <c r="A33" t="s">
        <v>1386</v>
      </c>
      <c r="B33" t="s">
        <v>1387</v>
      </c>
      <c r="C33" t="s">
        <v>10255</v>
      </c>
      <c r="D33" t="s">
        <v>46</v>
      </c>
      <c r="E33">
        <v>7785.3825843000004</v>
      </c>
      <c r="F33">
        <v>570.29999999999995</v>
      </c>
      <c r="G33">
        <v>96.204581253055693</v>
      </c>
      <c r="H33">
        <f>(Table2[[#This Row],[1Y Return vs Nifty]]-AVERAGE(Table2[1Y Return vs Nifty]))/_xlfn.STDEV.P(Table2[1Y Return vs Nifty])</f>
        <v>0.82357188357613409</v>
      </c>
      <c r="I33">
        <v>20.066862008253398</v>
      </c>
      <c r="J33">
        <f>(Table2[[#This Row],[1M Return vs Nifty]]-AVERAGE(Table2[1M Return vs Nifty]))/_xlfn.STDEV.P(Table2[1M Return vs Nifty])</f>
        <v>1.7831228780290935</v>
      </c>
      <c r="K33">
        <v>45.422003626149099</v>
      </c>
      <c r="L33">
        <f>(Table2[[#This Row],[6M Return vs Nifty]]-AVERAGE(Table2[6M Return vs Nifty]))/_xlfn.STDEV.P(Table2[6M Return vs Nifty])</f>
        <v>1.369532534380679</v>
      </c>
      <c r="M33">
        <v>6.4434996201126298</v>
      </c>
      <c r="N33">
        <f>(Table2[[#This Row],[1W Return vs Nifty]]-AVERAGE(Table2[1W Return vs Nifty]))/_xlfn.STDEV.P(Table2[1W Return vs Nifty])</f>
        <v>1.124791767703508</v>
      </c>
      <c r="O33">
        <v>511.56</v>
      </c>
      <c r="P33">
        <v>471.28508404941101</v>
      </c>
      <c r="Q33">
        <v>371.44521782349602</v>
      </c>
      <c r="R33">
        <v>81.501447289222995</v>
      </c>
      <c r="S33" s="2">
        <f>(Table2[[#This Row],[Close Price]]-Table2[[#This Row],[20D EMA]])/Table2[[#This Row],[20D EMA]]</f>
        <v>0.1148252404410039</v>
      </c>
      <c r="T33" s="2">
        <f>(Table2[[#This Row],[Close Price]]-Table2[[#This Row],[50D EMA]])/Table2[[#This Row],[50D EMA]]</f>
        <v>0.21009558609371967</v>
      </c>
      <c r="U33" s="2">
        <f>(Table2[[#This Row],[Close Price]]-Table2[[#This Row],[200D EMA]])/Table2[[#This Row],[200D EMA]]</f>
        <v>0.53535426661757723</v>
      </c>
      <c r="V33">
        <v>0.65420480026203198</v>
      </c>
      <c r="W33">
        <v>551.54999999999995</v>
      </c>
      <c r="X33">
        <v>577</v>
      </c>
      <c r="Y33">
        <v>525.04999999999995</v>
      </c>
      <c r="Z33">
        <v>576.4</v>
      </c>
      <c r="AA33">
        <v>550.85</v>
      </c>
      <c r="AB33">
        <v>576.4</v>
      </c>
      <c r="AC33" s="2">
        <f>(Table2[[#This Row],[Close Price]]/Table2[[#This Row],[Day Low]])-1</f>
        <v>3.3995104704922507E-2</v>
      </c>
      <c r="AD33" s="2">
        <f>(Table2[[#This Row],[Day High]]/Table2[[#This Row],[Close Price]])-1</f>
        <v>1.1748202700333277E-2</v>
      </c>
      <c r="AE33" s="2">
        <f>(Table2[[#This Row],[Close Price]]/Table2[[#This Row],[Current Week Low]])-1</f>
        <v>8.6182268355394775E-2</v>
      </c>
      <c r="AF33" s="2">
        <f>(Table2[[#This Row],[Current Week High]]/Table2[[#This Row],[Close Price]])-1</f>
        <v>1.0696124846572008E-2</v>
      </c>
      <c r="AG33" s="2">
        <f>(Table2[[#This Row],[Close Price]]/Table2[[#This Row],[Current Month Low]])-1</f>
        <v>3.5309067804302208E-2</v>
      </c>
      <c r="AH33" s="2">
        <f>(Table2[[#This Row],[Current Month High]]/Table2[[#This Row],[Close Price]])-1</f>
        <v>1.0696124846572008E-2</v>
      </c>
      <c r="AI33">
        <v>1.0696124846571999</v>
      </c>
      <c r="AJ33">
        <v>142.88756388415601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0.37</v>
      </c>
      <c r="AM33" t="s">
        <v>10296</v>
      </c>
      <c r="AN33">
        <v>14.13</v>
      </c>
      <c r="AO33" t="s">
        <v>10296</v>
      </c>
      <c r="AP33">
        <v>0.18395484156319999</v>
      </c>
      <c r="AQ33">
        <f>(Table2[[#This Row],[Sharpe Ratio]]-AVERAGE(Table2[Sharpe Ratio]))/_xlfn.STDEV.P(Table2[Sharpe Ratio])</f>
        <v>1.4796880272526838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6.5807070909420977</v>
      </c>
      <c r="AS33">
        <f>_xlfn.RANK.AVG(Table2[[#This Row],[1Y Return vs Nifty Z-Score]],Table2[1Y Return vs Nifty Z-Score])</f>
        <v>113</v>
      </c>
      <c r="AT33">
        <f>_xlfn.RANK.AVG(Table2[[#This Row],[6M Return vs Nifty Z-Score]],Table2[6M Return vs Nifty Z-Score])</f>
        <v>68</v>
      </c>
      <c r="AU33">
        <f>_xlfn.RANK.AVG(Table2[[#This Row],[Sharpe Ratio Z-Score]],Table2[Sharpe Ratio Z-Score])</f>
        <v>50</v>
      </c>
      <c r="AV33">
        <f>(Table2[[#This Row],[Rank 1Y]]+Table2[[#This Row],[Rank 6M]]+Table2[[#This Row],[Rank Sharpe]])/3</f>
        <v>77</v>
      </c>
    </row>
    <row r="34" spans="1:48" x14ac:dyDescent="0.3">
      <c r="A34" t="s">
        <v>759</v>
      </c>
      <c r="B34" t="s">
        <v>760</v>
      </c>
      <c r="C34" t="s">
        <v>10262</v>
      </c>
      <c r="D34" t="s">
        <v>685</v>
      </c>
      <c r="E34">
        <v>21129.64083036</v>
      </c>
      <c r="F34">
        <v>1568.95</v>
      </c>
      <c r="G34">
        <v>110.276378270905</v>
      </c>
      <c r="H34">
        <f>(Table2[[#This Row],[1Y Return vs Nifty]]-AVERAGE(Table2[1Y Return vs Nifty]))/_xlfn.STDEV.P(Table2[1Y Return vs Nifty])</f>
        <v>1.0211060754722641</v>
      </c>
      <c r="I34">
        <v>-14.955893794466199</v>
      </c>
      <c r="J34">
        <f>(Table2[[#This Row],[1M Return vs Nifty]]-AVERAGE(Table2[1M Return vs Nifty]))/_xlfn.STDEV.P(Table2[1M Return vs Nifty])</f>
        <v>-1.6789744185485231</v>
      </c>
      <c r="K34">
        <v>28.960326999637399</v>
      </c>
      <c r="L34">
        <f>(Table2[[#This Row],[6M Return vs Nifty]]-AVERAGE(Table2[6M Return vs Nifty]))/_xlfn.STDEV.P(Table2[6M Return vs Nifty])</f>
        <v>0.80422383384568352</v>
      </c>
      <c r="M34">
        <v>-2.2225035302314602</v>
      </c>
      <c r="N34">
        <f>(Table2[[#This Row],[1W Return vs Nifty]]-AVERAGE(Table2[1W Return vs Nifty]))/_xlfn.STDEV.P(Table2[1W Return vs Nifty])</f>
        <v>-0.72677909062293378</v>
      </c>
      <c r="O34">
        <v>1644.91</v>
      </c>
      <c r="P34">
        <v>1539.2967058495301</v>
      </c>
      <c r="Q34">
        <v>1151.0962388727201</v>
      </c>
      <c r="R34">
        <v>36.3965716313161</v>
      </c>
      <c r="S34" s="2">
        <f>(Table2[[#This Row],[Close Price]]-Table2[[#This Row],[20D EMA]])/Table2[[#This Row],[20D EMA]]</f>
        <v>-4.6178818294010028E-2</v>
      </c>
      <c r="T34" s="2">
        <f>(Table2[[#This Row],[Close Price]]-Table2[[#This Row],[50D EMA]])/Table2[[#This Row],[50D EMA]]</f>
        <v>1.9264183466243725E-2</v>
      </c>
      <c r="U34" s="2">
        <f>(Table2[[#This Row],[Close Price]]-Table2[[#This Row],[200D EMA]])/Table2[[#This Row],[200D EMA]]</f>
        <v>0.36300506162411611</v>
      </c>
      <c r="V34">
        <v>0.51568103716459002</v>
      </c>
      <c r="W34">
        <v>1511.25</v>
      </c>
      <c r="X34">
        <v>1567</v>
      </c>
      <c r="Y34">
        <v>1532.4</v>
      </c>
      <c r="Z34">
        <v>1707.7</v>
      </c>
      <c r="AA34">
        <v>1560</v>
      </c>
      <c r="AB34">
        <v>1636.75</v>
      </c>
      <c r="AC34" s="2">
        <f>(Table2[[#This Row],[Close Price]]/Table2[[#This Row],[Day Low]])-1</f>
        <v>3.8180314309346652E-2</v>
      </c>
      <c r="AD34" s="2">
        <f>(Table2[[#This Row],[Day High]]/Table2[[#This Row],[Close Price]])-1</f>
        <v>-1.2428694349724267E-3</v>
      </c>
      <c r="AE34" s="2">
        <f>(Table2[[#This Row],[Close Price]]/Table2[[#This Row],[Current Week Low]])-1</f>
        <v>2.3851474810754336E-2</v>
      </c>
      <c r="AF34" s="2">
        <f>(Table2[[#This Row],[Current Week High]]/Table2[[#This Row],[Close Price]])-1</f>
        <v>8.8434940565346176E-2</v>
      </c>
      <c r="AG34" s="2">
        <f>(Table2[[#This Row],[Close Price]]/Table2[[#This Row],[Current Month Low]])-1</f>
        <v>5.7371794871794446E-3</v>
      </c>
      <c r="AH34" s="2">
        <f>(Table2[[#This Row],[Current Month High]]/Table2[[#This Row],[Close Price]])-1</f>
        <v>4.3213614200579897E-2</v>
      </c>
      <c r="AI34">
        <v>20.905701265177299</v>
      </c>
      <c r="AJ34">
        <v>157.162760203245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0.24</v>
      </c>
      <c r="AM34" t="s">
        <v>10296</v>
      </c>
      <c r="AN34">
        <v>-8.15</v>
      </c>
      <c r="AO34" t="s">
        <v>10295</v>
      </c>
      <c r="AP34">
        <v>0.25182307019006001</v>
      </c>
      <c r="AQ34">
        <f>(Table2[[#This Row],[Sharpe Ratio]]-AVERAGE(Table2[Sharpe Ratio]))/_xlfn.STDEV.P(Table2[Sharpe Ratio])</f>
        <v>2.264307412212518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1.6838838123590087</v>
      </c>
      <c r="AS34">
        <f>_xlfn.RANK.AVG(Table2[[#This Row],[1Y Return vs Nifty Z-Score]],Table2[1Y Return vs Nifty Z-Score])</f>
        <v>94</v>
      </c>
      <c r="AT34">
        <f>_xlfn.RANK.AVG(Table2[[#This Row],[6M Return vs Nifty Z-Score]],Table2[6M Return vs Nifty Z-Score])</f>
        <v>131</v>
      </c>
      <c r="AU34">
        <f>_xlfn.RANK.AVG(Table2[[#This Row],[Sharpe Ratio Z-Score]],Table2[Sharpe Ratio Z-Score])</f>
        <v>7</v>
      </c>
      <c r="AV34">
        <f>(Table2[[#This Row],[Rank 1Y]]+Table2[[#This Row],[Rank 6M]]+Table2[[#This Row],[Rank Sharpe]])/3</f>
        <v>77.333333333333329</v>
      </c>
    </row>
    <row r="35" spans="1:48" x14ac:dyDescent="0.3">
      <c r="A35" t="s">
        <v>1347</v>
      </c>
      <c r="B35" t="s">
        <v>1348</v>
      </c>
      <c r="C35" t="s">
        <v>10269</v>
      </c>
      <c r="D35" t="s">
        <v>1349</v>
      </c>
      <c r="E35">
        <v>8253.2916998799992</v>
      </c>
      <c r="F35">
        <v>1327.1</v>
      </c>
      <c r="G35">
        <v>118.58463022287999</v>
      </c>
      <c r="H35">
        <f>(Table2[[#This Row],[1Y Return vs Nifty]]-AVERAGE(Table2[1Y Return vs Nifty]))/_xlfn.STDEV.P(Table2[1Y Return vs Nifty])</f>
        <v>1.1377339541519449</v>
      </c>
      <c r="I35">
        <v>-6.5062284695450501E-2</v>
      </c>
      <c r="J35">
        <f>(Table2[[#This Row],[1M Return vs Nifty]]-AVERAGE(Table2[1M Return vs Nifty]))/_xlfn.STDEV.P(Table2[1M Return vs Nifty])</f>
        <v>-0.20697410526172999</v>
      </c>
      <c r="K35">
        <v>81.205273750627697</v>
      </c>
      <c r="L35">
        <f>(Table2[[#This Row],[6M Return vs Nifty]]-AVERAGE(Table2[6M Return vs Nifty]))/_xlfn.STDEV.P(Table2[6M Return vs Nifty])</f>
        <v>2.5983620390487134</v>
      </c>
      <c r="M35">
        <v>-0.205341734611068</v>
      </c>
      <c r="N35">
        <f>(Table2[[#This Row],[1W Return vs Nifty]]-AVERAGE(Table2[1W Return vs Nifty]))/_xlfn.STDEV.P(Table2[1W Return vs Nifty])</f>
        <v>-0.29579401797709026</v>
      </c>
      <c r="O35">
        <v>1290.54</v>
      </c>
      <c r="P35">
        <v>1191.0476708487599</v>
      </c>
      <c r="Q35">
        <v>877.63402845235203</v>
      </c>
      <c r="R35">
        <v>57.586963246079797</v>
      </c>
      <c r="S35" s="2">
        <f>(Table2[[#This Row],[Close Price]]-Table2[[#This Row],[20D EMA]])/Table2[[#This Row],[20D EMA]]</f>
        <v>2.8329226525330441E-2</v>
      </c>
      <c r="T35" s="2">
        <f>(Table2[[#This Row],[Close Price]]-Table2[[#This Row],[50D EMA]])/Table2[[#This Row],[50D EMA]]</f>
        <v>0.11422912153825621</v>
      </c>
      <c r="U35" s="2">
        <f>(Table2[[#This Row],[Close Price]]-Table2[[#This Row],[200D EMA]])/Table2[[#This Row],[200D EMA]]</f>
        <v>0.51213371060856716</v>
      </c>
      <c r="V35">
        <v>0.91684108785323004</v>
      </c>
      <c r="W35">
        <v>1307.3</v>
      </c>
      <c r="X35">
        <v>1337.5</v>
      </c>
      <c r="Y35">
        <v>1301</v>
      </c>
      <c r="Z35">
        <v>1388.7</v>
      </c>
      <c r="AA35">
        <v>1319</v>
      </c>
      <c r="AB35">
        <v>1356.6</v>
      </c>
      <c r="AC35" s="2">
        <f>(Table2[[#This Row],[Close Price]]/Table2[[#This Row],[Day Low]])-1</f>
        <v>1.5145720186644285E-2</v>
      </c>
      <c r="AD35" s="2">
        <f>(Table2[[#This Row],[Day High]]/Table2[[#This Row],[Close Price]])-1</f>
        <v>7.8366362745836415E-3</v>
      </c>
      <c r="AE35" s="2">
        <f>(Table2[[#This Row],[Close Price]]/Table2[[#This Row],[Current Week Low]])-1</f>
        <v>2.0061491160645595E-2</v>
      </c>
      <c r="AF35" s="2">
        <f>(Table2[[#This Row],[Current Week High]]/Table2[[#This Row],[Close Price]])-1</f>
        <v>4.6416999472534304E-2</v>
      </c>
      <c r="AG35" s="2">
        <f>(Table2[[#This Row],[Close Price]]/Table2[[#This Row],[Current Month Low]])-1</f>
        <v>6.1410159211523485E-3</v>
      </c>
      <c r="AH35" s="2">
        <f>(Table2[[#This Row],[Current Month High]]/Table2[[#This Row],[Close Price]])-1</f>
        <v>2.2228920201944113E-2</v>
      </c>
      <c r="AI35">
        <v>5.8699419787506502</v>
      </c>
      <c r="AJ35">
        <v>204.765185440349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</v>
      </c>
      <c r="AM35">
        <v>0</v>
      </c>
      <c r="AN35">
        <v>5.72</v>
      </c>
      <c r="AO35" t="s">
        <v>10296</v>
      </c>
      <c r="AP35">
        <v>0.13845580744272601</v>
      </c>
      <c r="AQ35">
        <f>(Table2[[#This Row],[Sharpe Ratio]]-AVERAGE(Table2[Sharpe Ratio]))/_xlfn.STDEV.P(Table2[Sharpe Ratio])</f>
        <v>0.95367718403253043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4.1870050539943691</v>
      </c>
      <c r="AS35">
        <f>_xlfn.RANK.AVG(Table2[[#This Row],[1Y Return vs Nifty Z-Score]],Table2[1Y Return vs Nifty Z-Score])</f>
        <v>86</v>
      </c>
      <c r="AT35">
        <f>_xlfn.RANK.AVG(Table2[[#This Row],[6M Return vs Nifty Z-Score]],Table2[6M Return vs Nifty Z-Score])</f>
        <v>15</v>
      </c>
      <c r="AU35">
        <f>_xlfn.RANK.AVG(Table2[[#This Row],[Sharpe Ratio Z-Score]],Table2[Sharpe Ratio Z-Score])</f>
        <v>131</v>
      </c>
      <c r="AV35">
        <f>(Table2[[#This Row],[Rank 1Y]]+Table2[[#This Row],[Rank 6M]]+Table2[[#This Row],[Rank Sharpe]])/3</f>
        <v>77.333333333333329</v>
      </c>
    </row>
    <row r="36" spans="1:48" x14ac:dyDescent="0.3">
      <c r="A36" t="s">
        <v>722</v>
      </c>
      <c r="B36" t="s">
        <v>723</v>
      </c>
      <c r="C36" t="s">
        <v>10262</v>
      </c>
      <c r="D36" t="s">
        <v>163</v>
      </c>
      <c r="E36">
        <v>23210.140503168001</v>
      </c>
      <c r="F36">
        <v>178.02</v>
      </c>
      <c r="G36">
        <v>214.53662085309799</v>
      </c>
      <c r="H36">
        <f>(Table2[[#This Row],[1Y Return vs Nifty]]-AVERAGE(Table2[1Y Return vs Nifty]))/_xlfn.STDEV.P(Table2[1Y Return vs Nifty])</f>
        <v>2.48466916831992</v>
      </c>
      <c r="I36">
        <v>23.5863369998407</v>
      </c>
      <c r="J36">
        <f>(Table2[[#This Row],[1M Return vs Nifty]]-AVERAGE(Table2[1M Return vs Nifty]))/_xlfn.STDEV.P(Table2[1M Return vs Nifty])</f>
        <v>2.1310328175661972</v>
      </c>
      <c r="K36">
        <v>33.606124302912001</v>
      </c>
      <c r="L36">
        <f>(Table2[[#This Row],[6M Return vs Nifty]]-AVERAGE(Table2[6M Return vs Nifty]))/_xlfn.STDEV.P(Table2[6M Return vs Nifty])</f>
        <v>0.96376466896532453</v>
      </c>
      <c r="M36">
        <v>12.337674286720301</v>
      </c>
      <c r="N36">
        <f>(Table2[[#This Row],[1W Return vs Nifty]]-AVERAGE(Table2[1W Return vs Nifty]))/_xlfn.STDEV.P(Table2[1W Return vs Nifty])</f>
        <v>2.3841361110232313</v>
      </c>
      <c r="O36">
        <v>164.15</v>
      </c>
      <c r="P36">
        <v>155.52943362514799</v>
      </c>
      <c r="Q36">
        <v>124.559924398832</v>
      </c>
      <c r="R36">
        <v>66.963397961172305</v>
      </c>
      <c r="S36" s="2">
        <f>(Table2[[#This Row],[Close Price]]-Table2[[#This Row],[20D EMA]])/Table2[[#This Row],[20D EMA]]</f>
        <v>8.4495887907401798E-2</v>
      </c>
      <c r="T36" s="2">
        <f>(Table2[[#This Row],[Close Price]]-Table2[[#This Row],[50D EMA]])/Table2[[#This Row],[50D EMA]]</f>
        <v>0.14460649570073056</v>
      </c>
      <c r="U36" s="2">
        <f>(Table2[[#This Row],[Close Price]]-Table2[[#This Row],[200D EMA]])/Table2[[#This Row],[200D EMA]]</f>
        <v>0.42919161888692758</v>
      </c>
      <c r="V36">
        <v>1.4011576146089</v>
      </c>
      <c r="W36">
        <v>171.17</v>
      </c>
      <c r="X36">
        <v>184.2</v>
      </c>
      <c r="Y36">
        <v>171.5</v>
      </c>
      <c r="Z36">
        <v>190</v>
      </c>
      <c r="AA36">
        <v>175.8</v>
      </c>
      <c r="AB36">
        <v>184.95</v>
      </c>
      <c r="AC36" s="2">
        <f>(Table2[[#This Row],[Close Price]]/Table2[[#This Row],[Day Low]])-1</f>
        <v>4.0018694864754512E-2</v>
      </c>
      <c r="AD36" s="2">
        <f>(Table2[[#This Row],[Day High]]/Table2[[#This Row],[Close Price]])-1</f>
        <v>3.4715200539265023E-2</v>
      </c>
      <c r="AE36" s="2">
        <f>(Table2[[#This Row],[Close Price]]/Table2[[#This Row],[Current Week Low]])-1</f>
        <v>3.8017492711370338E-2</v>
      </c>
      <c r="AF36" s="2">
        <f>(Table2[[#This Row],[Current Week High]]/Table2[[#This Row],[Close Price]])-1</f>
        <v>6.7295809459611222E-2</v>
      </c>
      <c r="AG36" s="2">
        <f>(Table2[[#This Row],[Close Price]]/Table2[[#This Row],[Current Month Low]])-1</f>
        <v>1.2627986348122899E-2</v>
      </c>
      <c r="AH36" s="2">
        <f>(Table2[[#This Row],[Current Month High]]/Table2[[#This Row],[Close Price]])-1</f>
        <v>3.8928210313447842E-2</v>
      </c>
      <c r="AI36">
        <v>6.7295809459611204</v>
      </c>
      <c r="AJ36">
        <v>282.83870967741899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10296</v>
      </c>
      <c r="AN36">
        <v>4.7300000000000004</v>
      </c>
      <c r="AO36" t="s">
        <v>10296</v>
      </c>
      <c r="AP36">
        <v>0.15064383114490101</v>
      </c>
      <c r="AQ36">
        <f>(Table2[[#This Row],[Sharpe Ratio]]-AVERAGE(Table2[Sharpe Ratio]))/_xlfn.STDEV.P(Table2[Sharpe Ratio])</f>
        <v>1.0945819911058614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9.058184756980534</v>
      </c>
      <c r="AS36">
        <f>_xlfn.RANK.AVG(Table2[[#This Row],[1Y Return vs Nifty Z-Score]],Table2[1Y Return vs Nifty Z-Score])</f>
        <v>16</v>
      </c>
      <c r="AT36">
        <f>_xlfn.RANK.AVG(Table2[[#This Row],[6M Return vs Nifty Z-Score]],Table2[6M Return vs Nifty Z-Score])</f>
        <v>112</v>
      </c>
      <c r="AU36">
        <f>_xlfn.RANK.AVG(Table2[[#This Row],[Sharpe Ratio Z-Score]],Table2[Sharpe Ratio Z-Score])</f>
        <v>107</v>
      </c>
      <c r="AV36">
        <f>(Table2[[#This Row],[Rank 1Y]]+Table2[[#This Row],[Rank 6M]]+Table2[[#This Row],[Rank Sharpe]])/3</f>
        <v>78.333333333333329</v>
      </c>
    </row>
    <row r="37" spans="1:48" x14ac:dyDescent="0.3">
      <c r="A37" t="s">
        <v>1374</v>
      </c>
      <c r="B37" t="s">
        <v>1375</v>
      </c>
      <c r="C37" t="s">
        <v>10252</v>
      </c>
      <c r="D37" t="s">
        <v>521</v>
      </c>
      <c r="E37">
        <v>7952.2314150000002</v>
      </c>
      <c r="F37">
        <v>398.85</v>
      </c>
      <c r="G37">
        <v>95.210221354292997</v>
      </c>
      <c r="H37">
        <f>(Table2[[#This Row],[1Y Return vs Nifty]]-AVERAGE(Table2[1Y Return vs Nifty]))/_xlfn.STDEV.P(Table2[1Y Return vs Nifty])</f>
        <v>0.80961346171950432</v>
      </c>
      <c r="I37">
        <v>-1.0566181586290899</v>
      </c>
      <c r="J37">
        <f>(Table2[[#This Row],[1M Return vs Nifty]]-AVERAGE(Table2[1M Return vs Nifty]))/_xlfn.STDEV.P(Table2[1M Return vs Nifty])</f>
        <v>-0.30499217471030093</v>
      </c>
      <c r="K37">
        <v>30.5340050760441</v>
      </c>
      <c r="L37">
        <f>(Table2[[#This Row],[6M Return vs Nifty]]-AVERAGE(Table2[6M Return vs Nifty]))/_xlfn.STDEV.P(Table2[6M Return vs Nifty])</f>
        <v>0.85826534666468468</v>
      </c>
      <c r="M37">
        <v>9.2625080065257395E-2</v>
      </c>
      <c r="N37">
        <f>(Table2[[#This Row],[1W Return vs Nifty]]-AVERAGE(Table2[1W Return vs Nifty]))/_xlfn.STDEV.P(Table2[1W Return vs Nifty])</f>
        <v>-0.23213068192336014</v>
      </c>
      <c r="O37">
        <v>388.48</v>
      </c>
      <c r="P37">
        <v>372.45817237018099</v>
      </c>
      <c r="Q37">
        <v>301.20919816985099</v>
      </c>
      <c r="R37">
        <v>61.706462723264302</v>
      </c>
      <c r="S37" s="2">
        <f>(Table2[[#This Row],[Close Price]]-Table2[[#This Row],[20D EMA]])/Table2[[#This Row],[20D EMA]]</f>
        <v>2.6693780889621099E-2</v>
      </c>
      <c r="T37" s="2">
        <f>(Table2[[#This Row],[Close Price]]-Table2[[#This Row],[50D EMA]])/Table2[[#This Row],[50D EMA]]</f>
        <v>7.0858500598527788E-2</v>
      </c>
      <c r="U37" s="2">
        <f>(Table2[[#This Row],[Close Price]]-Table2[[#This Row],[200D EMA]])/Table2[[#This Row],[200D EMA]]</f>
        <v>0.32416274942271073</v>
      </c>
      <c r="V37">
        <v>0.96140454073579296</v>
      </c>
      <c r="W37">
        <v>391.05</v>
      </c>
      <c r="X37">
        <v>396.7</v>
      </c>
      <c r="Y37">
        <v>390</v>
      </c>
      <c r="Z37">
        <v>413.9</v>
      </c>
      <c r="AA37">
        <v>392.45</v>
      </c>
      <c r="AB37">
        <v>403.55</v>
      </c>
      <c r="AC37" s="2">
        <f>(Table2[[#This Row],[Close Price]]/Table2[[#This Row],[Day Low]])-1</f>
        <v>1.9946298427311104E-2</v>
      </c>
      <c r="AD37" s="2">
        <f>(Table2[[#This Row],[Day High]]/Table2[[#This Row],[Close Price]])-1</f>
        <v>-5.3904976808324401E-3</v>
      </c>
      <c r="AE37" s="2">
        <f>(Table2[[#This Row],[Close Price]]/Table2[[#This Row],[Current Week Low]])-1</f>
        <v>2.2692307692307789E-2</v>
      </c>
      <c r="AF37" s="2">
        <f>(Table2[[#This Row],[Current Week High]]/Table2[[#This Row],[Close Price]])-1</f>
        <v>3.7733483765826525E-2</v>
      </c>
      <c r="AG37" s="2">
        <f>(Table2[[#This Row],[Close Price]]/Table2[[#This Row],[Current Month Low]])-1</f>
        <v>1.6307809912090798E-2</v>
      </c>
      <c r="AH37" s="2">
        <f>(Table2[[#This Row],[Current Month High]]/Table2[[#This Row],[Close Price]])-1</f>
        <v>1.178387865112196E-2</v>
      </c>
      <c r="AI37">
        <v>13.1252350507709</v>
      </c>
      <c r="AJ37">
        <v>127.621629333713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0.13</v>
      </c>
      <c r="AM37" t="s">
        <v>10296</v>
      </c>
      <c r="AN37">
        <v>4.63</v>
      </c>
      <c r="AO37" t="s">
        <v>10296</v>
      </c>
      <c r="AP37">
        <v>0.32651176096094697</v>
      </c>
      <c r="AQ37">
        <f>(Table2[[#This Row],[Sharpe Ratio]]-AVERAGE(Table2[Sharpe Ratio]))/_xlfn.STDEV.P(Table2[Sharpe Ratio])</f>
        <v>3.1277776368194372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4.2585335885699651</v>
      </c>
      <c r="AS37">
        <f>_xlfn.RANK.AVG(Table2[[#This Row],[1Y Return vs Nifty Z-Score]],Table2[1Y Return vs Nifty Z-Score])</f>
        <v>115</v>
      </c>
      <c r="AT37">
        <f>_xlfn.RANK.AVG(Table2[[#This Row],[6M Return vs Nifty Z-Score]],Table2[6M Return vs Nifty Z-Score])</f>
        <v>123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79.666666666666671</v>
      </c>
    </row>
    <row r="38" spans="1:48" x14ac:dyDescent="0.3">
      <c r="A38" t="s">
        <v>255</v>
      </c>
      <c r="B38" t="s">
        <v>256</v>
      </c>
      <c r="C38" t="s">
        <v>10262</v>
      </c>
      <c r="D38" t="s">
        <v>257</v>
      </c>
      <c r="E38">
        <v>105751.8</v>
      </c>
      <c r="F38">
        <v>3815</v>
      </c>
      <c r="G38">
        <v>71.207413457445895</v>
      </c>
      <c r="H38">
        <f>(Table2[[#This Row],[1Y Return vs Nifty]]-AVERAGE(Table2[1Y Return vs Nifty]))/_xlfn.STDEV.P(Table2[1Y Return vs Nifty])</f>
        <v>0.47267175803179756</v>
      </c>
      <c r="I38">
        <v>-5.8611276871149798</v>
      </c>
      <c r="J38">
        <f>(Table2[[#This Row],[1M Return vs Nifty]]-AVERAGE(Table2[1M Return vs Nifty]))/_xlfn.STDEV.P(Table2[1M Return vs Nifty])</f>
        <v>-0.77993136977674848</v>
      </c>
      <c r="K38">
        <v>53.317829369393301</v>
      </c>
      <c r="L38">
        <f>(Table2[[#This Row],[6M Return vs Nifty]]-AVERAGE(Table2[6M Return vs Nifty]))/_xlfn.STDEV.P(Table2[6M Return vs Nifty])</f>
        <v>1.6406822533209422</v>
      </c>
      <c r="M38">
        <v>8.4571165773144408</v>
      </c>
      <c r="N38">
        <f>(Table2[[#This Row],[1W Return vs Nifty]]-AVERAGE(Table2[1W Return vs Nifty]))/_xlfn.STDEV.P(Table2[1W Return vs Nifty])</f>
        <v>1.5550194531894979</v>
      </c>
      <c r="O38">
        <v>3789.25</v>
      </c>
      <c r="P38">
        <v>3722.4860782306801</v>
      </c>
      <c r="Q38">
        <v>2980.1250920153202</v>
      </c>
      <c r="R38">
        <v>54.943198509825699</v>
      </c>
      <c r="S38" s="2">
        <f>(Table2[[#This Row],[Close Price]]-Table2[[#This Row],[20D EMA]])/Table2[[#This Row],[20D EMA]]</f>
        <v>6.7955400145147454E-3</v>
      </c>
      <c r="T38" s="2">
        <f>(Table2[[#This Row],[Close Price]]-Table2[[#This Row],[50D EMA]])/Table2[[#This Row],[50D EMA]]</f>
        <v>2.4852724718125035E-2</v>
      </c>
      <c r="U38" s="2">
        <f>(Table2[[#This Row],[Close Price]]-Table2[[#This Row],[200D EMA]])/Table2[[#This Row],[200D EMA]]</f>
        <v>0.28014760528729776</v>
      </c>
      <c r="V38">
        <v>0.87364299743449603</v>
      </c>
      <c r="W38">
        <v>3471.6</v>
      </c>
      <c r="X38">
        <v>3702.4</v>
      </c>
      <c r="Y38">
        <v>3696</v>
      </c>
      <c r="Z38">
        <v>3867.95</v>
      </c>
      <c r="AA38">
        <v>3790.15</v>
      </c>
      <c r="AB38">
        <v>3864.95</v>
      </c>
      <c r="AC38" s="2">
        <f>(Table2[[#This Row],[Close Price]]/Table2[[#This Row],[Day Low]])-1</f>
        <v>9.8916925913123732E-2</v>
      </c>
      <c r="AD38" s="2">
        <f>(Table2[[#This Row],[Day High]]/Table2[[#This Row],[Close Price]])-1</f>
        <v>-2.9515072083879379E-2</v>
      </c>
      <c r="AE38" s="2">
        <f>(Table2[[#This Row],[Close Price]]/Table2[[#This Row],[Current Week Low]])-1</f>
        <v>3.2196969696969724E-2</v>
      </c>
      <c r="AF38" s="2">
        <f>(Table2[[#This Row],[Current Week High]]/Table2[[#This Row],[Close Price]])-1</f>
        <v>1.3879423328964524E-2</v>
      </c>
      <c r="AG38" s="2">
        <f>(Table2[[#This Row],[Close Price]]/Table2[[#This Row],[Current Month Low]])-1</f>
        <v>6.5564687413426359E-3</v>
      </c>
      <c r="AH38" s="2">
        <f>(Table2[[#This Row],[Current Month High]]/Table2[[#This Row],[Close Price]])-1</f>
        <v>1.30930537352556E-2</v>
      </c>
      <c r="AI38">
        <v>9.3551769331585692</v>
      </c>
      <c r="AJ38">
        <v>130.750619972176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-0.08</v>
      </c>
      <c r="AM38" t="s">
        <v>10295</v>
      </c>
      <c r="AN38">
        <v>-1.95</v>
      </c>
      <c r="AO38" t="s">
        <v>10295</v>
      </c>
      <c r="AP38">
        <v>0.20804981228771</v>
      </c>
      <c r="AQ38">
        <f>(Table2[[#This Row],[Sharpe Ratio]]-AVERAGE(Table2[Sharpe Ratio]))/_xlfn.STDEV.P(Table2[Sharpe Ratio])</f>
        <v>1.7582481354652046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4.6466902302306936</v>
      </c>
      <c r="AS38">
        <f>_xlfn.RANK.AVG(Table2[[#This Row],[1Y Return vs Nifty Z-Score]],Table2[1Y Return vs Nifty Z-Score])</f>
        <v>164</v>
      </c>
      <c r="AT38">
        <f>_xlfn.RANK.AVG(Table2[[#This Row],[6M Return vs Nifty Z-Score]],Table2[6M Return vs Nifty Z-Score])</f>
        <v>52</v>
      </c>
      <c r="AU38">
        <f>_xlfn.RANK.AVG(Table2[[#This Row],[Sharpe Ratio Z-Score]],Table2[Sharpe Ratio Z-Score])</f>
        <v>29</v>
      </c>
      <c r="AV38">
        <f>(Table2[[#This Row],[Rank 1Y]]+Table2[[#This Row],[Rank 6M]]+Table2[[#This Row],[Rank Sharpe]])/3</f>
        <v>81.666666666666671</v>
      </c>
    </row>
    <row r="39" spans="1:48" x14ac:dyDescent="0.3">
      <c r="A39" t="s">
        <v>350</v>
      </c>
      <c r="B39" t="s">
        <v>351</v>
      </c>
      <c r="C39" t="s">
        <v>10264</v>
      </c>
      <c r="D39" t="s">
        <v>133</v>
      </c>
      <c r="E39">
        <v>70365.250434889997</v>
      </c>
      <c r="F39">
        <v>1755.35</v>
      </c>
      <c r="G39">
        <v>185.858102096598</v>
      </c>
      <c r="H39">
        <f>(Table2[[#This Row],[1Y Return vs Nifty]]-AVERAGE(Table2[1Y Return vs Nifty]))/_xlfn.STDEV.P(Table2[1Y Return vs Nifty])</f>
        <v>2.0820917277728812</v>
      </c>
      <c r="I39">
        <v>-6.5335536278163504</v>
      </c>
      <c r="J39">
        <f>(Table2[[#This Row],[1M Return vs Nifty]]-AVERAGE(Table2[1M Return vs Nifty]))/_xlfn.STDEV.P(Table2[1M Return vs Nifty])</f>
        <v>-0.84640255338560932</v>
      </c>
      <c r="K39">
        <v>26.095525345445601</v>
      </c>
      <c r="L39">
        <f>(Table2[[#This Row],[6M Return vs Nifty]]-AVERAGE(Table2[6M Return vs Nifty]))/_xlfn.STDEV.P(Table2[6M Return vs Nifty])</f>
        <v>0.70584398243896496</v>
      </c>
      <c r="M39">
        <v>-4.8437412502963699</v>
      </c>
      <c r="N39">
        <f>(Table2[[#This Row],[1W Return vs Nifty]]-AVERAGE(Table2[1W Return vs Nifty]))/_xlfn.STDEV.P(Table2[1W Return vs Nifty])</f>
        <v>-1.2868305112164657</v>
      </c>
      <c r="O39">
        <v>1813.22</v>
      </c>
      <c r="P39">
        <v>1748.1721541433899</v>
      </c>
      <c r="Q39">
        <v>1354.2947426289199</v>
      </c>
      <c r="R39">
        <v>38.525565781181399</v>
      </c>
      <c r="S39" s="2">
        <f>(Table2[[#This Row],[Close Price]]-Table2[[#This Row],[20D EMA]])/Table2[[#This Row],[20D EMA]]</f>
        <v>-3.1915597666030665E-2</v>
      </c>
      <c r="T39" s="2">
        <f>(Table2[[#This Row],[Close Price]]-Table2[[#This Row],[50D EMA]])/Table2[[#This Row],[50D EMA]]</f>
        <v>4.1059147633701948E-3</v>
      </c>
      <c r="U39" s="2">
        <f>(Table2[[#This Row],[Close Price]]-Table2[[#This Row],[200D EMA]])/Table2[[#This Row],[200D EMA]]</f>
        <v>0.29613587408052877</v>
      </c>
      <c r="V39">
        <v>0.80477998087025404</v>
      </c>
      <c r="W39">
        <v>1691.4</v>
      </c>
      <c r="X39">
        <v>1745</v>
      </c>
      <c r="Y39">
        <v>1748.05</v>
      </c>
      <c r="Z39">
        <v>1904.95</v>
      </c>
      <c r="AA39">
        <v>1748.05</v>
      </c>
      <c r="AB39">
        <v>1820</v>
      </c>
      <c r="AC39" s="2">
        <f>(Table2[[#This Row],[Close Price]]/Table2[[#This Row],[Day Low]])-1</f>
        <v>3.7808915691143419E-2</v>
      </c>
      <c r="AD39" s="2">
        <f>(Table2[[#This Row],[Day High]]/Table2[[#This Row],[Close Price]])-1</f>
        <v>-5.8962600051271075E-3</v>
      </c>
      <c r="AE39" s="2">
        <f>(Table2[[#This Row],[Close Price]]/Table2[[#This Row],[Current Week Low]])-1</f>
        <v>4.1760819198535248E-3</v>
      </c>
      <c r="AF39" s="2">
        <f>(Table2[[#This Row],[Current Week High]]/Table2[[#This Row],[Close Price]])-1</f>
        <v>8.5225168769761162E-2</v>
      </c>
      <c r="AG39" s="2">
        <f>(Table2[[#This Row],[Close Price]]/Table2[[#This Row],[Current Month Low]])-1</f>
        <v>4.1760819198535248E-3</v>
      </c>
      <c r="AH39" s="2">
        <f>(Table2[[#This Row],[Current Month High]]/Table2[[#This Row],[Close Price]])-1</f>
        <v>3.6830261771156891E-2</v>
      </c>
      <c r="AI39">
        <v>18.198649841911799</v>
      </c>
      <c r="AJ39">
        <v>223.26887661141799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0.05</v>
      </c>
      <c r="AM39" t="s">
        <v>10296</v>
      </c>
      <c r="AN39">
        <v>0.04</v>
      </c>
      <c r="AO39" t="s">
        <v>10296</v>
      </c>
      <c r="AP39">
        <v>0.17109435079280899</v>
      </c>
      <c r="AQ39">
        <f>(Table2[[#This Row],[Sharpe Ratio]]-AVERAGE(Table2[Sharpe Ratio]))/_xlfn.STDEV.P(Table2[Sharpe Ratio])</f>
        <v>1.3310088799888891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1.9857115255986604</v>
      </c>
      <c r="AS39">
        <f>_xlfn.RANK.AVG(Table2[[#This Row],[1Y Return vs Nifty Z-Score]],Table2[1Y Return vs Nifty Z-Score])</f>
        <v>27</v>
      </c>
      <c r="AT39">
        <f>_xlfn.RANK.AVG(Table2[[#This Row],[6M Return vs Nifty Z-Score]],Table2[6M Return vs Nifty Z-Score])</f>
        <v>145</v>
      </c>
      <c r="AU39">
        <f>_xlfn.RANK.AVG(Table2[[#This Row],[Sharpe Ratio Z-Score]],Table2[Sharpe Ratio Z-Score])</f>
        <v>73</v>
      </c>
      <c r="AV39">
        <f>(Table2[[#This Row],[Rank 1Y]]+Table2[[#This Row],[Rank 6M]]+Table2[[#This Row],[Rank Sharpe]])/3</f>
        <v>81.666666666666671</v>
      </c>
    </row>
    <row r="40" spans="1:48" x14ac:dyDescent="0.3">
      <c r="A40" t="s">
        <v>563</v>
      </c>
      <c r="B40" t="s">
        <v>564</v>
      </c>
      <c r="C40" t="s">
        <v>10262</v>
      </c>
      <c r="D40" t="s">
        <v>231</v>
      </c>
      <c r="E40">
        <v>35377.440069949997</v>
      </c>
      <c r="F40">
        <v>8807.2999999999993</v>
      </c>
      <c r="G40">
        <v>110.525786898693</v>
      </c>
      <c r="H40">
        <f>(Table2[[#This Row],[1Y Return vs Nifty]]-AVERAGE(Table2[1Y Return vs Nifty]))/_xlfn.STDEV.P(Table2[1Y Return vs Nifty])</f>
        <v>1.0246071728573054</v>
      </c>
      <c r="I40">
        <v>5.37939010692424</v>
      </c>
      <c r="J40">
        <f>(Table2[[#This Row],[1M Return vs Nifty]]-AVERAGE(Table2[1M Return vs Nifty]))/_xlfn.STDEV.P(Table2[1M Return vs Nifty])</f>
        <v>0.3312252304087196</v>
      </c>
      <c r="K40">
        <v>24.484005775693799</v>
      </c>
      <c r="L40">
        <f>(Table2[[#This Row],[6M Return vs Nifty]]-AVERAGE(Table2[6M Return vs Nifty]))/_xlfn.STDEV.P(Table2[6M Return vs Nifty])</f>
        <v>0.65050295888879273</v>
      </c>
      <c r="M40">
        <v>13.3245543530614</v>
      </c>
      <c r="N40">
        <f>(Table2[[#This Row],[1W Return vs Nifty]]-AVERAGE(Table2[1W Return vs Nifty]))/_xlfn.STDEV.P(Table2[1W Return vs Nifty])</f>
        <v>2.5949920661618919</v>
      </c>
      <c r="O40">
        <v>8565.85</v>
      </c>
      <c r="P40">
        <v>8308.2797031571408</v>
      </c>
      <c r="Q40">
        <v>6824.5728422994698</v>
      </c>
      <c r="R40">
        <v>56.0444953706197</v>
      </c>
      <c r="S40" s="2">
        <f>(Table2[[#This Row],[Close Price]]-Table2[[#This Row],[20D EMA]])/Table2[[#This Row],[20D EMA]]</f>
        <v>2.8187512039085309E-2</v>
      </c>
      <c r="T40" s="2">
        <f>(Table2[[#This Row],[Close Price]]-Table2[[#This Row],[50D EMA]])/Table2[[#This Row],[50D EMA]]</f>
        <v>6.0063011197520354E-2</v>
      </c>
      <c r="U40" s="2">
        <f>(Table2[[#This Row],[Close Price]]-Table2[[#This Row],[200D EMA]])/Table2[[#This Row],[200D EMA]]</f>
        <v>0.29052765697090427</v>
      </c>
      <c r="V40">
        <v>1.78444614572286</v>
      </c>
      <c r="W40">
        <v>8670.9</v>
      </c>
      <c r="X40">
        <v>8858.2000000000007</v>
      </c>
      <c r="Y40">
        <v>8201</v>
      </c>
      <c r="Z40">
        <v>9659.9</v>
      </c>
      <c r="AA40">
        <v>8730</v>
      </c>
      <c r="AB40">
        <v>9329.9500000000007</v>
      </c>
      <c r="AC40" s="2">
        <f>(Table2[[#This Row],[Close Price]]/Table2[[#This Row],[Day Low]])-1</f>
        <v>1.5730777658605088E-2</v>
      </c>
      <c r="AD40" s="2">
        <f>(Table2[[#This Row],[Day High]]/Table2[[#This Row],[Close Price]])-1</f>
        <v>5.7792967197667355E-3</v>
      </c>
      <c r="AE40" s="2">
        <f>(Table2[[#This Row],[Close Price]]/Table2[[#This Row],[Current Week Low]])-1</f>
        <v>7.3930008535544323E-2</v>
      </c>
      <c r="AF40" s="2">
        <f>(Table2[[#This Row],[Current Week High]]/Table2[[#This Row],[Close Price]])-1</f>
        <v>9.6806058610470869E-2</v>
      </c>
      <c r="AG40" s="2">
        <f>(Table2[[#This Row],[Close Price]]/Table2[[#This Row],[Current Month Low]])-1</f>
        <v>8.854524627720517E-3</v>
      </c>
      <c r="AH40" s="2">
        <f>(Table2[[#This Row],[Current Month High]]/Table2[[#This Row],[Close Price]])-1</f>
        <v>5.9342817889705302E-2</v>
      </c>
      <c r="AI40">
        <v>9.6806058610470807</v>
      </c>
      <c r="AJ40">
        <v>148.432365344202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-0.06</v>
      </c>
      <c r="AM40" t="s">
        <v>10295</v>
      </c>
      <c r="AN40">
        <v>-0.27</v>
      </c>
      <c r="AO40" t="s">
        <v>10295</v>
      </c>
      <c r="AP40">
        <v>0.26619428746217799</v>
      </c>
      <c r="AQ40">
        <f>(Table2[[#This Row],[Sharpe Ratio]]-AVERAGE(Table2[Sharpe Ratio]))/_xlfn.STDEV.P(Table2[Sharpe Ratio])</f>
        <v>2.4304519526744257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7.0317793809911358</v>
      </c>
      <c r="AS40">
        <f>_xlfn.RANK.AVG(Table2[[#This Row],[1Y Return vs Nifty Z-Score]],Table2[1Y Return vs Nifty Z-Score])</f>
        <v>93</v>
      </c>
      <c r="AT40">
        <f>_xlfn.RANK.AVG(Table2[[#This Row],[6M Return vs Nifty Z-Score]],Table2[6M Return vs Nifty Z-Score])</f>
        <v>154</v>
      </c>
      <c r="AU40">
        <f>_xlfn.RANK.AVG(Table2[[#This Row],[Sharpe Ratio Z-Score]],Table2[Sharpe Ratio Z-Score])</f>
        <v>5</v>
      </c>
      <c r="AV40">
        <f>(Table2[[#This Row],[Rank 1Y]]+Table2[[#This Row],[Rank 6M]]+Table2[[#This Row],[Rank Sharpe]])/3</f>
        <v>84</v>
      </c>
    </row>
    <row r="41" spans="1:48" x14ac:dyDescent="0.3">
      <c r="A41" t="s">
        <v>1394</v>
      </c>
      <c r="B41" t="s">
        <v>1395</v>
      </c>
      <c r="C41" t="s">
        <v>10262</v>
      </c>
      <c r="D41" t="s">
        <v>372</v>
      </c>
      <c r="E41">
        <v>7738.2811505999998</v>
      </c>
      <c r="F41">
        <v>341</v>
      </c>
      <c r="G41">
        <v>115.61659634791501</v>
      </c>
      <c r="H41">
        <f>(Table2[[#This Row],[1Y Return vs Nifty]]-AVERAGE(Table2[1Y Return vs Nifty]))/_xlfn.STDEV.P(Table2[1Y Return vs Nifty])</f>
        <v>1.096069895732976</v>
      </c>
      <c r="I41">
        <v>0.589727031445476</v>
      </c>
      <c r="J41">
        <f>(Table2[[#This Row],[1M Return vs Nifty]]-AVERAGE(Table2[1M Return vs Nifty]))/_xlfn.STDEV.P(Table2[1M Return vs Nifty])</f>
        <v>-0.14224635128346155</v>
      </c>
      <c r="K41">
        <v>81.5542474507007</v>
      </c>
      <c r="L41">
        <f>(Table2[[#This Row],[6M Return vs Nifty]]-AVERAGE(Table2[6M Return vs Nifty]))/_xlfn.STDEV.P(Table2[6M Return vs Nifty])</f>
        <v>2.6103461080706647</v>
      </c>
      <c r="M41">
        <v>-0.84960097356271502</v>
      </c>
      <c r="N41">
        <f>(Table2[[#This Row],[1W Return vs Nifty]]-AVERAGE(Table2[1W Return vs Nifty]))/_xlfn.STDEV.P(Table2[1W Return vs Nifty])</f>
        <v>-0.43344589870633704</v>
      </c>
      <c r="O41">
        <v>332.87</v>
      </c>
      <c r="P41">
        <v>314.95924046041102</v>
      </c>
      <c r="Q41">
        <v>244.362421262006</v>
      </c>
      <c r="R41">
        <v>57.018318712081502</v>
      </c>
      <c r="S41" s="2">
        <f>(Table2[[#This Row],[Close Price]]-Table2[[#This Row],[20D EMA]])/Table2[[#This Row],[20D EMA]]</f>
        <v>2.4423949289512407E-2</v>
      </c>
      <c r="T41" s="2">
        <f>(Table2[[#This Row],[Close Price]]-Table2[[#This Row],[50D EMA]])/Table2[[#This Row],[50D EMA]]</f>
        <v>8.2679776283186027E-2</v>
      </c>
      <c r="U41" s="2">
        <f>(Table2[[#This Row],[Close Price]]-Table2[[#This Row],[200D EMA]])/Table2[[#This Row],[200D EMA]]</f>
        <v>0.39546824850936863</v>
      </c>
      <c r="V41">
        <v>0.72053105824836805</v>
      </c>
      <c r="W41">
        <v>330.1</v>
      </c>
      <c r="X41">
        <v>341.45</v>
      </c>
      <c r="Y41">
        <v>333.2</v>
      </c>
      <c r="Z41">
        <v>351</v>
      </c>
      <c r="AA41">
        <v>333.2</v>
      </c>
      <c r="AB41">
        <v>349.9</v>
      </c>
      <c r="AC41" s="2">
        <f>(Table2[[#This Row],[Close Price]]/Table2[[#This Row],[Day Low]])-1</f>
        <v>3.3020296879733291E-2</v>
      </c>
      <c r="AD41" s="2">
        <f>(Table2[[#This Row],[Day High]]/Table2[[#This Row],[Close Price]])-1</f>
        <v>1.3196480938415522E-3</v>
      </c>
      <c r="AE41" s="2">
        <f>(Table2[[#This Row],[Close Price]]/Table2[[#This Row],[Current Week Low]])-1</f>
        <v>2.340936374549818E-2</v>
      </c>
      <c r="AF41" s="2">
        <f>(Table2[[#This Row],[Current Week High]]/Table2[[#This Row],[Close Price]])-1</f>
        <v>2.9325513196480912E-2</v>
      </c>
      <c r="AG41" s="2">
        <f>(Table2[[#This Row],[Close Price]]/Table2[[#This Row],[Current Month Low]])-1</f>
        <v>2.340936374549818E-2</v>
      </c>
      <c r="AH41" s="2">
        <f>(Table2[[#This Row],[Current Month High]]/Table2[[#This Row],[Close Price]])-1</f>
        <v>2.6099706744868056E-2</v>
      </c>
      <c r="AI41">
        <v>6.3049853372433899</v>
      </c>
      <c r="AJ41">
        <v>163.32046332046301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0.09</v>
      </c>
      <c r="AM41" t="s">
        <v>10296</v>
      </c>
      <c r="AN41">
        <v>1.4</v>
      </c>
      <c r="AO41" t="s">
        <v>10296</v>
      </c>
      <c r="AP41">
        <v>0.12767621092883299</v>
      </c>
      <c r="AQ41">
        <f>(Table2[[#This Row],[Sharpe Ratio]]-AVERAGE(Table2[Sharpe Ratio]))/_xlfn.STDEV.P(Table2[Sharpe Ratio])</f>
        <v>0.82905509564199065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3.9597788494558324</v>
      </c>
      <c r="AS41">
        <f>_xlfn.RANK.AVG(Table2[[#This Row],[1Y Return vs Nifty Z-Score]],Table2[1Y Return vs Nifty Z-Score])</f>
        <v>88</v>
      </c>
      <c r="AT41">
        <f>_xlfn.RANK.AVG(Table2[[#This Row],[6M Return vs Nifty Z-Score]],Table2[6M Return vs Nifty Z-Score])</f>
        <v>14</v>
      </c>
      <c r="AU41">
        <f>_xlfn.RANK.AVG(Table2[[#This Row],[Sharpe Ratio Z-Score]],Table2[Sharpe Ratio Z-Score])</f>
        <v>154</v>
      </c>
      <c r="AV41">
        <f>(Table2[[#This Row],[Rank 1Y]]+Table2[[#This Row],[Rank 6M]]+Table2[[#This Row],[Rank Sharpe]])/3</f>
        <v>85.333333333333329</v>
      </c>
    </row>
    <row r="42" spans="1:48" x14ac:dyDescent="0.3">
      <c r="A42" t="s">
        <v>352</v>
      </c>
      <c r="B42" t="s">
        <v>353</v>
      </c>
      <c r="C42" t="s">
        <v>10263</v>
      </c>
      <c r="D42" t="s">
        <v>354</v>
      </c>
      <c r="E42">
        <v>69830.846795225007</v>
      </c>
      <c r="F42">
        <v>11670.55</v>
      </c>
      <c r="G42">
        <v>155.45764056678101</v>
      </c>
      <c r="H42">
        <f>(Table2[[#This Row],[1Y Return vs Nifty]]-AVERAGE(Table2[1Y Return vs Nifty]))/_xlfn.STDEV.P(Table2[1Y Return vs Nifty])</f>
        <v>1.6553423514178498</v>
      </c>
      <c r="I42">
        <v>-3.6713965097144499</v>
      </c>
      <c r="J42">
        <f>(Table2[[#This Row],[1M Return vs Nifty]]-AVERAGE(Table2[1M Return vs Nifty]))/_xlfn.STDEV.P(Table2[1M Return vs Nifty])</f>
        <v>-0.56347032278736764</v>
      </c>
      <c r="K42">
        <v>75.287109393509695</v>
      </c>
      <c r="L42">
        <f>(Table2[[#This Row],[6M Return vs Nifty]]-AVERAGE(Table2[6M Return vs Nifty]))/_xlfn.STDEV.P(Table2[6M Return vs Nifty])</f>
        <v>2.3951269811514635</v>
      </c>
      <c r="M42">
        <v>9.3384410238039504</v>
      </c>
      <c r="N42">
        <f>(Table2[[#This Row],[1W Return vs Nifty]]-AVERAGE(Table2[1W Return vs Nifty]))/_xlfn.STDEV.P(Table2[1W Return vs Nifty])</f>
        <v>1.7433224844185902</v>
      </c>
      <c r="O42">
        <v>11690.58</v>
      </c>
      <c r="P42">
        <v>11027.071868118101</v>
      </c>
      <c r="Q42">
        <v>8292.5525645725193</v>
      </c>
      <c r="R42">
        <v>49.047885372671402</v>
      </c>
      <c r="S42" s="2">
        <f>(Table2[[#This Row],[Close Price]]-Table2[[#This Row],[20D EMA]])/Table2[[#This Row],[20D EMA]]</f>
        <v>-1.7133452745715487E-3</v>
      </c>
      <c r="T42" s="2">
        <f>(Table2[[#This Row],[Close Price]]-Table2[[#This Row],[50D EMA]])/Table2[[#This Row],[50D EMA]]</f>
        <v>5.8354397212404832E-2</v>
      </c>
      <c r="U42" s="2">
        <f>(Table2[[#This Row],[Close Price]]-Table2[[#This Row],[200D EMA]])/Table2[[#This Row],[200D EMA]]</f>
        <v>0.40735315322075571</v>
      </c>
      <c r="V42">
        <v>1.4085437433007899</v>
      </c>
      <c r="W42">
        <v>11414.6</v>
      </c>
      <c r="X42">
        <v>11818.95</v>
      </c>
      <c r="Y42">
        <v>11225</v>
      </c>
      <c r="Z42">
        <v>12690</v>
      </c>
      <c r="AA42">
        <v>11592</v>
      </c>
      <c r="AB42">
        <v>12199.95</v>
      </c>
      <c r="AC42" s="2">
        <f>(Table2[[#This Row],[Close Price]]/Table2[[#This Row],[Day Low]])-1</f>
        <v>2.2423037162931481E-2</v>
      </c>
      <c r="AD42" s="2">
        <f>(Table2[[#This Row],[Day High]]/Table2[[#This Row],[Close Price]])-1</f>
        <v>1.2715767465972139E-2</v>
      </c>
      <c r="AE42" s="2">
        <f>(Table2[[#This Row],[Close Price]]/Table2[[#This Row],[Current Week Low]])-1</f>
        <v>3.9692650334075763E-2</v>
      </c>
      <c r="AF42" s="2">
        <f>(Table2[[#This Row],[Current Week High]]/Table2[[#This Row],[Close Price]])-1</f>
        <v>8.7352352716881354E-2</v>
      </c>
      <c r="AG42" s="2">
        <f>(Table2[[#This Row],[Close Price]]/Table2[[#This Row],[Current Month Low]])-1</f>
        <v>6.7762249827465482E-3</v>
      </c>
      <c r="AH42" s="2">
        <f>(Table2[[#This Row],[Current Month High]]/Table2[[#This Row],[Close Price]])-1</f>
        <v>4.5362043776857153E-2</v>
      </c>
      <c r="AI42">
        <v>10.354696222543</v>
      </c>
      <c r="AJ42">
        <v>187.098400984009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0.28000000000000003</v>
      </c>
      <c r="AM42" t="s">
        <v>10296</v>
      </c>
      <c r="AN42">
        <v>-7.96</v>
      </c>
      <c r="AO42" t="s">
        <v>10295</v>
      </c>
      <c r="AP42">
        <v>0.10500405409010501</v>
      </c>
      <c r="AQ42">
        <f>(Table2[[#This Row],[Sharpe Ratio]]-AVERAGE(Table2[Sharpe Ratio]))/_xlfn.STDEV.P(Table2[Sharpe Ratio])</f>
        <v>0.56694402961845014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5.7972655238189859</v>
      </c>
      <c r="AS42">
        <f>_xlfn.RANK.AVG(Table2[[#This Row],[1Y Return vs Nifty Z-Score]],Table2[1Y Return vs Nifty Z-Score])</f>
        <v>46</v>
      </c>
      <c r="AT42">
        <f>_xlfn.RANK.AVG(Table2[[#This Row],[6M Return vs Nifty Z-Score]],Table2[6M Return vs Nifty Z-Score])</f>
        <v>18</v>
      </c>
      <c r="AU42">
        <f>_xlfn.RANK.AVG(Table2[[#This Row],[Sharpe Ratio Z-Score]],Table2[Sharpe Ratio Z-Score])</f>
        <v>204</v>
      </c>
      <c r="AV42">
        <f>(Table2[[#This Row],[Rank 1Y]]+Table2[[#This Row],[Rank 6M]]+Table2[[#This Row],[Rank Sharpe]])/3</f>
        <v>89.333333333333329</v>
      </c>
    </row>
    <row r="43" spans="1:48" x14ac:dyDescent="0.3">
      <c r="A43" t="s">
        <v>1213</v>
      </c>
      <c r="B43" t="s">
        <v>1214</v>
      </c>
      <c r="C43" t="s">
        <v>10262</v>
      </c>
      <c r="D43" t="s">
        <v>257</v>
      </c>
      <c r="E43">
        <v>9693.3042410319995</v>
      </c>
      <c r="F43">
        <v>84.71</v>
      </c>
      <c r="G43">
        <v>56.342749607150701</v>
      </c>
      <c r="H43">
        <f>(Table2[[#This Row],[1Y Return vs Nifty]]-AVERAGE(Table2[1Y Return vs Nifty]))/_xlfn.STDEV.P(Table2[1Y Return vs Nifty])</f>
        <v>0.26400762240283954</v>
      </c>
      <c r="I43">
        <v>17.6979669301382</v>
      </c>
      <c r="J43">
        <f>(Table2[[#This Row],[1M Return vs Nifty]]-AVERAGE(Table2[1M Return vs Nifty]))/_xlfn.STDEV.P(Table2[1M Return vs Nifty])</f>
        <v>1.5489509787069449</v>
      </c>
      <c r="K43">
        <v>64.009273905727099</v>
      </c>
      <c r="L43">
        <f>(Table2[[#This Row],[6M Return vs Nifty]]-AVERAGE(Table2[6M Return vs Nifty]))/_xlfn.STDEV.P(Table2[6M Return vs Nifty])</f>
        <v>2.007836022332719</v>
      </c>
      <c r="M43">
        <v>-1.0714496219955301</v>
      </c>
      <c r="N43">
        <f>(Table2[[#This Row],[1W Return vs Nifty]]-AVERAGE(Table2[1W Return vs Nifty]))/_xlfn.STDEV.P(Table2[1W Return vs Nifty])</f>
        <v>-0.48084589213710316</v>
      </c>
      <c r="O43">
        <v>83.14</v>
      </c>
      <c r="P43">
        <v>75.715515104537502</v>
      </c>
      <c r="Q43">
        <v>58.311351040729498</v>
      </c>
      <c r="R43">
        <v>48.9290885233669</v>
      </c>
      <c r="S43" s="2">
        <f>(Table2[[#This Row],[Close Price]]-Table2[[#This Row],[20D EMA]])/Table2[[#This Row],[20D EMA]]</f>
        <v>1.8883810440221232E-2</v>
      </c>
      <c r="T43" s="2">
        <f>(Table2[[#This Row],[Close Price]]-Table2[[#This Row],[50D EMA]])/Table2[[#This Row],[50D EMA]]</f>
        <v>0.11879315465323259</v>
      </c>
      <c r="U43" s="2">
        <f>(Table2[[#This Row],[Close Price]]-Table2[[#This Row],[200D EMA]])/Table2[[#This Row],[200D EMA]]</f>
        <v>0.45271887013613327</v>
      </c>
      <c r="V43">
        <v>1.07001067890039</v>
      </c>
      <c r="W43">
        <v>83.25</v>
      </c>
      <c r="X43">
        <v>86.73</v>
      </c>
      <c r="Y43">
        <v>83.8</v>
      </c>
      <c r="Z43">
        <v>93.4</v>
      </c>
      <c r="AA43">
        <v>83.8</v>
      </c>
      <c r="AB43">
        <v>87.75</v>
      </c>
      <c r="AC43" s="2">
        <f>(Table2[[#This Row],[Close Price]]/Table2[[#This Row],[Day Low]])-1</f>
        <v>1.7537537537537506E-2</v>
      </c>
      <c r="AD43" s="2">
        <f>(Table2[[#This Row],[Day High]]/Table2[[#This Row],[Close Price]])-1</f>
        <v>2.3846063038602372E-2</v>
      </c>
      <c r="AE43" s="2">
        <f>(Table2[[#This Row],[Close Price]]/Table2[[#This Row],[Current Week Low]])-1</f>
        <v>1.0859188544152687E-2</v>
      </c>
      <c r="AF43" s="2">
        <f>(Table2[[#This Row],[Current Week High]]/Table2[[#This Row],[Close Price]])-1</f>
        <v>0.10258529099279912</v>
      </c>
      <c r="AG43" s="2">
        <f>(Table2[[#This Row],[Close Price]]/Table2[[#This Row],[Current Month Low]])-1</f>
        <v>1.0859188544152687E-2</v>
      </c>
      <c r="AH43" s="2">
        <f>(Table2[[#This Row],[Current Month High]]/Table2[[#This Row],[Close Price]])-1</f>
        <v>3.5887144374926239E-2</v>
      </c>
      <c r="AI43">
        <v>10.258529099279899</v>
      </c>
      <c r="AJ43">
        <v>127.556232427366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0.19</v>
      </c>
      <c r="AM43" t="s">
        <v>10296</v>
      </c>
      <c r="AN43">
        <v>4.07</v>
      </c>
      <c r="AO43" t="s">
        <v>10296</v>
      </c>
      <c r="AP43">
        <v>0.22465132456419801</v>
      </c>
      <c r="AQ43">
        <f>(Table2[[#This Row],[Sharpe Ratio]]-AVERAGE(Table2[Sharpe Ratio]))/_xlfn.STDEV.P(Table2[Sharpe Ratio])</f>
        <v>1.9501769453859334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5.2901256766913329</v>
      </c>
      <c r="AS43">
        <f>_xlfn.RANK.AVG(Table2[[#This Row],[1Y Return vs Nifty Z-Score]],Table2[1Y Return vs Nifty Z-Score])</f>
        <v>221</v>
      </c>
      <c r="AT43">
        <f>_xlfn.RANK.AVG(Table2[[#This Row],[6M Return vs Nifty Z-Score]],Table2[6M Return vs Nifty Z-Score])</f>
        <v>30</v>
      </c>
      <c r="AU43">
        <f>_xlfn.RANK.AVG(Table2[[#This Row],[Sharpe Ratio Z-Score]],Table2[Sharpe Ratio Z-Score])</f>
        <v>18</v>
      </c>
      <c r="AV43">
        <f>(Table2[[#This Row],[Rank 1Y]]+Table2[[#This Row],[Rank 6M]]+Table2[[#This Row],[Rank Sharpe]])/3</f>
        <v>89.666666666666671</v>
      </c>
    </row>
    <row r="44" spans="1:48" x14ac:dyDescent="0.3">
      <c r="A44" t="s">
        <v>755</v>
      </c>
      <c r="B44" t="s">
        <v>756</v>
      </c>
      <c r="C44" t="s">
        <v>10255</v>
      </c>
      <c r="D44" t="s">
        <v>46</v>
      </c>
      <c r="E44">
        <v>21751.745041260001</v>
      </c>
      <c r="F44">
        <v>346.45</v>
      </c>
      <c r="G44">
        <v>96.701016234936205</v>
      </c>
      <c r="H44">
        <f>(Table2[[#This Row],[1Y Return vs Nifty]]-AVERAGE(Table2[1Y Return vs Nifty]))/_xlfn.STDEV.P(Table2[1Y Return vs Nifty])</f>
        <v>0.8305406369521493</v>
      </c>
      <c r="I44">
        <v>9.47324891039794</v>
      </c>
      <c r="J44">
        <f>(Table2[[#This Row],[1M Return vs Nifty]]-AVERAGE(Table2[1M Return vs Nifty]))/_xlfn.STDEV.P(Table2[1M Return vs Nifty])</f>
        <v>0.7359146151023187</v>
      </c>
      <c r="K44">
        <v>51.211310980902098</v>
      </c>
      <c r="L44">
        <f>(Table2[[#This Row],[6M Return vs Nifty]]-AVERAGE(Table2[6M Return vs Nifty]))/_xlfn.STDEV.P(Table2[6M Return vs Nifty])</f>
        <v>1.5683425275524754</v>
      </c>
      <c r="M44">
        <v>3.9845665594422202</v>
      </c>
      <c r="N44">
        <f>(Table2[[#This Row],[1W Return vs Nifty]]-AVERAGE(Table2[1W Return vs Nifty]))/_xlfn.STDEV.P(Table2[1W Return vs Nifty])</f>
        <v>0.59941822251480137</v>
      </c>
      <c r="O44">
        <v>334.13</v>
      </c>
      <c r="P44">
        <v>316.95188600504798</v>
      </c>
      <c r="Q44">
        <v>248.21127992895299</v>
      </c>
      <c r="R44">
        <v>59.119882342617203</v>
      </c>
      <c r="S44" s="2">
        <f>(Table2[[#This Row],[Close Price]]-Table2[[#This Row],[20D EMA]])/Table2[[#This Row],[20D EMA]]</f>
        <v>3.6871876215844111E-2</v>
      </c>
      <c r="T44" s="2">
        <f>(Table2[[#This Row],[Close Price]]-Table2[[#This Row],[50D EMA]])/Table2[[#This Row],[50D EMA]]</f>
        <v>9.3068113166180064E-2</v>
      </c>
      <c r="U44" s="2">
        <f>(Table2[[#This Row],[Close Price]]-Table2[[#This Row],[200D EMA]])/Table2[[#This Row],[200D EMA]]</f>
        <v>0.39578668664520994</v>
      </c>
      <c r="V44">
        <v>1.4226018857513401</v>
      </c>
      <c r="W44">
        <v>334.05</v>
      </c>
      <c r="X44">
        <v>351</v>
      </c>
      <c r="Y44">
        <v>335</v>
      </c>
      <c r="Z44">
        <v>364.5</v>
      </c>
      <c r="AA44">
        <v>344.55</v>
      </c>
      <c r="AB44">
        <v>362.6</v>
      </c>
      <c r="AC44" s="2">
        <f>(Table2[[#This Row],[Close Price]]/Table2[[#This Row],[Day Low]])-1</f>
        <v>3.7120191588085438E-2</v>
      </c>
      <c r="AD44" s="2">
        <f>(Table2[[#This Row],[Day High]]/Table2[[#This Row],[Close Price]])-1</f>
        <v>1.3133208255159401E-2</v>
      </c>
      <c r="AE44" s="2">
        <f>(Table2[[#This Row],[Close Price]]/Table2[[#This Row],[Current Week Low]])-1</f>
        <v>3.4179104477611855E-2</v>
      </c>
      <c r="AF44" s="2">
        <f>(Table2[[#This Row],[Current Week High]]/Table2[[#This Row],[Close Price]])-1</f>
        <v>5.2099870111127267E-2</v>
      </c>
      <c r="AG44" s="2">
        <f>(Table2[[#This Row],[Close Price]]/Table2[[#This Row],[Current Month Low]])-1</f>
        <v>5.5144391234942525E-3</v>
      </c>
      <c r="AH44" s="2">
        <f>(Table2[[#This Row],[Current Month High]]/Table2[[#This Row],[Close Price]])-1</f>
        <v>4.6615673257324408E-2</v>
      </c>
      <c r="AI44">
        <v>5.2099870111127196</v>
      </c>
      <c r="AJ44">
        <v>153.716587330648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0.21</v>
      </c>
      <c r="AM44" t="s">
        <v>10296</v>
      </c>
      <c r="AN44">
        <v>3.74</v>
      </c>
      <c r="AO44" t="s">
        <v>10296</v>
      </c>
      <c r="AP44">
        <v>0.15073491904359901</v>
      </c>
      <c r="AQ44">
        <f>(Table2[[#This Row],[Sharpe Ratio]]-AVERAGE(Table2[Sharpe Ratio]))/_xlfn.STDEV.P(Table2[Sharpe Ratio])</f>
        <v>1.0956350513153248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4.8298510534370696</v>
      </c>
      <c r="AS44">
        <f>_xlfn.RANK.AVG(Table2[[#This Row],[1Y Return vs Nifty Z-Score]],Table2[1Y Return vs Nifty Z-Score])</f>
        <v>111</v>
      </c>
      <c r="AT44">
        <f>_xlfn.RANK.AVG(Table2[[#This Row],[6M Return vs Nifty Z-Score]],Table2[6M Return vs Nifty Z-Score])</f>
        <v>55</v>
      </c>
      <c r="AU44">
        <f>_xlfn.RANK.AVG(Table2[[#This Row],[Sharpe Ratio Z-Score]],Table2[Sharpe Ratio Z-Score])</f>
        <v>106</v>
      </c>
      <c r="AV44">
        <f>(Table2[[#This Row],[Rank 1Y]]+Table2[[#This Row],[Rank 6M]]+Table2[[#This Row],[Rank Sharpe]])/3</f>
        <v>90.666666666666671</v>
      </c>
    </row>
    <row r="45" spans="1:48" x14ac:dyDescent="0.3">
      <c r="A45" t="s">
        <v>1067</v>
      </c>
      <c r="B45" t="s">
        <v>1068</v>
      </c>
      <c r="C45" t="s">
        <v>10257</v>
      </c>
      <c r="D45" t="s">
        <v>62</v>
      </c>
      <c r="E45">
        <v>12036.424514795001</v>
      </c>
      <c r="F45">
        <v>9381.5499999999993</v>
      </c>
      <c r="G45">
        <v>142.26198384973</v>
      </c>
      <c r="H45">
        <f>(Table2[[#This Row],[1Y Return vs Nifty]]-AVERAGE(Table2[1Y Return vs Nifty]))/_xlfn.STDEV.P(Table2[1Y Return vs Nifty])</f>
        <v>1.470107062503784</v>
      </c>
      <c r="I45">
        <v>11.392479271874601</v>
      </c>
      <c r="J45">
        <f>(Table2[[#This Row],[1M Return vs Nifty]]-AVERAGE(Table2[1M Return vs Nifty]))/_xlfn.STDEV.P(Table2[1M Return vs Nifty])</f>
        <v>0.92563590041197052</v>
      </c>
      <c r="K45">
        <v>35.010381705854599</v>
      </c>
      <c r="L45">
        <f>(Table2[[#This Row],[6M Return vs Nifty]]-AVERAGE(Table2[6M Return vs Nifty]))/_xlfn.STDEV.P(Table2[6M Return vs Nifty])</f>
        <v>1.011988124308606</v>
      </c>
      <c r="M45">
        <v>3.9567261507804501</v>
      </c>
      <c r="N45">
        <f>(Table2[[#This Row],[1W Return vs Nifty]]-AVERAGE(Table2[1W Return vs Nifty]))/_xlfn.STDEV.P(Table2[1W Return vs Nifty])</f>
        <v>0.59346986449233907</v>
      </c>
      <c r="O45">
        <v>8273.6299999999992</v>
      </c>
      <c r="P45">
        <v>7629.3173667628998</v>
      </c>
      <c r="Q45">
        <v>6227.2951728124699</v>
      </c>
      <c r="R45">
        <v>77.999072531453095</v>
      </c>
      <c r="S45" s="2">
        <f>(Table2[[#This Row],[Close Price]]-Table2[[#This Row],[20D EMA]])/Table2[[#This Row],[20D EMA]]</f>
        <v>0.13390978325112438</v>
      </c>
      <c r="T45" s="2">
        <f>(Table2[[#This Row],[Close Price]]-Table2[[#This Row],[50D EMA]])/Table2[[#This Row],[50D EMA]]</f>
        <v>0.22967095861953471</v>
      </c>
      <c r="U45" s="2">
        <f>(Table2[[#This Row],[Close Price]]-Table2[[#This Row],[200D EMA]])/Table2[[#This Row],[200D EMA]]</f>
        <v>0.50652084727869973</v>
      </c>
      <c r="V45">
        <v>0.985641938525598</v>
      </c>
      <c r="W45">
        <v>9200.1</v>
      </c>
      <c r="X45">
        <v>9973.9</v>
      </c>
      <c r="Y45">
        <v>8270</v>
      </c>
      <c r="Z45">
        <v>9700</v>
      </c>
      <c r="AA45">
        <v>8756</v>
      </c>
      <c r="AB45">
        <v>9700</v>
      </c>
      <c r="AC45" s="2">
        <f>(Table2[[#This Row],[Close Price]]/Table2[[#This Row],[Day Low]])-1</f>
        <v>1.9722611710742077E-2</v>
      </c>
      <c r="AD45" s="2">
        <f>(Table2[[#This Row],[Day High]]/Table2[[#This Row],[Close Price]])-1</f>
        <v>6.3139886266128764E-2</v>
      </c>
      <c r="AE45" s="2">
        <f>(Table2[[#This Row],[Close Price]]/Table2[[#This Row],[Current Week Low]])-1</f>
        <v>0.13440749697702525</v>
      </c>
      <c r="AF45" s="2">
        <f>(Table2[[#This Row],[Current Week High]]/Table2[[#This Row],[Close Price]])-1</f>
        <v>3.3944284260063684E-2</v>
      </c>
      <c r="AG45" s="2">
        <f>(Table2[[#This Row],[Close Price]]/Table2[[#This Row],[Current Month Low]])-1</f>
        <v>7.1442439470077668E-2</v>
      </c>
      <c r="AH45" s="2">
        <f>(Table2[[#This Row],[Current Month High]]/Table2[[#This Row],[Close Price]])-1</f>
        <v>3.3944284260063684E-2</v>
      </c>
      <c r="AI45">
        <v>3.39442842600636</v>
      </c>
      <c r="AJ45">
        <v>184.09139084880201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0.32</v>
      </c>
      <c r="AM45" t="s">
        <v>10296</v>
      </c>
      <c r="AN45">
        <v>13.13</v>
      </c>
      <c r="AO45" t="s">
        <v>10296</v>
      </c>
      <c r="AP45">
        <v>0.14699885253454401</v>
      </c>
      <c r="AQ45">
        <f>(Table2[[#This Row],[Sharpe Ratio]]-AVERAGE(Table2[Sharpe Ratio]))/_xlfn.STDEV.P(Table2[Sharpe Ratio])</f>
        <v>1.0524426729990941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5.053643624715793</v>
      </c>
      <c r="AS45">
        <f>_xlfn.RANK.AVG(Table2[[#This Row],[1Y Return vs Nifty Z-Score]],Table2[1Y Return vs Nifty Z-Score])</f>
        <v>61</v>
      </c>
      <c r="AT45">
        <f>_xlfn.RANK.AVG(Table2[[#This Row],[6M Return vs Nifty Z-Score]],Table2[6M Return vs Nifty Z-Score])</f>
        <v>102</v>
      </c>
      <c r="AU45">
        <f>_xlfn.RANK.AVG(Table2[[#This Row],[Sharpe Ratio Z-Score]],Table2[Sharpe Ratio Z-Score])</f>
        <v>113</v>
      </c>
      <c r="AV45">
        <f>(Table2[[#This Row],[Rank 1Y]]+Table2[[#This Row],[Rank 6M]]+Table2[[#This Row],[Rank Sharpe]])/3</f>
        <v>92</v>
      </c>
    </row>
    <row r="46" spans="1:48" x14ac:dyDescent="0.3">
      <c r="A46" t="s">
        <v>79</v>
      </c>
      <c r="B46" t="s">
        <v>80</v>
      </c>
      <c r="C46" t="s">
        <v>10256</v>
      </c>
      <c r="D46" t="s">
        <v>54</v>
      </c>
      <c r="E46">
        <v>338906.91160512</v>
      </c>
      <c r="F46">
        <v>2828.4</v>
      </c>
      <c r="G46">
        <v>62.656637807245602</v>
      </c>
      <c r="H46">
        <f>(Table2[[#This Row],[1Y Return vs Nifty]]-AVERAGE(Table2[1Y Return vs Nifty]))/_xlfn.STDEV.P(Table2[1Y Return vs Nifty])</f>
        <v>0.35263942982205115</v>
      </c>
      <c r="I46">
        <v>-1.71901573142372</v>
      </c>
      <c r="J46">
        <f>(Table2[[#This Row],[1M Return vs Nifty]]-AVERAGE(Table2[1M Return vs Nifty]))/_xlfn.STDEV.P(Table2[1M Return vs Nifty])</f>
        <v>-0.37047202612318675</v>
      </c>
      <c r="K46">
        <v>56.0276423765076</v>
      </c>
      <c r="L46">
        <f>(Table2[[#This Row],[6M Return vs Nifty]]-AVERAGE(Table2[6M Return vs Nifty]))/_xlfn.STDEV.P(Table2[6M Return vs Nifty])</f>
        <v>1.7337396559476894</v>
      </c>
      <c r="M46">
        <v>1.6006429783503799</v>
      </c>
      <c r="N46">
        <f>(Table2[[#This Row],[1W Return vs Nifty]]-AVERAGE(Table2[1W Return vs Nifty]))/_xlfn.STDEV.P(Table2[1W Return vs Nifty])</f>
        <v>9.007113889972071E-2</v>
      </c>
      <c r="O46">
        <v>2835.73</v>
      </c>
      <c r="P46">
        <v>2721.3496297911902</v>
      </c>
      <c r="Q46">
        <v>2178.0077301946999</v>
      </c>
      <c r="R46">
        <v>46.497368567940498</v>
      </c>
      <c r="S46" s="2">
        <f>(Table2[[#This Row],[Close Price]]-Table2[[#This Row],[20D EMA]])/Table2[[#This Row],[20D EMA]]</f>
        <v>-2.5848723256445172E-3</v>
      </c>
      <c r="T46" s="2">
        <f>(Table2[[#This Row],[Close Price]]-Table2[[#This Row],[50D EMA]])/Table2[[#This Row],[50D EMA]]</f>
        <v>3.93372351119117E-2</v>
      </c>
      <c r="U46" s="2">
        <f>(Table2[[#This Row],[Close Price]]-Table2[[#This Row],[200D EMA]])/Table2[[#This Row],[200D EMA]]</f>
        <v>0.29861798045462368</v>
      </c>
      <c r="V46">
        <v>0.79831760622745795</v>
      </c>
      <c r="W46">
        <v>2765.05</v>
      </c>
      <c r="X46">
        <v>2810.3</v>
      </c>
      <c r="Y46">
        <v>2820.1</v>
      </c>
      <c r="Z46">
        <v>2979.6</v>
      </c>
      <c r="AA46">
        <v>2820.1</v>
      </c>
      <c r="AB46">
        <v>2926.5</v>
      </c>
      <c r="AC46" s="2">
        <f>(Table2[[#This Row],[Close Price]]/Table2[[#This Row],[Day Low]])-1</f>
        <v>2.2910978101661872E-2</v>
      </c>
      <c r="AD46" s="2">
        <f>(Table2[[#This Row],[Day High]]/Table2[[#This Row],[Close Price]])-1</f>
        <v>-6.3993777400650487E-3</v>
      </c>
      <c r="AE46" s="2">
        <f>(Table2[[#This Row],[Close Price]]/Table2[[#This Row],[Current Week Low]])-1</f>
        <v>2.9431580440411054E-3</v>
      </c>
      <c r="AF46" s="2">
        <f>(Table2[[#This Row],[Current Week High]]/Table2[[#This Row],[Close Price]])-1</f>
        <v>5.3457785320322415E-2</v>
      </c>
      <c r="AG46" s="2">
        <f>(Table2[[#This Row],[Close Price]]/Table2[[#This Row],[Current Month Low]])-1</f>
        <v>2.9431580440411054E-3</v>
      </c>
      <c r="AH46" s="2">
        <f>(Table2[[#This Row],[Current Month High]]/Table2[[#This Row],[Close Price]])-1</f>
        <v>3.4683920237590149E-2</v>
      </c>
      <c r="AI46">
        <v>6.5443360203648604</v>
      </c>
      <c r="AJ46">
        <v>99.781034787215205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0.08</v>
      </c>
      <c r="AM46" t="s">
        <v>10296</v>
      </c>
      <c r="AN46">
        <v>3.56</v>
      </c>
      <c r="AO46" t="s">
        <v>10296</v>
      </c>
      <c r="AP46">
        <v>0.18903856976162001</v>
      </c>
      <c r="AQ46">
        <f>(Table2[[#This Row],[Sharpe Ratio]]-AVERAGE(Table2[Sharpe Ratio]))/_xlfn.STDEV.P(Table2[Sharpe Ratio])</f>
        <v>1.5384606189800689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3.3444388175263433</v>
      </c>
      <c r="AS46">
        <f>_xlfn.RANK.AVG(Table2[[#This Row],[1Y Return vs Nifty Z-Score]],Table2[1Y Return vs Nifty Z-Score])</f>
        <v>198</v>
      </c>
      <c r="AT46">
        <f>_xlfn.RANK.AVG(Table2[[#This Row],[6M Return vs Nifty Z-Score]],Table2[6M Return vs Nifty Z-Score])</f>
        <v>36</v>
      </c>
      <c r="AU46">
        <f>_xlfn.RANK.AVG(Table2[[#This Row],[Sharpe Ratio Z-Score]],Table2[Sharpe Ratio Z-Score])</f>
        <v>46</v>
      </c>
      <c r="AV46">
        <f>(Table2[[#This Row],[Rank 1Y]]+Table2[[#This Row],[Rank 6M]]+Table2[[#This Row],[Rank Sharpe]])/3</f>
        <v>93.333333333333329</v>
      </c>
    </row>
    <row r="47" spans="1:48" x14ac:dyDescent="0.3">
      <c r="A47" t="s">
        <v>387</v>
      </c>
      <c r="B47" t="s">
        <v>388</v>
      </c>
      <c r="C47" t="s">
        <v>10264</v>
      </c>
      <c r="D47" t="s">
        <v>133</v>
      </c>
      <c r="E47">
        <v>64465.397991719998</v>
      </c>
      <c r="F47">
        <v>3606.9</v>
      </c>
      <c r="G47">
        <v>81.055475546745399</v>
      </c>
      <c r="H47">
        <f>(Table2[[#This Row],[1Y Return vs Nifty]]-AVERAGE(Table2[1Y Return vs Nifty]))/_xlfn.STDEV.P(Table2[1Y Return vs Nifty])</f>
        <v>0.61091486828169284</v>
      </c>
      <c r="I47">
        <v>-4.0049395884859802</v>
      </c>
      <c r="J47">
        <f>(Table2[[#This Row],[1M Return vs Nifty]]-AVERAGE(Table2[1M Return vs Nifty]))/_xlfn.STDEV.P(Table2[1M Return vs Nifty])</f>
        <v>-0.59644198834708984</v>
      </c>
      <c r="K47">
        <v>38.1813075493626</v>
      </c>
      <c r="L47">
        <f>(Table2[[#This Row],[6M Return vs Nifty]]-AVERAGE(Table2[6M Return vs Nifty]))/_xlfn.STDEV.P(Table2[6M Return vs Nifty])</f>
        <v>1.120880554208451</v>
      </c>
      <c r="M47">
        <v>-0.78113708292121597</v>
      </c>
      <c r="N47">
        <f>(Table2[[#This Row],[1W Return vs Nifty]]-AVERAGE(Table2[1W Return vs Nifty]))/_xlfn.STDEV.P(Table2[1W Return vs Nifty])</f>
        <v>-0.41881796209470368</v>
      </c>
      <c r="O47">
        <v>3697.88</v>
      </c>
      <c r="P47">
        <v>3559.6652889934899</v>
      </c>
      <c r="Q47">
        <v>2888.14715420835</v>
      </c>
      <c r="R47">
        <v>41.836018237169903</v>
      </c>
      <c r="S47" s="2">
        <f>(Table2[[#This Row],[Close Price]]-Table2[[#This Row],[20D EMA]])/Table2[[#This Row],[20D EMA]]</f>
        <v>-2.4603286207232258E-2</v>
      </c>
      <c r="T47" s="2">
        <f>(Table2[[#This Row],[Close Price]]-Table2[[#This Row],[50D EMA]])/Table2[[#This Row],[50D EMA]]</f>
        <v>1.326942483962194E-2</v>
      </c>
      <c r="U47" s="2">
        <f>(Table2[[#This Row],[Close Price]]-Table2[[#This Row],[200D EMA]])/Table2[[#This Row],[200D EMA]]</f>
        <v>0.24886295864265354</v>
      </c>
      <c r="V47">
        <v>0.60545692176808497</v>
      </c>
      <c r="W47">
        <v>3538</v>
      </c>
      <c r="X47">
        <v>3597.65</v>
      </c>
      <c r="Y47">
        <v>3499.8</v>
      </c>
      <c r="Z47">
        <v>3890.1</v>
      </c>
      <c r="AA47">
        <v>3499.8</v>
      </c>
      <c r="AB47">
        <v>3620.65</v>
      </c>
      <c r="AC47" s="2">
        <f>(Table2[[#This Row],[Close Price]]/Table2[[#This Row],[Day Low]])-1</f>
        <v>1.947427925381584E-2</v>
      </c>
      <c r="AD47" s="2">
        <f>(Table2[[#This Row],[Day High]]/Table2[[#This Row],[Close Price]])-1</f>
        <v>-2.5645290970085499E-3</v>
      </c>
      <c r="AE47" s="2">
        <f>(Table2[[#This Row],[Close Price]]/Table2[[#This Row],[Current Week Low]])-1</f>
        <v>3.0601748671352569E-2</v>
      </c>
      <c r="AF47" s="2">
        <f>(Table2[[#This Row],[Current Week High]]/Table2[[#This Row],[Close Price]])-1</f>
        <v>7.8516177326790171E-2</v>
      </c>
      <c r="AG47" s="2">
        <f>(Table2[[#This Row],[Close Price]]/Table2[[#This Row],[Current Month Low]])-1</f>
        <v>3.0601748671352569E-2</v>
      </c>
      <c r="AH47" s="2">
        <f>(Table2[[#This Row],[Current Month High]]/Table2[[#This Row],[Close Price]])-1</f>
        <v>3.8121378469044842E-3</v>
      </c>
      <c r="AI47">
        <v>14.696831073775201</v>
      </c>
      <c r="AJ47">
        <v>118.322135463954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10296</v>
      </c>
      <c r="AN47">
        <v>-9.57</v>
      </c>
      <c r="AO47" t="s">
        <v>10295</v>
      </c>
      <c r="AP47">
        <v>0.17572545905199399</v>
      </c>
      <c r="AQ47">
        <f>(Table2[[#This Row],[Sharpe Ratio]]-AVERAGE(Table2[Sharpe Ratio]))/_xlfn.STDEV.P(Table2[Sharpe Ratio])</f>
        <v>1.3845487673194103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2.1010842393677609</v>
      </c>
      <c r="AS47">
        <f>_xlfn.RANK.AVG(Table2[[#This Row],[1Y Return vs Nifty Z-Score]],Table2[1Y Return vs Nifty Z-Score])</f>
        <v>132</v>
      </c>
      <c r="AT47">
        <f>_xlfn.RANK.AVG(Table2[[#This Row],[6M Return vs Nifty Z-Score]],Table2[6M Return vs Nifty Z-Score])</f>
        <v>86</v>
      </c>
      <c r="AU47">
        <f>_xlfn.RANK.AVG(Table2[[#This Row],[Sharpe Ratio Z-Score]],Table2[Sharpe Ratio Z-Score])</f>
        <v>67</v>
      </c>
      <c r="AV47">
        <f>(Table2[[#This Row],[Rank 1Y]]+Table2[[#This Row],[Rank 6M]]+Table2[[#This Row],[Rank Sharpe]])/3</f>
        <v>95</v>
      </c>
    </row>
    <row r="48" spans="1:48" x14ac:dyDescent="0.3">
      <c r="A48" t="s">
        <v>1360</v>
      </c>
      <c r="B48" t="s">
        <v>1361</v>
      </c>
      <c r="C48" t="s">
        <v>10267</v>
      </c>
      <c r="D48" t="s">
        <v>1170</v>
      </c>
      <c r="E48">
        <v>8149.9030204500004</v>
      </c>
      <c r="F48">
        <v>637.54999999999995</v>
      </c>
      <c r="G48">
        <v>93.253515272958893</v>
      </c>
      <c r="H48">
        <f>(Table2[[#This Row],[1Y Return vs Nifty]]-AVERAGE(Table2[1Y Return vs Nifty]))/_xlfn.STDEV.P(Table2[1Y Return vs Nifty])</f>
        <v>0.78214601359867786</v>
      </c>
      <c r="I48">
        <v>48.577206604645497</v>
      </c>
      <c r="J48">
        <f>(Table2[[#This Row],[1M Return vs Nifty]]-AVERAGE(Table2[1M Return vs Nifty]))/_xlfn.STDEV.P(Table2[1M Return vs Nifty])</f>
        <v>4.6014501252527582</v>
      </c>
      <c r="K48">
        <v>33.793615647515701</v>
      </c>
      <c r="L48">
        <f>(Table2[[#This Row],[6M Return vs Nifty]]-AVERAGE(Table2[6M Return vs Nifty]))/_xlfn.STDEV.P(Table2[6M Return vs Nifty])</f>
        <v>0.97020328945242462</v>
      </c>
      <c r="M48">
        <v>0.86624730238158498</v>
      </c>
      <c r="N48">
        <f>(Table2[[#This Row],[1W Return vs Nifty]]-AVERAGE(Table2[1W Return vs Nifty]))/_xlfn.STDEV.P(Table2[1W Return vs Nifty])</f>
        <v>-6.6839216256425027E-2</v>
      </c>
      <c r="O48">
        <v>566.91999999999996</v>
      </c>
      <c r="P48">
        <v>512.08201962395196</v>
      </c>
      <c r="Q48">
        <v>429.139402184164</v>
      </c>
      <c r="R48">
        <v>75.127134222465202</v>
      </c>
      <c r="S48" s="2">
        <f>(Table2[[#This Row],[Close Price]]-Table2[[#This Row],[20D EMA]])/Table2[[#This Row],[20D EMA]]</f>
        <v>0.12458547943272419</v>
      </c>
      <c r="T48" s="2">
        <f>(Table2[[#This Row],[Close Price]]-Table2[[#This Row],[50D EMA]])/Table2[[#This Row],[50D EMA]]</f>
        <v>0.24501539903350941</v>
      </c>
      <c r="U48" s="2">
        <f>(Table2[[#This Row],[Close Price]]-Table2[[#This Row],[200D EMA]])/Table2[[#This Row],[200D EMA]]</f>
        <v>0.4856477796145065</v>
      </c>
      <c r="V48">
        <v>1.33232556465539</v>
      </c>
      <c r="W48">
        <v>611.15</v>
      </c>
      <c r="X48">
        <v>646.45000000000005</v>
      </c>
      <c r="Y48">
        <v>596.65</v>
      </c>
      <c r="Z48">
        <v>652</v>
      </c>
      <c r="AA48">
        <v>631</v>
      </c>
      <c r="AB48">
        <v>652</v>
      </c>
      <c r="AC48" s="2">
        <f>(Table2[[#This Row],[Close Price]]/Table2[[#This Row],[Day Low]])-1</f>
        <v>4.3197251084021948E-2</v>
      </c>
      <c r="AD48" s="2">
        <f>(Table2[[#This Row],[Day High]]/Table2[[#This Row],[Close Price]])-1</f>
        <v>1.3959689436122691E-2</v>
      </c>
      <c r="AE48" s="2">
        <f>(Table2[[#This Row],[Close Price]]/Table2[[#This Row],[Current Week Low]])-1</f>
        <v>6.8549400821251938E-2</v>
      </c>
      <c r="AF48" s="2">
        <f>(Table2[[#This Row],[Current Week High]]/Table2[[#This Row],[Close Price]])-1</f>
        <v>2.2664889028311652E-2</v>
      </c>
      <c r="AG48" s="2">
        <f>(Table2[[#This Row],[Close Price]]/Table2[[#This Row],[Current Month Low]])-1</f>
        <v>1.0380348652931692E-2</v>
      </c>
      <c r="AH48" s="2">
        <f>(Table2[[#This Row],[Current Month High]]/Table2[[#This Row],[Close Price]])-1</f>
        <v>2.2664889028311652E-2</v>
      </c>
      <c r="AI48">
        <v>2.2664889028311599</v>
      </c>
      <c r="AJ48">
        <v>127.57451365339899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0.22</v>
      </c>
      <c r="AM48" t="s">
        <v>10296</v>
      </c>
      <c r="AN48">
        <v>11.62</v>
      </c>
      <c r="AO48" t="s">
        <v>10296</v>
      </c>
      <c r="AP48">
        <v>0.18079392016260001</v>
      </c>
      <c r="AQ48">
        <f>(Table2[[#This Row],[Sharpe Ratio]]-AVERAGE(Table2[Sharpe Ratio]))/_xlfn.STDEV.P(Table2[Sharpe Ratio])</f>
        <v>1.4431448574157215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7.730105069463157</v>
      </c>
      <c r="AS48">
        <f>_xlfn.RANK.AVG(Table2[[#This Row],[1Y Return vs Nifty Z-Score]],Table2[1Y Return vs Nifty Z-Score])</f>
        <v>118</v>
      </c>
      <c r="AT48">
        <f>_xlfn.RANK.AVG(Table2[[#This Row],[6M Return vs Nifty Z-Score]],Table2[6M Return vs Nifty Z-Score])</f>
        <v>109</v>
      </c>
      <c r="AU48">
        <f>_xlfn.RANK.AVG(Table2[[#This Row],[Sharpe Ratio Z-Score]],Table2[Sharpe Ratio Z-Score])</f>
        <v>58</v>
      </c>
      <c r="AV48">
        <f>(Table2[[#This Row],[Rank 1Y]]+Table2[[#This Row],[Rank 6M]]+Table2[[#This Row],[Rank Sharpe]])/3</f>
        <v>95</v>
      </c>
    </row>
    <row r="49" spans="1:48" x14ac:dyDescent="0.3">
      <c r="A49" t="s">
        <v>249</v>
      </c>
      <c r="B49" t="s">
        <v>250</v>
      </c>
      <c r="C49" t="s">
        <v>10262</v>
      </c>
      <c r="D49" t="s">
        <v>163</v>
      </c>
      <c r="E49">
        <v>107421.65450175</v>
      </c>
      <c r="F49">
        <v>308.5</v>
      </c>
      <c r="G49">
        <v>167.90835083784799</v>
      </c>
      <c r="H49">
        <f>(Table2[[#This Row],[1Y Return vs Nifty]]-AVERAGE(Table2[1Y Return vs Nifty]))/_xlfn.STDEV.P(Table2[1Y Return vs Nifty])</f>
        <v>1.8301203835915938</v>
      </c>
      <c r="I49">
        <v>0.83145266776761295</v>
      </c>
      <c r="J49">
        <f>(Table2[[#This Row],[1M Return vs Nifty]]-AVERAGE(Table2[1M Return vs Nifty]))/_xlfn.STDEV.P(Table2[1M Return vs Nifty])</f>
        <v>-0.11835109653142434</v>
      </c>
      <c r="K49">
        <v>20.333246229699402</v>
      </c>
      <c r="L49">
        <f>(Table2[[#This Row],[6M Return vs Nifty]]-AVERAGE(Table2[6M Return vs Nifty]))/_xlfn.STDEV.P(Table2[6M Return vs Nifty])</f>
        <v>0.50796216317176812</v>
      </c>
      <c r="M49">
        <v>0.81701295987477696</v>
      </c>
      <c r="N49">
        <f>(Table2[[#This Row],[1W Return vs Nifty]]-AVERAGE(Table2[1W Return vs Nifty]))/_xlfn.STDEV.P(Table2[1W Return vs Nifty])</f>
        <v>-7.7358583977962136E-2</v>
      </c>
      <c r="O49">
        <v>312.42</v>
      </c>
      <c r="P49">
        <v>302.71997011978902</v>
      </c>
      <c r="Q49">
        <v>241.046868433974</v>
      </c>
      <c r="R49">
        <v>42.8054610571726</v>
      </c>
      <c r="S49" s="2">
        <f>(Table2[[#This Row],[Close Price]]-Table2[[#This Row],[20D EMA]])/Table2[[#This Row],[20D EMA]]</f>
        <v>-1.2547212086294142E-2</v>
      </c>
      <c r="T49" s="2">
        <f>(Table2[[#This Row],[Close Price]]-Table2[[#This Row],[50D EMA]])/Table2[[#This Row],[50D EMA]]</f>
        <v>1.9093652387464775E-2</v>
      </c>
      <c r="U49" s="2">
        <f>(Table2[[#This Row],[Close Price]]-Table2[[#This Row],[200D EMA]])/Table2[[#This Row],[200D EMA]]</f>
        <v>0.27983409203468795</v>
      </c>
      <c r="V49">
        <v>0.79344922039852295</v>
      </c>
      <c r="W49">
        <v>301.25</v>
      </c>
      <c r="X49">
        <v>309.60000000000002</v>
      </c>
      <c r="Y49">
        <v>305.85000000000002</v>
      </c>
      <c r="Z49">
        <v>327</v>
      </c>
      <c r="AA49">
        <v>305.85000000000002</v>
      </c>
      <c r="AB49">
        <v>319.95</v>
      </c>
      <c r="AC49" s="2">
        <f>(Table2[[#This Row],[Close Price]]/Table2[[#This Row],[Day Low]])-1</f>
        <v>2.406639004149369E-2</v>
      </c>
      <c r="AD49" s="2">
        <f>(Table2[[#This Row],[Day High]]/Table2[[#This Row],[Close Price]])-1</f>
        <v>3.5656401944894611E-3</v>
      </c>
      <c r="AE49" s="2">
        <f>(Table2[[#This Row],[Close Price]]/Table2[[#This Row],[Current Week Low]])-1</f>
        <v>8.6643779630537487E-3</v>
      </c>
      <c r="AF49" s="2">
        <f>(Table2[[#This Row],[Current Week High]]/Table2[[#This Row],[Close Price]])-1</f>
        <v>5.9967585089141018E-2</v>
      </c>
      <c r="AG49" s="2">
        <f>(Table2[[#This Row],[Close Price]]/Table2[[#This Row],[Current Month Low]])-1</f>
        <v>8.6643779630537487E-3</v>
      </c>
      <c r="AH49" s="2">
        <f>(Table2[[#This Row],[Current Month High]]/Table2[[#This Row],[Close Price]])-1</f>
        <v>3.7115072933549431E-2</v>
      </c>
      <c r="AI49">
        <v>8.70340356564021</v>
      </c>
      <c r="AJ49">
        <v>225.42194092827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-0.06</v>
      </c>
      <c r="AM49" t="s">
        <v>10295</v>
      </c>
      <c r="AN49">
        <v>-5.19</v>
      </c>
      <c r="AO49" t="s">
        <v>10295</v>
      </c>
      <c r="AP49">
        <v>0.17163828832720701</v>
      </c>
      <c r="AQ49">
        <f>(Table2[[#This Row],[Sharpe Ratio]]-AVERAGE(Table2[Sharpe Ratio]))/_xlfn.STDEV.P(Table2[Sharpe Ratio])</f>
        <v>1.3372973000984283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3.4796701663524039</v>
      </c>
      <c r="AS49">
        <f>_xlfn.RANK.AVG(Table2[[#This Row],[1Y Return vs Nifty Z-Score]],Table2[1Y Return vs Nifty Z-Score])</f>
        <v>33</v>
      </c>
      <c r="AT49">
        <f>_xlfn.RANK.AVG(Table2[[#This Row],[6M Return vs Nifty Z-Score]],Table2[6M Return vs Nifty Z-Score])</f>
        <v>182</v>
      </c>
      <c r="AU49">
        <f>_xlfn.RANK.AVG(Table2[[#This Row],[Sharpe Ratio Z-Score]],Table2[Sharpe Ratio Z-Score])</f>
        <v>72</v>
      </c>
      <c r="AV49">
        <f>(Table2[[#This Row],[Rank 1Y]]+Table2[[#This Row],[Rank 6M]]+Table2[[#This Row],[Rank Sharpe]])/3</f>
        <v>95.666666666666671</v>
      </c>
    </row>
    <row r="50" spans="1:48" x14ac:dyDescent="0.3">
      <c r="A50" t="s">
        <v>1322</v>
      </c>
      <c r="B50" t="s">
        <v>1323</v>
      </c>
      <c r="C50" t="s">
        <v>10262</v>
      </c>
      <c r="D50" t="s">
        <v>925</v>
      </c>
      <c r="E50">
        <v>8491.88151551999</v>
      </c>
      <c r="F50">
        <v>894.4</v>
      </c>
      <c r="G50">
        <v>115.281049273191</v>
      </c>
      <c r="H50">
        <f>(Table2[[#This Row],[1Y Return vs Nifty]]-AVERAGE(Table2[1Y Return vs Nifty]))/_xlfn.STDEV.P(Table2[1Y Return vs Nifty])</f>
        <v>1.0913596216887551</v>
      </c>
      <c r="I50">
        <v>-10.116495670887501</v>
      </c>
      <c r="J50">
        <f>(Table2[[#This Row],[1M Return vs Nifty]]-AVERAGE(Table2[1M Return vs Nifty]))/_xlfn.STDEV.P(Table2[1M Return vs Nifty])</f>
        <v>-1.2005863883466399</v>
      </c>
      <c r="K50">
        <v>33.721021206679801</v>
      </c>
      <c r="L50">
        <f>(Table2[[#This Row],[6M Return vs Nifty]]-AVERAGE(Table2[6M Return vs Nifty]))/_xlfn.STDEV.P(Table2[6M Return vs Nifty])</f>
        <v>0.96771033141746277</v>
      </c>
      <c r="M50">
        <v>-2.70128329305262</v>
      </c>
      <c r="N50">
        <f>(Table2[[#This Row],[1W Return vs Nifty]]-AVERAGE(Table2[1W Return vs Nifty]))/_xlfn.STDEV.P(Table2[1W Return vs Nifty])</f>
        <v>-0.82907476730531604</v>
      </c>
      <c r="O50">
        <v>907.63</v>
      </c>
      <c r="P50">
        <v>877.45564769983605</v>
      </c>
      <c r="Q50">
        <v>695.036194524341</v>
      </c>
      <c r="R50">
        <v>39.245153499803997</v>
      </c>
      <c r="S50" s="2">
        <f>(Table2[[#This Row],[Close Price]]-Table2[[#This Row],[20D EMA]])/Table2[[#This Row],[20D EMA]]</f>
        <v>-1.4576424313872413E-2</v>
      </c>
      <c r="T50" s="2">
        <f>(Table2[[#This Row],[Close Price]]-Table2[[#This Row],[50D EMA]])/Table2[[#This Row],[50D EMA]]</f>
        <v>1.9310779233778809E-2</v>
      </c>
      <c r="U50" s="2">
        <f>(Table2[[#This Row],[Close Price]]-Table2[[#This Row],[200D EMA]])/Table2[[#This Row],[200D EMA]]</f>
        <v>0.28683945821281542</v>
      </c>
      <c r="V50">
        <v>0.50994871735885805</v>
      </c>
      <c r="W50">
        <v>873.1</v>
      </c>
      <c r="X50">
        <v>890.45</v>
      </c>
      <c r="Y50">
        <v>885</v>
      </c>
      <c r="Z50">
        <v>933.55</v>
      </c>
      <c r="AA50">
        <v>885</v>
      </c>
      <c r="AB50">
        <v>901.25</v>
      </c>
      <c r="AC50" s="2">
        <f>(Table2[[#This Row],[Close Price]]/Table2[[#This Row],[Day Low]])-1</f>
        <v>2.4395830947199659E-2</v>
      </c>
      <c r="AD50" s="2">
        <f>(Table2[[#This Row],[Day High]]/Table2[[#This Row],[Close Price]])-1</f>
        <v>-4.4163685152056598E-3</v>
      </c>
      <c r="AE50" s="2">
        <f>(Table2[[#This Row],[Close Price]]/Table2[[#This Row],[Current Week Low]])-1</f>
        <v>1.0621468926553579E-2</v>
      </c>
      <c r="AF50" s="2">
        <f>(Table2[[#This Row],[Current Week High]]/Table2[[#This Row],[Close Price]])-1</f>
        <v>4.3772361359570633E-2</v>
      </c>
      <c r="AG50" s="2">
        <f>(Table2[[#This Row],[Close Price]]/Table2[[#This Row],[Current Month Low]])-1</f>
        <v>1.0621468926553579E-2</v>
      </c>
      <c r="AH50" s="2">
        <f>(Table2[[#This Row],[Current Month High]]/Table2[[#This Row],[Close Price]])-1</f>
        <v>7.658765652951649E-3</v>
      </c>
      <c r="AI50">
        <v>18.403398926654699</v>
      </c>
      <c r="AJ50">
        <v>161.86502708241801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</v>
      </c>
      <c r="AM50">
        <v>0</v>
      </c>
      <c r="AN50">
        <v>-3.54</v>
      </c>
      <c r="AO50" t="s">
        <v>10295</v>
      </c>
      <c r="AP50">
        <v>0.15978497886771101</v>
      </c>
      <c r="AQ50">
        <f>(Table2[[#This Row],[Sharpe Ratio]]-AVERAGE(Table2[Sharpe Ratio]))/_xlfn.STDEV.P(Table2[Sharpe Ratio])</f>
        <v>1.2002620987086638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1.2296708961629261</v>
      </c>
      <c r="AS50">
        <f>_xlfn.RANK.AVG(Table2[[#This Row],[1Y Return vs Nifty Z-Score]],Table2[1Y Return vs Nifty Z-Score])</f>
        <v>90</v>
      </c>
      <c r="AT50">
        <f>_xlfn.RANK.AVG(Table2[[#This Row],[6M Return vs Nifty Z-Score]],Table2[6M Return vs Nifty Z-Score])</f>
        <v>111</v>
      </c>
      <c r="AU50">
        <f>_xlfn.RANK.AVG(Table2[[#This Row],[Sharpe Ratio Z-Score]],Table2[Sharpe Ratio Z-Score])</f>
        <v>87</v>
      </c>
      <c r="AV50">
        <f>(Table2[[#This Row],[Rank 1Y]]+Table2[[#This Row],[Rank 6M]]+Table2[[#This Row],[Rank Sharpe]])/3</f>
        <v>96</v>
      </c>
    </row>
    <row r="51" spans="1:48" x14ac:dyDescent="0.3">
      <c r="A51" t="s">
        <v>1006</v>
      </c>
      <c r="B51" t="s">
        <v>1007</v>
      </c>
      <c r="C51" t="s">
        <v>10264</v>
      </c>
      <c r="D51" t="s">
        <v>465</v>
      </c>
      <c r="E51">
        <v>13284.331141909999</v>
      </c>
      <c r="F51">
        <v>1996.1</v>
      </c>
      <c r="G51">
        <v>48.641368128598899</v>
      </c>
      <c r="H51">
        <f>(Table2[[#This Row],[1Y Return vs Nifty]]-AVERAGE(Table2[1Y Return vs Nifty]))/_xlfn.STDEV.P(Table2[1Y Return vs Nifty])</f>
        <v>0.15589874583790023</v>
      </c>
      <c r="I51">
        <v>8.4265302372210407</v>
      </c>
      <c r="J51">
        <f>(Table2[[#This Row],[1M Return vs Nifty]]-AVERAGE(Table2[1M Return vs Nifty]))/_xlfn.STDEV.P(Table2[1M Return vs Nifty])</f>
        <v>0.63244354877344766</v>
      </c>
      <c r="K51">
        <v>71.252619359904401</v>
      </c>
      <c r="L51">
        <f>(Table2[[#This Row],[6M Return vs Nifty]]-AVERAGE(Table2[6M Return vs Nifty]))/_xlfn.STDEV.P(Table2[6M Return vs Nifty])</f>
        <v>2.2565789844944488</v>
      </c>
      <c r="M51">
        <v>-4.5473069943994302</v>
      </c>
      <c r="N51">
        <f>(Table2[[#This Row],[1W Return vs Nifty]]-AVERAGE(Table2[1W Return vs Nifty]))/_xlfn.STDEV.P(Table2[1W Return vs Nifty])</f>
        <v>-1.22349462036733</v>
      </c>
      <c r="O51">
        <v>2224.94</v>
      </c>
      <c r="P51">
        <v>1769.76509218049</v>
      </c>
      <c r="Q51">
        <v>1354.35857252746</v>
      </c>
      <c r="R51">
        <v>48.6467202685118</v>
      </c>
      <c r="S51" s="2">
        <f>(Table2[[#This Row],[Close Price]]-Table2[[#This Row],[20D EMA]])/Table2[[#This Row],[20D EMA]]</f>
        <v>-0.10285221174503588</v>
      </c>
      <c r="T51" s="2">
        <f>(Table2[[#This Row],[Close Price]]-Table2[[#This Row],[50D EMA]])/Table2[[#This Row],[50D EMA]]</f>
        <v>0.12788980233565772</v>
      </c>
      <c r="U51" s="2">
        <f>(Table2[[#This Row],[Close Price]]-Table2[[#This Row],[200D EMA]])/Table2[[#This Row],[200D EMA]]</f>
        <v>0.4738342123644132</v>
      </c>
      <c r="V51">
        <v>0.24893004379543199</v>
      </c>
      <c r="W51">
        <v>1961</v>
      </c>
      <c r="X51">
        <v>1994.3</v>
      </c>
      <c r="Y51">
        <v>1945.6</v>
      </c>
      <c r="Z51">
        <v>2095</v>
      </c>
      <c r="AA51">
        <v>1975</v>
      </c>
      <c r="AB51">
        <v>2029</v>
      </c>
      <c r="AC51" s="2">
        <f>(Table2[[#This Row],[Close Price]]/Table2[[#This Row],[Day Low]])-1</f>
        <v>1.7899031106578311E-2</v>
      </c>
      <c r="AD51" s="2">
        <f>(Table2[[#This Row],[Day High]]/Table2[[#This Row],[Close Price]])-1</f>
        <v>-9.0175842893636116E-4</v>
      </c>
      <c r="AE51" s="2">
        <f>(Table2[[#This Row],[Close Price]]/Table2[[#This Row],[Current Week Low]])-1</f>
        <v>2.5956003289473673E-2</v>
      </c>
      <c r="AF51" s="2">
        <f>(Table2[[#This Row],[Current Week High]]/Table2[[#This Row],[Close Price]])-1</f>
        <v>4.9546615901006952E-2</v>
      </c>
      <c r="AG51" s="2">
        <f>(Table2[[#This Row],[Close Price]]/Table2[[#This Row],[Current Month Low]])-1</f>
        <v>1.0683544303797365E-2</v>
      </c>
      <c r="AH51" s="2">
        <f>(Table2[[#This Row],[Current Month High]]/Table2[[#This Row],[Close Price]])-1</f>
        <v>1.6482140173338156E-2</v>
      </c>
      <c r="AI51">
        <v>19.2325033815941</v>
      </c>
      <c r="AJ51">
        <v>122.18973137009201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-0.17</v>
      </c>
      <c r="AM51" t="s">
        <v>10295</v>
      </c>
      <c r="AN51">
        <v>-9.5299999999999994</v>
      </c>
      <c r="AO51" t="s">
        <v>10295</v>
      </c>
      <c r="AP51">
        <v>0.208228707744117</v>
      </c>
      <c r="AQ51">
        <f>(Table2[[#This Row],[Sharpe Ratio]]-AVERAGE(Table2[Sharpe Ratio]))/_xlfn.STDEV.P(Table2[Sharpe Ratio])</f>
        <v>1.7603163321135942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3.5817429908520606</v>
      </c>
      <c r="AS51">
        <f>_xlfn.RANK.AVG(Table2[[#This Row],[1Y Return vs Nifty Z-Score]],Table2[1Y Return vs Nifty Z-Score])</f>
        <v>245</v>
      </c>
      <c r="AT51">
        <f>_xlfn.RANK.AVG(Table2[[#This Row],[6M Return vs Nifty Z-Score]],Table2[6M Return vs Nifty Z-Score])</f>
        <v>22</v>
      </c>
      <c r="AU51">
        <f>_xlfn.RANK.AVG(Table2[[#This Row],[Sharpe Ratio Z-Score]],Table2[Sharpe Ratio Z-Score])</f>
        <v>28</v>
      </c>
      <c r="AV51">
        <f>(Table2[[#This Row],[Rank 1Y]]+Table2[[#This Row],[Rank 6M]]+Table2[[#This Row],[Rank Sharpe]])/3</f>
        <v>98.333333333333329</v>
      </c>
    </row>
    <row r="52" spans="1:48" x14ac:dyDescent="0.3">
      <c r="A52" t="s">
        <v>753</v>
      </c>
      <c r="B52" t="s">
        <v>754</v>
      </c>
      <c r="C52" t="s">
        <v>10252</v>
      </c>
      <c r="D52" t="s">
        <v>121</v>
      </c>
      <c r="E52">
        <v>21896.665825278</v>
      </c>
      <c r="F52">
        <v>83.78</v>
      </c>
      <c r="G52">
        <v>482.56605683767401</v>
      </c>
      <c r="H52">
        <f>(Table2[[#This Row],[1Y Return vs Nifty]]-AVERAGE(Table2[1Y Return vs Nifty]))/_xlfn.STDEV.P(Table2[1Y Return vs Nifty])</f>
        <v>6.2471579232693326</v>
      </c>
      <c r="I52">
        <v>37.9204434377694</v>
      </c>
      <c r="J52">
        <f>(Table2[[#This Row],[1M Return vs Nifty]]-AVERAGE(Table2[1M Return vs Nifty]))/_xlfn.STDEV.P(Table2[1M Return vs Nifty])</f>
        <v>3.5479993015044831</v>
      </c>
      <c r="K52">
        <v>19.6402837976066</v>
      </c>
      <c r="L52">
        <f>(Table2[[#This Row],[6M Return vs Nifty]]-AVERAGE(Table2[6M Return vs Nifty]))/_xlfn.STDEV.P(Table2[6M Return vs Nifty])</f>
        <v>0.48416521338993035</v>
      </c>
      <c r="M52">
        <v>4.1194919682714097</v>
      </c>
      <c r="N52">
        <f>(Table2[[#This Row],[1W Return vs Nifty]]-AVERAGE(Table2[1W Return vs Nifty]))/_xlfn.STDEV.P(Table2[1W Return vs Nifty])</f>
        <v>0.62824627054360793</v>
      </c>
      <c r="O52">
        <v>75.56</v>
      </c>
      <c r="P52">
        <v>67.084907251142198</v>
      </c>
      <c r="Q52">
        <v>48.109757324259398</v>
      </c>
      <c r="R52">
        <v>64.639525743992294</v>
      </c>
      <c r="S52" s="2">
        <f>(Table2[[#This Row],[Close Price]]-Table2[[#This Row],[20D EMA]])/Table2[[#This Row],[20D EMA]]</f>
        <v>0.10878771836950765</v>
      </c>
      <c r="T52" s="2">
        <f>(Table2[[#This Row],[Close Price]]-Table2[[#This Row],[50D EMA]])/Table2[[#This Row],[50D EMA]]</f>
        <v>0.24886510890381458</v>
      </c>
      <c r="U52" s="2">
        <f>(Table2[[#This Row],[Close Price]]-Table2[[#This Row],[200D EMA]])/Table2[[#This Row],[200D EMA]]</f>
        <v>0.74143468310021687</v>
      </c>
      <c r="V52">
        <v>1.8471583635238</v>
      </c>
      <c r="W52">
        <v>80.03</v>
      </c>
      <c r="X52">
        <v>83.28</v>
      </c>
      <c r="Y52">
        <v>81.319999999999993</v>
      </c>
      <c r="Z52">
        <v>90.74</v>
      </c>
      <c r="AA52">
        <v>82.79</v>
      </c>
      <c r="AB52">
        <v>88.8</v>
      </c>
      <c r="AC52" s="2">
        <f>(Table2[[#This Row],[Close Price]]/Table2[[#This Row],[Day Low]])-1</f>
        <v>4.6857428464325945E-2</v>
      </c>
      <c r="AD52" s="2">
        <f>(Table2[[#This Row],[Day High]]/Table2[[#This Row],[Close Price]])-1</f>
        <v>-5.9680114585819455E-3</v>
      </c>
      <c r="AE52" s="2">
        <f>(Table2[[#This Row],[Close Price]]/Table2[[#This Row],[Current Week Low]])-1</f>
        <v>3.025086079685213E-2</v>
      </c>
      <c r="AF52" s="2">
        <f>(Table2[[#This Row],[Current Week High]]/Table2[[#This Row],[Close Price]])-1</f>
        <v>8.3074719503461347E-2</v>
      </c>
      <c r="AG52" s="2">
        <f>(Table2[[#This Row],[Close Price]]/Table2[[#This Row],[Current Month Low]])-1</f>
        <v>1.1957965937915205E-2</v>
      </c>
      <c r="AH52" s="2">
        <f>(Table2[[#This Row],[Current Month High]]/Table2[[#This Row],[Close Price]])-1</f>
        <v>5.9918835044163288E-2</v>
      </c>
      <c r="AI52">
        <v>9.0952494628789804</v>
      </c>
      <c r="AJ52">
        <v>541.99233716474998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0.42</v>
      </c>
      <c r="AM52" t="s">
        <v>10296</v>
      </c>
      <c r="AN52">
        <v>10.75</v>
      </c>
      <c r="AO52" t="s">
        <v>10296</v>
      </c>
      <c r="AP52">
        <v>0.148992399932215</v>
      </c>
      <c r="AQ52">
        <f>(Table2[[#This Row],[Sharpe Ratio]]-AVERAGE(Table2[Sharpe Ratio]))/_xlfn.STDEV.P(Table2[Sharpe Ratio])</f>
        <v>1.0754899215378579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11.983058630245212</v>
      </c>
      <c r="AS52">
        <f>_xlfn.RANK.AVG(Table2[[#This Row],[1Y Return vs Nifty Z-Score]],Table2[1Y Return vs Nifty Z-Score])</f>
        <v>2</v>
      </c>
      <c r="AT52">
        <f>_xlfn.RANK.AVG(Table2[[#This Row],[6M Return vs Nifty Z-Score]],Table2[6M Return vs Nifty Z-Score])</f>
        <v>187</v>
      </c>
      <c r="AU52">
        <f>_xlfn.RANK.AVG(Table2[[#This Row],[Sharpe Ratio Z-Score]],Table2[Sharpe Ratio Z-Score])</f>
        <v>109</v>
      </c>
      <c r="AV52">
        <f>(Table2[[#This Row],[Rank 1Y]]+Table2[[#This Row],[Rank 6M]]+Table2[[#This Row],[Rank Sharpe]])/3</f>
        <v>99.333333333333329</v>
      </c>
    </row>
    <row r="53" spans="1:48" x14ac:dyDescent="0.3">
      <c r="A53" t="s">
        <v>554</v>
      </c>
      <c r="B53" t="s">
        <v>555</v>
      </c>
      <c r="C53" t="s">
        <v>10263</v>
      </c>
      <c r="D53" t="s">
        <v>354</v>
      </c>
      <c r="E53">
        <v>36111.097142500003</v>
      </c>
      <c r="F53">
        <v>1756.25</v>
      </c>
      <c r="G53">
        <v>97.225594379772701</v>
      </c>
      <c r="H53">
        <f>(Table2[[#This Row],[1Y Return vs Nifty]]-AVERAGE(Table2[1Y Return vs Nifty]))/_xlfn.STDEV.P(Table2[1Y Return vs Nifty])</f>
        <v>0.83790445266063407</v>
      </c>
      <c r="I53">
        <v>3.4030259993790701</v>
      </c>
      <c r="J53">
        <f>(Table2[[#This Row],[1M Return vs Nifty]]-AVERAGE(Table2[1M Return vs Nifty]))/_xlfn.STDEV.P(Table2[1M Return vs Nifty])</f>
        <v>0.1358561146164711</v>
      </c>
      <c r="K53">
        <v>32.954364403419198</v>
      </c>
      <c r="L53">
        <f>(Table2[[#This Row],[6M Return vs Nifty]]-AVERAGE(Table2[6M Return vs Nifty]))/_xlfn.STDEV.P(Table2[6M Return vs Nifty])</f>
        <v>0.94138265100916385</v>
      </c>
      <c r="M53">
        <v>2.5292231657292299</v>
      </c>
      <c r="N53">
        <f>(Table2[[#This Row],[1W Return vs Nifty]]-AVERAGE(Table2[1W Return vs Nifty]))/_xlfn.STDEV.P(Table2[1W Return vs Nifty])</f>
        <v>0.28847079151255389</v>
      </c>
      <c r="O53">
        <v>1696.68</v>
      </c>
      <c r="P53">
        <v>1637.2047733572399</v>
      </c>
      <c r="Q53">
        <v>1333.1217134210799</v>
      </c>
      <c r="R53">
        <v>62.673973300293099</v>
      </c>
      <c r="S53" s="2">
        <f>(Table2[[#This Row],[Close Price]]-Table2[[#This Row],[20D EMA]])/Table2[[#This Row],[20D EMA]]</f>
        <v>3.5109743734823264E-2</v>
      </c>
      <c r="T53" s="2">
        <f>(Table2[[#This Row],[Close Price]]-Table2[[#This Row],[50D EMA]])/Table2[[#This Row],[50D EMA]]</f>
        <v>7.2712484461333965E-2</v>
      </c>
      <c r="U53" s="2">
        <f>(Table2[[#This Row],[Close Price]]-Table2[[#This Row],[200D EMA]])/Table2[[#This Row],[200D EMA]]</f>
        <v>0.31739659051316554</v>
      </c>
      <c r="V53">
        <v>0.57808444398054104</v>
      </c>
      <c r="W53">
        <v>1715</v>
      </c>
      <c r="X53">
        <v>1747.25</v>
      </c>
      <c r="Y53">
        <v>1685</v>
      </c>
      <c r="Z53">
        <v>1765</v>
      </c>
      <c r="AA53">
        <v>1727.35</v>
      </c>
      <c r="AB53">
        <v>1763.95</v>
      </c>
      <c r="AC53" s="2">
        <f>(Table2[[#This Row],[Close Price]]/Table2[[#This Row],[Day Low]])-1</f>
        <v>2.4052478134110711E-2</v>
      </c>
      <c r="AD53" s="2">
        <f>(Table2[[#This Row],[Day High]]/Table2[[#This Row],[Close Price]])-1</f>
        <v>-5.1245551601423189E-3</v>
      </c>
      <c r="AE53" s="2">
        <f>(Table2[[#This Row],[Close Price]]/Table2[[#This Row],[Current Week Low]])-1</f>
        <v>4.2284866468842663E-2</v>
      </c>
      <c r="AF53" s="2">
        <f>(Table2[[#This Row],[Current Week High]]/Table2[[#This Row],[Close Price]])-1</f>
        <v>4.9822064056939119E-3</v>
      </c>
      <c r="AG53" s="2">
        <f>(Table2[[#This Row],[Close Price]]/Table2[[#This Row],[Current Month Low]])-1</f>
        <v>1.6730830462847734E-2</v>
      </c>
      <c r="AH53" s="2">
        <f>(Table2[[#This Row],[Current Month High]]/Table2[[#This Row],[Close Price]])-1</f>
        <v>4.3843416370106247E-3</v>
      </c>
      <c r="AI53">
        <v>8.0597864768683305</v>
      </c>
      <c r="AJ53">
        <v>150.285022089211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0.04</v>
      </c>
      <c r="AM53" t="s">
        <v>10296</v>
      </c>
      <c r="AN53">
        <v>4.28</v>
      </c>
      <c r="AO53" t="s">
        <v>10296</v>
      </c>
      <c r="AP53">
        <v>0.167077012530015</v>
      </c>
      <c r="AQ53">
        <f>(Table2[[#This Row],[Sharpe Ratio]]-AVERAGE(Table2[Sharpe Ratio]))/_xlfn.STDEV.P(Table2[Sharpe Ratio])</f>
        <v>1.2845647405041356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3.4881787503029584</v>
      </c>
      <c r="AS53">
        <f>_xlfn.RANK.AVG(Table2[[#This Row],[1Y Return vs Nifty Z-Score]],Table2[1Y Return vs Nifty Z-Score])</f>
        <v>110</v>
      </c>
      <c r="AT53">
        <f>_xlfn.RANK.AVG(Table2[[#This Row],[6M Return vs Nifty Z-Score]],Table2[6M Return vs Nifty Z-Score])</f>
        <v>117</v>
      </c>
      <c r="AU53">
        <f>_xlfn.RANK.AVG(Table2[[#This Row],[Sharpe Ratio Z-Score]],Table2[Sharpe Ratio Z-Score])</f>
        <v>77</v>
      </c>
      <c r="AV53">
        <f>(Table2[[#This Row],[Rank 1Y]]+Table2[[#This Row],[Rank 6M]]+Table2[[#This Row],[Rank Sharpe]])/3</f>
        <v>101.33333333333333</v>
      </c>
    </row>
    <row r="54" spans="1:48" x14ac:dyDescent="0.3">
      <c r="A54" t="s">
        <v>1528</v>
      </c>
      <c r="B54" t="s">
        <v>1529</v>
      </c>
      <c r="C54" t="s">
        <v>10264</v>
      </c>
      <c r="D54" t="s">
        <v>133</v>
      </c>
      <c r="E54">
        <v>6428.37856164</v>
      </c>
      <c r="F54">
        <v>217.84</v>
      </c>
      <c r="G54">
        <v>177.71538661341901</v>
      </c>
      <c r="H54">
        <f>(Table2[[#This Row],[1Y Return vs Nifty]]-AVERAGE(Table2[1Y Return vs Nifty]))/_xlfn.STDEV.P(Table2[1Y Return vs Nifty])</f>
        <v>1.9677875830520886</v>
      </c>
      <c r="I54">
        <v>11.0424381402526</v>
      </c>
      <c r="J54">
        <f>(Table2[[#This Row],[1M Return vs Nifty]]-AVERAGE(Table2[1M Return vs Nifty]))/_xlfn.STDEV.P(Table2[1M Return vs Nifty])</f>
        <v>0.89103335621739299</v>
      </c>
      <c r="K54">
        <v>21.563021479575202</v>
      </c>
      <c r="L54">
        <f>(Table2[[#This Row],[6M Return vs Nifty]]-AVERAGE(Table2[6M Return vs Nifty]))/_xlfn.STDEV.P(Table2[6M Return vs Nifty])</f>
        <v>0.55019374530221521</v>
      </c>
      <c r="M54">
        <v>12.214419869918901</v>
      </c>
      <c r="N54">
        <f>(Table2[[#This Row],[1W Return vs Nifty]]-AVERAGE(Table2[1W Return vs Nifty]))/_xlfn.STDEV.P(Table2[1W Return vs Nifty])</f>
        <v>2.357801677219058</v>
      </c>
      <c r="O54">
        <v>205.04</v>
      </c>
      <c r="P54">
        <v>193.84931553789201</v>
      </c>
      <c r="Q54">
        <v>154.30568812187599</v>
      </c>
      <c r="R54">
        <v>64.6283423893818</v>
      </c>
      <c r="S54" s="2">
        <f>(Table2[[#This Row],[Close Price]]-Table2[[#This Row],[20D EMA]])/Table2[[#This Row],[20D EMA]]</f>
        <v>6.2426843542723431E-2</v>
      </c>
      <c r="T54" s="2">
        <f>(Table2[[#This Row],[Close Price]]-Table2[[#This Row],[50D EMA]])/Table2[[#This Row],[50D EMA]]</f>
        <v>0.12375944890771873</v>
      </c>
      <c r="U54" s="2">
        <f>(Table2[[#This Row],[Close Price]]-Table2[[#This Row],[200D EMA]])/Table2[[#This Row],[200D EMA]]</f>
        <v>0.41174316158677449</v>
      </c>
      <c r="V54">
        <v>0.42064295990898098</v>
      </c>
      <c r="W54">
        <v>209.55</v>
      </c>
      <c r="X54">
        <v>219.9</v>
      </c>
      <c r="Y54">
        <v>197.7</v>
      </c>
      <c r="Z54">
        <v>224</v>
      </c>
      <c r="AA54">
        <v>213.3</v>
      </c>
      <c r="AB54">
        <v>224</v>
      </c>
      <c r="AC54" s="2">
        <f>(Table2[[#This Row],[Close Price]]/Table2[[#This Row],[Day Low]])-1</f>
        <v>3.9560963970412644E-2</v>
      </c>
      <c r="AD54" s="2">
        <f>(Table2[[#This Row],[Day High]]/Table2[[#This Row],[Close Price]])-1</f>
        <v>9.4564818215203683E-3</v>
      </c>
      <c r="AE54" s="2">
        <f>(Table2[[#This Row],[Close Price]]/Table2[[#This Row],[Current Week Low]])-1</f>
        <v>0.10187152250885179</v>
      </c>
      <c r="AF54" s="2">
        <f>(Table2[[#This Row],[Current Week High]]/Table2[[#This Row],[Close Price]])-1</f>
        <v>2.8277634961439535E-2</v>
      </c>
      <c r="AG54" s="2">
        <f>(Table2[[#This Row],[Close Price]]/Table2[[#This Row],[Current Month Low]])-1</f>
        <v>2.1284575714955345E-2</v>
      </c>
      <c r="AH54" s="2">
        <f>(Table2[[#This Row],[Current Month High]]/Table2[[#This Row],[Close Price]])-1</f>
        <v>2.8277634961439535E-2</v>
      </c>
      <c r="AI54">
        <v>9.6997796547924899</v>
      </c>
      <c r="AJ54">
        <v>206.60098522167399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0.32</v>
      </c>
      <c r="AM54" t="s">
        <v>10296</v>
      </c>
      <c r="AN54">
        <v>4.7300000000000004</v>
      </c>
      <c r="AO54" t="s">
        <v>10296</v>
      </c>
      <c r="AP54">
        <v>0.15090812062138101</v>
      </c>
      <c r="AQ54">
        <f>(Table2[[#This Row],[Sharpe Ratio]]-AVERAGE(Table2[Sharpe Ratio]))/_xlfn.STDEV.P(Table2[Sharpe Ratio])</f>
        <v>1.0976374214697096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6.8644537832604646</v>
      </c>
      <c r="AS54">
        <f>_xlfn.RANK.AVG(Table2[[#This Row],[1Y Return vs Nifty Z-Score]],Table2[1Y Return vs Nifty Z-Score])</f>
        <v>30</v>
      </c>
      <c r="AT54">
        <f>_xlfn.RANK.AVG(Table2[[#This Row],[6M Return vs Nifty Z-Score]],Table2[6M Return vs Nifty Z-Score])</f>
        <v>174</v>
      </c>
      <c r="AU54">
        <f>_xlfn.RANK.AVG(Table2[[#This Row],[Sharpe Ratio Z-Score]],Table2[Sharpe Ratio Z-Score])</f>
        <v>102</v>
      </c>
      <c r="AV54">
        <f>(Table2[[#This Row],[Rank 1Y]]+Table2[[#This Row],[Rank 6M]]+Table2[[#This Row],[Rank Sharpe]])/3</f>
        <v>102</v>
      </c>
    </row>
    <row r="55" spans="1:48" x14ac:dyDescent="0.3">
      <c r="A55" t="s">
        <v>751</v>
      </c>
      <c r="B55" t="s">
        <v>752</v>
      </c>
      <c r="C55" t="s">
        <v>10254</v>
      </c>
      <c r="D55" t="s">
        <v>43</v>
      </c>
      <c r="E55">
        <v>21983.190762599999</v>
      </c>
      <c r="F55">
        <v>4245.3</v>
      </c>
      <c r="G55">
        <v>76.917316132469296</v>
      </c>
      <c r="H55">
        <f>(Table2[[#This Row],[1Y Return vs Nifty]]-AVERAGE(Table2[1Y Return vs Nifty]))/_xlfn.STDEV.P(Table2[1Y Return vs Nifty])</f>
        <v>0.5528250610737343</v>
      </c>
      <c r="I55">
        <v>-2.9754290631679199</v>
      </c>
      <c r="J55">
        <f>(Table2[[#This Row],[1M Return vs Nifty]]-AVERAGE(Table2[1M Return vs Nifty]))/_xlfn.STDEV.P(Table2[1M Return vs Nifty])</f>
        <v>-0.49467199552930341</v>
      </c>
      <c r="K55">
        <v>58.474451018198998</v>
      </c>
      <c r="L55">
        <f>(Table2[[#This Row],[6M Return vs Nifty]]-AVERAGE(Table2[6M Return vs Nifty]))/_xlfn.STDEV.P(Table2[6M Return vs Nifty])</f>
        <v>1.8177652534050408</v>
      </c>
      <c r="M55">
        <v>-0.24722516640720599</v>
      </c>
      <c r="N55">
        <f>(Table2[[#This Row],[1W Return vs Nifty]]-AVERAGE(Table2[1W Return vs Nifty]))/_xlfn.STDEV.P(Table2[1W Return vs Nifty])</f>
        <v>-0.30474279637181695</v>
      </c>
      <c r="O55">
        <v>4235.82</v>
      </c>
      <c r="P55">
        <v>4063.1127413275699</v>
      </c>
      <c r="Q55">
        <v>3200.3640627355599</v>
      </c>
      <c r="R55">
        <v>49.690219861825099</v>
      </c>
      <c r="S55" s="2">
        <f>(Table2[[#This Row],[Close Price]]-Table2[[#This Row],[20D EMA]])/Table2[[#This Row],[20D EMA]]</f>
        <v>2.2380554414494652E-3</v>
      </c>
      <c r="T55" s="2">
        <f>(Table2[[#This Row],[Close Price]]-Table2[[#This Row],[50D EMA]])/Table2[[#This Row],[50D EMA]]</f>
        <v>4.483933138732029E-2</v>
      </c>
      <c r="U55" s="2">
        <f>(Table2[[#This Row],[Close Price]]-Table2[[#This Row],[200D EMA]])/Table2[[#This Row],[200D EMA]]</f>
        <v>0.32650533401230153</v>
      </c>
      <c r="V55">
        <v>1.1052564566529901</v>
      </c>
      <c r="W55">
        <v>4198.55</v>
      </c>
      <c r="X55">
        <v>4319.8500000000004</v>
      </c>
      <c r="Y55">
        <v>4190.05</v>
      </c>
      <c r="Z55">
        <v>4479.8999999999996</v>
      </c>
      <c r="AA55">
        <v>4228.5</v>
      </c>
      <c r="AB55">
        <v>4479.8999999999996</v>
      </c>
      <c r="AC55" s="2">
        <f>(Table2[[#This Row],[Close Price]]/Table2[[#This Row],[Day Low]])-1</f>
        <v>1.1134796536899749E-2</v>
      </c>
      <c r="AD55" s="2">
        <f>(Table2[[#This Row],[Day High]]/Table2[[#This Row],[Close Price]])-1</f>
        <v>1.7560596424281094E-2</v>
      </c>
      <c r="AE55" s="2">
        <f>(Table2[[#This Row],[Close Price]]/Table2[[#This Row],[Current Week Low]])-1</f>
        <v>1.3186000167062506E-2</v>
      </c>
      <c r="AF55" s="2">
        <f>(Table2[[#This Row],[Current Week High]]/Table2[[#This Row],[Close Price]])-1</f>
        <v>5.5261112288883973E-2</v>
      </c>
      <c r="AG55" s="2">
        <f>(Table2[[#This Row],[Close Price]]/Table2[[#This Row],[Current Month Low]])-1</f>
        <v>3.9730400851365477E-3</v>
      </c>
      <c r="AH55" s="2">
        <f>(Table2[[#This Row],[Current Month High]]/Table2[[#This Row],[Close Price]])-1</f>
        <v>5.5261112288883973E-2</v>
      </c>
      <c r="AI55">
        <v>13.567945728217</v>
      </c>
      <c r="AJ55">
        <v>115.606907059421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0.04</v>
      </c>
      <c r="AM55" t="s">
        <v>10296</v>
      </c>
      <c r="AN55">
        <v>-10.33</v>
      </c>
      <c r="AO55" t="s">
        <v>10295</v>
      </c>
      <c r="AP55">
        <v>0.135534510698474</v>
      </c>
      <c r="AQ55">
        <f>(Table2[[#This Row],[Sharpe Ratio]]-AVERAGE(Table2[Sharpe Ratio]))/_xlfn.STDEV.P(Table2[Sharpe Ratio])</f>
        <v>0.91990429646591665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2.4910798190435712</v>
      </c>
      <c r="AS55">
        <f>_xlfn.RANK.AVG(Table2[[#This Row],[1Y Return vs Nifty Z-Score]],Table2[1Y Return vs Nifty Z-Score])</f>
        <v>144</v>
      </c>
      <c r="AT55">
        <f>_xlfn.RANK.AVG(Table2[[#This Row],[6M Return vs Nifty Z-Score]],Table2[6M Return vs Nifty Z-Score])</f>
        <v>34</v>
      </c>
      <c r="AU55">
        <f>_xlfn.RANK.AVG(Table2[[#This Row],[Sharpe Ratio Z-Score]],Table2[Sharpe Ratio Z-Score])</f>
        <v>135</v>
      </c>
      <c r="AV55">
        <f>(Table2[[#This Row],[Rank 1Y]]+Table2[[#This Row],[Rank 6M]]+Table2[[#This Row],[Rank Sharpe]])/3</f>
        <v>104.33333333333333</v>
      </c>
    </row>
    <row r="56" spans="1:48" x14ac:dyDescent="0.3">
      <c r="A56" t="s">
        <v>747</v>
      </c>
      <c r="B56" t="s">
        <v>748</v>
      </c>
      <c r="C56" t="s">
        <v>10255</v>
      </c>
      <c r="D56" t="s">
        <v>191</v>
      </c>
      <c r="E56">
        <v>22144.65944064</v>
      </c>
      <c r="F56">
        <v>1363.2</v>
      </c>
      <c r="G56">
        <v>89.775390325025697</v>
      </c>
      <c r="H56">
        <f>(Table2[[#This Row],[1Y Return vs Nifty]]-AVERAGE(Table2[1Y Return vs Nifty]))/_xlfn.STDEV.P(Table2[1Y Return vs Nifty])</f>
        <v>0.73332150312341526</v>
      </c>
      <c r="I56">
        <v>12.5595313638217</v>
      </c>
      <c r="J56">
        <f>(Table2[[#This Row],[1M Return vs Nifty]]-AVERAGE(Table2[1M Return vs Nifty]))/_xlfn.STDEV.P(Table2[1M Return vs Nifty])</f>
        <v>1.0410022615074488</v>
      </c>
      <c r="K56">
        <v>54.534530744885302</v>
      </c>
      <c r="L56">
        <f>(Table2[[#This Row],[6M Return vs Nifty]]-AVERAGE(Table2[6M Return vs Nifty]))/_xlfn.STDEV.P(Table2[6M Return vs Nifty])</f>
        <v>1.6824648669103015</v>
      </c>
      <c r="M56">
        <v>0.84018136973556501</v>
      </c>
      <c r="N56">
        <f>(Table2[[#This Row],[1W Return vs Nifty]]-AVERAGE(Table2[1W Return vs Nifty]))/_xlfn.STDEV.P(Table2[1W Return vs Nifty])</f>
        <v>-7.2408441243442728E-2</v>
      </c>
      <c r="O56">
        <v>1316.01</v>
      </c>
      <c r="P56">
        <v>1259.2807530346299</v>
      </c>
      <c r="Q56">
        <v>1023.71192784947</v>
      </c>
      <c r="R56">
        <v>59.991706154626399</v>
      </c>
      <c r="S56" s="2">
        <f>(Table2[[#This Row],[Close Price]]-Table2[[#This Row],[20D EMA]])/Table2[[#This Row],[20D EMA]]</f>
        <v>3.5858390133813617E-2</v>
      </c>
      <c r="T56" s="2">
        <f>(Table2[[#This Row],[Close Price]]-Table2[[#This Row],[50D EMA]])/Table2[[#This Row],[50D EMA]]</f>
        <v>8.2522699338447178E-2</v>
      </c>
      <c r="U56" s="2">
        <f>(Table2[[#This Row],[Close Price]]-Table2[[#This Row],[200D EMA]])/Table2[[#This Row],[200D EMA]]</f>
        <v>0.33162461324808307</v>
      </c>
      <c r="V56">
        <v>0.80982054302666595</v>
      </c>
      <c r="W56">
        <v>1325.05</v>
      </c>
      <c r="X56">
        <v>1346.9</v>
      </c>
      <c r="Y56">
        <v>1290</v>
      </c>
      <c r="Z56">
        <v>1395.7</v>
      </c>
      <c r="AA56">
        <v>1342.1</v>
      </c>
      <c r="AB56">
        <v>1374.3</v>
      </c>
      <c r="AC56" s="2">
        <f>(Table2[[#This Row],[Close Price]]/Table2[[#This Row],[Day Low]])-1</f>
        <v>2.8791366363533522E-2</v>
      </c>
      <c r="AD56" s="2">
        <f>(Table2[[#This Row],[Day High]]/Table2[[#This Row],[Close Price]])-1</f>
        <v>-1.1957159624413127E-2</v>
      </c>
      <c r="AE56" s="2">
        <f>(Table2[[#This Row],[Close Price]]/Table2[[#This Row],[Current Week Low]])-1</f>
        <v>5.6744186046511658E-2</v>
      </c>
      <c r="AF56" s="2">
        <f>(Table2[[#This Row],[Current Week High]]/Table2[[#This Row],[Close Price]])-1</f>
        <v>2.3840962441314506E-2</v>
      </c>
      <c r="AG56" s="2">
        <f>(Table2[[#This Row],[Close Price]]/Table2[[#This Row],[Current Month Low]])-1</f>
        <v>1.5721630280903121E-2</v>
      </c>
      <c r="AH56" s="2">
        <f>(Table2[[#This Row],[Current Month High]]/Table2[[#This Row],[Close Price]])-1</f>
        <v>8.1426056338027575E-3</v>
      </c>
      <c r="AI56">
        <v>4.7425176056338003</v>
      </c>
      <c r="AJ56">
        <v>137.51197839533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0.04</v>
      </c>
      <c r="AM56" t="s">
        <v>10296</v>
      </c>
      <c r="AN56">
        <v>2.4500000000000002</v>
      </c>
      <c r="AO56" t="s">
        <v>10296</v>
      </c>
      <c r="AP56">
        <v>0.12776452491295501</v>
      </c>
      <c r="AQ56">
        <f>(Table2[[#This Row],[Sharpe Ratio]]-AVERAGE(Table2[Sharpe Ratio]))/_xlfn.STDEV.P(Table2[Sharpe Ratio])</f>
        <v>0.83007608683782896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4.2144562771355512</v>
      </c>
      <c r="AS56">
        <f>_xlfn.RANK.AVG(Table2[[#This Row],[1Y Return vs Nifty Z-Score]],Table2[1Y Return vs Nifty Z-Score])</f>
        <v>121</v>
      </c>
      <c r="AT56">
        <f>_xlfn.RANK.AVG(Table2[[#This Row],[6M Return vs Nifty Z-Score]],Table2[6M Return vs Nifty Z-Score])</f>
        <v>44</v>
      </c>
      <c r="AU56">
        <f>_xlfn.RANK.AVG(Table2[[#This Row],[Sharpe Ratio Z-Score]],Table2[Sharpe Ratio Z-Score])</f>
        <v>153</v>
      </c>
      <c r="AV56">
        <f>(Table2[[#This Row],[Rank 1Y]]+Table2[[#This Row],[Rank 6M]]+Table2[[#This Row],[Rank Sharpe]])/3</f>
        <v>106</v>
      </c>
    </row>
    <row r="57" spans="1:48" x14ac:dyDescent="0.3">
      <c r="A57" t="s">
        <v>240</v>
      </c>
      <c r="B57" t="s">
        <v>241</v>
      </c>
      <c r="C57" t="s">
        <v>10262</v>
      </c>
      <c r="D57" t="s">
        <v>163</v>
      </c>
      <c r="E57">
        <v>111360.032308839</v>
      </c>
      <c r="F57">
        <v>728.6</v>
      </c>
      <c r="G57">
        <v>51.835397301132502</v>
      </c>
      <c r="H57">
        <f>(Table2[[#This Row],[1Y Return vs Nifty]]-AVERAGE(Table2[1Y Return vs Nifty]))/_xlfn.STDEV.P(Table2[1Y Return vs Nifty])</f>
        <v>0.20073523478730657</v>
      </c>
      <c r="I57">
        <v>0.96993566771003403</v>
      </c>
      <c r="J57">
        <f>(Table2[[#This Row],[1M Return vs Nifty]]-AVERAGE(Table2[1M Return vs Nifty]))/_xlfn.STDEV.P(Table2[1M Return vs Nifty])</f>
        <v>-0.10466166493948249</v>
      </c>
      <c r="K57">
        <v>44.2471866953641</v>
      </c>
      <c r="L57">
        <f>(Table2[[#This Row],[6M Return vs Nifty]]-AVERAGE(Table2[6M Return vs Nifty]))/_xlfn.STDEV.P(Table2[6M Return vs Nifty])</f>
        <v>1.3291882700887305</v>
      </c>
      <c r="M57">
        <v>2.8353213060519602</v>
      </c>
      <c r="N57">
        <f>(Table2[[#This Row],[1W Return vs Nifty]]-AVERAGE(Table2[1W Return vs Nifty]))/_xlfn.STDEV.P(Table2[1W Return vs Nifty])</f>
        <v>0.35387145968412981</v>
      </c>
      <c r="O57">
        <v>718.67</v>
      </c>
      <c r="P57">
        <v>686.04695841294404</v>
      </c>
      <c r="Q57">
        <v>554.39059180378001</v>
      </c>
      <c r="R57">
        <v>54.267093708028497</v>
      </c>
      <c r="S57" s="2">
        <f>(Table2[[#This Row],[Close Price]]-Table2[[#This Row],[20D EMA]])/Table2[[#This Row],[20D EMA]]</f>
        <v>1.3817190087244583E-2</v>
      </c>
      <c r="T57" s="2">
        <f>(Table2[[#This Row],[Close Price]]-Table2[[#This Row],[50D EMA]])/Table2[[#This Row],[50D EMA]]</f>
        <v>6.2026427003619981E-2</v>
      </c>
      <c r="U57" s="2">
        <f>(Table2[[#This Row],[Close Price]]-Table2[[#This Row],[200D EMA]])/Table2[[#This Row],[200D EMA]]</f>
        <v>0.31423586686312194</v>
      </c>
      <c r="V57">
        <v>0.99621000529826698</v>
      </c>
      <c r="W57">
        <v>706.2</v>
      </c>
      <c r="X57">
        <v>723.95</v>
      </c>
      <c r="Y57">
        <v>721.2</v>
      </c>
      <c r="Z57">
        <v>750.7</v>
      </c>
      <c r="AA57">
        <v>721.2</v>
      </c>
      <c r="AB57">
        <v>741</v>
      </c>
      <c r="AC57" s="2">
        <f>(Table2[[#This Row],[Close Price]]/Table2[[#This Row],[Day Low]])-1</f>
        <v>3.1719059756442958E-2</v>
      </c>
      <c r="AD57" s="2">
        <f>(Table2[[#This Row],[Day High]]/Table2[[#This Row],[Close Price]])-1</f>
        <v>-6.3821026626406097E-3</v>
      </c>
      <c r="AE57" s="2">
        <f>(Table2[[#This Row],[Close Price]]/Table2[[#This Row],[Current Week Low]])-1</f>
        <v>1.0260676650027722E-2</v>
      </c>
      <c r="AF57" s="2">
        <f>(Table2[[#This Row],[Current Week High]]/Table2[[#This Row],[Close Price]])-1</f>
        <v>3.0332143837496606E-2</v>
      </c>
      <c r="AG57" s="2">
        <f>(Table2[[#This Row],[Close Price]]/Table2[[#This Row],[Current Month Low]])-1</f>
        <v>1.0260676650027722E-2</v>
      </c>
      <c r="AH57" s="2">
        <f>(Table2[[#This Row],[Current Month High]]/Table2[[#This Row],[Close Price]])-1</f>
        <v>1.701894043370844E-2</v>
      </c>
      <c r="AI57">
        <v>7.5693110074114696</v>
      </c>
      <c r="AJ57">
        <v>102.83964365256099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0.06</v>
      </c>
      <c r="AM57" t="s">
        <v>10296</v>
      </c>
      <c r="AN57">
        <v>0.23</v>
      </c>
      <c r="AO57" t="s">
        <v>10296</v>
      </c>
      <c r="AP57">
        <v>0.234771980151816</v>
      </c>
      <c r="AQ57">
        <f>(Table2[[#This Row],[Sharpe Ratio]]-AVERAGE(Table2[Sharpe Ratio]))/_xlfn.STDEV.P(Table2[Sharpe Ratio])</f>
        <v>2.0671810682753939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3.8463143678960776</v>
      </c>
      <c r="AS57">
        <f>_xlfn.RANK.AVG(Table2[[#This Row],[1Y Return vs Nifty Z-Score]],Table2[1Y Return vs Nifty Z-Score])</f>
        <v>236</v>
      </c>
      <c r="AT57">
        <f>_xlfn.RANK.AVG(Table2[[#This Row],[6M Return vs Nifty Z-Score]],Table2[6M Return vs Nifty Z-Score])</f>
        <v>72</v>
      </c>
      <c r="AU57">
        <f>_xlfn.RANK.AVG(Table2[[#This Row],[Sharpe Ratio Z-Score]],Table2[Sharpe Ratio Z-Score])</f>
        <v>11</v>
      </c>
      <c r="AV57">
        <f>(Table2[[#This Row],[Rank 1Y]]+Table2[[#This Row],[Rank 6M]]+Table2[[#This Row],[Rank Sharpe]])/3</f>
        <v>106.33333333333333</v>
      </c>
    </row>
    <row r="58" spans="1:48" x14ac:dyDescent="0.3">
      <c r="A58" t="s">
        <v>409</v>
      </c>
      <c r="B58" t="s">
        <v>410</v>
      </c>
      <c r="C58" t="s">
        <v>10262</v>
      </c>
      <c r="D58" t="s">
        <v>257</v>
      </c>
      <c r="E58">
        <v>58340.27179518</v>
      </c>
      <c r="F58">
        <v>5180.2</v>
      </c>
      <c r="G58">
        <v>79.118630641361904</v>
      </c>
      <c r="H58">
        <f>(Table2[[#This Row],[1Y Return vs Nifty]]-AVERAGE(Table2[1Y Return vs Nifty]))/_xlfn.STDEV.P(Table2[1Y Return vs Nifty])</f>
        <v>0.58372622331134782</v>
      </c>
      <c r="I58">
        <v>-9.6027897205793202</v>
      </c>
      <c r="J58">
        <f>(Table2[[#This Row],[1M Return vs Nifty]]-AVERAGE(Table2[1M Return vs Nifty]))/_xlfn.STDEV.P(Table2[1M Return vs Nifty])</f>
        <v>-1.1498051193963628</v>
      </c>
      <c r="K58">
        <v>49.903265522312999</v>
      </c>
      <c r="L58">
        <f>(Table2[[#This Row],[6M Return vs Nifty]]-AVERAGE(Table2[6M Return vs Nifty]))/_xlfn.STDEV.P(Table2[6M Return vs Nifty])</f>
        <v>1.5234230764411096</v>
      </c>
      <c r="M58">
        <v>-2.9338042871329201E-2</v>
      </c>
      <c r="N58">
        <f>(Table2[[#This Row],[1W Return vs Nifty]]-AVERAGE(Table2[1W Return vs Nifty]))/_xlfn.STDEV.P(Table2[1W Return vs Nifty])</f>
        <v>-0.25818921897926955</v>
      </c>
      <c r="O58">
        <v>5117.25</v>
      </c>
      <c r="P58">
        <v>5070.3477509739596</v>
      </c>
      <c r="Q58">
        <v>4160.54585917853</v>
      </c>
      <c r="R58">
        <v>61.716734389639299</v>
      </c>
      <c r="S58" s="2">
        <f>(Table2[[#This Row],[Close Price]]-Table2[[#This Row],[20D EMA]])/Table2[[#This Row],[20D EMA]]</f>
        <v>1.230152914162877E-2</v>
      </c>
      <c r="T58" s="2">
        <f>(Table2[[#This Row],[Close Price]]-Table2[[#This Row],[50D EMA]])/Table2[[#This Row],[50D EMA]]</f>
        <v>2.1665624217774567E-2</v>
      </c>
      <c r="U58" s="2">
        <f>(Table2[[#This Row],[Close Price]]-Table2[[#This Row],[200D EMA]])/Table2[[#This Row],[200D EMA]]</f>
        <v>0.24507701040526284</v>
      </c>
      <c r="V58">
        <v>0.33360676943430201</v>
      </c>
      <c r="W58">
        <v>5075.8</v>
      </c>
      <c r="X58">
        <v>5195.8999999999996</v>
      </c>
      <c r="Y58">
        <v>5021.2</v>
      </c>
      <c r="Z58">
        <v>5215.05</v>
      </c>
      <c r="AA58">
        <v>5057.8999999999996</v>
      </c>
      <c r="AB58">
        <v>5215.05</v>
      </c>
      <c r="AC58" s="2">
        <f>(Table2[[#This Row],[Close Price]]/Table2[[#This Row],[Day Low]])-1</f>
        <v>2.0568186295756297E-2</v>
      </c>
      <c r="AD58" s="2">
        <f>(Table2[[#This Row],[Day High]]/Table2[[#This Row],[Close Price]])-1</f>
        <v>3.0307710127022158E-3</v>
      </c>
      <c r="AE58" s="2">
        <f>(Table2[[#This Row],[Close Price]]/Table2[[#This Row],[Current Week Low]])-1</f>
        <v>3.1665737273958383E-2</v>
      </c>
      <c r="AF58" s="2">
        <f>(Table2[[#This Row],[Current Week High]]/Table2[[#This Row],[Close Price]])-1</f>
        <v>6.7275394772403629E-3</v>
      </c>
      <c r="AG58" s="2">
        <f>(Table2[[#This Row],[Close Price]]/Table2[[#This Row],[Current Month Low]])-1</f>
        <v>2.4179995650368769E-2</v>
      </c>
      <c r="AH58" s="2">
        <f>(Table2[[#This Row],[Current Month High]]/Table2[[#This Row],[Close Price]])-1</f>
        <v>6.7275394772403629E-3</v>
      </c>
      <c r="AI58">
        <v>12.735994749237401</v>
      </c>
      <c r="AJ58">
        <v>111.432419746535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-0.03</v>
      </c>
      <c r="AM58" t="s">
        <v>10295</v>
      </c>
      <c r="AN58">
        <v>0.21</v>
      </c>
      <c r="AO58" t="s">
        <v>10296</v>
      </c>
      <c r="AP58">
        <v>0.141110762855749</v>
      </c>
      <c r="AQ58">
        <f>(Table2[[#This Row],[Sharpe Ratio]]-AVERAGE(Table2[Sharpe Ratio]))/_xlfn.STDEV.P(Table2[Sharpe Ratio])</f>
        <v>0.98437091989994108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1.6835258812767662</v>
      </c>
      <c r="AS58">
        <f>_xlfn.RANK.AVG(Table2[[#This Row],[1Y Return vs Nifty Z-Score]],Table2[1Y Return vs Nifty Z-Score])</f>
        <v>139</v>
      </c>
      <c r="AT58">
        <f>_xlfn.RANK.AVG(Table2[[#This Row],[6M Return vs Nifty Z-Score]],Table2[6M Return vs Nifty Z-Score])</f>
        <v>57</v>
      </c>
      <c r="AU58">
        <f>_xlfn.RANK.AVG(Table2[[#This Row],[Sharpe Ratio Z-Score]],Table2[Sharpe Ratio Z-Score])</f>
        <v>124</v>
      </c>
      <c r="AV58">
        <f>(Table2[[#This Row],[Rank 1Y]]+Table2[[#This Row],[Rank 6M]]+Table2[[#This Row],[Rank Sharpe]])/3</f>
        <v>106.66666666666667</v>
      </c>
    </row>
    <row r="59" spans="1:48" x14ac:dyDescent="0.3">
      <c r="A59" t="s">
        <v>164</v>
      </c>
      <c r="B59" t="s">
        <v>165</v>
      </c>
      <c r="C59" t="s">
        <v>10252</v>
      </c>
      <c r="D59" t="s">
        <v>121</v>
      </c>
      <c r="E59">
        <v>164629.16448000001</v>
      </c>
      <c r="F59">
        <v>625.20000000000005</v>
      </c>
      <c r="G59">
        <v>185.85696592858301</v>
      </c>
      <c r="H59">
        <f>(Table2[[#This Row],[1Y Return vs Nifty]]-AVERAGE(Table2[1Y Return vs Nifty]))/_xlfn.STDEV.P(Table2[1Y Return vs Nifty])</f>
        <v>2.0820757787060766</v>
      </c>
      <c r="I59">
        <v>17.678415617285101</v>
      </c>
      <c r="J59">
        <f>(Table2[[#This Row],[1M Return vs Nifty]]-AVERAGE(Table2[1M Return vs Nifty]))/_xlfn.STDEV.P(Table2[1M Return vs Nifty])</f>
        <v>1.5470182767872405</v>
      </c>
      <c r="K59">
        <v>11.2235395479139</v>
      </c>
      <c r="L59">
        <f>(Table2[[#This Row],[6M Return vs Nifty]]-AVERAGE(Table2[6M Return vs Nifty]))/_xlfn.STDEV.P(Table2[6M Return vs Nifty])</f>
        <v>0.19512668696994986</v>
      </c>
      <c r="M59">
        <v>5.8503520452932403</v>
      </c>
      <c r="N59">
        <f>(Table2[[#This Row],[1W Return vs Nifty]]-AVERAGE(Table2[1W Return vs Nifty]))/_xlfn.STDEV.P(Table2[1W Return vs Nifty])</f>
        <v>0.99806036163668943</v>
      </c>
      <c r="O59">
        <v>610.04999999999995</v>
      </c>
      <c r="P59">
        <v>572.75810105794699</v>
      </c>
      <c r="Q59">
        <v>459.74570983064598</v>
      </c>
      <c r="R59">
        <v>53.744275162330602</v>
      </c>
      <c r="S59" s="2">
        <f>(Table2[[#This Row],[Close Price]]-Table2[[#This Row],[20D EMA]])/Table2[[#This Row],[20D EMA]]</f>
        <v>2.4834029997541335E-2</v>
      </c>
      <c r="T59" s="2">
        <f>(Table2[[#This Row],[Close Price]]-Table2[[#This Row],[50D EMA]])/Table2[[#This Row],[50D EMA]]</f>
        <v>9.1560291936835334E-2</v>
      </c>
      <c r="U59" s="2">
        <f>(Table2[[#This Row],[Close Price]]-Table2[[#This Row],[200D EMA]])/Table2[[#This Row],[200D EMA]]</f>
        <v>0.35988218406714784</v>
      </c>
      <c r="V59">
        <v>0.59201109698784504</v>
      </c>
      <c r="W59">
        <v>607.70000000000005</v>
      </c>
      <c r="X59">
        <v>624.5</v>
      </c>
      <c r="Y59">
        <v>615.6</v>
      </c>
      <c r="Z59">
        <v>650.6</v>
      </c>
      <c r="AA59">
        <v>623.95000000000005</v>
      </c>
      <c r="AB59">
        <v>646.95000000000005</v>
      </c>
      <c r="AC59" s="2">
        <f>(Table2[[#This Row],[Close Price]]/Table2[[#This Row],[Day Low]])-1</f>
        <v>2.879710383412859E-2</v>
      </c>
      <c r="AD59" s="2">
        <f>(Table2[[#This Row],[Day High]]/Table2[[#This Row],[Close Price]])-1</f>
        <v>-1.1196417146513982E-3</v>
      </c>
      <c r="AE59" s="2">
        <f>(Table2[[#This Row],[Close Price]]/Table2[[#This Row],[Current Week Low]])-1</f>
        <v>1.5594541910331383E-2</v>
      </c>
      <c r="AF59" s="2">
        <f>(Table2[[#This Row],[Current Week High]]/Table2[[#This Row],[Close Price]])-1</f>
        <v>4.0626999360204641E-2</v>
      </c>
      <c r="AG59" s="2">
        <f>(Table2[[#This Row],[Close Price]]/Table2[[#This Row],[Current Month Low]])-1</f>
        <v>2.0033656542992606E-3</v>
      </c>
      <c r="AH59" s="2">
        <f>(Table2[[#This Row],[Current Month High]]/Table2[[#This Row],[Close Price]])-1</f>
        <v>3.4788867562379977E-2</v>
      </c>
      <c r="AI59">
        <v>4.60652591170824</v>
      </c>
      <c r="AJ59">
        <v>226.56045965003901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0.09</v>
      </c>
      <c r="AM59" t="s">
        <v>10296</v>
      </c>
      <c r="AN59">
        <v>-1.35</v>
      </c>
      <c r="AO59" t="s">
        <v>10295</v>
      </c>
      <c r="AP59">
        <v>0.19188527047029399</v>
      </c>
      <c r="AQ59">
        <f>(Table2[[#This Row],[Sharpe Ratio]]-AVERAGE(Table2[Sharpe Ratio]))/_xlfn.STDEV.P(Table2[Sharpe Ratio])</f>
        <v>1.5713711075016528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6.3936522116016086</v>
      </c>
      <c r="AS59">
        <f>_xlfn.RANK.AVG(Table2[[#This Row],[1Y Return vs Nifty Z-Score]],Table2[1Y Return vs Nifty Z-Score])</f>
        <v>28</v>
      </c>
      <c r="AT59">
        <f>_xlfn.RANK.AVG(Table2[[#This Row],[6M Return vs Nifty Z-Score]],Table2[6M Return vs Nifty Z-Score])</f>
        <v>259</v>
      </c>
      <c r="AU59">
        <f>_xlfn.RANK.AVG(Table2[[#This Row],[Sharpe Ratio Z-Score]],Table2[Sharpe Ratio Z-Score])</f>
        <v>41</v>
      </c>
      <c r="AV59">
        <f>(Table2[[#This Row],[Rank 1Y]]+Table2[[#This Row],[Rank 6M]]+Table2[[#This Row],[Rank Sharpe]])/3</f>
        <v>109.33333333333333</v>
      </c>
    </row>
    <row r="60" spans="1:48" x14ac:dyDescent="0.3">
      <c r="A60" t="s">
        <v>519</v>
      </c>
      <c r="B60" t="s">
        <v>520</v>
      </c>
      <c r="C60" t="s">
        <v>10252</v>
      </c>
      <c r="D60" t="s">
        <v>521</v>
      </c>
      <c r="E60">
        <v>39956.763432234999</v>
      </c>
      <c r="F60">
        <v>1099.1500000000001</v>
      </c>
      <c r="G60">
        <v>85.304810049351303</v>
      </c>
      <c r="H60">
        <f>(Table2[[#This Row],[1Y Return vs Nifty]]-AVERAGE(Table2[1Y Return vs Nifty]))/_xlfn.STDEV.P(Table2[1Y Return vs Nifty])</f>
        <v>0.67056530638877199</v>
      </c>
      <c r="I60">
        <v>10.6503002025181</v>
      </c>
      <c r="J60">
        <f>(Table2[[#This Row],[1M Return vs Nifty]]-AVERAGE(Table2[1M Return vs Nifty]))/_xlfn.STDEV.P(Table2[1M Return vs Nifty])</f>
        <v>0.85226942508177661</v>
      </c>
      <c r="K60">
        <v>62.728850625303899</v>
      </c>
      <c r="L60">
        <f>(Table2[[#This Row],[6M Return vs Nifty]]-AVERAGE(Table2[6M Return vs Nifty]))/_xlfn.STDEV.P(Table2[6M Return vs Nifty])</f>
        <v>1.963865141527962</v>
      </c>
      <c r="M60">
        <v>9.7694557451369093</v>
      </c>
      <c r="N60">
        <f>(Table2[[#This Row],[1W Return vs Nifty]]-AVERAGE(Table2[1W Return vs Nifty]))/_xlfn.STDEV.P(Table2[1W Return vs Nifty])</f>
        <v>1.8354127229846946</v>
      </c>
      <c r="O60">
        <v>1009.56</v>
      </c>
      <c r="P60">
        <v>926.33003795299101</v>
      </c>
      <c r="Q60">
        <v>749.55609388798496</v>
      </c>
      <c r="R60">
        <v>68.308490572011706</v>
      </c>
      <c r="S60" s="2">
        <f>(Table2[[#This Row],[Close Price]]-Table2[[#This Row],[20D EMA]])/Table2[[#This Row],[20D EMA]]</f>
        <v>8.8741630017037276E-2</v>
      </c>
      <c r="T60" s="2">
        <f>(Table2[[#This Row],[Close Price]]-Table2[[#This Row],[50D EMA]])/Table2[[#This Row],[50D EMA]]</f>
        <v>0.18656413477523362</v>
      </c>
      <c r="U60" s="2">
        <f>(Table2[[#This Row],[Close Price]]-Table2[[#This Row],[200D EMA]])/Table2[[#This Row],[200D EMA]]</f>
        <v>0.46640125930889847</v>
      </c>
      <c r="V60">
        <v>1.3072722426713299</v>
      </c>
      <c r="W60">
        <v>1053.3</v>
      </c>
      <c r="X60">
        <v>1099.1500000000001</v>
      </c>
      <c r="Y60">
        <v>1008.05</v>
      </c>
      <c r="Z60">
        <v>1215</v>
      </c>
      <c r="AA60">
        <v>1090.5</v>
      </c>
      <c r="AB60">
        <v>1215</v>
      </c>
      <c r="AC60" s="2">
        <f>(Table2[[#This Row],[Close Price]]/Table2[[#This Row],[Day Low]])-1</f>
        <v>4.3529858539827382E-2</v>
      </c>
      <c r="AD60" s="2">
        <f>(Table2[[#This Row],[Day High]]/Table2[[#This Row],[Close Price]])-1</f>
        <v>0</v>
      </c>
      <c r="AE60" s="2">
        <f>(Table2[[#This Row],[Close Price]]/Table2[[#This Row],[Current Week Low]])-1</f>
        <v>9.0372501364019753E-2</v>
      </c>
      <c r="AF60" s="2">
        <f>(Table2[[#This Row],[Current Week High]]/Table2[[#This Row],[Close Price]])-1</f>
        <v>0.1053996269844879</v>
      </c>
      <c r="AG60" s="2">
        <f>(Table2[[#This Row],[Close Price]]/Table2[[#This Row],[Current Month Low]])-1</f>
        <v>7.9321412196240448E-3</v>
      </c>
      <c r="AH60" s="2">
        <f>(Table2[[#This Row],[Current Month High]]/Table2[[#This Row],[Close Price]])-1</f>
        <v>0.1053996269844879</v>
      </c>
      <c r="AI60">
        <v>10.539962698448701</v>
      </c>
      <c r="AJ60">
        <v>131.4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0.31</v>
      </c>
      <c r="AM60" t="s">
        <v>10296</v>
      </c>
      <c r="AN60">
        <v>11.32</v>
      </c>
      <c r="AO60" t="s">
        <v>10296</v>
      </c>
      <c r="AP60">
        <v>0.117616561034159</v>
      </c>
      <c r="AQ60">
        <f>(Table2[[#This Row],[Sharpe Ratio]]-AVERAGE(Table2[Sharpe Ratio]))/_xlfn.STDEV.P(Table2[Sharpe Ratio])</f>
        <v>0.71275625488888794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6.0348688508720922</v>
      </c>
      <c r="AS60">
        <f>_xlfn.RANK.AVG(Table2[[#This Row],[1Y Return vs Nifty Z-Score]],Table2[1Y Return vs Nifty Z-Score])</f>
        <v>126</v>
      </c>
      <c r="AT60">
        <f>_xlfn.RANK.AVG(Table2[[#This Row],[6M Return vs Nifty Z-Score]],Table2[6M Return vs Nifty Z-Score])</f>
        <v>31</v>
      </c>
      <c r="AU60">
        <f>_xlfn.RANK.AVG(Table2[[#This Row],[Sharpe Ratio Z-Score]],Table2[Sharpe Ratio Z-Score])</f>
        <v>171</v>
      </c>
      <c r="AV60">
        <f>(Table2[[#This Row],[Rank 1Y]]+Table2[[#This Row],[Rank 6M]]+Table2[[#This Row],[Rank Sharpe]])/3</f>
        <v>109.33333333333333</v>
      </c>
    </row>
    <row r="61" spans="1:48" x14ac:dyDescent="0.3">
      <c r="A61" t="s">
        <v>102</v>
      </c>
      <c r="B61" t="s">
        <v>103</v>
      </c>
      <c r="C61" t="s">
        <v>10258</v>
      </c>
      <c r="D61" t="s">
        <v>65</v>
      </c>
      <c r="E61">
        <v>284642.09384579997</v>
      </c>
      <c r="F61">
        <v>738</v>
      </c>
      <c r="G61">
        <v>143.38873752448399</v>
      </c>
      <c r="H61">
        <f>(Table2[[#This Row],[1Y Return vs Nifty]]-AVERAGE(Table2[1Y Return vs Nifty]))/_xlfn.STDEV.P(Table2[1Y Return vs Nifty])</f>
        <v>1.4859239746100488</v>
      </c>
      <c r="I61">
        <v>-3.881870230918</v>
      </c>
      <c r="J61">
        <f>(Table2[[#This Row],[1M Return vs Nifty]]-AVERAGE(Table2[1M Return vs Nifty]))/_xlfn.STDEV.P(Table2[1M Return vs Nifty])</f>
        <v>-0.58427623838361709</v>
      </c>
      <c r="K61">
        <v>15.4987629137773</v>
      </c>
      <c r="L61">
        <f>(Table2[[#This Row],[6M Return vs Nifty]]-AVERAGE(Table2[6M Return vs Nifty]))/_xlfn.STDEV.P(Table2[6M Return vs Nifty])</f>
        <v>0.34194168159575694</v>
      </c>
      <c r="M61">
        <v>1.3967770852234001</v>
      </c>
      <c r="N61">
        <f>(Table2[[#This Row],[1W Return vs Nifty]]-AVERAGE(Table2[1W Return vs Nifty]))/_xlfn.STDEV.P(Table2[1W Return vs Nifty])</f>
        <v>4.6513325664259218E-2</v>
      </c>
      <c r="O61">
        <v>715.74</v>
      </c>
      <c r="P61">
        <v>702.68808758231501</v>
      </c>
      <c r="Q61">
        <v>581.605631214651</v>
      </c>
      <c r="R61">
        <v>75.342555373555896</v>
      </c>
      <c r="S61" s="2">
        <f>(Table2[[#This Row],[Close Price]]-Table2[[#This Row],[20D EMA]])/Table2[[#This Row],[20D EMA]]</f>
        <v>3.1100679017520314E-2</v>
      </c>
      <c r="T61" s="2">
        <f>(Table2[[#This Row],[Close Price]]-Table2[[#This Row],[50D EMA]])/Table2[[#This Row],[50D EMA]]</f>
        <v>5.0252612847301828E-2</v>
      </c>
      <c r="U61" s="2">
        <f>(Table2[[#This Row],[Close Price]]-Table2[[#This Row],[200D EMA]])/Table2[[#This Row],[200D EMA]]</f>
        <v>0.26890105664680047</v>
      </c>
      <c r="V61">
        <v>0.66775063206129404</v>
      </c>
      <c r="W61">
        <v>720.95</v>
      </c>
      <c r="X61">
        <v>735.2</v>
      </c>
      <c r="Y61">
        <v>712.65</v>
      </c>
      <c r="Z61">
        <v>752.9</v>
      </c>
      <c r="AA61">
        <v>715</v>
      </c>
      <c r="AB61">
        <v>752.9</v>
      </c>
      <c r="AC61" s="2">
        <f>(Table2[[#This Row],[Close Price]]/Table2[[#This Row],[Day Low]])-1</f>
        <v>2.3649351550038E-2</v>
      </c>
      <c r="AD61" s="2">
        <f>(Table2[[#This Row],[Day High]]/Table2[[#This Row],[Close Price]])-1</f>
        <v>-3.7940379403793578E-3</v>
      </c>
      <c r="AE61" s="2">
        <f>(Table2[[#This Row],[Close Price]]/Table2[[#This Row],[Current Week Low]])-1</f>
        <v>3.5571458640286213E-2</v>
      </c>
      <c r="AF61" s="2">
        <f>(Table2[[#This Row],[Current Week High]]/Table2[[#This Row],[Close Price]])-1</f>
        <v>2.0189701897018963E-2</v>
      </c>
      <c r="AG61" s="2">
        <f>(Table2[[#This Row],[Close Price]]/Table2[[#This Row],[Current Month Low]])-1</f>
        <v>3.2167832167832255E-2</v>
      </c>
      <c r="AH61" s="2">
        <f>(Table2[[#This Row],[Current Month High]]/Table2[[#This Row],[Close Price]])-1</f>
        <v>2.0189701897018963E-2</v>
      </c>
      <c r="AI61">
        <v>21.3888888888889</v>
      </c>
      <c r="AJ61">
        <v>183.192632386799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0.03</v>
      </c>
      <c r="AM61" t="s">
        <v>10296</v>
      </c>
      <c r="AN61">
        <v>4.16</v>
      </c>
      <c r="AO61" t="s">
        <v>10296</v>
      </c>
      <c r="AP61">
        <v>0.180111908327688</v>
      </c>
      <c r="AQ61">
        <f>(Table2[[#This Row],[Sharpe Ratio]]-AVERAGE(Table2[Sharpe Ratio]))/_xlfn.STDEV.P(Table2[Sharpe Ratio])</f>
        <v>1.4352601709096675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2.7253629143961158</v>
      </c>
      <c r="AS61">
        <f>_xlfn.RANK.AVG(Table2[[#This Row],[1Y Return vs Nifty Z-Score]],Table2[1Y Return vs Nifty Z-Score])</f>
        <v>58</v>
      </c>
      <c r="AT61">
        <f>_xlfn.RANK.AVG(Table2[[#This Row],[6M Return vs Nifty Z-Score]],Table2[6M Return vs Nifty Z-Score])</f>
        <v>218</v>
      </c>
      <c r="AU61">
        <f>_xlfn.RANK.AVG(Table2[[#This Row],[Sharpe Ratio Z-Score]],Table2[Sharpe Ratio Z-Score])</f>
        <v>59</v>
      </c>
      <c r="AV61">
        <f>(Table2[[#This Row],[Rank 1Y]]+Table2[[#This Row],[Rank 6M]]+Table2[[#This Row],[Rank Sharpe]])/3</f>
        <v>111.66666666666667</v>
      </c>
    </row>
    <row r="62" spans="1:48" x14ac:dyDescent="0.3">
      <c r="A62" t="s">
        <v>293</v>
      </c>
      <c r="B62" t="s">
        <v>294</v>
      </c>
      <c r="C62" t="s">
        <v>10251</v>
      </c>
      <c r="D62" t="s">
        <v>295</v>
      </c>
      <c r="E62">
        <v>94612.708430240004</v>
      </c>
      <c r="F62">
        <v>10910.9</v>
      </c>
      <c r="G62">
        <v>155.19236644537901</v>
      </c>
      <c r="H62">
        <f>(Table2[[#This Row],[1Y Return vs Nifty]]-AVERAGE(Table2[1Y Return vs Nifty]))/_xlfn.STDEV.P(Table2[1Y Return vs Nifty])</f>
        <v>1.6516185406539772</v>
      </c>
      <c r="I62">
        <v>7.7429959654056004</v>
      </c>
      <c r="J62">
        <f>(Table2[[#This Row],[1M Return vs Nifty]]-AVERAGE(Table2[1M Return vs Nifty]))/_xlfn.STDEV.P(Table2[1M Return vs Nifty])</f>
        <v>0.56487427558716619</v>
      </c>
      <c r="K62">
        <v>54.069933791146603</v>
      </c>
      <c r="L62">
        <f>(Table2[[#This Row],[6M Return vs Nifty]]-AVERAGE(Table2[6M Return vs Nifty]))/_xlfn.STDEV.P(Table2[6M Return vs Nifty])</f>
        <v>1.6665101919309888</v>
      </c>
      <c r="M62">
        <v>-5.7089033929270797E-2</v>
      </c>
      <c r="N62">
        <f>(Table2[[#This Row],[1W Return vs Nifty]]-AVERAGE(Table2[1W Return vs Nifty]))/_xlfn.STDEV.P(Table2[1W Return vs Nifty])</f>
        <v>-0.26411847211259232</v>
      </c>
      <c r="O62">
        <v>10725.08</v>
      </c>
      <c r="P62">
        <v>9878.4119218673495</v>
      </c>
      <c r="Q62">
        <v>7552.0987267356504</v>
      </c>
      <c r="R62">
        <v>51.0034864560293</v>
      </c>
      <c r="S62" s="2">
        <f>(Table2[[#This Row],[Close Price]]-Table2[[#This Row],[20D EMA]])/Table2[[#This Row],[20D EMA]]</f>
        <v>1.7325744889548581E-2</v>
      </c>
      <c r="T62" s="2">
        <f>(Table2[[#This Row],[Close Price]]-Table2[[#This Row],[50D EMA]])/Table2[[#This Row],[50D EMA]]</f>
        <v>0.1045196420537073</v>
      </c>
      <c r="U62" s="2">
        <f>(Table2[[#This Row],[Close Price]]-Table2[[#This Row],[200D EMA]])/Table2[[#This Row],[200D EMA]]</f>
        <v>0.4447507103387896</v>
      </c>
      <c r="V62">
        <v>1.2211775246611301</v>
      </c>
      <c r="W62">
        <v>10633.05</v>
      </c>
      <c r="X62">
        <v>10848.6</v>
      </c>
      <c r="Y62">
        <v>10802.55</v>
      </c>
      <c r="Z62">
        <v>11443.6</v>
      </c>
      <c r="AA62">
        <v>10802.55</v>
      </c>
      <c r="AB62">
        <v>11222.95</v>
      </c>
      <c r="AC62" s="2">
        <f>(Table2[[#This Row],[Close Price]]/Table2[[#This Row],[Day Low]])-1</f>
        <v>2.6130790318864339E-2</v>
      </c>
      <c r="AD62" s="2">
        <f>(Table2[[#This Row],[Day High]]/Table2[[#This Row],[Close Price]])-1</f>
        <v>-5.7098864438313024E-3</v>
      </c>
      <c r="AE62" s="2">
        <f>(Table2[[#This Row],[Close Price]]/Table2[[#This Row],[Current Week Low]])-1</f>
        <v>1.0030039203706487E-2</v>
      </c>
      <c r="AF62" s="2">
        <f>(Table2[[#This Row],[Current Week High]]/Table2[[#This Row],[Close Price]])-1</f>
        <v>4.8822736896131369E-2</v>
      </c>
      <c r="AG62" s="2">
        <f>(Table2[[#This Row],[Close Price]]/Table2[[#This Row],[Current Month Low]])-1</f>
        <v>1.0030039203706487E-2</v>
      </c>
      <c r="AH62" s="2">
        <f>(Table2[[#This Row],[Current Month High]]/Table2[[#This Row],[Close Price]])-1</f>
        <v>2.8599840526446041E-2</v>
      </c>
      <c r="AI62">
        <v>4.8822736896131298</v>
      </c>
      <c r="AJ62">
        <v>187.484520327773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0.13</v>
      </c>
      <c r="AM62" t="s">
        <v>10296</v>
      </c>
      <c r="AN62">
        <v>-0.11</v>
      </c>
      <c r="AO62" t="s">
        <v>10295</v>
      </c>
      <c r="AP62">
        <v>8.6212626084439997E-2</v>
      </c>
      <c r="AQ62">
        <f>(Table2[[#This Row],[Sharpe Ratio]]-AVERAGE(Table2[Sharpe Ratio]))/_xlfn.STDEV.P(Table2[Sharpe Ratio])</f>
        <v>0.3496977719418996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3.9685823080014391</v>
      </c>
      <c r="AS62">
        <f>_xlfn.RANK.AVG(Table2[[#This Row],[1Y Return vs Nifty Z-Score]],Table2[1Y Return vs Nifty Z-Score])</f>
        <v>48</v>
      </c>
      <c r="AT62">
        <f>_xlfn.RANK.AVG(Table2[[#This Row],[6M Return vs Nifty Z-Score]],Table2[6M Return vs Nifty Z-Score])</f>
        <v>48</v>
      </c>
      <c r="AU62">
        <f>_xlfn.RANK.AVG(Table2[[#This Row],[Sharpe Ratio Z-Score]],Table2[Sharpe Ratio Z-Score])</f>
        <v>250</v>
      </c>
      <c r="AV62">
        <f>(Table2[[#This Row],[Rank 1Y]]+Table2[[#This Row],[Rank 6M]]+Table2[[#This Row],[Rank Sharpe]])/3</f>
        <v>115.33333333333333</v>
      </c>
    </row>
    <row r="63" spans="1:48" x14ac:dyDescent="0.3">
      <c r="A63" t="s">
        <v>1580</v>
      </c>
      <c r="B63" t="s">
        <v>1581</v>
      </c>
      <c r="C63" t="s">
        <v>10262</v>
      </c>
      <c r="D63" t="s">
        <v>289</v>
      </c>
      <c r="E63">
        <v>5827.0329011100002</v>
      </c>
      <c r="F63">
        <v>2508.15</v>
      </c>
      <c r="G63">
        <v>123.43401445484101</v>
      </c>
      <c r="H63">
        <f>(Table2[[#This Row],[1Y Return vs Nifty]]-AVERAGE(Table2[1Y Return vs Nifty]))/_xlfn.STDEV.P(Table2[1Y Return vs Nifty])</f>
        <v>1.2058076475287882</v>
      </c>
      <c r="I63">
        <v>1.34304268969178</v>
      </c>
      <c r="J63">
        <f>(Table2[[#This Row],[1M Return vs Nifty]]-AVERAGE(Table2[1M Return vs Nifty]))/_xlfn.STDEV.P(Table2[1M Return vs Nifty])</f>
        <v>-6.7778993015737921E-2</v>
      </c>
      <c r="K63">
        <v>37.037944294652597</v>
      </c>
      <c r="L63">
        <f>(Table2[[#This Row],[6M Return vs Nifty]]-AVERAGE(Table2[6M Return vs Nifty]))/_xlfn.STDEV.P(Table2[6M Return vs Nifty])</f>
        <v>1.0816164372886339</v>
      </c>
      <c r="M63">
        <v>6.4392666403075598</v>
      </c>
      <c r="N63">
        <f>(Table2[[#This Row],[1W Return vs Nifty]]-AVERAGE(Table2[1W Return vs Nifty]))/_xlfn.STDEV.P(Table2[1W Return vs Nifty])</f>
        <v>1.1238873528406259</v>
      </c>
      <c r="O63">
        <v>2381.89</v>
      </c>
      <c r="P63">
        <v>2209.58519926701</v>
      </c>
      <c r="Q63">
        <v>1775.52104146487</v>
      </c>
      <c r="R63">
        <v>67.431275978646298</v>
      </c>
      <c r="S63" s="2">
        <f>(Table2[[#This Row],[Close Price]]-Table2[[#This Row],[20D EMA]])/Table2[[#This Row],[20D EMA]]</f>
        <v>5.3008325321488491E-2</v>
      </c>
      <c r="T63" s="2">
        <f>(Table2[[#This Row],[Close Price]]-Table2[[#This Row],[50D EMA]])/Table2[[#This Row],[50D EMA]]</f>
        <v>0.13512255641105558</v>
      </c>
      <c r="U63" s="2">
        <f>(Table2[[#This Row],[Close Price]]-Table2[[#This Row],[200D EMA]])/Table2[[#This Row],[200D EMA]]</f>
        <v>0.4126275844811641</v>
      </c>
      <c r="V63">
        <v>0.92801330029587303</v>
      </c>
      <c r="W63">
        <v>2436.0500000000002</v>
      </c>
      <c r="X63">
        <v>2537.1</v>
      </c>
      <c r="Y63">
        <v>2380.65</v>
      </c>
      <c r="Z63">
        <v>2564.65</v>
      </c>
      <c r="AA63">
        <v>2475</v>
      </c>
      <c r="AB63">
        <v>2564.65</v>
      </c>
      <c r="AC63" s="2">
        <f>(Table2[[#This Row],[Close Price]]/Table2[[#This Row],[Day Low]])-1</f>
        <v>2.9597093655713058E-2</v>
      </c>
      <c r="AD63" s="2">
        <f>(Table2[[#This Row],[Day High]]/Table2[[#This Row],[Close Price]])-1</f>
        <v>1.1542371867711232E-2</v>
      </c>
      <c r="AE63" s="2">
        <f>(Table2[[#This Row],[Close Price]]/Table2[[#This Row],[Current Week Low]])-1</f>
        <v>5.3556801713817714E-2</v>
      </c>
      <c r="AF63" s="2">
        <f>(Table2[[#This Row],[Current Week High]]/Table2[[#This Row],[Close Price]])-1</f>
        <v>2.2526563403305166E-2</v>
      </c>
      <c r="AG63" s="2">
        <f>(Table2[[#This Row],[Close Price]]/Table2[[#This Row],[Current Month Low]])-1</f>
        <v>1.3393939393939513E-2</v>
      </c>
      <c r="AH63" s="2">
        <f>(Table2[[#This Row],[Current Month High]]/Table2[[#This Row],[Close Price]])-1</f>
        <v>2.2526563403305166E-2</v>
      </c>
      <c r="AI63">
        <v>5.2568626278332697</v>
      </c>
      <c r="AJ63">
        <v>180.86786114221701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0.33</v>
      </c>
      <c r="AM63" t="s">
        <v>10296</v>
      </c>
      <c r="AN63">
        <v>11.99</v>
      </c>
      <c r="AO63" t="s">
        <v>10296</v>
      </c>
      <c r="AP63">
        <v>0.113836656309274</v>
      </c>
      <c r="AQ63">
        <f>(Table2[[#This Row],[Sharpe Ratio]]-AVERAGE(Table2[Sharpe Ratio]))/_xlfn.STDEV.P(Table2[Sharpe Ratio])</f>
        <v>0.66905706632229134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4.0125895109646015</v>
      </c>
      <c r="AS63">
        <f>_xlfn.RANK.AVG(Table2[[#This Row],[1Y Return vs Nifty Z-Score]],Table2[1Y Return vs Nifty Z-Score])</f>
        <v>75</v>
      </c>
      <c r="AT63">
        <f>_xlfn.RANK.AVG(Table2[[#This Row],[6M Return vs Nifty Z-Score]],Table2[6M Return vs Nifty Z-Score])</f>
        <v>93</v>
      </c>
      <c r="AU63">
        <f>_xlfn.RANK.AVG(Table2[[#This Row],[Sharpe Ratio Z-Score]],Table2[Sharpe Ratio Z-Score])</f>
        <v>180</v>
      </c>
      <c r="AV63">
        <f>(Table2[[#This Row],[Rank 1Y]]+Table2[[#This Row],[Rank 6M]]+Table2[[#This Row],[Rank Sharpe]])/3</f>
        <v>116</v>
      </c>
    </row>
    <row r="64" spans="1:48" x14ac:dyDescent="0.3">
      <c r="A64" t="s">
        <v>534</v>
      </c>
      <c r="B64" t="s">
        <v>535</v>
      </c>
      <c r="C64" t="s">
        <v>10252</v>
      </c>
      <c r="D64" t="s">
        <v>424</v>
      </c>
      <c r="E64">
        <v>39010.829608079999</v>
      </c>
      <c r="F64">
        <v>653.4</v>
      </c>
      <c r="G64">
        <v>188.31934914840099</v>
      </c>
      <c r="H64">
        <f>(Table2[[#This Row],[1Y Return vs Nifty]]-AVERAGE(Table2[1Y Return vs Nifty]))/_xlfn.STDEV.P(Table2[1Y Return vs Nifty])</f>
        <v>2.1166417178571573</v>
      </c>
      <c r="I64">
        <v>2.9507494240073102</v>
      </c>
      <c r="J64">
        <f>(Table2[[#This Row],[1M Return vs Nifty]]-AVERAGE(Table2[1M Return vs Nifty]))/_xlfn.STDEV.P(Table2[1M Return vs Nifty])</f>
        <v>9.1147311068283082E-2</v>
      </c>
      <c r="K64">
        <v>29.246406610927298</v>
      </c>
      <c r="L64">
        <f>(Table2[[#This Row],[6M Return vs Nifty]]-AVERAGE(Table2[6M Return vs Nifty]))/_xlfn.STDEV.P(Table2[6M Return vs Nifty])</f>
        <v>0.81404806359925508</v>
      </c>
      <c r="M64">
        <v>13.157973395488501</v>
      </c>
      <c r="N64">
        <f>(Table2[[#This Row],[1W Return vs Nifty]]-AVERAGE(Table2[1W Return vs Nifty]))/_xlfn.STDEV.P(Table2[1W Return vs Nifty])</f>
        <v>2.5594005205274035</v>
      </c>
      <c r="O64">
        <v>590.36</v>
      </c>
      <c r="P64">
        <v>579.726948496305</v>
      </c>
      <c r="Q64">
        <v>464.07001132675299</v>
      </c>
      <c r="R64">
        <v>82.101076102055202</v>
      </c>
      <c r="S64" s="2">
        <f>(Table2[[#This Row],[Close Price]]-Table2[[#This Row],[20D EMA]])/Table2[[#This Row],[20D EMA]]</f>
        <v>0.10678230232400562</v>
      </c>
      <c r="T64" s="2">
        <f>(Table2[[#This Row],[Close Price]]-Table2[[#This Row],[50D EMA]])/Table2[[#This Row],[50D EMA]]</f>
        <v>0.12708233021560933</v>
      </c>
      <c r="U64" s="2">
        <f>(Table2[[#This Row],[Close Price]]-Table2[[#This Row],[200D EMA]])/Table2[[#This Row],[200D EMA]]</f>
        <v>0.40797721044710905</v>
      </c>
      <c r="V64">
        <v>1.14431759815972</v>
      </c>
      <c r="W64">
        <v>636.4</v>
      </c>
      <c r="X64">
        <v>664.8</v>
      </c>
      <c r="Y64">
        <v>590.9</v>
      </c>
      <c r="Z64">
        <v>678</v>
      </c>
      <c r="AA64">
        <v>645.45000000000005</v>
      </c>
      <c r="AB64">
        <v>678</v>
      </c>
      <c r="AC64" s="2">
        <f>(Table2[[#This Row],[Close Price]]/Table2[[#This Row],[Day Low]])-1</f>
        <v>2.6712759270898889E-2</v>
      </c>
      <c r="AD64" s="2">
        <f>(Table2[[#This Row],[Day High]]/Table2[[#This Row],[Close Price]])-1</f>
        <v>1.7447199265381075E-2</v>
      </c>
      <c r="AE64" s="2">
        <f>(Table2[[#This Row],[Close Price]]/Table2[[#This Row],[Current Week Low]])-1</f>
        <v>0.10577085801320019</v>
      </c>
      <c r="AF64" s="2">
        <f>(Table2[[#This Row],[Current Week High]]/Table2[[#This Row],[Close Price]])-1</f>
        <v>3.7649219467401407E-2</v>
      </c>
      <c r="AG64" s="2">
        <f>(Table2[[#This Row],[Close Price]]/Table2[[#This Row],[Current Month Low]])-1</f>
        <v>1.2316988147803798E-2</v>
      </c>
      <c r="AH64" s="2">
        <f>(Table2[[#This Row],[Current Month High]]/Table2[[#This Row],[Close Price]])-1</f>
        <v>3.7649219467401407E-2</v>
      </c>
      <c r="AI64">
        <v>10.498928680746801</v>
      </c>
      <c r="AJ64">
        <v>227.74468618722099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0.04</v>
      </c>
      <c r="AM64" t="s">
        <v>10296</v>
      </c>
      <c r="AN64">
        <v>23.21</v>
      </c>
      <c r="AO64" t="s">
        <v>10296</v>
      </c>
      <c r="AP64">
        <v>0.10803228761266</v>
      </c>
      <c r="AQ64">
        <f>(Table2[[#This Row],[Sharpe Ratio]]-AVERAGE(Table2[Sharpe Ratio]))/_xlfn.STDEV.P(Table2[Sharpe Ratio])</f>
        <v>0.60195320507586736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6.183190818127966</v>
      </c>
      <c r="AS64">
        <f>_xlfn.RANK.AVG(Table2[[#This Row],[1Y Return vs Nifty Z-Score]],Table2[1Y Return vs Nifty Z-Score])</f>
        <v>25</v>
      </c>
      <c r="AT64">
        <f>_xlfn.RANK.AVG(Table2[[#This Row],[6M Return vs Nifty Z-Score]],Table2[6M Return vs Nifty Z-Score])</f>
        <v>127</v>
      </c>
      <c r="AU64">
        <f>_xlfn.RANK.AVG(Table2[[#This Row],[Sharpe Ratio Z-Score]],Table2[Sharpe Ratio Z-Score])</f>
        <v>197</v>
      </c>
      <c r="AV64">
        <f>(Table2[[#This Row],[Rank 1Y]]+Table2[[#This Row],[Rank 6M]]+Table2[[#This Row],[Rank Sharpe]])/3</f>
        <v>116.33333333333333</v>
      </c>
    </row>
    <row r="65" spans="1:48" x14ac:dyDescent="0.3">
      <c r="A65" t="s">
        <v>161</v>
      </c>
      <c r="B65" t="s">
        <v>162</v>
      </c>
      <c r="C65" t="s">
        <v>10262</v>
      </c>
      <c r="D65" t="s">
        <v>163</v>
      </c>
      <c r="E65">
        <v>164648.5692075</v>
      </c>
      <c r="F65">
        <v>7769.8</v>
      </c>
      <c r="G65">
        <v>45.168507751512301</v>
      </c>
      <c r="H65">
        <f>(Table2[[#This Row],[1Y Return vs Nifty]]-AVERAGE(Table2[1Y Return vs Nifty]))/_xlfn.STDEV.P(Table2[1Y Return vs Nifty])</f>
        <v>0.10714813727769108</v>
      </c>
      <c r="I65">
        <v>-10.672979078008</v>
      </c>
      <c r="J65">
        <f>(Table2[[#This Row],[1M Return vs Nifty]]-AVERAGE(Table2[1M Return vs Nifty]))/_xlfn.STDEV.P(Table2[1M Return vs Nifty])</f>
        <v>-1.2555963284619913</v>
      </c>
      <c r="K65">
        <v>55.6420609947454</v>
      </c>
      <c r="L65">
        <f>(Table2[[#This Row],[6M Return vs Nifty]]-AVERAGE(Table2[6M Return vs Nifty]))/_xlfn.STDEV.P(Table2[6M Return vs Nifty])</f>
        <v>1.7204984463904909</v>
      </c>
      <c r="M65">
        <v>3.6111927376280901</v>
      </c>
      <c r="N65">
        <f>(Table2[[#This Row],[1W Return vs Nifty]]-AVERAGE(Table2[1W Return vs Nifty]))/_xlfn.STDEV.P(Table2[1W Return vs Nifty])</f>
        <v>0.51964348948743533</v>
      </c>
      <c r="O65">
        <v>7986.18</v>
      </c>
      <c r="P65">
        <v>7957.4642633394396</v>
      </c>
      <c r="Q65">
        <v>6444.5041946852598</v>
      </c>
      <c r="R65">
        <v>41.353701353304601</v>
      </c>
      <c r="S65" s="2">
        <f>(Table2[[#This Row],[Close Price]]-Table2[[#This Row],[20D EMA]])/Table2[[#This Row],[20D EMA]]</f>
        <v>-2.7094305412600279E-2</v>
      </c>
      <c r="T65" s="2">
        <f>(Table2[[#This Row],[Close Price]]-Table2[[#This Row],[50D EMA]])/Table2[[#This Row],[50D EMA]]</f>
        <v>-2.3583425212981606E-2</v>
      </c>
      <c r="U65" s="2">
        <f>(Table2[[#This Row],[Close Price]]-Table2[[#This Row],[200D EMA]])/Table2[[#This Row],[200D EMA]]</f>
        <v>0.20564744242197919</v>
      </c>
      <c r="V65">
        <v>0.77032075835721803</v>
      </c>
      <c r="W65">
        <v>7612.85</v>
      </c>
      <c r="X65">
        <v>7779.95</v>
      </c>
      <c r="Y65">
        <v>7735</v>
      </c>
      <c r="Z65">
        <v>8049</v>
      </c>
      <c r="AA65">
        <v>7735</v>
      </c>
      <c r="AB65">
        <v>7948</v>
      </c>
      <c r="AC65" s="2">
        <f>(Table2[[#This Row],[Close Price]]/Table2[[#This Row],[Day Low]])-1</f>
        <v>2.0616457699810242E-2</v>
      </c>
      <c r="AD65" s="2">
        <f>(Table2[[#This Row],[Day High]]/Table2[[#This Row],[Close Price]])-1</f>
        <v>1.3063399315296209E-3</v>
      </c>
      <c r="AE65" s="2">
        <f>(Table2[[#This Row],[Close Price]]/Table2[[#This Row],[Current Week Low]])-1</f>
        <v>4.4990303813834398E-3</v>
      </c>
      <c r="AF65" s="2">
        <f>(Table2[[#This Row],[Current Week High]]/Table2[[#This Row],[Close Price]])-1</f>
        <v>3.5934000875183392E-2</v>
      </c>
      <c r="AG65" s="2">
        <f>(Table2[[#This Row],[Close Price]]/Table2[[#This Row],[Current Month Low]])-1</f>
        <v>4.4990303813834398E-3</v>
      </c>
      <c r="AH65" s="2">
        <f>(Table2[[#This Row],[Current Month High]]/Table2[[#This Row],[Close Price]])-1</f>
        <v>2.293495328065065E-2</v>
      </c>
      <c r="AI65">
        <v>17.763005482766602</v>
      </c>
      <c r="AJ65">
        <v>101.81298701298699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-0.15</v>
      </c>
      <c r="AM65" t="s">
        <v>10295</v>
      </c>
      <c r="AN65">
        <v>-5.83</v>
      </c>
      <c r="AO65" t="s">
        <v>10295</v>
      </c>
      <c r="AP65">
        <v>0.18102841489615901</v>
      </c>
      <c r="AQ65">
        <f>(Table2[[#This Row],[Sharpe Ratio]]-AVERAGE(Table2[Sharpe Ratio]))/_xlfn.STDEV.P(Table2[Sharpe Ratio])</f>
        <v>1.4458558330422251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2.537549577735851</v>
      </c>
      <c r="AS65">
        <f>_xlfn.RANK.AVG(Table2[[#This Row],[1Y Return vs Nifty Z-Score]],Table2[1Y Return vs Nifty Z-Score])</f>
        <v>256</v>
      </c>
      <c r="AT65">
        <f>_xlfn.RANK.AVG(Table2[[#This Row],[6M Return vs Nifty Z-Score]],Table2[6M Return vs Nifty Z-Score])</f>
        <v>39</v>
      </c>
      <c r="AU65">
        <f>_xlfn.RANK.AVG(Table2[[#This Row],[Sharpe Ratio Z-Score]],Table2[Sharpe Ratio Z-Score])</f>
        <v>56</v>
      </c>
      <c r="AV65">
        <f>(Table2[[#This Row],[Rank 1Y]]+Table2[[#This Row],[Rank 6M]]+Table2[[#This Row],[Rank Sharpe]])/3</f>
        <v>117</v>
      </c>
    </row>
    <row r="66" spans="1:48" x14ac:dyDescent="0.3">
      <c r="A66" t="s">
        <v>1267</v>
      </c>
      <c r="B66" t="s">
        <v>1268</v>
      </c>
      <c r="C66" t="s">
        <v>10258</v>
      </c>
      <c r="D66" t="s">
        <v>65</v>
      </c>
      <c r="E66">
        <v>9027.1479506600008</v>
      </c>
      <c r="F66">
        <v>16.809999999999999</v>
      </c>
      <c r="G66">
        <v>196.52619669781399</v>
      </c>
      <c r="H66">
        <f>(Table2[[#This Row],[1Y Return vs Nifty]]-AVERAGE(Table2[1Y Return vs Nifty]))/_xlfn.STDEV.P(Table2[1Y Return vs Nifty])</f>
        <v>2.2318461225704791</v>
      </c>
      <c r="I66">
        <v>-6.6406012645420098</v>
      </c>
      <c r="J66">
        <f>(Table2[[#This Row],[1M Return vs Nifty]]-AVERAGE(Table2[1M Return vs Nifty]))/_xlfn.STDEV.P(Table2[1M Return vs Nifty])</f>
        <v>-0.85698451146453791</v>
      </c>
      <c r="K66">
        <v>45.590094644442601</v>
      </c>
      <c r="L66">
        <f>(Table2[[#This Row],[6M Return vs Nifty]]-AVERAGE(Table2[6M Return vs Nifty]))/_xlfn.STDEV.P(Table2[6M Return vs Nifty])</f>
        <v>1.3753049303084468</v>
      </c>
      <c r="M66">
        <v>5.1207151871905303</v>
      </c>
      <c r="N66">
        <f>(Table2[[#This Row],[1W Return vs Nifty]]-AVERAGE(Table2[1W Return vs Nifty]))/_xlfn.STDEV.P(Table2[1W Return vs Nifty])</f>
        <v>0.84216677145605345</v>
      </c>
      <c r="O66">
        <v>16.62</v>
      </c>
      <c r="P66">
        <v>15.9990590559254</v>
      </c>
      <c r="Q66">
        <v>11.959242786869099</v>
      </c>
      <c r="R66">
        <v>52.938517991583701</v>
      </c>
      <c r="S66" s="2">
        <f>(Table2[[#This Row],[Close Price]]-Table2[[#This Row],[20D EMA]])/Table2[[#This Row],[20D EMA]]</f>
        <v>1.1432009626955338E-2</v>
      </c>
      <c r="T66" s="2">
        <f>(Table2[[#This Row],[Close Price]]-Table2[[#This Row],[50D EMA]])/Table2[[#This Row],[50D EMA]]</f>
        <v>5.0686789844322684E-2</v>
      </c>
      <c r="U66" s="2">
        <f>(Table2[[#This Row],[Close Price]]-Table2[[#This Row],[200D EMA]])/Table2[[#This Row],[200D EMA]]</f>
        <v>0.40560738665301532</v>
      </c>
      <c r="V66">
        <v>0.58210825976245095</v>
      </c>
      <c r="W66">
        <v>17</v>
      </c>
      <c r="X66">
        <v>17.5</v>
      </c>
      <c r="Y66">
        <v>16.41</v>
      </c>
      <c r="Z66">
        <v>17.8</v>
      </c>
      <c r="AA66">
        <v>16.809999999999999</v>
      </c>
      <c r="AB66">
        <v>17.8</v>
      </c>
      <c r="AC66" s="2">
        <f>(Table2[[#This Row],[Close Price]]/Table2[[#This Row],[Day Low]])-1</f>
        <v>-1.1176470588235343E-2</v>
      </c>
      <c r="AD66" s="2">
        <f>(Table2[[#This Row],[Day High]]/Table2[[#This Row],[Close Price]])-1</f>
        <v>4.1046995835812172E-2</v>
      </c>
      <c r="AE66" s="2">
        <f>(Table2[[#This Row],[Close Price]]/Table2[[#This Row],[Current Week Low]])-1</f>
        <v>2.437538086532598E-2</v>
      </c>
      <c r="AF66" s="2">
        <f>(Table2[[#This Row],[Current Week High]]/Table2[[#This Row],[Close Price]])-1</f>
        <v>5.8893515764426141E-2</v>
      </c>
      <c r="AG66" s="2">
        <f>(Table2[[#This Row],[Close Price]]/Table2[[#This Row],[Current Month Low]])-1</f>
        <v>0</v>
      </c>
      <c r="AH66" s="2">
        <f>(Table2[[#This Row],[Current Month High]]/Table2[[#This Row],[Close Price]])-1</f>
        <v>5.8893515764426141E-2</v>
      </c>
      <c r="AI66">
        <v>25.5205234979179</v>
      </c>
      <c r="AJ66">
        <v>261.50537634408499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0.28999999999999998</v>
      </c>
      <c r="AM66" t="s">
        <v>10296</v>
      </c>
      <c r="AN66">
        <v>3.7</v>
      </c>
      <c r="AO66" t="s">
        <v>10296</v>
      </c>
      <c r="AP66">
        <v>7.7675797787985001E-2</v>
      </c>
      <c r="AQ66">
        <f>(Table2[[#This Row],[Sharpe Ratio]]-AVERAGE(Table2[Sharpe Ratio]))/_xlfn.STDEV.P(Table2[Sharpe Ratio])</f>
        <v>0.25100415486963507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3.843337467740076</v>
      </c>
      <c r="AS66">
        <f>_xlfn.RANK.AVG(Table2[[#This Row],[1Y Return vs Nifty Z-Score]],Table2[1Y Return vs Nifty Z-Score])</f>
        <v>21</v>
      </c>
      <c r="AT66">
        <f>_xlfn.RANK.AVG(Table2[[#This Row],[6M Return vs Nifty Z-Score]],Table2[6M Return vs Nifty Z-Score])</f>
        <v>67</v>
      </c>
      <c r="AU66">
        <f>_xlfn.RANK.AVG(Table2[[#This Row],[Sharpe Ratio Z-Score]],Table2[Sharpe Ratio Z-Score])</f>
        <v>264</v>
      </c>
      <c r="AV66">
        <f>(Table2[[#This Row],[Rank 1Y]]+Table2[[#This Row],[Rank 6M]]+Table2[[#This Row],[Rank Sharpe]])/3</f>
        <v>117.33333333333333</v>
      </c>
    </row>
    <row r="67" spans="1:48" x14ac:dyDescent="0.3">
      <c r="A67" t="s">
        <v>116</v>
      </c>
      <c r="B67" t="s">
        <v>117</v>
      </c>
      <c r="C67" t="s">
        <v>10262</v>
      </c>
      <c r="D67" t="s">
        <v>118</v>
      </c>
      <c r="E67">
        <v>250309.80483440001</v>
      </c>
      <c r="F67">
        <v>7028.8</v>
      </c>
      <c r="G67">
        <v>53.9017955974304</v>
      </c>
      <c r="H67">
        <f>(Table2[[#This Row],[1Y Return vs Nifty]]-AVERAGE(Table2[1Y Return vs Nifty]))/_xlfn.STDEV.P(Table2[1Y Return vs Nifty])</f>
        <v>0.22974249783103759</v>
      </c>
      <c r="I67">
        <v>-11.510597026708201</v>
      </c>
      <c r="J67">
        <f>(Table2[[#This Row],[1M Return vs Nifty]]-AVERAGE(Table2[1M Return vs Nifty]))/_xlfn.STDEV.P(Table2[1M Return vs Nifty])</f>
        <v>-1.3383972037584655</v>
      </c>
      <c r="K67">
        <v>55.968785820752899</v>
      </c>
      <c r="L67">
        <f>(Table2[[#This Row],[6M Return vs Nifty]]-AVERAGE(Table2[6M Return vs Nifty]))/_xlfn.STDEV.P(Table2[6M Return vs Nifty])</f>
        <v>1.7317184691751299</v>
      </c>
      <c r="M67">
        <v>3.2077383684029002</v>
      </c>
      <c r="N67">
        <f>(Table2[[#This Row],[1W Return vs Nifty]]-AVERAGE(Table2[1W Return vs Nifty]))/_xlfn.STDEV.P(Table2[1W Return vs Nifty])</f>
        <v>0.43344177229879371</v>
      </c>
      <c r="O67">
        <v>7189.2</v>
      </c>
      <c r="P67">
        <v>7090.0477684027401</v>
      </c>
      <c r="Q67">
        <v>5655.6873699120297</v>
      </c>
      <c r="R67">
        <v>43.839285512147498</v>
      </c>
      <c r="S67" s="2">
        <f>(Table2[[#This Row],[Close Price]]-Table2[[#This Row],[20D EMA]])/Table2[[#This Row],[20D EMA]]</f>
        <v>-2.2311244644744845E-2</v>
      </c>
      <c r="T67" s="2">
        <f>(Table2[[#This Row],[Close Price]]-Table2[[#This Row],[50D EMA]])/Table2[[#This Row],[50D EMA]]</f>
        <v>-8.6385551132242815E-3</v>
      </c>
      <c r="U67" s="2">
        <f>(Table2[[#This Row],[Close Price]]-Table2[[#This Row],[200D EMA]])/Table2[[#This Row],[200D EMA]]</f>
        <v>0.24278439388161024</v>
      </c>
      <c r="V67">
        <v>0.960487562434446</v>
      </c>
      <c r="W67">
        <v>6800.05</v>
      </c>
      <c r="X67">
        <v>6982.95</v>
      </c>
      <c r="Y67">
        <v>6920</v>
      </c>
      <c r="Z67">
        <v>7180</v>
      </c>
      <c r="AA67">
        <v>6947.75</v>
      </c>
      <c r="AB67">
        <v>7163.9</v>
      </c>
      <c r="AC67" s="2">
        <f>(Table2[[#This Row],[Close Price]]/Table2[[#This Row],[Day Low]])-1</f>
        <v>3.3639458533393229E-2</v>
      </c>
      <c r="AD67" s="2">
        <f>(Table2[[#This Row],[Day High]]/Table2[[#This Row],[Close Price]])-1</f>
        <v>-6.523161848395187E-3</v>
      </c>
      <c r="AE67" s="2">
        <f>(Table2[[#This Row],[Close Price]]/Table2[[#This Row],[Current Week Low]])-1</f>
        <v>1.5722543352601148E-2</v>
      </c>
      <c r="AF67" s="2">
        <f>(Table2[[#This Row],[Current Week High]]/Table2[[#This Row],[Close Price]])-1</f>
        <v>2.1511495561119975E-2</v>
      </c>
      <c r="AG67" s="2">
        <f>(Table2[[#This Row],[Close Price]]/Table2[[#This Row],[Current Month Low]])-1</f>
        <v>1.1665647151955616E-2</v>
      </c>
      <c r="AH67" s="2">
        <f>(Table2[[#This Row],[Current Month High]]/Table2[[#This Row],[Close Price]])-1</f>
        <v>1.9220919644889589E-2</v>
      </c>
      <c r="AI67">
        <v>13.37212610972</v>
      </c>
      <c r="AJ67">
        <v>116.537276648182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-7.0000000000000007E-2</v>
      </c>
      <c r="AM67" t="s">
        <v>10295</v>
      </c>
      <c r="AN67">
        <v>-8</v>
      </c>
      <c r="AO67" t="s">
        <v>10295</v>
      </c>
      <c r="AP67">
        <v>0.160336775856181</v>
      </c>
      <c r="AQ67">
        <f>(Table2[[#This Row],[Sharpe Ratio]]-AVERAGE(Table2[Sharpe Ratio]))/_xlfn.STDEV.P(Table2[Sharpe Ratio])</f>
        <v>1.2066413813638275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2.2631469169103231</v>
      </c>
      <c r="AS67">
        <f>_xlfn.RANK.AVG(Table2[[#This Row],[1Y Return vs Nifty Z-Score]],Table2[1Y Return vs Nifty Z-Score])</f>
        <v>230</v>
      </c>
      <c r="AT67">
        <f>_xlfn.RANK.AVG(Table2[[#This Row],[6M Return vs Nifty Z-Score]],Table2[6M Return vs Nifty Z-Score])</f>
        <v>37</v>
      </c>
      <c r="AU67">
        <f>_xlfn.RANK.AVG(Table2[[#This Row],[Sharpe Ratio Z-Score]],Table2[Sharpe Ratio Z-Score])</f>
        <v>86</v>
      </c>
      <c r="AV67">
        <f>(Table2[[#This Row],[Rank 1Y]]+Table2[[#This Row],[Rank 6M]]+Table2[[#This Row],[Rank Sharpe]])/3</f>
        <v>117.66666666666667</v>
      </c>
    </row>
    <row r="68" spans="1:48" x14ac:dyDescent="0.3">
      <c r="A68" t="s">
        <v>629</v>
      </c>
      <c r="B68" t="s">
        <v>630</v>
      </c>
      <c r="C68" t="s">
        <v>10256</v>
      </c>
      <c r="D68" t="s">
        <v>490</v>
      </c>
      <c r="E68">
        <v>29369.165034259899</v>
      </c>
      <c r="F68">
        <v>1604.65</v>
      </c>
      <c r="G68">
        <v>123.416760144812</v>
      </c>
      <c r="H68">
        <f>(Table2[[#This Row],[1Y Return vs Nifty]]-AVERAGE(Table2[1Y Return vs Nifty]))/_xlfn.STDEV.P(Table2[1Y Return vs Nifty])</f>
        <v>1.2055654385071557</v>
      </c>
      <c r="I68">
        <v>-5.2598824664572801</v>
      </c>
      <c r="J68">
        <f>(Table2[[#This Row],[1M Return vs Nifty]]-AVERAGE(Table2[1M Return vs Nifty]))/_xlfn.STDEV.P(Table2[1M Return vs Nifty])</f>
        <v>-0.72049659928796816</v>
      </c>
      <c r="K68">
        <v>67.013299108775399</v>
      </c>
      <c r="L68">
        <f>(Table2[[#This Row],[6M Return vs Nifty]]-AVERAGE(Table2[6M Return vs Nifty]))/_xlfn.STDEV.P(Table2[6M Return vs Nifty])</f>
        <v>2.1109969349444171</v>
      </c>
      <c r="M68">
        <v>1.1581208011322801</v>
      </c>
      <c r="N68">
        <f>(Table2[[#This Row],[1W Return vs Nifty]]-AVERAGE(Table2[1W Return vs Nifty]))/_xlfn.STDEV.P(Table2[1W Return vs Nifty])</f>
        <v>-4.4777728979480333E-3</v>
      </c>
      <c r="O68">
        <v>1595.52</v>
      </c>
      <c r="P68">
        <v>1473.70318386446</v>
      </c>
      <c r="Q68">
        <v>1084.6806652272601</v>
      </c>
      <c r="R68">
        <v>49.088275203734902</v>
      </c>
      <c r="S68" s="2">
        <f>(Table2[[#This Row],[Close Price]]-Table2[[#This Row],[20D EMA]])/Table2[[#This Row],[20D EMA]]</f>
        <v>5.7222723626153913E-3</v>
      </c>
      <c r="T68" s="2">
        <f>(Table2[[#This Row],[Close Price]]-Table2[[#This Row],[50D EMA]])/Table2[[#This Row],[50D EMA]]</f>
        <v>8.8855624096679409E-2</v>
      </c>
      <c r="U68" s="2">
        <f>(Table2[[#This Row],[Close Price]]-Table2[[#This Row],[200D EMA]])/Table2[[#This Row],[200D EMA]]</f>
        <v>0.47937549865314238</v>
      </c>
      <c r="V68">
        <v>0.38919430630607599</v>
      </c>
      <c r="W68">
        <v>1575.45</v>
      </c>
      <c r="X68">
        <v>1612.8</v>
      </c>
      <c r="Y68">
        <v>1595.15</v>
      </c>
      <c r="Z68">
        <v>1696.75</v>
      </c>
      <c r="AA68">
        <v>1595.15</v>
      </c>
      <c r="AB68">
        <v>1666</v>
      </c>
      <c r="AC68" s="2">
        <f>(Table2[[#This Row],[Close Price]]/Table2[[#This Row],[Day Low]])-1</f>
        <v>1.8534387000539665E-2</v>
      </c>
      <c r="AD68" s="2">
        <f>(Table2[[#This Row],[Day High]]/Table2[[#This Row],[Close Price]])-1</f>
        <v>5.078989187673244E-3</v>
      </c>
      <c r="AE68" s="2">
        <f>(Table2[[#This Row],[Close Price]]/Table2[[#This Row],[Current Week Low]])-1</f>
        <v>5.9555527693320176E-3</v>
      </c>
      <c r="AF68" s="2">
        <f>(Table2[[#This Row],[Current Week High]]/Table2[[#This Row],[Close Price]])-1</f>
        <v>5.7395693764995315E-2</v>
      </c>
      <c r="AG68" s="2">
        <f>(Table2[[#This Row],[Close Price]]/Table2[[#This Row],[Current Month Low]])-1</f>
        <v>5.9555527693320176E-3</v>
      </c>
      <c r="AH68" s="2">
        <f>(Table2[[#This Row],[Current Month High]]/Table2[[#This Row],[Close Price]])-1</f>
        <v>3.823263640046104E-2</v>
      </c>
      <c r="AI68">
        <v>10.6752251269747</v>
      </c>
      <c r="AJ68">
        <v>167.88814691151899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0.27</v>
      </c>
      <c r="AM68" t="s">
        <v>10296</v>
      </c>
      <c r="AN68">
        <v>0.42</v>
      </c>
      <c r="AO68" t="s">
        <v>10296</v>
      </c>
      <c r="AP68">
        <v>8.0043268432809997E-2</v>
      </c>
      <c r="AQ68">
        <f>(Table2[[#This Row],[Sharpe Ratio]]-AVERAGE(Table2[Sharpe Ratio]))/_xlfn.STDEV.P(Table2[Sharpe Ratio])</f>
        <v>0.27837430138496472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2.8699623026506211</v>
      </c>
      <c r="AS68">
        <f>_xlfn.RANK.AVG(Table2[[#This Row],[1Y Return vs Nifty Z-Score]],Table2[1Y Return vs Nifty Z-Score])</f>
        <v>76</v>
      </c>
      <c r="AT68">
        <f>_xlfn.RANK.AVG(Table2[[#This Row],[6M Return vs Nifty Z-Score]],Table2[6M Return vs Nifty Z-Score])</f>
        <v>27</v>
      </c>
      <c r="AU68">
        <f>_xlfn.RANK.AVG(Table2[[#This Row],[Sharpe Ratio Z-Score]],Table2[Sharpe Ratio Z-Score])</f>
        <v>257</v>
      </c>
      <c r="AV68">
        <f>(Table2[[#This Row],[Rank 1Y]]+Table2[[#This Row],[Rank 6M]]+Table2[[#This Row],[Rank Sharpe]])/3</f>
        <v>120</v>
      </c>
    </row>
    <row r="69" spans="1:48" x14ac:dyDescent="0.3">
      <c r="A69" t="s">
        <v>1457</v>
      </c>
      <c r="B69" t="s">
        <v>1458</v>
      </c>
      <c r="C69" t="s">
        <v>10251</v>
      </c>
      <c r="D69" t="s">
        <v>21</v>
      </c>
      <c r="E69">
        <v>7051.4168510500003</v>
      </c>
      <c r="F69">
        <v>851.5</v>
      </c>
      <c r="G69">
        <v>64.519319926786594</v>
      </c>
      <c r="H69">
        <f>(Table2[[#This Row],[1Y Return vs Nifty]]-AVERAGE(Table2[1Y Return vs Nifty]))/_xlfn.STDEV.P(Table2[1Y Return vs Nifty])</f>
        <v>0.37878700761728112</v>
      </c>
      <c r="I69">
        <v>-4.51402286955586</v>
      </c>
      <c r="J69">
        <f>(Table2[[#This Row],[1M Return vs Nifty]]-AVERAGE(Table2[1M Return vs Nifty]))/_xlfn.STDEV.P(Table2[1M Return vs Nifty])</f>
        <v>-0.64676629352321269</v>
      </c>
      <c r="K69">
        <v>69.797314002830504</v>
      </c>
      <c r="L69">
        <f>(Table2[[#This Row],[6M Return vs Nifty]]-AVERAGE(Table2[6M Return vs Nifty]))/_xlfn.STDEV.P(Table2[6M Return vs Nifty])</f>
        <v>2.2066024967432498</v>
      </c>
      <c r="M69">
        <v>-3.1768135395203498</v>
      </c>
      <c r="N69">
        <f>(Table2[[#This Row],[1W Return vs Nifty]]-AVERAGE(Table2[1W Return vs Nifty]))/_xlfn.STDEV.P(Table2[1W Return vs Nifty])</f>
        <v>-0.93067615508896562</v>
      </c>
      <c r="O69">
        <v>877.06</v>
      </c>
      <c r="P69">
        <v>845.08850326061201</v>
      </c>
      <c r="Q69">
        <v>673.23161747188794</v>
      </c>
      <c r="R69">
        <v>34.702814326250497</v>
      </c>
      <c r="S69" s="2">
        <f>(Table2[[#This Row],[Close Price]]-Table2[[#This Row],[20D EMA]])/Table2[[#This Row],[20D EMA]]</f>
        <v>-2.9142818051216504E-2</v>
      </c>
      <c r="T69" s="2">
        <f>(Table2[[#This Row],[Close Price]]-Table2[[#This Row],[50D EMA]])/Table2[[#This Row],[50D EMA]]</f>
        <v>7.5867754852307822E-3</v>
      </c>
      <c r="U69" s="2">
        <f>(Table2[[#This Row],[Close Price]]-Table2[[#This Row],[200D EMA]])/Table2[[#This Row],[200D EMA]]</f>
        <v>0.26479502432987856</v>
      </c>
      <c r="V69">
        <v>0.92485069329215197</v>
      </c>
      <c r="W69">
        <v>842.5</v>
      </c>
      <c r="X69">
        <v>854.35</v>
      </c>
      <c r="Y69">
        <v>837</v>
      </c>
      <c r="Z69">
        <v>927.7</v>
      </c>
      <c r="AA69">
        <v>837</v>
      </c>
      <c r="AB69">
        <v>881.45</v>
      </c>
      <c r="AC69" s="2">
        <f>(Table2[[#This Row],[Close Price]]/Table2[[#This Row],[Day Low]])-1</f>
        <v>1.0682492581602476E-2</v>
      </c>
      <c r="AD69" s="2">
        <f>(Table2[[#This Row],[Day High]]/Table2[[#This Row],[Close Price]])-1</f>
        <v>3.3470346447446175E-3</v>
      </c>
      <c r="AE69" s="2">
        <f>(Table2[[#This Row],[Close Price]]/Table2[[#This Row],[Current Week Low]])-1</f>
        <v>1.7323775388291551E-2</v>
      </c>
      <c r="AF69" s="2">
        <f>(Table2[[#This Row],[Current Week High]]/Table2[[#This Row],[Close Price]])-1</f>
        <v>8.9489136817381132E-2</v>
      </c>
      <c r="AG69" s="2">
        <f>(Table2[[#This Row],[Close Price]]/Table2[[#This Row],[Current Month Low]])-1</f>
        <v>1.7323775388291551E-2</v>
      </c>
      <c r="AH69" s="2">
        <f>(Table2[[#This Row],[Current Month High]]/Table2[[#This Row],[Close Price]])-1</f>
        <v>3.5173223722842151E-2</v>
      </c>
      <c r="AI69">
        <v>8.9489136817381105</v>
      </c>
      <c r="AJ69">
        <v>105.18072289156601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-0.09</v>
      </c>
      <c r="AM69" t="s">
        <v>10295</v>
      </c>
      <c r="AN69">
        <v>-2.62</v>
      </c>
      <c r="AO69" t="s">
        <v>10295</v>
      </c>
      <c r="AP69">
        <v>0.13151580986139499</v>
      </c>
      <c r="AQ69">
        <f>(Table2[[#This Row],[Sharpe Ratio]]-AVERAGE(Table2[Sharpe Ratio]))/_xlfn.STDEV.P(Table2[Sharpe Ratio])</f>
        <v>0.87344440436437765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1.88139146011273</v>
      </c>
      <c r="AS69">
        <f>_xlfn.RANK.AVG(Table2[[#This Row],[1Y Return vs Nifty Z-Score]],Table2[1Y Return vs Nifty Z-Score])</f>
        <v>193</v>
      </c>
      <c r="AT69">
        <f>_xlfn.RANK.AVG(Table2[[#This Row],[6M Return vs Nifty Z-Score]],Table2[6M Return vs Nifty Z-Score])</f>
        <v>25</v>
      </c>
      <c r="AU69">
        <f>_xlfn.RANK.AVG(Table2[[#This Row],[Sharpe Ratio Z-Score]],Table2[Sharpe Ratio Z-Score])</f>
        <v>144</v>
      </c>
      <c r="AV69">
        <f>(Table2[[#This Row],[Rank 1Y]]+Table2[[#This Row],[Rank 6M]]+Table2[[#This Row],[Rank Sharpe]])/3</f>
        <v>120.66666666666667</v>
      </c>
    </row>
    <row r="70" spans="1:48" x14ac:dyDescent="0.3">
      <c r="A70" t="s">
        <v>1000</v>
      </c>
      <c r="B70" t="s">
        <v>1001</v>
      </c>
      <c r="C70" t="s">
        <v>10257</v>
      </c>
      <c r="D70" t="s">
        <v>62</v>
      </c>
      <c r="E70">
        <v>13658.819341439999</v>
      </c>
      <c r="F70">
        <v>890.4</v>
      </c>
      <c r="G70">
        <v>239.450673516492</v>
      </c>
      <c r="H70">
        <f>(Table2[[#This Row],[1Y Return vs Nifty]]-AVERAGE(Table2[1Y Return vs Nifty]))/_xlfn.STDEV.P(Table2[1Y Return vs Nifty])</f>
        <v>2.8344025572736307</v>
      </c>
      <c r="I70">
        <v>20.8962534558116</v>
      </c>
      <c r="J70">
        <f>(Table2[[#This Row],[1M Return vs Nifty]]-AVERAGE(Table2[1M Return vs Nifty]))/_xlfn.STDEV.P(Table2[1M Return vs Nifty])</f>
        <v>1.8651105406953441</v>
      </c>
      <c r="K70">
        <v>82.551556690622604</v>
      </c>
      <c r="L70">
        <f>(Table2[[#This Row],[6M Return vs Nifty]]-AVERAGE(Table2[6M Return vs Nifty]))/_xlfn.STDEV.P(Table2[6M Return vs Nifty])</f>
        <v>2.6445945994754716</v>
      </c>
      <c r="M70">
        <v>4.0581051366653398</v>
      </c>
      <c r="N70">
        <f>(Table2[[#This Row],[1W Return vs Nifty]]-AVERAGE(Table2[1W Return vs Nifty]))/_xlfn.STDEV.P(Table2[1W Return vs Nifty])</f>
        <v>0.61513041234290111</v>
      </c>
      <c r="O70">
        <v>836.7</v>
      </c>
      <c r="P70">
        <v>744.75906899005599</v>
      </c>
      <c r="Q70">
        <v>544.68406519989105</v>
      </c>
      <c r="R70">
        <v>60.320254858856998</v>
      </c>
      <c r="S70" s="2">
        <f>(Table2[[#This Row],[Close Price]]-Table2[[#This Row],[20D EMA]])/Table2[[#This Row],[20D EMA]]</f>
        <v>6.4180709931875135E-2</v>
      </c>
      <c r="T70" s="2">
        <f>(Table2[[#This Row],[Close Price]]-Table2[[#This Row],[50D EMA]])/Table2[[#This Row],[50D EMA]]</f>
        <v>0.19555442434214731</v>
      </c>
      <c r="U70" s="2">
        <f>(Table2[[#This Row],[Close Price]]-Table2[[#This Row],[200D EMA]])/Table2[[#This Row],[200D EMA]]</f>
        <v>0.63470910365853328</v>
      </c>
      <c r="V70">
        <v>0.42538538487991001</v>
      </c>
      <c r="W70">
        <v>865</v>
      </c>
      <c r="X70">
        <v>897</v>
      </c>
      <c r="Y70">
        <v>833.35</v>
      </c>
      <c r="Z70">
        <v>943.9</v>
      </c>
      <c r="AA70">
        <v>880</v>
      </c>
      <c r="AB70">
        <v>943.9</v>
      </c>
      <c r="AC70" s="2">
        <f>(Table2[[#This Row],[Close Price]]/Table2[[#This Row],[Day Low]])-1</f>
        <v>2.9364161849710912E-2</v>
      </c>
      <c r="AD70" s="2">
        <f>(Table2[[#This Row],[Day High]]/Table2[[#This Row],[Close Price]])-1</f>
        <v>7.4123989218328745E-3</v>
      </c>
      <c r="AE70" s="2">
        <f>(Table2[[#This Row],[Close Price]]/Table2[[#This Row],[Current Week Low]])-1</f>
        <v>6.8458630827383349E-2</v>
      </c>
      <c r="AF70" s="2">
        <f>(Table2[[#This Row],[Current Week High]]/Table2[[#This Row],[Close Price]])-1</f>
        <v>6.0085354896675547E-2</v>
      </c>
      <c r="AG70" s="2">
        <f>(Table2[[#This Row],[Close Price]]/Table2[[#This Row],[Current Month Low]])-1</f>
        <v>1.1818181818181728E-2</v>
      </c>
      <c r="AH70" s="2">
        <f>(Table2[[#This Row],[Current Month High]]/Table2[[#This Row],[Close Price]])-1</f>
        <v>6.0085354896675547E-2</v>
      </c>
      <c r="AI70">
        <v>11.747529200359301</v>
      </c>
      <c r="AJ70">
        <v>317.53810082063302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0.4</v>
      </c>
      <c r="AM70" t="s">
        <v>10296</v>
      </c>
      <c r="AN70">
        <v>6.04</v>
      </c>
      <c r="AO70" t="s">
        <v>10296</v>
      </c>
      <c r="AP70">
        <v>5.5222327548490997E-2</v>
      </c>
      <c r="AQ70">
        <f>(Table2[[#This Row],[Sharpe Ratio]]-AVERAGE(Table2[Sharpe Ratio]))/_xlfn.STDEV.P(Table2[Sharpe Ratio])</f>
        <v>-8.5786921556860202E-3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7.9506594176316616</v>
      </c>
      <c r="AS70">
        <f>_xlfn.RANK.AVG(Table2[[#This Row],[1Y Return vs Nifty Z-Score]],Table2[1Y Return vs Nifty Z-Score])</f>
        <v>10</v>
      </c>
      <c r="AT70">
        <f>_xlfn.RANK.AVG(Table2[[#This Row],[6M Return vs Nifty Z-Score]],Table2[6M Return vs Nifty Z-Score])</f>
        <v>12</v>
      </c>
      <c r="AU70">
        <f>_xlfn.RANK.AVG(Table2[[#This Row],[Sharpe Ratio Z-Score]],Table2[Sharpe Ratio Z-Score])</f>
        <v>341</v>
      </c>
      <c r="AV70">
        <f>(Table2[[#This Row],[Rank 1Y]]+Table2[[#This Row],[Rank 6M]]+Table2[[#This Row],[Rank Sharpe]])/3</f>
        <v>121</v>
      </c>
    </row>
    <row r="71" spans="1:48" x14ac:dyDescent="0.3">
      <c r="A71" t="s">
        <v>658</v>
      </c>
      <c r="B71" t="s">
        <v>659</v>
      </c>
      <c r="C71" t="s">
        <v>10255</v>
      </c>
      <c r="D71" t="s">
        <v>46</v>
      </c>
      <c r="E71">
        <v>27006.909474100001</v>
      </c>
      <c r="F71">
        <v>287.14999999999998</v>
      </c>
      <c r="G71">
        <v>164.92786486205199</v>
      </c>
      <c r="H71">
        <f>(Table2[[#This Row],[1Y Return vs Nifty]]-AVERAGE(Table2[1Y Return vs Nifty]))/_xlfn.STDEV.P(Table2[1Y Return vs Nifty])</f>
        <v>1.7882815276203332</v>
      </c>
      <c r="I71">
        <v>3.3212215876430902</v>
      </c>
      <c r="J71">
        <f>(Table2[[#This Row],[1M Return vs Nifty]]-AVERAGE(Table2[1M Return vs Nifty]))/_xlfn.STDEV.P(Table2[1M Return vs Nifty])</f>
        <v>0.12776951988033483</v>
      </c>
      <c r="K71">
        <v>10.341274072373</v>
      </c>
      <c r="L71">
        <f>(Table2[[#This Row],[6M Return vs Nifty]]-AVERAGE(Table2[6M Return vs Nifty]))/_xlfn.STDEV.P(Table2[6M Return vs Nifty])</f>
        <v>0.16482890134210743</v>
      </c>
      <c r="M71">
        <v>-2.1655147444454599</v>
      </c>
      <c r="N71">
        <f>(Table2[[#This Row],[1W Return vs Nifty]]-AVERAGE(Table2[1W Return vs Nifty]))/_xlfn.STDEV.P(Table2[1W Return vs Nifty])</f>
        <v>-0.71460291514940222</v>
      </c>
      <c r="O71">
        <v>295.79000000000002</v>
      </c>
      <c r="P71">
        <v>283.62208299335498</v>
      </c>
      <c r="Q71">
        <v>225.70783146297001</v>
      </c>
      <c r="R71">
        <v>41.888191054986997</v>
      </c>
      <c r="S71" s="2">
        <f>(Table2[[#This Row],[Close Price]]-Table2[[#This Row],[20D EMA]])/Table2[[#This Row],[20D EMA]]</f>
        <v>-2.920991243787837E-2</v>
      </c>
      <c r="T71" s="2">
        <f>(Table2[[#This Row],[Close Price]]-Table2[[#This Row],[50D EMA]])/Table2[[#This Row],[50D EMA]]</f>
        <v>1.2438795207380428E-2</v>
      </c>
      <c r="U71" s="2">
        <f>(Table2[[#This Row],[Close Price]]-Table2[[#This Row],[200D EMA]])/Table2[[#This Row],[200D EMA]]</f>
        <v>0.27221992315809507</v>
      </c>
      <c r="V71">
        <v>1.00275941738097</v>
      </c>
      <c r="W71">
        <v>278.25</v>
      </c>
      <c r="X71">
        <v>284.85000000000002</v>
      </c>
      <c r="Y71">
        <v>277.2</v>
      </c>
      <c r="Z71">
        <v>302.39999999999998</v>
      </c>
      <c r="AA71">
        <v>283.3</v>
      </c>
      <c r="AB71">
        <v>291</v>
      </c>
      <c r="AC71" s="2">
        <f>(Table2[[#This Row],[Close Price]]/Table2[[#This Row],[Day Low]])-1</f>
        <v>3.1985624438454652E-2</v>
      </c>
      <c r="AD71" s="2">
        <f>(Table2[[#This Row],[Day High]]/Table2[[#This Row],[Close Price]])-1</f>
        <v>-8.0097510012187012E-3</v>
      </c>
      <c r="AE71" s="2">
        <f>(Table2[[#This Row],[Close Price]]/Table2[[#This Row],[Current Week Low]])-1</f>
        <v>3.5894660894660868E-2</v>
      </c>
      <c r="AF71" s="2">
        <f>(Table2[[#This Row],[Current Week High]]/Table2[[#This Row],[Close Price]])-1</f>
        <v>5.3108131638516465E-2</v>
      </c>
      <c r="AG71" s="2">
        <f>(Table2[[#This Row],[Close Price]]/Table2[[#This Row],[Current Month Low]])-1</f>
        <v>1.3589834098129083E-2</v>
      </c>
      <c r="AH71" s="2">
        <f>(Table2[[#This Row],[Current Month High]]/Table2[[#This Row],[Close Price]])-1</f>
        <v>1.3407626675953521E-2</v>
      </c>
      <c r="AI71">
        <v>22.444715305589401</v>
      </c>
      <c r="AJ71">
        <v>207.44111349036399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0.05</v>
      </c>
      <c r="AM71" t="s">
        <v>10296</v>
      </c>
      <c r="AN71">
        <v>-14.4</v>
      </c>
      <c r="AO71" t="s">
        <v>10295</v>
      </c>
      <c r="AP71">
        <v>0.177892590357172</v>
      </c>
      <c r="AQ71">
        <f>(Table2[[#This Row],[Sharpe Ratio]]-AVERAGE(Table2[Sharpe Ratio]))/_xlfn.STDEV.P(Table2[Sharpe Ratio])</f>
        <v>1.4096028060971812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2.7758798397905546</v>
      </c>
      <c r="AS71">
        <f>_xlfn.RANK.AVG(Table2[[#This Row],[1Y Return vs Nifty Z-Score]],Table2[1Y Return vs Nifty Z-Score])</f>
        <v>38</v>
      </c>
      <c r="AT71">
        <f>_xlfn.RANK.AVG(Table2[[#This Row],[6M Return vs Nifty Z-Score]],Table2[6M Return vs Nifty Z-Score])</f>
        <v>272</v>
      </c>
      <c r="AU71">
        <f>_xlfn.RANK.AVG(Table2[[#This Row],[Sharpe Ratio Z-Score]],Table2[Sharpe Ratio Z-Score])</f>
        <v>65</v>
      </c>
      <c r="AV71">
        <f>(Table2[[#This Row],[Rank 1Y]]+Table2[[#This Row],[Rank 6M]]+Table2[[#This Row],[Rank Sharpe]])/3</f>
        <v>125</v>
      </c>
    </row>
    <row r="72" spans="1:48" x14ac:dyDescent="0.3">
      <c r="A72" t="s">
        <v>749</v>
      </c>
      <c r="B72" t="s">
        <v>750</v>
      </c>
      <c r="C72" t="s">
        <v>10265</v>
      </c>
      <c r="D72" t="s">
        <v>289</v>
      </c>
      <c r="E72">
        <v>22097.140124850001</v>
      </c>
      <c r="F72">
        <v>447.75</v>
      </c>
      <c r="G72">
        <v>194.454957320262</v>
      </c>
      <c r="H72">
        <f>(Table2[[#This Row],[1Y Return vs Nifty]]-AVERAGE(Table2[1Y Return vs Nifty]))/_xlfn.STDEV.P(Table2[1Y Return vs Nifty])</f>
        <v>2.2027709023872144</v>
      </c>
      <c r="I72">
        <v>4.2500494699982196</v>
      </c>
      <c r="J72">
        <f>(Table2[[#This Row],[1M Return vs Nifty]]-AVERAGE(Table2[1M Return vs Nifty]))/_xlfn.STDEV.P(Table2[1M Return vs Nifty])</f>
        <v>0.21958675204222827</v>
      </c>
      <c r="K72">
        <v>5.5464437175866701</v>
      </c>
      <c r="L72">
        <f>(Table2[[#This Row],[6M Return vs Nifty]]-AVERAGE(Table2[6M Return vs Nifty]))/_xlfn.STDEV.P(Table2[6M Return vs Nifty])</f>
        <v>1.7013792158021717E-4</v>
      </c>
      <c r="M72">
        <v>3.2334031738531799</v>
      </c>
      <c r="N72">
        <f>(Table2[[#This Row],[1W Return vs Nifty]]-AVERAGE(Table2[1W Return vs Nifty]))/_xlfn.STDEV.P(Table2[1W Return vs Nifty])</f>
        <v>0.43892529279052916</v>
      </c>
      <c r="O72">
        <v>415.49</v>
      </c>
      <c r="P72">
        <v>394.46947624584999</v>
      </c>
      <c r="Q72">
        <v>331.30490806230699</v>
      </c>
      <c r="R72">
        <v>72.862746136074904</v>
      </c>
      <c r="S72" s="2">
        <f>(Table2[[#This Row],[Close Price]]-Table2[[#This Row],[20D EMA]])/Table2[[#This Row],[20D EMA]]</f>
        <v>7.7643264579171561E-2</v>
      </c>
      <c r="T72" s="2">
        <f>(Table2[[#This Row],[Close Price]]-Table2[[#This Row],[50D EMA]])/Table2[[#This Row],[50D EMA]]</f>
        <v>0.13506881257637116</v>
      </c>
      <c r="U72" s="2">
        <f>(Table2[[#This Row],[Close Price]]-Table2[[#This Row],[200D EMA]])/Table2[[#This Row],[200D EMA]]</f>
        <v>0.35147409260774887</v>
      </c>
      <c r="V72">
        <v>1.4420652266568901</v>
      </c>
      <c r="W72">
        <v>435.6</v>
      </c>
      <c r="X72">
        <v>465.9</v>
      </c>
      <c r="Y72">
        <v>415.6</v>
      </c>
      <c r="Z72">
        <v>450.65</v>
      </c>
      <c r="AA72">
        <v>427.65</v>
      </c>
      <c r="AB72">
        <v>450.65</v>
      </c>
      <c r="AC72" s="2">
        <f>(Table2[[#This Row],[Close Price]]/Table2[[#This Row],[Day Low]])-1</f>
        <v>2.789256198347112E-2</v>
      </c>
      <c r="AD72" s="2">
        <f>(Table2[[#This Row],[Day High]]/Table2[[#This Row],[Close Price]])-1</f>
        <v>4.0536013400334969E-2</v>
      </c>
      <c r="AE72" s="2">
        <f>(Table2[[#This Row],[Close Price]]/Table2[[#This Row],[Current Week Low]])-1</f>
        <v>7.7358036573628386E-2</v>
      </c>
      <c r="AF72" s="2">
        <f>(Table2[[#This Row],[Current Week High]]/Table2[[#This Row],[Close Price]])-1</f>
        <v>6.4768285873813003E-3</v>
      </c>
      <c r="AG72" s="2">
        <f>(Table2[[#This Row],[Close Price]]/Table2[[#This Row],[Current Month Low]])-1</f>
        <v>4.7001052262364063E-2</v>
      </c>
      <c r="AH72" s="2">
        <f>(Table2[[#This Row],[Current Month High]]/Table2[[#This Row],[Close Price]])-1</f>
        <v>6.4768285873813003E-3</v>
      </c>
      <c r="AI72">
        <v>0.64768285873813003</v>
      </c>
      <c r="AJ72">
        <v>235.39325842696601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0.14000000000000001</v>
      </c>
      <c r="AM72" t="s">
        <v>10296</v>
      </c>
      <c r="AN72">
        <v>7.09</v>
      </c>
      <c r="AO72" t="s">
        <v>10296</v>
      </c>
      <c r="AP72">
        <v>0.20325239688868699</v>
      </c>
      <c r="AQ72">
        <f>(Table2[[#This Row],[Sharpe Ratio]]-AVERAGE(Table2[Sharpe Ratio]))/_xlfn.STDEV.P(Table2[Sharpe Ratio])</f>
        <v>1.7027855840484944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4.5642386691900469</v>
      </c>
      <c r="AS72">
        <f>_xlfn.RANK.AVG(Table2[[#This Row],[1Y Return vs Nifty Z-Score]],Table2[1Y Return vs Nifty Z-Score])</f>
        <v>22</v>
      </c>
      <c r="AT72">
        <f>_xlfn.RANK.AVG(Table2[[#This Row],[6M Return vs Nifty Z-Score]],Table2[6M Return vs Nifty Z-Score])</f>
        <v>322</v>
      </c>
      <c r="AU72">
        <f>_xlfn.RANK.AVG(Table2[[#This Row],[Sharpe Ratio Z-Score]],Table2[Sharpe Ratio Z-Score])</f>
        <v>34</v>
      </c>
      <c r="AV72">
        <f>(Table2[[#This Row],[Rank 1Y]]+Table2[[#This Row],[Rank 6M]]+Table2[[#This Row],[Rank Sharpe]])/3</f>
        <v>126</v>
      </c>
    </row>
    <row r="73" spans="1:48" x14ac:dyDescent="0.3">
      <c r="A73" t="s">
        <v>1047</v>
      </c>
      <c r="B73" t="s">
        <v>1048</v>
      </c>
      <c r="C73" t="s">
        <v>10262</v>
      </c>
      <c r="D73" t="s">
        <v>257</v>
      </c>
      <c r="E73">
        <v>12486.71578364</v>
      </c>
      <c r="F73">
        <v>1876.7</v>
      </c>
      <c r="G73">
        <v>62.345127137651502</v>
      </c>
      <c r="H73">
        <f>(Table2[[#This Row],[1Y Return vs Nifty]]-AVERAGE(Table2[1Y Return vs Nifty]))/_xlfn.STDEV.P(Table2[1Y Return vs Nifty])</f>
        <v>0.34826656910587961</v>
      </c>
      <c r="I73">
        <v>12.634919005298199</v>
      </c>
      <c r="J73">
        <f>(Table2[[#This Row],[1M Return vs Nifty]]-AVERAGE(Table2[1M Return vs Nifty]))/_xlfn.STDEV.P(Table2[1M Return vs Nifty])</f>
        <v>1.0484545405691348</v>
      </c>
      <c r="K73">
        <v>48.941126952030899</v>
      </c>
      <c r="L73">
        <f>(Table2[[#This Row],[6M Return vs Nifty]]-AVERAGE(Table2[6M Return vs Nifty]))/_xlfn.STDEV.P(Table2[6M Return vs Nifty])</f>
        <v>1.4903823772923481</v>
      </c>
      <c r="M73">
        <v>8.4098528347896604</v>
      </c>
      <c r="N73">
        <f>(Table2[[#This Row],[1W Return vs Nifty]]-AVERAGE(Table2[1W Return vs Nifty]))/_xlfn.STDEV.P(Table2[1W Return vs Nifty])</f>
        <v>1.5449211221831385</v>
      </c>
      <c r="O73">
        <v>1779.65</v>
      </c>
      <c r="P73">
        <v>1681.35566177535</v>
      </c>
      <c r="Q73">
        <v>1364.11735181518</v>
      </c>
      <c r="R73">
        <v>63.992666271575999</v>
      </c>
      <c r="S73" s="2">
        <f>(Table2[[#This Row],[Close Price]]-Table2[[#This Row],[20D EMA]])/Table2[[#This Row],[20D EMA]]</f>
        <v>5.4533194729300676E-2</v>
      </c>
      <c r="T73" s="2">
        <f>(Table2[[#This Row],[Close Price]]-Table2[[#This Row],[50D EMA]])/Table2[[#This Row],[50D EMA]]</f>
        <v>0.11618263920340639</v>
      </c>
      <c r="U73" s="2">
        <f>(Table2[[#This Row],[Close Price]]-Table2[[#This Row],[200D EMA]])/Table2[[#This Row],[200D EMA]]</f>
        <v>0.37576140168787203</v>
      </c>
      <c r="V73">
        <v>0.66353398803172703</v>
      </c>
      <c r="W73">
        <v>1843.3</v>
      </c>
      <c r="X73">
        <v>1868</v>
      </c>
      <c r="Y73">
        <v>1775</v>
      </c>
      <c r="Z73">
        <v>1970.2</v>
      </c>
      <c r="AA73">
        <v>1861</v>
      </c>
      <c r="AB73">
        <v>1970.2</v>
      </c>
      <c r="AC73" s="2">
        <f>(Table2[[#This Row],[Close Price]]/Table2[[#This Row],[Day Low]])-1</f>
        <v>1.8119676666847662E-2</v>
      </c>
      <c r="AD73" s="2">
        <f>(Table2[[#This Row],[Day High]]/Table2[[#This Row],[Close Price]])-1</f>
        <v>-4.635796877497711E-3</v>
      </c>
      <c r="AE73" s="2">
        <f>(Table2[[#This Row],[Close Price]]/Table2[[#This Row],[Current Week Low]])-1</f>
        <v>5.7295774647887265E-2</v>
      </c>
      <c r="AF73" s="2">
        <f>(Table2[[#This Row],[Current Week High]]/Table2[[#This Row],[Close Price]])-1</f>
        <v>4.9821495177705621E-2</v>
      </c>
      <c r="AG73" s="2">
        <f>(Table2[[#This Row],[Close Price]]/Table2[[#This Row],[Current Month Low]])-1</f>
        <v>8.436324556690078E-3</v>
      </c>
      <c r="AH73" s="2">
        <f>(Table2[[#This Row],[Current Month High]]/Table2[[#This Row],[Close Price]])-1</f>
        <v>4.9821495177705621E-2</v>
      </c>
      <c r="AI73">
        <v>4.9821495177705604</v>
      </c>
      <c r="AJ73">
        <v>122.965427111797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0.08</v>
      </c>
      <c r="AM73" t="s">
        <v>10296</v>
      </c>
      <c r="AN73">
        <v>4.1100000000000003</v>
      </c>
      <c r="AO73" t="s">
        <v>10296</v>
      </c>
      <c r="AP73">
        <v>0.14113907019215799</v>
      </c>
      <c r="AQ73">
        <f>(Table2[[#This Row],[Sharpe Ratio]]-AVERAGE(Table2[Sharpe Ratio]))/_xlfn.STDEV.P(Table2[Sharpe Ratio])</f>
        <v>0.98469817884469979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5.4167227879952007</v>
      </c>
      <c r="AS73">
        <f>_xlfn.RANK.AVG(Table2[[#This Row],[1Y Return vs Nifty Z-Score]],Table2[1Y Return vs Nifty Z-Score])</f>
        <v>199</v>
      </c>
      <c r="AT73">
        <f>_xlfn.RANK.AVG(Table2[[#This Row],[6M Return vs Nifty Z-Score]],Table2[6M Return vs Nifty Z-Score])</f>
        <v>59</v>
      </c>
      <c r="AU73">
        <f>_xlfn.RANK.AVG(Table2[[#This Row],[Sharpe Ratio Z-Score]],Table2[Sharpe Ratio Z-Score])</f>
        <v>123</v>
      </c>
      <c r="AV73">
        <f>(Table2[[#This Row],[Rank 1Y]]+Table2[[#This Row],[Rank 6M]]+Table2[[#This Row],[Rank Sharpe]])/3</f>
        <v>127</v>
      </c>
    </row>
    <row r="74" spans="1:48" x14ac:dyDescent="0.3">
      <c r="A74" t="s">
        <v>531</v>
      </c>
      <c r="B74" t="s">
        <v>532</v>
      </c>
      <c r="C74" t="s">
        <v>10262</v>
      </c>
      <c r="D74" t="s">
        <v>533</v>
      </c>
      <c r="E74">
        <v>39108.383193250003</v>
      </c>
      <c r="F74">
        <v>4333.75</v>
      </c>
      <c r="G74">
        <v>64.141631288550002</v>
      </c>
      <c r="H74">
        <f>(Table2[[#This Row],[1Y Return vs Nifty]]-AVERAGE(Table2[1Y Return vs Nifty]))/_xlfn.STDEV.P(Table2[1Y Return vs Nifty])</f>
        <v>0.37348516735851528</v>
      </c>
      <c r="I74">
        <v>-6.8871760683386096</v>
      </c>
      <c r="J74">
        <f>(Table2[[#This Row],[1M Return vs Nifty]]-AVERAGE(Table2[1M Return vs Nifty]))/_xlfn.STDEV.P(Table2[1M Return vs Nifty])</f>
        <v>-0.88135911997441641</v>
      </c>
      <c r="K74">
        <v>21.935796850628702</v>
      </c>
      <c r="L74">
        <f>(Table2[[#This Row],[6M Return vs Nifty]]-AVERAGE(Table2[6M Return vs Nifty]))/_xlfn.STDEV.P(Table2[6M Return vs Nifty])</f>
        <v>0.56299518499653622</v>
      </c>
      <c r="M74">
        <v>1.45535612587126</v>
      </c>
      <c r="N74">
        <f>(Table2[[#This Row],[1W Return vs Nifty]]-AVERAGE(Table2[1W Return vs Nifty]))/_xlfn.STDEV.P(Table2[1W Return vs Nifty])</f>
        <v>5.9029273638267384E-2</v>
      </c>
      <c r="O74">
        <v>4349.7</v>
      </c>
      <c r="P74">
        <v>4302.4957639409004</v>
      </c>
      <c r="Q74">
        <v>3615.94605632409</v>
      </c>
      <c r="R74">
        <v>50.543863714668902</v>
      </c>
      <c r="S74" s="2">
        <f>(Table2[[#This Row],[Close Price]]-Table2[[#This Row],[20D EMA]])/Table2[[#This Row],[20D EMA]]</f>
        <v>-3.6669195576706022E-3</v>
      </c>
      <c r="T74" s="2">
        <f>(Table2[[#This Row],[Close Price]]-Table2[[#This Row],[50D EMA]])/Table2[[#This Row],[50D EMA]]</f>
        <v>7.2642107683267322E-3</v>
      </c>
      <c r="U74" s="2">
        <f>(Table2[[#This Row],[Close Price]]-Table2[[#This Row],[200D EMA]])/Table2[[#This Row],[200D EMA]]</f>
        <v>0.19851068917925657</v>
      </c>
      <c r="V74">
        <v>1.14691506405042</v>
      </c>
      <c r="W74">
        <v>4269</v>
      </c>
      <c r="X74">
        <v>4323.6499999999996</v>
      </c>
      <c r="Y74">
        <v>4234</v>
      </c>
      <c r="Z74">
        <v>4480</v>
      </c>
      <c r="AA74">
        <v>4313</v>
      </c>
      <c r="AB74">
        <v>4386.8500000000004</v>
      </c>
      <c r="AC74" s="2">
        <f>(Table2[[#This Row],[Close Price]]/Table2[[#This Row],[Day Low]])-1</f>
        <v>1.5167486530803576E-2</v>
      </c>
      <c r="AD74" s="2">
        <f>(Table2[[#This Row],[Day High]]/Table2[[#This Row],[Close Price]])-1</f>
        <v>-2.3305451398905053E-3</v>
      </c>
      <c r="AE74" s="2">
        <f>(Table2[[#This Row],[Close Price]]/Table2[[#This Row],[Current Week Low]])-1</f>
        <v>2.3559282002834303E-2</v>
      </c>
      <c r="AF74" s="2">
        <f>(Table2[[#This Row],[Current Week High]]/Table2[[#This Row],[Close Price]])-1</f>
        <v>3.3746755119699934E-2</v>
      </c>
      <c r="AG74" s="2">
        <f>(Table2[[#This Row],[Close Price]]/Table2[[#This Row],[Current Month Low]])-1</f>
        <v>4.8110364015765406E-3</v>
      </c>
      <c r="AH74" s="2">
        <f>(Table2[[#This Row],[Current Month High]]/Table2[[#This Row],[Close Price]])-1</f>
        <v>1.2252668012691093E-2</v>
      </c>
      <c r="AI74">
        <v>16.2895875396596</v>
      </c>
      <c r="AJ74">
        <v>94.950517318938296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-0.06</v>
      </c>
      <c r="AM74" t="s">
        <v>10295</v>
      </c>
      <c r="AN74">
        <v>-6.25</v>
      </c>
      <c r="AO74" t="s">
        <v>10295</v>
      </c>
      <c r="AP74">
        <v>0.2269046595284</v>
      </c>
      <c r="AQ74">
        <f>(Table2[[#This Row],[Sharpe Ratio]]-AVERAGE(Table2[Sharpe Ratio]))/_xlfn.STDEV.P(Table2[Sharpe Ratio])</f>
        <v>1.9762275780529681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2.0903780840718706</v>
      </c>
      <c r="AS74">
        <f>_xlfn.RANK.AVG(Table2[[#This Row],[1Y Return vs Nifty Z-Score]],Table2[1Y Return vs Nifty Z-Score])</f>
        <v>195</v>
      </c>
      <c r="AT74">
        <f>_xlfn.RANK.AVG(Table2[[#This Row],[6M Return vs Nifty Z-Score]],Table2[6M Return vs Nifty Z-Score])</f>
        <v>171</v>
      </c>
      <c r="AU74">
        <f>_xlfn.RANK.AVG(Table2[[#This Row],[Sharpe Ratio Z-Score]],Table2[Sharpe Ratio Z-Score])</f>
        <v>16</v>
      </c>
      <c r="AV74">
        <f>(Table2[[#This Row],[Rank 1Y]]+Table2[[#This Row],[Rank 6M]]+Table2[[#This Row],[Rank Sharpe]])/3</f>
        <v>127.33333333333333</v>
      </c>
    </row>
    <row r="75" spans="1:48" x14ac:dyDescent="0.3">
      <c r="A75" t="s">
        <v>1241</v>
      </c>
      <c r="B75" t="s">
        <v>1242</v>
      </c>
      <c r="C75" t="s">
        <v>10255</v>
      </c>
      <c r="D75" t="s">
        <v>46</v>
      </c>
      <c r="E75">
        <v>9319.6442850000003</v>
      </c>
      <c r="F75">
        <v>1391.25</v>
      </c>
      <c r="G75">
        <v>68.246454365864494</v>
      </c>
      <c r="H75">
        <f>(Table2[[#This Row],[1Y Return vs Nifty]]-AVERAGE(Table2[1Y Return vs Nifty]))/_xlfn.STDEV.P(Table2[1Y Return vs Nifty])</f>
        <v>0.43110701255891098</v>
      </c>
      <c r="I75">
        <v>8.8724752217876297</v>
      </c>
      <c r="J75">
        <f>(Table2[[#This Row],[1M Return vs Nifty]]-AVERAGE(Table2[1M Return vs Nifty]))/_xlfn.STDEV.P(Table2[1M Return vs Nifty])</f>
        <v>0.6765264568743129</v>
      </c>
      <c r="K75">
        <v>42.341856176453703</v>
      </c>
      <c r="L75">
        <f>(Table2[[#This Row],[6M Return vs Nifty]]-AVERAGE(Table2[6M Return vs Nifty]))/_xlfn.STDEV.P(Table2[6M Return vs Nifty])</f>
        <v>1.2637575157267948</v>
      </c>
      <c r="M75">
        <v>0.94017376807072395</v>
      </c>
      <c r="N75">
        <f>(Table2[[#This Row],[1W Return vs Nifty]]-AVERAGE(Table2[1W Return vs Nifty]))/_xlfn.STDEV.P(Table2[1W Return vs Nifty])</f>
        <v>-5.1044150508768989E-2</v>
      </c>
      <c r="O75">
        <v>1378.31</v>
      </c>
      <c r="P75">
        <v>1307.60836995973</v>
      </c>
      <c r="Q75">
        <v>1064.2603763987199</v>
      </c>
      <c r="R75">
        <v>50.4160191113696</v>
      </c>
      <c r="S75" s="2">
        <f>(Table2[[#This Row],[Close Price]]-Table2[[#This Row],[20D EMA]])/Table2[[#This Row],[20D EMA]]</f>
        <v>9.3883088710087388E-3</v>
      </c>
      <c r="T75" s="2">
        <f>(Table2[[#This Row],[Close Price]]-Table2[[#This Row],[50D EMA]])/Table2[[#This Row],[50D EMA]]</f>
        <v>6.3965352288809438E-2</v>
      </c>
      <c r="U75" s="2">
        <f>(Table2[[#This Row],[Close Price]]-Table2[[#This Row],[200D EMA]])/Table2[[#This Row],[200D EMA]]</f>
        <v>0.30724588724026214</v>
      </c>
      <c r="V75">
        <v>0.53157717295052398</v>
      </c>
      <c r="W75">
        <v>1371.25</v>
      </c>
      <c r="X75">
        <v>1390</v>
      </c>
      <c r="Y75">
        <v>1360.3</v>
      </c>
      <c r="Z75">
        <v>1441</v>
      </c>
      <c r="AA75">
        <v>1374.55</v>
      </c>
      <c r="AB75">
        <v>1429</v>
      </c>
      <c r="AC75" s="2">
        <f>(Table2[[#This Row],[Close Price]]/Table2[[#This Row],[Day Low]])-1</f>
        <v>1.4585232452142272E-2</v>
      </c>
      <c r="AD75" s="2">
        <f>(Table2[[#This Row],[Day High]]/Table2[[#This Row],[Close Price]])-1</f>
        <v>-8.9847259658581979E-4</v>
      </c>
      <c r="AE75" s="2">
        <f>(Table2[[#This Row],[Close Price]]/Table2[[#This Row],[Current Week Low]])-1</f>
        <v>2.275233404396082E-2</v>
      </c>
      <c r="AF75" s="2">
        <f>(Table2[[#This Row],[Current Week High]]/Table2[[#This Row],[Close Price]])-1</f>
        <v>3.5759209344115028E-2</v>
      </c>
      <c r="AG75" s="2">
        <f>(Table2[[#This Row],[Close Price]]/Table2[[#This Row],[Current Month Low]])-1</f>
        <v>1.2149430722782073E-2</v>
      </c>
      <c r="AH75" s="2">
        <f>(Table2[[#This Row],[Current Month High]]/Table2[[#This Row],[Close Price]])-1</f>
        <v>2.7133872416891247E-2</v>
      </c>
      <c r="AI75">
        <v>10.867924528301799</v>
      </c>
      <c r="AJ75">
        <v>114.03846153846099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0.08</v>
      </c>
      <c r="AM75" t="s">
        <v>10296</v>
      </c>
      <c r="AN75">
        <v>-3.85</v>
      </c>
      <c r="AO75" t="s">
        <v>10295</v>
      </c>
      <c r="AP75">
        <v>0.14025079780011601</v>
      </c>
      <c r="AQ75">
        <f>(Table2[[#This Row],[Sharpe Ratio]]-AVERAGE(Table2[Sharpe Ratio]))/_xlfn.STDEV.P(Table2[Sharpe Ratio])</f>
        <v>0.97442892985998497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3.2947757645112343</v>
      </c>
      <c r="AS75">
        <f>_xlfn.RANK.AVG(Table2[[#This Row],[1Y Return vs Nifty Z-Score]],Table2[1Y Return vs Nifty Z-Score])</f>
        <v>180</v>
      </c>
      <c r="AT75">
        <f>_xlfn.RANK.AVG(Table2[[#This Row],[6M Return vs Nifty Z-Score]],Table2[6M Return vs Nifty Z-Score])</f>
        <v>77</v>
      </c>
      <c r="AU75">
        <f>_xlfn.RANK.AVG(Table2[[#This Row],[Sharpe Ratio Z-Score]],Table2[Sharpe Ratio Z-Score])</f>
        <v>126</v>
      </c>
      <c r="AV75">
        <f>(Table2[[#This Row],[Rank 1Y]]+Table2[[#This Row],[Rank 6M]]+Table2[[#This Row],[Rank Sharpe]])/3</f>
        <v>127.66666666666667</v>
      </c>
    </row>
    <row r="76" spans="1:48" x14ac:dyDescent="0.3">
      <c r="A76" t="s">
        <v>1014</v>
      </c>
      <c r="B76" t="s">
        <v>1015</v>
      </c>
      <c r="C76" t="s">
        <v>10262</v>
      </c>
      <c r="D76" t="s">
        <v>413</v>
      </c>
      <c r="E76">
        <v>13184.022772257</v>
      </c>
      <c r="F76">
        <v>213.27</v>
      </c>
      <c r="G76">
        <v>236.88867948357</v>
      </c>
      <c r="H76">
        <f>(Table2[[#This Row],[1Y Return vs Nifty]]-AVERAGE(Table2[1Y Return vs Nifty]))/_xlfn.STDEV.P(Table2[1Y Return vs Nifty])</f>
        <v>2.7984383218391646</v>
      </c>
      <c r="I76">
        <v>21.690112612945299</v>
      </c>
      <c r="J76">
        <f>(Table2[[#This Row],[1M Return vs Nifty]]-AVERAGE(Table2[1M Return vs Nifty]))/_xlfn.STDEV.P(Table2[1M Return vs Nifty])</f>
        <v>1.9435857371435501</v>
      </c>
      <c r="K76">
        <v>6.35417141230133</v>
      </c>
      <c r="L76">
        <f>(Table2[[#This Row],[6M Return vs Nifty]]-AVERAGE(Table2[6M Return vs Nifty]))/_xlfn.STDEV.P(Table2[6M Return vs Nifty])</f>
        <v>2.790822948084995E-2</v>
      </c>
      <c r="M76">
        <v>1.33997292380226</v>
      </c>
      <c r="N76">
        <f>(Table2[[#This Row],[1W Return vs Nifty]]-AVERAGE(Table2[1W Return vs Nifty]))/_xlfn.STDEV.P(Table2[1W Return vs Nifty])</f>
        <v>3.4376596875408276E-2</v>
      </c>
      <c r="O76">
        <v>200.75</v>
      </c>
      <c r="P76">
        <v>188.88575531681599</v>
      </c>
      <c r="Q76">
        <v>153.79358953682501</v>
      </c>
      <c r="R76">
        <v>64.963082806819997</v>
      </c>
      <c r="S76" s="2">
        <f>(Table2[[#This Row],[Close Price]]-Table2[[#This Row],[20D EMA]])/Table2[[#This Row],[20D EMA]]</f>
        <v>6.2366127023661323E-2</v>
      </c>
      <c r="T76" s="2">
        <f>(Table2[[#This Row],[Close Price]]-Table2[[#This Row],[50D EMA]])/Table2[[#This Row],[50D EMA]]</f>
        <v>0.12909520171219158</v>
      </c>
      <c r="U76" s="2">
        <f>(Table2[[#This Row],[Close Price]]-Table2[[#This Row],[200D EMA]])/Table2[[#This Row],[200D EMA]]</f>
        <v>0.38672880087068717</v>
      </c>
      <c r="V76">
        <v>1.99632816786137</v>
      </c>
      <c r="W76">
        <v>203.01</v>
      </c>
      <c r="X76">
        <v>221.2</v>
      </c>
      <c r="Y76">
        <v>206.76</v>
      </c>
      <c r="Z76">
        <v>224.4</v>
      </c>
      <c r="AA76">
        <v>210.46</v>
      </c>
      <c r="AB76">
        <v>223.95</v>
      </c>
      <c r="AC76" s="2">
        <f>(Table2[[#This Row],[Close Price]]/Table2[[#This Row],[Day Low]])-1</f>
        <v>5.0539382296438617E-2</v>
      </c>
      <c r="AD76" s="2">
        <f>(Table2[[#This Row],[Day High]]/Table2[[#This Row],[Close Price]])-1</f>
        <v>3.7182913677497931E-2</v>
      </c>
      <c r="AE76" s="2">
        <f>(Table2[[#This Row],[Close Price]]/Table2[[#This Row],[Current Week Low]])-1</f>
        <v>3.1485780615206238E-2</v>
      </c>
      <c r="AF76" s="2">
        <f>(Table2[[#This Row],[Current Week High]]/Table2[[#This Row],[Close Price]])-1</f>
        <v>5.2187368124912092E-2</v>
      </c>
      <c r="AG76" s="2">
        <f>(Table2[[#This Row],[Close Price]]/Table2[[#This Row],[Current Month Low]])-1</f>
        <v>1.3351705787322921E-2</v>
      </c>
      <c r="AH76" s="2">
        <f>(Table2[[#This Row],[Current Month High]]/Table2[[#This Row],[Close Price]])-1</f>
        <v>5.0077366718244365E-2</v>
      </c>
      <c r="AI76">
        <v>5.2187368124912004</v>
      </c>
      <c r="AJ76">
        <v>280.16042780748597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0.04</v>
      </c>
      <c r="AM76" t="s">
        <v>10296</v>
      </c>
      <c r="AN76">
        <v>5.33</v>
      </c>
      <c r="AO76" t="s">
        <v>10296</v>
      </c>
      <c r="AP76">
        <v>0.17926582139542899</v>
      </c>
      <c r="AQ76">
        <f>(Table2[[#This Row],[Sharpe Ratio]]-AVERAGE(Table2[Sharpe Ratio]))/_xlfn.STDEV.P(Table2[Sharpe Ratio])</f>
        <v>1.4254786247894424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6.2297875101284168</v>
      </c>
      <c r="AS76">
        <f>_xlfn.RANK.AVG(Table2[[#This Row],[1Y Return vs Nifty Z-Score]],Table2[1Y Return vs Nifty Z-Score])</f>
        <v>11</v>
      </c>
      <c r="AT76">
        <f>_xlfn.RANK.AVG(Table2[[#This Row],[6M Return vs Nifty Z-Score]],Table2[6M Return vs Nifty Z-Score])</f>
        <v>313</v>
      </c>
      <c r="AU76">
        <f>_xlfn.RANK.AVG(Table2[[#This Row],[Sharpe Ratio Z-Score]],Table2[Sharpe Ratio Z-Score])</f>
        <v>62</v>
      </c>
      <c r="AV76">
        <f>(Table2[[#This Row],[Rank 1Y]]+Table2[[#This Row],[Rank 6M]]+Table2[[#This Row],[Rank Sharpe]])/3</f>
        <v>128.66666666666666</v>
      </c>
    </row>
    <row r="77" spans="1:48" x14ac:dyDescent="0.3">
      <c r="A77" t="s">
        <v>660</v>
      </c>
      <c r="B77" t="s">
        <v>661</v>
      </c>
      <c r="C77" t="s">
        <v>10250</v>
      </c>
      <c r="D77" t="s">
        <v>431</v>
      </c>
      <c r="E77">
        <v>26977.86</v>
      </c>
      <c r="F77">
        <v>768.6</v>
      </c>
      <c r="G77">
        <v>76.455908426931103</v>
      </c>
      <c r="H77">
        <f>(Table2[[#This Row],[1Y Return vs Nifty]]-AVERAGE(Table2[1Y Return vs Nifty]))/_xlfn.STDEV.P(Table2[1Y Return vs Nifty])</f>
        <v>0.54634800642801118</v>
      </c>
      <c r="I77">
        <v>-8.7613526570622007</v>
      </c>
      <c r="J77">
        <f>(Table2[[#This Row],[1M Return vs Nifty]]-AVERAGE(Table2[1M Return vs Nifty]))/_xlfn.STDEV.P(Table2[1M Return vs Nifty])</f>
        <v>-1.0666267139261507</v>
      </c>
      <c r="K77">
        <v>82.363203929495199</v>
      </c>
      <c r="L77">
        <f>(Table2[[#This Row],[6M Return vs Nifty]]-AVERAGE(Table2[6M Return vs Nifty]))/_xlfn.STDEV.P(Table2[6M Return vs Nifty])</f>
        <v>2.6381263971743989</v>
      </c>
      <c r="M77">
        <v>-7.3322166828169202</v>
      </c>
      <c r="N77">
        <f>(Table2[[#This Row],[1W Return vs Nifty]]-AVERAGE(Table2[1W Return vs Nifty]))/_xlfn.STDEV.P(Table2[1W Return vs Nifty])</f>
        <v>-1.8185160544340897</v>
      </c>
      <c r="O77">
        <v>854.91</v>
      </c>
      <c r="P77">
        <v>801.01902547508405</v>
      </c>
      <c r="Q77">
        <v>580.79983542995797</v>
      </c>
      <c r="R77">
        <v>24.4029508704912</v>
      </c>
      <c r="S77" s="2">
        <f>(Table2[[#This Row],[Close Price]]-Table2[[#This Row],[20D EMA]])/Table2[[#This Row],[20D EMA]]</f>
        <v>-0.10095799557848188</v>
      </c>
      <c r="T77" s="2">
        <f>(Table2[[#This Row],[Close Price]]-Table2[[#This Row],[50D EMA]])/Table2[[#This Row],[50D EMA]]</f>
        <v>-4.0472229053306587E-2</v>
      </c>
      <c r="U77" s="2">
        <f>(Table2[[#This Row],[Close Price]]-Table2[[#This Row],[200D EMA]])/Table2[[#This Row],[200D EMA]]</f>
        <v>0.32334748240935057</v>
      </c>
      <c r="V77">
        <v>0.27432902099967899</v>
      </c>
      <c r="W77">
        <v>740.35</v>
      </c>
      <c r="X77">
        <v>769.95</v>
      </c>
      <c r="Y77">
        <v>765.25</v>
      </c>
      <c r="Z77">
        <v>916.25</v>
      </c>
      <c r="AA77">
        <v>765.25</v>
      </c>
      <c r="AB77">
        <v>840.25</v>
      </c>
      <c r="AC77" s="2">
        <f>(Table2[[#This Row],[Close Price]]/Table2[[#This Row],[Day Low]])-1</f>
        <v>3.8157628148848488E-2</v>
      </c>
      <c r="AD77" s="2">
        <f>(Table2[[#This Row],[Day High]]/Table2[[#This Row],[Close Price]])-1</f>
        <v>1.7564402810303914E-3</v>
      </c>
      <c r="AE77" s="2">
        <f>(Table2[[#This Row],[Close Price]]/Table2[[#This Row],[Current Week Low]])-1</f>
        <v>4.3776543613198715E-3</v>
      </c>
      <c r="AF77" s="2">
        <f>(Table2[[#This Row],[Current Week High]]/Table2[[#This Row],[Close Price]])-1</f>
        <v>0.19210252406973716</v>
      </c>
      <c r="AG77" s="2">
        <f>(Table2[[#This Row],[Close Price]]/Table2[[#This Row],[Current Month Low]])-1</f>
        <v>4.3776543613198715E-3</v>
      </c>
      <c r="AH77" s="2">
        <f>(Table2[[#This Row],[Current Month High]]/Table2[[#This Row],[Close Price]])-1</f>
        <v>9.3221441582097331E-2</v>
      </c>
      <c r="AI77">
        <v>26.203486859224501</v>
      </c>
      <c r="AJ77">
        <v>174.5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10296</v>
      </c>
      <c r="AN77">
        <v>-11.31</v>
      </c>
      <c r="AO77" t="s">
        <v>10295</v>
      </c>
      <c r="AP77">
        <v>9.1862096949502994E-2</v>
      </c>
      <c r="AQ77">
        <f>(Table2[[#This Row],[Sharpe Ratio]]-AVERAGE(Table2[Sharpe Ratio]))/_xlfn.STDEV.P(Table2[Sharpe Ratio])</f>
        <v>0.41501087124002861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0.71434250648219799</v>
      </c>
      <c r="AS77">
        <f>_xlfn.RANK.AVG(Table2[[#This Row],[1Y Return vs Nifty Z-Score]],Table2[1Y Return vs Nifty Z-Score])</f>
        <v>146</v>
      </c>
      <c r="AT77">
        <f>_xlfn.RANK.AVG(Table2[[#This Row],[6M Return vs Nifty Z-Score]],Table2[6M Return vs Nifty Z-Score])</f>
        <v>13</v>
      </c>
      <c r="AU77">
        <f>_xlfn.RANK.AVG(Table2[[#This Row],[Sharpe Ratio Z-Score]],Table2[Sharpe Ratio Z-Score])</f>
        <v>233</v>
      </c>
      <c r="AV77">
        <f>(Table2[[#This Row],[Rank 1Y]]+Table2[[#This Row],[Rank 6M]]+Table2[[#This Row],[Rank Sharpe]])/3</f>
        <v>130.66666666666666</v>
      </c>
    </row>
    <row r="78" spans="1:48" x14ac:dyDescent="0.3">
      <c r="A78" t="s">
        <v>1656</v>
      </c>
      <c r="B78" t="s">
        <v>1657</v>
      </c>
      <c r="C78" t="s">
        <v>10262</v>
      </c>
      <c r="D78" t="s">
        <v>610</v>
      </c>
      <c r="E78">
        <v>5080.0632400000004</v>
      </c>
      <c r="F78">
        <v>1173.55</v>
      </c>
      <c r="G78">
        <v>57.256652350659401</v>
      </c>
      <c r="H78">
        <f>(Table2[[#This Row],[1Y Return vs Nifty]]-AVERAGE(Table2[1Y Return vs Nifty]))/_xlfn.STDEV.P(Table2[1Y Return vs Nifty])</f>
        <v>0.27683661927379061</v>
      </c>
      <c r="I78">
        <v>5.2243539556763503</v>
      </c>
      <c r="J78">
        <f>(Table2[[#This Row],[1M Return vs Nifty]]-AVERAGE(Table2[1M Return vs Nifty]))/_xlfn.STDEV.P(Table2[1M Return vs Nifty])</f>
        <v>0.31589947354565062</v>
      </c>
      <c r="K78">
        <v>32.782846714372198</v>
      </c>
      <c r="L78">
        <f>(Table2[[#This Row],[6M Return vs Nifty]]-AVERAGE(Table2[6M Return vs Nifty]))/_xlfn.STDEV.P(Table2[6M Return vs Nifty])</f>
        <v>0.93549258014252012</v>
      </c>
      <c r="M78">
        <v>6.6604097816730503</v>
      </c>
      <c r="N78">
        <f>(Table2[[#This Row],[1W Return vs Nifty]]-AVERAGE(Table2[1W Return vs Nifty]))/_xlfn.STDEV.P(Table2[1W Return vs Nifty])</f>
        <v>1.1711366082317749</v>
      </c>
      <c r="O78">
        <v>1113.8800000000001</v>
      </c>
      <c r="P78">
        <v>1123.0694530555199</v>
      </c>
      <c r="Q78">
        <v>1007.14958201903</v>
      </c>
      <c r="R78">
        <v>76.559540087248294</v>
      </c>
      <c r="S78" s="2">
        <f>(Table2[[#This Row],[Close Price]]-Table2[[#This Row],[20D EMA]])/Table2[[#This Row],[20D EMA]]</f>
        <v>5.3569504794053077E-2</v>
      </c>
      <c r="T78" s="2">
        <f>(Table2[[#This Row],[Close Price]]-Table2[[#This Row],[50D EMA]])/Table2[[#This Row],[50D EMA]]</f>
        <v>4.4948731182330948E-2</v>
      </c>
      <c r="U78" s="2">
        <f>(Table2[[#This Row],[Close Price]]-Table2[[#This Row],[200D EMA]])/Table2[[#This Row],[200D EMA]]</f>
        <v>0.16521916997412384</v>
      </c>
      <c r="V78">
        <v>0.76541981303330398</v>
      </c>
      <c r="W78">
        <v>1103.95</v>
      </c>
      <c r="X78">
        <v>1158.8499999999999</v>
      </c>
      <c r="Y78">
        <v>1101.2</v>
      </c>
      <c r="Z78">
        <v>1205</v>
      </c>
      <c r="AA78">
        <v>1161.05</v>
      </c>
      <c r="AB78">
        <v>1205</v>
      </c>
      <c r="AC78" s="2">
        <f>(Table2[[#This Row],[Close Price]]/Table2[[#This Row],[Day Low]])-1</f>
        <v>6.3046333620182082E-2</v>
      </c>
      <c r="AD78" s="2">
        <f>(Table2[[#This Row],[Day High]]/Table2[[#This Row],[Close Price]])-1</f>
        <v>-1.2526096033402934E-2</v>
      </c>
      <c r="AE78" s="2">
        <f>(Table2[[#This Row],[Close Price]]/Table2[[#This Row],[Current Week Low]])-1</f>
        <v>6.5701053396294951E-2</v>
      </c>
      <c r="AF78" s="2">
        <f>(Table2[[#This Row],[Current Week High]]/Table2[[#This Row],[Close Price]])-1</f>
        <v>2.6799028588470941E-2</v>
      </c>
      <c r="AG78" s="2">
        <f>(Table2[[#This Row],[Close Price]]/Table2[[#This Row],[Current Month Low]])-1</f>
        <v>1.0766116876964826E-2</v>
      </c>
      <c r="AH78" s="2">
        <f>(Table2[[#This Row],[Current Month High]]/Table2[[#This Row],[Close Price]])-1</f>
        <v>2.6799028588470941E-2</v>
      </c>
      <c r="AI78">
        <v>27.386988198202001</v>
      </c>
      <c r="AJ78">
        <v>98.486257928118306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-0.23</v>
      </c>
      <c r="AM78" t="s">
        <v>10295</v>
      </c>
      <c r="AN78">
        <v>6.73</v>
      </c>
      <c r="AO78" t="s">
        <v>10296</v>
      </c>
      <c r="AP78">
        <v>0.17981012667066701</v>
      </c>
      <c r="AQ78">
        <f>(Table2[[#This Row],[Sharpe Ratio]]-AVERAGE(Table2[Sharpe Ratio]))/_xlfn.STDEV.P(Table2[Sharpe Ratio])</f>
        <v>1.4317712963226232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217</v>
      </c>
      <c r="AT78">
        <f>_xlfn.RANK.AVG(Table2[[#This Row],[6M Return vs Nifty Z-Score]],Table2[6M Return vs Nifty Z-Score])</f>
        <v>118</v>
      </c>
      <c r="AU78">
        <f>_xlfn.RANK.AVG(Table2[[#This Row],[Sharpe Ratio Z-Score]],Table2[Sharpe Ratio Z-Score])</f>
        <v>60</v>
      </c>
      <c r="AV78">
        <f>(Table2[[#This Row],[Rank 1Y]]+Table2[[#This Row],[Rank 6M]]+Table2[[#This Row],[Rank Sharpe]])/3</f>
        <v>131.66666666666666</v>
      </c>
    </row>
    <row r="79" spans="1:48" x14ac:dyDescent="0.3">
      <c r="A79" t="s">
        <v>690</v>
      </c>
      <c r="B79" t="s">
        <v>691</v>
      </c>
      <c r="C79" t="s">
        <v>10268</v>
      </c>
      <c r="D79" t="s">
        <v>692</v>
      </c>
      <c r="E79">
        <v>25357.206504000002</v>
      </c>
      <c r="F79">
        <v>2295.9499999999998</v>
      </c>
      <c r="G79">
        <v>86.7244941699484</v>
      </c>
      <c r="H79">
        <f>(Table2[[#This Row],[1Y Return vs Nifty]]-AVERAGE(Table2[1Y Return vs Nifty]))/_xlfn.STDEV.P(Table2[1Y Return vs Nifty])</f>
        <v>0.69049425754932359</v>
      </c>
      <c r="I79">
        <v>-1.5955642327589801</v>
      </c>
      <c r="J79">
        <f>(Table2[[#This Row],[1M Return vs Nifty]]-AVERAGE(Table2[1M Return vs Nifty]))/_xlfn.STDEV.P(Table2[1M Return vs Nifty])</f>
        <v>-0.35826850044424907</v>
      </c>
      <c r="K79">
        <v>36.196722376194501</v>
      </c>
      <c r="L79">
        <f>(Table2[[#This Row],[6M Return vs Nifty]]-AVERAGE(Table2[6M Return vs Nifty]))/_xlfn.STDEV.P(Table2[6M Return vs Nifty])</f>
        <v>1.0527281241250026</v>
      </c>
      <c r="M79">
        <v>1.5303464505290001</v>
      </c>
      <c r="N79">
        <f>(Table2[[#This Row],[1W Return vs Nifty]]-AVERAGE(Table2[1W Return vs Nifty]))/_xlfn.STDEV.P(Table2[1W Return vs Nifty])</f>
        <v>7.5051642587809858E-2</v>
      </c>
      <c r="O79">
        <v>2268.65</v>
      </c>
      <c r="P79">
        <v>2185.0154626698099</v>
      </c>
      <c r="Q79">
        <v>1733.1443585126201</v>
      </c>
      <c r="R79">
        <v>53.127912331405099</v>
      </c>
      <c r="S79" s="2">
        <f>(Table2[[#This Row],[Close Price]]-Table2[[#This Row],[20D EMA]])/Table2[[#This Row],[20D EMA]]</f>
        <v>1.2033588257333536E-2</v>
      </c>
      <c r="T79" s="2">
        <f>(Table2[[#This Row],[Close Price]]-Table2[[#This Row],[50D EMA]])/Table2[[#This Row],[50D EMA]]</f>
        <v>5.0770596009715202E-2</v>
      </c>
      <c r="U79" s="2">
        <f>(Table2[[#This Row],[Close Price]]-Table2[[#This Row],[200D EMA]])/Table2[[#This Row],[200D EMA]]</f>
        <v>0.32473096584428662</v>
      </c>
      <c r="V79">
        <v>0.785281763790172</v>
      </c>
      <c r="W79">
        <v>2240.5</v>
      </c>
      <c r="X79">
        <v>2289.9499999999998</v>
      </c>
      <c r="Y79">
        <v>2279.1999999999998</v>
      </c>
      <c r="Z79">
        <v>2418.0500000000002</v>
      </c>
      <c r="AA79">
        <v>2279.1999999999998</v>
      </c>
      <c r="AB79">
        <v>2373.8000000000002</v>
      </c>
      <c r="AC79" s="2">
        <f>(Table2[[#This Row],[Close Price]]/Table2[[#This Row],[Day Low]])-1</f>
        <v>2.4748939968756822E-2</v>
      </c>
      <c r="AD79" s="2">
        <f>(Table2[[#This Row],[Day High]]/Table2[[#This Row],[Close Price]])-1</f>
        <v>-2.6132973279034966E-3</v>
      </c>
      <c r="AE79" s="2">
        <f>(Table2[[#This Row],[Close Price]]/Table2[[#This Row],[Current Week Low]])-1</f>
        <v>7.3490698490699113E-3</v>
      </c>
      <c r="AF79" s="2">
        <f>(Table2[[#This Row],[Current Week High]]/Table2[[#This Row],[Close Price]])-1</f>
        <v>5.3180600622835916E-2</v>
      </c>
      <c r="AG79" s="2">
        <f>(Table2[[#This Row],[Close Price]]/Table2[[#This Row],[Current Month Low]])-1</f>
        <v>7.3490698490699113E-3</v>
      </c>
      <c r="AH79" s="2">
        <f>(Table2[[#This Row],[Current Month High]]/Table2[[#This Row],[Close Price]])-1</f>
        <v>3.3907532829547948E-2</v>
      </c>
      <c r="AI79">
        <v>5.4029922254404497</v>
      </c>
      <c r="AJ79">
        <v>138.32978668189099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0.01</v>
      </c>
      <c r="AM79" t="s">
        <v>10296</v>
      </c>
      <c r="AN79">
        <v>9.26</v>
      </c>
      <c r="AO79" t="s">
        <v>10296</v>
      </c>
      <c r="AP79">
        <v>0.11651736905247</v>
      </c>
      <c r="AQ79">
        <f>(Table2[[#This Row],[Sharpe Ratio]]-AVERAGE(Table2[Sharpe Ratio]))/_xlfn.STDEV.P(Table2[Sharpe Ratio])</f>
        <v>0.70004858070797849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2.1600541045258659</v>
      </c>
      <c r="AS79">
        <f>_xlfn.RANK.AVG(Table2[[#This Row],[1Y Return vs Nifty Z-Score]],Table2[1Y Return vs Nifty Z-Score])</f>
        <v>124</v>
      </c>
      <c r="AT79">
        <f>_xlfn.RANK.AVG(Table2[[#This Row],[6M Return vs Nifty Z-Score]],Table2[6M Return vs Nifty Z-Score])</f>
        <v>97</v>
      </c>
      <c r="AU79">
        <f>_xlfn.RANK.AVG(Table2[[#This Row],[Sharpe Ratio Z-Score]],Table2[Sharpe Ratio Z-Score])</f>
        <v>176</v>
      </c>
      <c r="AV79">
        <f>(Table2[[#This Row],[Rank 1Y]]+Table2[[#This Row],[Rank 6M]]+Table2[[#This Row],[Rank Sharpe]])/3</f>
        <v>132.33333333333334</v>
      </c>
    </row>
    <row r="80" spans="1:48" x14ac:dyDescent="0.3">
      <c r="A80" t="s">
        <v>84</v>
      </c>
      <c r="B80" t="s">
        <v>85</v>
      </c>
      <c r="C80" t="s">
        <v>10250</v>
      </c>
      <c r="D80" t="s">
        <v>86</v>
      </c>
      <c r="E80">
        <v>333033.83879107999</v>
      </c>
      <c r="F80">
        <v>540.4</v>
      </c>
      <c r="G80">
        <v>98.095742712440398</v>
      </c>
      <c r="H80">
        <f>(Table2[[#This Row],[1Y Return vs Nifty]]-AVERAGE(Table2[1Y Return vs Nifty]))/_xlfn.STDEV.P(Table2[1Y Return vs Nifty])</f>
        <v>0.85011924281893814</v>
      </c>
      <c r="I80">
        <v>6.4833409711209402</v>
      </c>
      <c r="J80">
        <f>(Table2[[#This Row],[1M Return vs Nifty]]-AVERAGE(Table2[1M Return vs Nifty]))/_xlfn.STDEV.P(Table2[1M Return vs Nifty])</f>
        <v>0.44035385877876726</v>
      </c>
      <c r="K80">
        <v>17.6032051864054</v>
      </c>
      <c r="L80">
        <f>(Table2[[#This Row],[6M Return vs Nifty]]-AVERAGE(Table2[6M Return vs Nifty]))/_xlfn.STDEV.P(Table2[6M Return vs Nifty])</f>
        <v>0.41421011168837252</v>
      </c>
      <c r="M80">
        <v>4.4936754644061399</v>
      </c>
      <c r="N80">
        <f>(Table2[[#This Row],[1W Return vs Nifty]]-AVERAGE(Table2[1W Return vs Nifty]))/_xlfn.STDEV.P(Table2[1W Return vs Nifty])</f>
        <v>0.70819399789727977</v>
      </c>
      <c r="O80">
        <v>503.25</v>
      </c>
      <c r="P80">
        <v>488.67737305139298</v>
      </c>
      <c r="Q80">
        <v>422.70085619369701</v>
      </c>
      <c r="R80">
        <v>82.761623339389899</v>
      </c>
      <c r="S80" s="2">
        <f>(Table2[[#This Row],[Close Price]]-Table2[[#This Row],[20D EMA]])/Table2[[#This Row],[20D EMA]]</f>
        <v>7.3820168902136066E-2</v>
      </c>
      <c r="T80" s="2">
        <f>(Table2[[#This Row],[Close Price]]-Table2[[#This Row],[50D EMA]])/Table2[[#This Row],[50D EMA]]</f>
        <v>0.10584207454836969</v>
      </c>
      <c r="U80" s="2">
        <f>(Table2[[#This Row],[Close Price]]-Table2[[#This Row],[200D EMA]])/Table2[[#This Row],[200D EMA]]</f>
        <v>0.27844548238238936</v>
      </c>
      <c r="V80">
        <v>0.97479618902882403</v>
      </c>
      <c r="W80">
        <v>526.6</v>
      </c>
      <c r="X80">
        <v>537.20000000000005</v>
      </c>
      <c r="Y80">
        <v>507.5</v>
      </c>
      <c r="Z80">
        <v>542.25</v>
      </c>
      <c r="AA80">
        <v>528</v>
      </c>
      <c r="AB80">
        <v>542.25</v>
      </c>
      <c r="AC80" s="2">
        <f>(Table2[[#This Row],[Close Price]]/Table2[[#This Row],[Day Low]])-1</f>
        <v>2.6205848841625468E-2</v>
      </c>
      <c r="AD80" s="2">
        <f>(Table2[[#This Row],[Day High]]/Table2[[#This Row],[Close Price]])-1</f>
        <v>-5.9215396002959553E-3</v>
      </c>
      <c r="AE80" s="2">
        <f>(Table2[[#This Row],[Close Price]]/Table2[[#This Row],[Current Week Low]])-1</f>
        <v>6.4827586206896548E-2</v>
      </c>
      <c r="AF80" s="2">
        <f>(Table2[[#This Row],[Current Week High]]/Table2[[#This Row],[Close Price]])-1</f>
        <v>3.4233900814211182E-3</v>
      </c>
      <c r="AG80" s="2">
        <f>(Table2[[#This Row],[Close Price]]/Table2[[#This Row],[Current Month Low]])-1</f>
        <v>2.3484848484848442E-2</v>
      </c>
      <c r="AH80" s="2">
        <f>(Table2[[#This Row],[Current Month High]]/Table2[[#This Row],[Close Price]])-1</f>
        <v>3.4233900814211182E-3</v>
      </c>
      <c r="AI80">
        <v>0.34233900814211099</v>
      </c>
      <c r="AJ80">
        <v>138.06167400881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0.18</v>
      </c>
      <c r="AM80" t="s">
        <v>10296</v>
      </c>
      <c r="AN80">
        <v>8.57</v>
      </c>
      <c r="AO80" t="s">
        <v>10296</v>
      </c>
      <c r="AP80">
        <v>0.15365489760209899</v>
      </c>
      <c r="AQ80">
        <f>(Table2[[#This Row],[Sharpe Ratio]]-AVERAGE(Table2[Sharpe Ratio]))/_xlfn.STDEV.P(Table2[Sharpe Ratio])</f>
        <v>1.1293926994375778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3.5422699106209352</v>
      </c>
      <c r="AS80">
        <f>_xlfn.RANK.AVG(Table2[[#This Row],[1Y Return vs Nifty Z-Score]],Table2[1Y Return vs Nifty Z-Score])</f>
        <v>109</v>
      </c>
      <c r="AT80">
        <f>_xlfn.RANK.AVG(Table2[[#This Row],[6M Return vs Nifty Z-Score]],Table2[6M Return vs Nifty Z-Score])</f>
        <v>199</v>
      </c>
      <c r="AU80">
        <f>_xlfn.RANK.AVG(Table2[[#This Row],[Sharpe Ratio Z-Score]],Table2[Sharpe Ratio Z-Score])</f>
        <v>99</v>
      </c>
      <c r="AV80">
        <f>(Table2[[#This Row],[Rank 1Y]]+Table2[[#This Row],[Rank 6M]]+Table2[[#This Row],[Rank Sharpe]])/3</f>
        <v>135.66666666666666</v>
      </c>
    </row>
    <row r="81" spans="1:48" x14ac:dyDescent="0.3">
      <c r="A81" t="s">
        <v>226</v>
      </c>
      <c r="B81" t="s">
        <v>227</v>
      </c>
      <c r="C81" t="s">
        <v>10253</v>
      </c>
      <c r="D81" t="s">
        <v>228</v>
      </c>
      <c r="E81">
        <v>115505.506263875</v>
      </c>
      <c r="F81">
        <v>428.75</v>
      </c>
      <c r="G81">
        <v>120.09058711453601</v>
      </c>
      <c r="H81">
        <f>(Table2[[#This Row],[1Y Return vs Nifty]]-AVERAGE(Table2[1Y Return vs Nifty]))/_xlfn.STDEV.P(Table2[1Y Return vs Nifty])</f>
        <v>1.1588739675593542</v>
      </c>
      <c r="I81">
        <v>11.5214146110293</v>
      </c>
      <c r="J81">
        <f>(Table2[[#This Row],[1M Return vs Nifty]]-AVERAGE(Table2[1M Return vs Nifty]))/_xlfn.STDEV.P(Table2[1M Return vs Nifty])</f>
        <v>0.93838151905018574</v>
      </c>
      <c r="K81">
        <v>80.505106333066394</v>
      </c>
      <c r="L81">
        <f>(Table2[[#This Row],[6M Return vs Nifty]]-AVERAGE(Table2[6M Return vs Nifty]))/_xlfn.STDEV.P(Table2[6M Return vs Nifty])</f>
        <v>2.5743176636209353</v>
      </c>
      <c r="M81">
        <v>1.4700889189787201</v>
      </c>
      <c r="N81">
        <f>(Table2[[#This Row],[1W Return vs Nifty]]-AVERAGE(Table2[1W Return vs Nifty]))/_xlfn.STDEV.P(Table2[1W Return vs Nifty])</f>
        <v>6.2177069675987802E-2</v>
      </c>
      <c r="O81">
        <v>414.79</v>
      </c>
      <c r="P81">
        <v>383.34058340635801</v>
      </c>
      <c r="Q81">
        <v>297.11614898653897</v>
      </c>
      <c r="R81">
        <v>55.256596791048302</v>
      </c>
      <c r="S81" s="2">
        <f>(Table2[[#This Row],[Close Price]]-Table2[[#This Row],[20D EMA]])/Table2[[#This Row],[20D EMA]]</f>
        <v>3.3655584753730754E-2</v>
      </c>
      <c r="T81" s="2">
        <f>(Table2[[#This Row],[Close Price]]-Table2[[#This Row],[50D EMA]])/Table2[[#This Row],[50D EMA]]</f>
        <v>0.1184571072286025</v>
      </c>
      <c r="U81" s="2">
        <f>(Table2[[#This Row],[Close Price]]-Table2[[#This Row],[200D EMA]])/Table2[[#This Row],[200D EMA]]</f>
        <v>0.4430383587780844</v>
      </c>
      <c r="V81">
        <v>0.756841132452302</v>
      </c>
      <c r="W81">
        <v>420.25</v>
      </c>
      <c r="X81">
        <v>427.5</v>
      </c>
      <c r="Y81">
        <v>424.3</v>
      </c>
      <c r="Z81">
        <v>453.3</v>
      </c>
      <c r="AA81">
        <v>424.3</v>
      </c>
      <c r="AB81">
        <v>436.6</v>
      </c>
      <c r="AC81" s="2">
        <f>(Table2[[#This Row],[Close Price]]/Table2[[#This Row],[Day Low]])-1</f>
        <v>2.0226055919095876E-2</v>
      </c>
      <c r="AD81" s="2">
        <f>(Table2[[#This Row],[Day High]]/Table2[[#This Row],[Close Price]])-1</f>
        <v>-2.9154518950437192E-3</v>
      </c>
      <c r="AE81" s="2">
        <f>(Table2[[#This Row],[Close Price]]/Table2[[#This Row],[Current Week Low]])-1</f>
        <v>1.0487862361536537E-2</v>
      </c>
      <c r="AF81" s="2">
        <f>(Table2[[#This Row],[Current Week High]]/Table2[[#This Row],[Close Price]])-1</f>
        <v>5.7259475218658817E-2</v>
      </c>
      <c r="AG81" s="2">
        <f>(Table2[[#This Row],[Close Price]]/Table2[[#This Row],[Current Month Low]])-1</f>
        <v>1.0487862361536537E-2</v>
      </c>
      <c r="AH81" s="2">
        <f>(Table2[[#This Row],[Current Month High]]/Table2[[#This Row],[Close Price]])-1</f>
        <v>1.8309037900874792E-2</v>
      </c>
      <c r="AI81">
        <v>5.72594752186588</v>
      </c>
      <c r="AJ81">
        <v>172.48172863044101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0.12</v>
      </c>
      <c r="AM81" t="s">
        <v>10296</v>
      </c>
      <c r="AN81">
        <v>8.1199999999999992</v>
      </c>
      <c r="AO81" t="s">
        <v>10296</v>
      </c>
      <c r="AP81">
        <v>6.2835858002827996E-2</v>
      </c>
      <c r="AQ81">
        <f>(Table2[[#This Row],[Sharpe Ratio]]-AVERAGE(Table2[Sharpe Ratio]))/_xlfn.STDEV.P(Table2[Sharpe Ratio])</f>
        <v>7.944074939034923E-2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4.8131909692968122</v>
      </c>
      <c r="AS81">
        <f>_xlfn.RANK.AVG(Table2[[#This Row],[1Y Return vs Nifty Z-Score]],Table2[1Y Return vs Nifty Z-Score])</f>
        <v>83</v>
      </c>
      <c r="AT81">
        <f>_xlfn.RANK.AVG(Table2[[#This Row],[6M Return vs Nifty Z-Score]],Table2[6M Return vs Nifty Z-Score])</f>
        <v>16</v>
      </c>
      <c r="AU81">
        <f>_xlfn.RANK.AVG(Table2[[#This Row],[Sharpe Ratio Z-Score]],Table2[Sharpe Ratio Z-Score])</f>
        <v>308</v>
      </c>
      <c r="AV81">
        <f>(Table2[[#This Row],[Rank 1Y]]+Table2[[#This Row],[Rank 6M]]+Table2[[#This Row],[Rank Sharpe]])/3</f>
        <v>135.66666666666666</v>
      </c>
    </row>
    <row r="82" spans="1:48" x14ac:dyDescent="0.3">
      <c r="A82" t="s">
        <v>488</v>
      </c>
      <c r="B82" t="s">
        <v>489</v>
      </c>
      <c r="C82" t="s">
        <v>10256</v>
      </c>
      <c r="D82" t="s">
        <v>490</v>
      </c>
      <c r="E82">
        <v>43583.75</v>
      </c>
      <c r="F82">
        <v>512.75</v>
      </c>
      <c r="G82">
        <v>68.1448412611566</v>
      </c>
      <c r="H82">
        <f>(Table2[[#This Row],[1Y Return vs Nifty]]-AVERAGE(Table2[1Y Return vs Nifty]))/_xlfn.STDEV.P(Table2[1Y Return vs Nifty])</f>
        <v>0.42968060891628668</v>
      </c>
      <c r="I82">
        <v>-11.1959535655485</v>
      </c>
      <c r="J82">
        <f>(Table2[[#This Row],[1M Return vs Nifty]]-AVERAGE(Table2[1M Return vs Nifty]))/_xlfn.STDEV.P(Table2[1M Return vs Nifty])</f>
        <v>-1.3072938182224183</v>
      </c>
      <c r="K82">
        <v>38.154942785686899</v>
      </c>
      <c r="L82">
        <f>(Table2[[#This Row],[6M Return vs Nifty]]-AVERAGE(Table2[6M Return vs Nifty]))/_xlfn.STDEV.P(Table2[6M Return vs Nifty])</f>
        <v>1.1199751646402087</v>
      </c>
      <c r="M82">
        <v>-4.6521848979793701</v>
      </c>
      <c r="N82">
        <f>(Table2[[#This Row],[1W Return vs Nifty]]-AVERAGE(Table2[1W Return vs Nifty]))/_xlfn.STDEV.P(Table2[1W Return vs Nifty])</f>
        <v>-1.2459027439950345</v>
      </c>
      <c r="O82">
        <v>544.4</v>
      </c>
      <c r="P82">
        <v>527.78581772939799</v>
      </c>
      <c r="Q82">
        <v>410.89754367963201</v>
      </c>
      <c r="R82">
        <v>22.2991647321528</v>
      </c>
      <c r="S82" s="2">
        <f>(Table2[[#This Row],[Close Price]]-Table2[[#This Row],[20D EMA]])/Table2[[#This Row],[20D EMA]]</f>
        <v>-5.813739897134456E-2</v>
      </c>
      <c r="T82" s="2">
        <f>(Table2[[#This Row],[Close Price]]-Table2[[#This Row],[50D EMA]])/Table2[[#This Row],[50D EMA]]</f>
        <v>-2.8488483821115164E-2</v>
      </c>
      <c r="U82" s="2">
        <f>(Table2[[#This Row],[Close Price]]-Table2[[#This Row],[200D EMA]])/Table2[[#This Row],[200D EMA]]</f>
        <v>0.2478779878026727</v>
      </c>
      <c r="V82">
        <v>0.76741078303958399</v>
      </c>
      <c r="W82">
        <v>502.75</v>
      </c>
      <c r="X82">
        <v>519.75</v>
      </c>
      <c r="Y82">
        <v>508.4</v>
      </c>
      <c r="Z82">
        <v>560</v>
      </c>
      <c r="AA82">
        <v>508.4</v>
      </c>
      <c r="AB82">
        <v>528.35</v>
      </c>
      <c r="AC82" s="2">
        <f>(Table2[[#This Row],[Close Price]]/Table2[[#This Row],[Day Low]])-1</f>
        <v>1.9890601690701226E-2</v>
      </c>
      <c r="AD82" s="2">
        <f>(Table2[[#This Row],[Day High]]/Table2[[#This Row],[Close Price]])-1</f>
        <v>1.3651877133105783E-2</v>
      </c>
      <c r="AE82" s="2">
        <f>(Table2[[#This Row],[Close Price]]/Table2[[#This Row],[Current Week Low]])-1</f>
        <v>8.5562549173878732E-3</v>
      </c>
      <c r="AF82" s="2">
        <f>(Table2[[#This Row],[Current Week High]]/Table2[[#This Row],[Close Price]])-1</f>
        <v>9.2150170648464202E-2</v>
      </c>
      <c r="AG82" s="2">
        <f>(Table2[[#This Row],[Close Price]]/Table2[[#This Row],[Current Month Low]])-1</f>
        <v>8.5562549173878732E-3</v>
      </c>
      <c r="AH82" s="2">
        <f>(Table2[[#This Row],[Current Month High]]/Table2[[#This Row],[Close Price]])-1</f>
        <v>3.0424183325207244E-2</v>
      </c>
      <c r="AI82">
        <v>20.984885421745499</v>
      </c>
      <c r="AJ82">
        <v>112.143152668597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-0.04</v>
      </c>
      <c r="AM82" t="s">
        <v>10295</v>
      </c>
      <c r="AN82">
        <v>-8.8699999999999992</v>
      </c>
      <c r="AO82" t="s">
        <v>10295</v>
      </c>
      <c r="AP82">
        <v>0.132848927411503</v>
      </c>
      <c r="AQ82">
        <f>(Table2[[#This Row],[Sharpe Ratio]]-AVERAGE(Table2[Sharpe Ratio]))/_xlfn.STDEV.P(Table2[Sharpe Ratio])</f>
        <v>0.88885647409726798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-0.11468431456368933</v>
      </c>
      <c r="AS82">
        <f>_xlfn.RANK.AVG(Table2[[#This Row],[1Y Return vs Nifty Z-Score]],Table2[1Y Return vs Nifty Z-Score])</f>
        <v>181</v>
      </c>
      <c r="AT82">
        <f>_xlfn.RANK.AVG(Table2[[#This Row],[6M Return vs Nifty Z-Score]],Table2[6M Return vs Nifty Z-Score])</f>
        <v>87</v>
      </c>
      <c r="AU82">
        <f>_xlfn.RANK.AVG(Table2[[#This Row],[Sharpe Ratio Z-Score]],Table2[Sharpe Ratio Z-Score])</f>
        <v>141</v>
      </c>
      <c r="AV82">
        <f>(Table2[[#This Row],[Rank 1Y]]+Table2[[#This Row],[Rank 6M]]+Table2[[#This Row],[Rank Sharpe]])/3</f>
        <v>136.33333333333334</v>
      </c>
    </row>
    <row r="83" spans="1:48" x14ac:dyDescent="0.3">
      <c r="A83" t="s">
        <v>1411</v>
      </c>
      <c r="B83" t="s">
        <v>1412</v>
      </c>
      <c r="C83" t="s">
        <v>10265</v>
      </c>
      <c r="D83" t="s">
        <v>289</v>
      </c>
      <c r="E83">
        <v>7496.0640047799998</v>
      </c>
      <c r="F83">
        <v>1804.1</v>
      </c>
      <c r="G83">
        <v>55.6090152538981</v>
      </c>
      <c r="H83">
        <f>(Table2[[#This Row],[1Y Return vs Nifty]]-AVERAGE(Table2[1Y Return vs Nifty]))/_xlfn.STDEV.P(Table2[1Y Return vs Nifty])</f>
        <v>0.25370775648291927</v>
      </c>
      <c r="I83">
        <v>24.245584967577798</v>
      </c>
      <c r="J83">
        <f>(Table2[[#This Row],[1M Return vs Nifty]]-AVERAGE(Table2[1M Return vs Nifty]))/_xlfn.STDEV.P(Table2[1M Return vs Nifty])</f>
        <v>2.196201321716281</v>
      </c>
      <c r="K83">
        <v>57.692754560877397</v>
      </c>
      <c r="L83">
        <f>(Table2[[#This Row],[6M Return vs Nifty]]-AVERAGE(Table2[6M Return vs Nifty]))/_xlfn.STDEV.P(Table2[6M Return vs Nifty])</f>
        <v>1.790921097823124</v>
      </c>
      <c r="M83">
        <v>0.98631402107739197</v>
      </c>
      <c r="N83">
        <f>(Table2[[#This Row],[1W Return vs Nifty]]-AVERAGE(Table2[1W Return vs Nifty]))/_xlfn.STDEV.P(Table2[1W Return vs Nifty])</f>
        <v>-4.1185863316758983E-2</v>
      </c>
      <c r="O83">
        <v>1587.09</v>
      </c>
      <c r="P83">
        <v>1462.7971328808401</v>
      </c>
      <c r="Q83">
        <v>1236.0176595061901</v>
      </c>
      <c r="R83">
        <v>78.932942115532995</v>
      </c>
      <c r="S83" s="2">
        <f>(Table2[[#This Row],[Close Price]]-Table2[[#This Row],[20D EMA]])/Table2[[#This Row],[20D EMA]]</f>
        <v>0.13673452671241076</v>
      </c>
      <c r="T83" s="2">
        <f>(Table2[[#This Row],[Close Price]]-Table2[[#This Row],[50D EMA]])/Table2[[#This Row],[50D EMA]]</f>
        <v>0.23332207826179988</v>
      </c>
      <c r="U83" s="2">
        <f>(Table2[[#This Row],[Close Price]]-Table2[[#This Row],[200D EMA]])/Table2[[#This Row],[200D EMA]]</f>
        <v>0.45960697739607403</v>
      </c>
      <c r="V83">
        <v>2.4938840728721301</v>
      </c>
      <c r="W83">
        <v>1755.7</v>
      </c>
      <c r="X83">
        <v>1836</v>
      </c>
      <c r="Y83">
        <v>1679.2</v>
      </c>
      <c r="Z83">
        <v>1819.95</v>
      </c>
      <c r="AA83">
        <v>1709.05</v>
      </c>
      <c r="AB83">
        <v>1819.95</v>
      </c>
      <c r="AC83" s="2">
        <f>(Table2[[#This Row],[Close Price]]/Table2[[#This Row],[Day Low]])-1</f>
        <v>2.7567352053311955E-2</v>
      </c>
      <c r="AD83" s="2">
        <f>(Table2[[#This Row],[Day High]]/Table2[[#This Row],[Close Price]])-1</f>
        <v>1.7681946677013505E-2</v>
      </c>
      <c r="AE83" s="2">
        <f>(Table2[[#This Row],[Close Price]]/Table2[[#This Row],[Current Week Low]])-1</f>
        <v>7.4380657455931365E-2</v>
      </c>
      <c r="AF83" s="2">
        <f>(Table2[[#This Row],[Current Week High]]/Table2[[#This Row],[Close Price]])-1</f>
        <v>8.7855440385788963E-3</v>
      </c>
      <c r="AG83" s="2">
        <f>(Table2[[#This Row],[Close Price]]/Table2[[#This Row],[Current Month Low]])-1</f>
        <v>5.5615692928820071E-2</v>
      </c>
      <c r="AH83" s="2">
        <f>(Table2[[#This Row],[Current Month High]]/Table2[[#This Row],[Close Price]])-1</f>
        <v>8.7855440385788963E-3</v>
      </c>
      <c r="AI83">
        <v>0.87855440385788897</v>
      </c>
      <c r="AJ83">
        <v>109.280204164491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0.24</v>
      </c>
      <c r="AM83" t="s">
        <v>10296</v>
      </c>
      <c r="AN83">
        <v>24.67</v>
      </c>
      <c r="AO83" t="s">
        <v>10296</v>
      </c>
      <c r="AP83">
        <v>0.128425316283337</v>
      </c>
      <c r="AQ83">
        <f>(Table2[[#This Row],[Sharpe Ratio]]-AVERAGE(Table2[Sharpe Ratio]))/_xlfn.STDEV.P(Table2[Sharpe Ratio])</f>
        <v>0.83771544518128072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5.0373597578868461</v>
      </c>
      <c r="AS83">
        <f>_xlfn.RANK.AVG(Table2[[#This Row],[1Y Return vs Nifty Z-Score]],Table2[1Y Return vs Nifty Z-Score])</f>
        <v>223</v>
      </c>
      <c r="AT83">
        <f>_xlfn.RANK.AVG(Table2[[#This Row],[6M Return vs Nifty Z-Score]],Table2[6M Return vs Nifty Z-Score])</f>
        <v>35</v>
      </c>
      <c r="AU83">
        <f>_xlfn.RANK.AVG(Table2[[#This Row],[Sharpe Ratio Z-Score]],Table2[Sharpe Ratio Z-Score])</f>
        <v>151</v>
      </c>
      <c r="AV83">
        <f>(Table2[[#This Row],[Rank 1Y]]+Table2[[#This Row],[Rank 6M]]+Table2[[#This Row],[Rank Sharpe]])/3</f>
        <v>136.33333333333334</v>
      </c>
    </row>
    <row r="84" spans="1:48" x14ac:dyDescent="0.3">
      <c r="A84" t="s">
        <v>918</v>
      </c>
      <c r="B84" t="s">
        <v>919</v>
      </c>
      <c r="C84" t="s">
        <v>10262</v>
      </c>
      <c r="D84" t="s">
        <v>920</v>
      </c>
      <c r="E84">
        <v>16190.304694515</v>
      </c>
      <c r="F84">
        <v>1360.35</v>
      </c>
      <c r="G84">
        <v>60.982074601736002</v>
      </c>
      <c r="H84">
        <f>(Table2[[#This Row],[1Y Return vs Nifty]]-AVERAGE(Table2[1Y Return vs Nifty]))/_xlfn.STDEV.P(Table2[1Y Return vs Nifty])</f>
        <v>0.32913258921315441</v>
      </c>
      <c r="I84">
        <v>-9.8650850770442293</v>
      </c>
      <c r="J84">
        <f>(Table2[[#This Row],[1M Return vs Nifty]]-AVERAGE(Table2[1M Return vs Nifty]))/_xlfn.STDEV.P(Table2[1M Return vs Nifty])</f>
        <v>-1.1757337484750461</v>
      </c>
      <c r="K84">
        <v>25.021739812123801</v>
      </c>
      <c r="L84">
        <f>(Table2[[#This Row],[6M Return vs Nifty]]-AVERAGE(Table2[6M Return vs Nifty]))/_xlfn.STDEV.P(Table2[6M Return vs Nifty])</f>
        <v>0.66896922670978187</v>
      </c>
      <c r="M84">
        <v>-3.3060490216138501</v>
      </c>
      <c r="N84">
        <f>(Table2[[#This Row],[1W Return vs Nifty]]-AVERAGE(Table2[1W Return vs Nifty]))/_xlfn.STDEV.P(Table2[1W Return vs Nifty])</f>
        <v>-0.95828849821355733</v>
      </c>
      <c r="O84">
        <v>1415.45</v>
      </c>
      <c r="P84">
        <v>1428.1859547737099</v>
      </c>
      <c r="Q84">
        <v>1205.7083910634201</v>
      </c>
      <c r="R84">
        <v>37.468651229490902</v>
      </c>
      <c r="S84" s="2">
        <f>(Table2[[#This Row],[Close Price]]-Table2[[#This Row],[20D EMA]])/Table2[[#This Row],[20D EMA]]</f>
        <v>-3.8927549542548401E-2</v>
      </c>
      <c r="T84" s="2">
        <f>(Table2[[#This Row],[Close Price]]-Table2[[#This Row],[50D EMA]])/Table2[[#This Row],[50D EMA]]</f>
        <v>-4.7497984801606823E-2</v>
      </c>
      <c r="U84" s="2">
        <f>(Table2[[#This Row],[Close Price]]-Table2[[#This Row],[200D EMA]])/Table2[[#This Row],[200D EMA]]</f>
        <v>0.12825788564031457</v>
      </c>
      <c r="V84">
        <v>0.686484573907303</v>
      </c>
      <c r="W84">
        <v>1337.2</v>
      </c>
      <c r="X84">
        <v>1367.05</v>
      </c>
      <c r="Y84">
        <v>1355.7</v>
      </c>
      <c r="Z84">
        <v>1478</v>
      </c>
      <c r="AA84">
        <v>1355.7</v>
      </c>
      <c r="AB84">
        <v>1392.1</v>
      </c>
      <c r="AC84" s="2">
        <f>(Table2[[#This Row],[Close Price]]/Table2[[#This Row],[Day Low]])-1</f>
        <v>1.7312294346395252E-2</v>
      </c>
      <c r="AD84" s="2">
        <f>(Table2[[#This Row],[Day High]]/Table2[[#This Row],[Close Price]])-1</f>
        <v>4.9252030727386931E-3</v>
      </c>
      <c r="AE84" s="2">
        <f>(Table2[[#This Row],[Close Price]]/Table2[[#This Row],[Current Week Low]])-1</f>
        <v>3.4299623810576385E-3</v>
      </c>
      <c r="AF84" s="2">
        <f>(Table2[[#This Row],[Current Week High]]/Table2[[#This Row],[Close Price]])-1</f>
        <v>8.6485095747417917E-2</v>
      </c>
      <c r="AG84" s="2">
        <f>(Table2[[#This Row],[Close Price]]/Table2[[#This Row],[Current Month Low]])-1</f>
        <v>3.4299623810576385E-3</v>
      </c>
      <c r="AH84" s="2">
        <f>(Table2[[#This Row],[Current Month High]]/Table2[[#This Row],[Close Price]])-1</f>
        <v>2.333958172529127E-2</v>
      </c>
      <c r="AI84">
        <v>24.600286690925099</v>
      </c>
      <c r="AJ84">
        <v>111.119733064328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-0.13</v>
      </c>
      <c r="AM84" t="s">
        <v>10295</v>
      </c>
      <c r="AN84">
        <v>-6</v>
      </c>
      <c r="AO84" t="s">
        <v>10295</v>
      </c>
      <c r="AP84">
        <v>0.18132185645545701</v>
      </c>
      <c r="AQ84">
        <f>(Table2[[#This Row],[Sharpe Ratio]]-AVERAGE(Table2[Sharpe Ratio]))/_xlfn.STDEV.P(Table2[Sharpe Ratio])</f>
        <v>1.4492482883992659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204</v>
      </c>
      <c r="AT84">
        <f>_xlfn.RANK.AVG(Table2[[#This Row],[6M Return vs Nifty Z-Score]],Table2[6M Return vs Nifty Z-Score])</f>
        <v>151</v>
      </c>
      <c r="AU84">
        <f>_xlfn.RANK.AVG(Table2[[#This Row],[Sharpe Ratio Z-Score]],Table2[Sharpe Ratio Z-Score])</f>
        <v>55</v>
      </c>
      <c r="AV84">
        <f>(Table2[[#This Row],[Rank 1Y]]+Table2[[#This Row],[Rank 6M]]+Table2[[#This Row],[Rank Sharpe]])/3</f>
        <v>136.66666666666666</v>
      </c>
    </row>
    <row r="85" spans="1:48" x14ac:dyDescent="0.3">
      <c r="A85" t="s">
        <v>945</v>
      </c>
      <c r="B85" t="s">
        <v>946</v>
      </c>
      <c r="C85" t="s">
        <v>10252</v>
      </c>
      <c r="D85" t="s">
        <v>262</v>
      </c>
      <c r="E85">
        <v>15451.177745325</v>
      </c>
      <c r="F85">
        <v>3722.25</v>
      </c>
      <c r="G85">
        <v>169.72066709540201</v>
      </c>
      <c r="H85">
        <f>(Table2[[#This Row],[1Y Return vs Nifty]]-AVERAGE(Table2[1Y Return vs Nifty]))/_xlfn.STDEV.P(Table2[1Y Return vs Nifty])</f>
        <v>1.8555609457985425</v>
      </c>
      <c r="I85">
        <v>-7.7680853148695697</v>
      </c>
      <c r="J85">
        <f>(Table2[[#This Row],[1M Return vs Nifty]]-AVERAGE(Table2[1M Return vs Nifty]))/_xlfn.STDEV.P(Table2[1M Return vs Nifty])</f>
        <v>-0.96843946105677747</v>
      </c>
      <c r="K85">
        <v>0.54788387203289801</v>
      </c>
      <c r="L85">
        <f>(Table2[[#This Row],[6M Return vs Nifty]]-AVERAGE(Table2[6M Return vs Nifty]))/_xlfn.STDEV.P(Table2[6M Return vs Nifty])</f>
        <v>-0.17148487845053981</v>
      </c>
      <c r="M85">
        <v>-2.0791328371255702</v>
      </c>
      <c r="N85">
        <f>(Table2[[#This Row],[1W Return vs Nifty]]-AVERAGE(Table2[1W Return vs Nifty]))/_xlfn.STDEV.P(Table2[1W Return vs Nifty])</f>
        <v>-0.69614663034251145</v>
      </c>
      <c r="O85">
        <v>3830.26</v>
      </c>
      <c r="P85">
        <v>3880.2990562380301</v>
      </c>
      <c r="Q85">
        <v>3282.6821365798201</v>
      </c>
      <c r="R85">
        <v>34.641082123985903</v>
      </c>
      <c r="S85" s="2">
        <f>(Table2[[#This Row],[Close Price]]-Table2[[#This Row],[20D EMA]])/Table2[[#This Row],[20D EMA]]</f>
        <v>-2.8199130085163986E-2</v>
      </c>
      <c r="T85" s="2">
        <f>(Table2[[#This Row],[Close Price]]-Table2[[#This Row],[50D EMA]])/Table2[[#This Row],[50D EMA]]</f>
        <v>-4.073115343621464E-2</v>
      </c>
      <c r="U85" s="2">
        <f>(Table2[[#This Row],[Close Price]]-Table2[[#This Row],[200D EMA]])/Table2[[#This Row],[200D EMA]]</f>
        <v>0.1339050950203054</v>
      </c>
      <c r="V85">
        <v>1.0568119847269499</v>
      </c>
      <c r="W85">
        <v>3660</v>
      </c>
      <c r="X85">
        <v>3746</v>
      </c>
      <c r="Y85">
        <v>3678.1</v>
      </c>
      <c r="Z85">
        <v>3803.7</v>
      </c>
      <c r="AA85">
        <v>3700</v>
      </c>
      <c r="AB85">
        <v>3772.95</v>
      </c>
      <c r="AC85" s="2">
        <f>(Table2[[#This Row],[Close Price]]/Table2[[#This Row],[Day Low]])-1</f>
        <v>1.7008196721311375E-2</v>
      </c>
      <c r="AD85" s="2">
        <f>(Table2[[#This Row],[Day High]]/Table2[[#This Row],[Close Price]])-1</f>
        <v>6.3805493988851048E-3</v>
      </c>
      <c r="AE85" s="2">
        <f>(Table2[[#This Row],[Close Price]]/Table2[[#This Row],[Current Week Low]])-1</f>
        <v>1.2003480057638516E-2</v>
      </c>
      <c r="AF85" s="2">
        <f>(Table2[[#This Row],[Current Week High]]/Table2[[#This Row],[Close Price]])-1</f>
        <v>2.1881926254281536E-2</v>
      </c>
      <c r="AG85" s="2">
        <f>(Table2[[#This Row],[Close Price]]/Table2[[#This Row],[Current Month Low]])-1</f>
        <v>6.0135135135135354E-3</v>
      </c>
      <c r="AH85" s="2">
        <f>(Table2[[#This Row],[Current Month High]]/Table2[[#This Row],[Close Price]])-1</f>
        <v>1.3620793874672632E-2</v>
      </c>
      <c r="AI85">
        <v>15.5201826852038</v>
      </c>
      <c r="AJ85">
        <v>218.42679327601601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-0.14000000000000001</v>
      </c>
      <c r="AM85" t="s">
        <v>10295</v>
      </c>
      <c r="AN85">
        <v>-4.71</v>
      </c>
      <c r="AO85" t="s">
        <v>10295</v>
      </c>
      <c r="AP85">
        <v>0.26930996031202298</v>
      </c>
      <c r="AQ85">
        <f>(Table2[[#This Row],[Sharpe Ratio]]-AVERAGE(Table2[Sharpe Ratio]))/_xlfn.STDEV.P(Table2[Sharpe Ratio])</f>
        <v>2.4664720074871416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32</v>
      </c>
      <c r="AT85">
        <f>_xlfn.RANK.AVG(Table2[[#This Row],[6M Return vs Nifty Z-Score]],Table2[6M Return vs Nifty Z-Score])</f>
        <v>377</v>
      </c>
      <c r="AU85">
        <f>_xlfn.RANK.AVG(Table2[[#This Row],[Sharpe Ratio Z-Score]],Table2[Sharpe Ratio Z-Score])</f>
        <v>3</v>
      </c>
      <c r="AV85">
        <f>(Table2[[#This Row],[Rank 1Y]]+Table2[[#This Row],[Rank 6M]]+Table2[[#This Row],[Rank Sharpe]])/3</f>
        <v>137.33333333333334</v>
      </c>
    </row>
    <row r="86" spans="1:48" x14ac:dyDescent="0.3">
      <c r="A86" t="s">
        <v>207</v>
      </c>
      <c r="B86" t="s">
        <v>208</v>
      </c>
      <c r="C86" t="s">
        <v>10258</v>
      </c>
      <c r="D86" t="s">
        <v>65</v>
      </c>
      <c r="E86">
        <v>126933.48445932</v>
      </c>
      <c r="F86">
        <v>727.65</v>
      </c>
      <c r="G86">
        <v>119.20930664178201</v>
      </c>
      <c r="H86">
        <f>(Table2[[#This Row],[1Y Return vs Nifty]]-AVERAGE(Table2[1Y Return vs Nifty]))/_xlfn.STDEV.P(Table2[1Y Return vs Nifty])</f>
        <v>1.1465029089235248</v>
      </c>
      <c r="I86">
        <v>-5.4081699939800396</v>
      </c>
      <c r="J86">
        <f>(Table2[[#This Row],[1M Return vs Nifty]]-AVERAGE(Table2[1M Return vs Nifty]))/_xlfn.STDEV.P(Table2[1M Return vs Nifty])</f>
        <v>-0.73515523583400655</v>
      </c>
      <c r="K86">
        <v>32.730477799106303</v>
      </c>
      <c r="L86">
        <f>(Table2[[#This Row],[6M Return vs Nifty]]-AVERAGE(Table2[6M Return vs Nifty]))/_xlfn.STDEV.P(Table2[6M Return vs Nifty])</f>
        <v>0.93369418474762389</v>
      </c>
      <c r="M86">
        <v>4.9531168830018499</v>
      </c>
      <c r="N86">
        <f>(Table2[[#This Row],[1W Return vs Nifty]]-AVERAGE(Table2[1W Return vs Nifty]))/_xlfn.STDEV.P(Table2[1W Return vs Nifty])</f>
        <v>0.80635786040939994</v>
      </c>
      <c r="O86">
        <v>707.23</v>
      </c>
      <c r="P86">
        <v>682.13018983656002</v>
      </c>
      <c r="Q86">
        <v>555.65042411537195</v>
      </c>
      <c r="R86">
        <v>63.2624150285124</v>
      </c>
      <c r="S86" s="2">
        <f>(Table2[[#This Row],[Close Price]]-Table2[[#This Row],[20D EMA]])/Table2[[#This Row],[20D EMA]]</f>
        <v>2.8873209564073864E-2</v>
      </c>
      <c r="T86" s="2">
        <f>(Table2[[#This Row],[Close Price]]-Table2[[#This Row],[50D EMA]])/Table2[[#This Row],[50D EMA]]</f>
        <v>6.6731850959926883E-2</v>
      </c>
      <c r="U86" s="2">
        <f>(Table2[[#This Row],[Close Price]]-Table2[[#This Row],[200D EMA]])/Table2[[#This Row],[200D EMA]]</f>
        <v>0.30954637739809421</v>
      </c>
      <c r="V86">
        <v>0.76408852486092405</v>
      </c>
      <c r="W86">
        <v>711</v>
      </c>
      <c r="X86">
        <v>735.15</v>
      </c>
      <c r="Y86">
        <v>680.7</v>
      </c>
      <c r="Z86">
        <v>748</v>
      </c>
      <c r="AA86">
        <v>722.55</v>
      </c>
      <c r="AB86">
        <v>748</v>
      </c>
      <c r="AC86" s="2">
        <f>(Table2[[#This Row],[Close Price]]/Table2[[#This Row],[Day Low]])-1</f>
        <v>2.3417721518987245E-2</v>
      </c>
      <c r="AD86" s="2">
        <f>(Table2[[#This Row],[Day High]]/Table2[[#This Row],[Close Price]])-1</f>
        <v>1.0307153164295979E-2</v>
      </c>
      <c r="AE86" s="2">
        <f>(Table2[[#This Row],[Close Price]]/Table2[[#This Row],[Current Week Low]])-1</f>
        <v>6.8973115910092364E-2</v>
      </c>
      <c r="AF86" s="2">
        <f>(Table2[[#This Row],[Current Week High]]/Table2[[#This Row],[Close Price]])-1</f>
        <v>2.7966742252456545E-2</v>
      </c>
      <c r="AG86" s="2">
        <f>(Table2[[#This Row],[Close Price]]/Table2[[#This Row],[Current Month Low]])-1</f>
        <v>7.0583350633175446E-3</v>
      </c>
      <c r="AH86" s="2">
        <f>(Table2[[#This Row],[Current Month High]]/Table2[[#This Row],[Close Price]])-1</f>
        <v>2.7966742252456545E-2</v>
      </c>
      <c r="AI86">
        <v>3.3463890606747699</v>
      </c>
      <c r="AJ86">
        <v>154.423076923076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7.0000000000000007E-2</v>
      </c>
      <c r="AM86" t="s">
        <v>10296</v>
      </c>
      <c r="AN86">
        <v>1</v>
      </c>
      <c r="AO86" t="s">
        <v>10296</v>
      </c>
      <c r="AP86">
        <v>9.9925047598988001E-2</v>
      </c>
      <c r="AQ86">
        <f>(Table2[[#This Row],[Sharpe Ratio]]-AVERAGE(Table2[Sharpe Ratio]))/_xlfn.STDEV.P(Table2[Sharpe Ratio])</f>
        <v>0.50822602518699134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2.6596257434335335</v>
      </c>
      <c r="AS86">
        <f>_xlfn.RANK.AVG(Table2[[#This Row],[1Y Return vs Nifty Z-Score]],Table2[1Y Return vs Nifty Z-Score])</f>
        <v>85</v>
      </c>
      <c r="AT86">
        <f>_xlfn.RANK.AVG(Table2[[#This Row],[6M Return vs Nifty Z-Score]],Table2[6M Return vs Nifty Z-Score])</f>
        <v>119</v>
      </c>
      <c r="AU86">
        <f>_xlfn.RANK.AVG(Table2[[#This Row],[Sharpe Ratio Z-Score]],Table2[Sharpe Ratio Z-Score])</f>
        <v>210</v>
      </c>
      <c r="AV86">
        <f>(Table2[[#This Row],[Rank 1Y]]+Table2[[#This Row],[Rank 6M]]+Table2[[#This Row],[Rank Sharpe]])/3</f>
        <v>138</v>
      </c>
    </row>
    <row r="87" spans="1:48" x14ac:dyDescent="0.3">
      <c r="A87" t="s">
        <v>149</v>
      </c>
      <c r="B87" t="s">
        <v>150</v>
      </c>
      <c r="C87" t="s">
        <v>10252</v>
      </c>
      <c r="D87" t="s">
        <v>121</v>
      </c>
      <c r="E87">
        <v>179146.0240416</v>
      </c>
      <c r="F87">
        <v>542.85</v>
      </c>
      <c r="G87">
        <v>142.11259123036999</v>
      </c>
      <c r="H87">
        <f>(Table2[[#This Row],[1Y Return vs Nifty]]-AVERAGE(Table2[1Y Return vs Nifty]))/_xlfn.STDEV.P(Table2[1Y Return vs Nifty])</f>
        <v>1.46800994937011</v>
      </c>
      <c r="I87">
        <v>9.2346049741448795</v>
      </c>
      <c r="J87">
        <f>(Table2[[#This Row],[1M Return vs Nifty]]-AVERAGE(Table2[1M Return vs Nifty]))/_xlfn.STDEV.P(Table2[1M Return vs Nifty])</f>
        <v>0.71232399501518651</v>
      </c>
      <c r="K87">
        <v>6.5123615619275599</v>
      </c>
      <c r="L87">
        <f>(Table2[[#This Row],[6M Return vs Nifty]]-AVERAGE(Table2[6M Return vs Nifty]))/_xlfn.STDEV.P(Table2[6M Return vs Nifty])</f>
        <v>3.3340620722129628E-2</v>
      </c>
      <c r="M87">
        <v>4.9543634250940896</v>
      </c>
      <c r="N87">
        <f>(Table2[[#This Row],[1W Return vs Nifty]]-AVERAGE(Table2[1W Return vs Nifty]))/_xlfn.STDEV.P(Table2[1W Return vs Nifty])</f>
        <v>0.80662419553201947</v>
      </c>
      <c r="O87">
        <v>537.52</v>
      </c>
      <c r="P87">
        <v>511.84314996346097</v>
      </c>
      <c r="Q87">
        <v>414.62478302554598</v>
      </c>
      <c r="R87">
        <v>50.870139138415098</v>
      </c>
      <c r="S87" s="2">
        <f>(Table2[[#This Row],[Close Price]]-Table2[[#This Row],[20D EMA]])/Table2[[#This Row],[20D EMA]]</f>
        <v>9.9159101056705626E-3</v>
      </c>
      <c r="T87" s="2">
        <f>(Table2[[#This Row],[Close Price]]-Table2[[#This Row],[50D EMA]])/Table2[[#This Row],[50D EMA]]</f>
        <v>6.0578812159061891E-2</v>
      </c>
      <c r="U87" s="2">
        <f>(Table2[[#This Row],[Close Price]]-Table2[[#This Row],[200D EMA]])/Table2[[#This Row],[200D EMA]]</f>
        <v>0.30925603635842913</v>
      </c>
      <c r="V87">
        <v>0.48584319191804998</v>
      </c>
      <c r="W87">
        <v>526.85</v>
      </c>
      <c r="X87">
        <v>539.79999999999995</v>
      </c>
      <c r="Y87">
        <v>537</v>
      </c>
      <c r="Z87">
        <v>562.5</v>
      </c>
      <c r="AA87">
        <v>541.5</v>
      </c>
      <c r="AB87">
        <v>559.5</v>
      </c>
      <c r="AC87" s="2">
        <f>(Table2[[#This Row],[Close Price]]/Table2[[#This Row],[Day Low]])-1</f>
        <v>3.0369175287083605E-2</v>
      </c>
      <c r="AD87" s="2">
        <f>(Table2[[#This Row],[Day High]]/Table2[[#This Row],[Close Price]])-1</f>
        <v>-5.6184949801972861E-3</v>
      </c>
      <c r="AE87" s="2">
        <f>(Table2[[#This Row],[Close Price]]/Table2[[#This Row],[Current Week Low]])-1</f>
        <v>1.0893854748603493E-2</v>
      </c>
      <c r="AF87" s="2">
        <f>(Table2[[#This Row],[Current Week High]]/Table2[[#This Row],[Close Price]])-1</f>
        <v>3.6197844708482974E-2</v>
      </c>
      <c r="AG87" s="2">
        <f>(Table2[[#This Row],[Close Price]]/Table2[[#This Row],[Current Month Low]])-1</f>
        <v>2.4930747922438101E-3</v>
      </c>
      <c r="AH87" s="2">
        <f>(Table2[[#This Row],[Current Month High]]/Table2[[#This Row],[Close Price]])-1</f>
        <v>3.0671456203370973E-2</v>
      </c>
      <c r="AI87">
        <v>6.8435110988302297</v>
      </c>
      <c r="AJ87">
        <v>171.900826446281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0.17</v>
      </c>
      <c r="AM87" t="s">
        <v>10296</v>
      </c>
      <c r="AN87">
        <v>-2.72</v>
      </c>
      <c r="AO87" t="s">
        <v>10295</v>
      </c>
      <c r="AP87">
        <v>0.191634812927446</v>
      </c>
      <c r="AQ87">
        <f>(Table2[[#This Row],[Sharpe Ratio]]-AVERAGE(Table2[Sharpe Ratio]))/_xlfn.STDEV.P(Table2[Sharpe Ratio])</f>
        <v>1.5684755870614722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4.5887743477009177</v>
      </c>
      <c r="AS87">
        <f>_xlfn.RANK.AVG(Table2[[#This Row],[1Y Return vs Nifty Z-Score]],Table2[1Y Return vs Nifty Z-Score])</f>
        <v>62</v>
      </c>
      <c r="AT87">
        <f>_xlfn.RANK.AVG(Table2[[#This Row],[6M Return vs Nifty Z-Score]],Table2[6M Return vs Nifty Z-Score])</f>
        <v>312</v>
      </c>
      <c r="AU87">
        <f>_xlfn.RANK.AVG(Table2[[#This Row],[Sharpe Ratio Z-Score]],Table2[Sharpe Ratio Z-Score])</f>
        <v>42</v>
      </c>
      <c r="AV87">
        <f>(Table2[[#This Row],[Rank 1Y]]+Table2[[#This Row],[Rank 6M]]+Table2[[#This Row],[Rank Sharpe]])/3</f>
        <v>138.66666666666666</v>
      </c>
    </row>
    <row r="88" spans="1:48" x14ac:dyDescent="0.3">
      <c r="A88" t="s">
        <v>900</v>
      </c>
      <c r="B88" t="s">
        <v>901</v>
      </c>
      <c r="C88" t="s">
        <v>10262</v>
      </c>
      <c r="D88" t="s">
        <v>257</v>
      </c>
      <c r="E88">
        <v>16903.5592425</v>
      </c>
      <c r="F88">
        <v>971.25</v>
      </c>
      <c r="G88">
        <v>81.024309287515607</v>
      </c>
      <c r="H88">
        <f>(Table2[[#This Row],[1Y Return vs Nifty]]-AVERAGE(Table2[1Y Return vs Nifty]))/_xlfn.STDEV.P(Table2[1Y Return vs Nifty])</f>
        <v>0.61047736894713212</v>
      </c>
      <c r="I88">
        <v>-2.03024436513686</v>
      </c>
      <c r="J88">
        <f>(Table2[[#This Row],[1M Return vs Nifty]]-AVERAGE(Table2[1M Return vs Nifty]))/_xlfn.STDEV.P(Table2[1M Return vs Nifty])</f>
        <v>-0.40123784642200327</v>
      </c>
      <c r="K88">
        <v>18.992525821256201</v>
      </c>
      <c r="L88">
        <f>(Table2[[#This Row],[6M Return vs Nifty]]-AVERAGE(Table2[6M Return vs Nifty]))/_xlfn.STDEV.P(Table2[6M Return vs Nifty])</f>
        <v>0.4619206250542513</v>
      </c>
      <c r="M88">
        <v>-4.7115715454093996</v>
      </c>
      <c r="N88">
        <f>(Table2[[#This Row],[1W Return vs Nifty]]-AVERAGE(Table2[1W Return vs Nifty]))/_xlfn.STDEV.P(Table2[1W Return vs Nifty])</f>
        <v>-1.258591244546847</v>
      </c>
      <c r="O88">
        <v>972.11</v>
      </c>
      <c r="P88">
        <v>949.85581634076595</v>
      </c>
      <c r="Q88">
        <v>805.24592190182204</v>
      </c>
      <c r="R88">
        <v>48.3768079433693</v>
      </c>
      <c r="S88" s="2">
        <f>(Table2[[#This Row],[Close Price]]-Table2[[#This Row],[20D EMA]])/Table2[[#This Row],[20D EMA]]</f>
        <v>-8.8467354517494283E-4</v>
      </c>
      <c r="T88" s="2">
        <f>(Table2[[#This Row],[Close Price]]-Table2[[#This Row],[50D EMA]])/Table2[[#This Row],[50D EMA]]</f>
        <v>2.2523611785263593E-2</v>
      </c>
      <c r="U88" s="2">
        <f>(Table2[[#This Row],[Close Price]]-Table2[[#This Row],[200D EMA]])/Table2[[#This Row],[200D EMA]]</f>
        <v>0.20615326769505535</v>
      </c>
      <c r="V88">
        <v>0.91527892550143197</v>
      </c>
      <c r="W88">
        <v>947</v>
      </c>
      <c r="X88">
        <v>978</v>
      </c>
      <c r="Y88">
        <v>955</v>
      </c>
      <c r="Z88">
        <v>1025</v>
      </c>
      <c r="AA88">
        <v>955</v>
      </c>
      <c r="AB88">
        <v>980</v>
      </c>
      <c r="AC88" s="2">
        <f>(Table2[[#This Row],[Close Price]]/Table2[[#This Row],[Day Low]])-1</f>
        <v>2.5607180570221821E-2</v>
      </c>
      <c r="AD88" s="2">
        <f>(Table2[[#This Row],[Day High]]/Table2[[#This Row],[Close Price]])-1</f>
        <v>6.9498069498068471E-3</v>
      </c>
      <c r="AE88" s="2">
        <f>(Table2[[#This Row],[Close Price]]/Table2[[#This Row],[Current Week Low]])-1</f>
        <v>1.7015706806282616E-2</v>
      </c>
      <c r="AF88" s="2">
        <f>(Table2[[#This Row],[Current Week High]]/Table2[[#This Row],[Close Price]])-1</f>
        <v>5.5341055341055378E-2</v>
      </c>
      <c r="AG88" s="2">
        <f>(Table2[[#This Row],[Close Price]]/Table2[[#This Row],[Current Month Low]])-1</f>
        <v>1.7015706806282616E-2</v>
      </c>
      <c r="AH88" s="2">
        <f>(Table2[[#This Row],[Current Month High]]/Table2[[#This Row],[Close Price]])-1</f>
        <v>9.009009009008917E-3</v>
      </c>
      <c r="AI88">
        <v>9.1377091377091197</v>
      </c>
      <c r="AJ88">
        <v>116.540699618754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-0.06</v>
      </c>
      <c r="AM88" t="s">
        <v>10295</v>
      </c>
      <c r="AN88">
        <v>-3.58</v>
      </c>
      <c r="AO88" t="s">
        <v>10295</v>
      </c>
      <c r="AP88">
        <v>0.158853402459118</v>
      </c>
      <c r="AQ88">
        <f>(Table2[[#This Row],[Sharpe Ratio]]-AVERAGE(Table2[Sharpe Ratio]))/_xlfn.STDEV.P(Table2[Sharpe Ratio])</f>
        <v>1.1894922153104686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0.6020611183430018</v>
      </c>
      <c r="AS88">
        <f>_xlfn.RANK.AVG(Table2[[#This Row],[1Y Return vs Nifty Z-Score]],Table2[1Y Return vs Nifty Z-Score])</f>
        <v>134</v>
      </c>
      <c r="AT88">
        <f>_xlfn.RANK.AVG(Table2[[#This Row],[6M Return vs Nifty Z-Score]],Table2[6M Return vs Nifty Z-Score])</f>
        <v>194</v>
      </c>
      <c r="AU88">
        <f>_xlfn.RANK.AVG(Table2[[#This Row],[Sharpe Ratio Z-Score]],Table2[Sharpe Ratio Z-Score])</f>
        <v>91</v>
      </c>
      <c r="AV88">
        <f>(Table2[[#This Row],[Rank 1Y]]+Table2[[#This Row],[Rank 6M]]+Table2[[#This Row],[Rank Sharpe]])/3</f>
        <v>139.66666666666666</v>
      </c>
    </row>
    <row r="89" spans="1:48" x14ac:dyDescent="0.3">
      <c r="A89" t="s">
        <v>1629</v>
      </c>
      <c r="B89" t="s">
        <v>1630</v>
      </c>
      <c r="C89" t="s">
        <v>10254</v>
      </c>
      <c r="D89" t="s">
        <v>124</v>
      </c>
      <c r="E89">
        <v>5373.8163599999998</v>
      </c>
      <c r="F89">
        <v>579.1</v>
      </c>
      <c r="G89">
        <v>102.83080140925701</v>
      </c>
      <c r="H89">
        <f>(Table2[[#This Row],[1Y Return vs Nifty]]-AVERAGE(Table2[1Y Return vs Nifty]))/_xlfn.STDEV.P(Table2[1Y Return vs Nifty])</f>
        <v>0.91658808059921515</v>
      </c>
      <c r="I89">
        <v>5.69314379521967E-3</v>
      </c>
      <c r="J89">
        <f>(Table2[[#This Row],[1M Return vs Nifty]]-AVERAGE(Table2[1M Return vs Nifty]))/_xlfn.STDEV.P(Table2[1M Return vs Nifty])</f>
        <v>-0.1999797334003153</v>
      </c>
      <c r="K89">
        <v>66.749909874085901</v>
      </c>
      <c r="L89">
        <f>(Table2[[#This Row],[6M Return vs Nifty]]-AVERAGE(Table2[6M Return vs Nifty]))/_xlfn.STDEV.P(Table2[6M Return vs Nifty])</f>
        <v>2.1019519130201361</v>
      </c>
      <c r="M89">
        <v>-5.2693923636524502</v>
      </c>
      <c r="N89">
        <f>(Table2[[#This Row],[1W Return vs Nifty]]-AVERAGE(Table2[1W Return vs Nifty]))/_xlfn.STDEV.P(Table2[1W Return vs Nifty])</f>
        <v>-1.377774765866665</v>
      </c>
      <c r="O89">
        <v>563.04999999999995</v>
      </c>
      <c r="P89">
        <v>524.19734811294904</v>
      </c>
      <c r="Q89">
        <v>388.10342104250299</v>
      </c>
      <c r="R89">
        <v>58.132250895329001</v>
      </c>
      <c r="S89" s="2">
        <f>(Table2[[#This Row],[Close Price]]-Table2[[#This Row],[20D EMA]])/Table2[[#This Row],[20D EMA]]</f>
        <v>2.8505461326702904E-2</v>
      </c>
      <c r="T89" s="2">
        <f>(Table2[[#This Row],[Close Price]]-Table2[[#This Row],[50D EMA]])/Table2[[#This Row],[50D EMA]]</f>
        <v>0.10473660747177431</v>
      </c>
      <c r="U89" s="2">
        <f>(Table2[[#This Row],[Close Price]]-Table2[[#This Row],[200D EMA]])/Table2[[#This Row],[200D EMA]]</f>
        <v>0.49212804783954772</v>
      </c>
      <c r="V89">
        <v>0.55418682383994</v>
      </c>
      <c r="W89">
        <v>562</v>
      </c>
      <c r="X89">
        <v>576</v>
      </c>
      <c r="Y89">
        <v>563</v>
      </c>
      <c r="Z89">
        <v>593.4</v>
      </c>
      <c r="AA89">
        <v>568.5</v>
      </c>
      <c r="AB89">
        <v>584</v>
      </c>
      <c r="AC89" s="2">
        <f>(Table2[[#This Row],[Close Price]]/Table2[[#This Row],[Day Low]])-1</f>
        <v>3.0427046263345137E-2</v>
      </c>
      <c r="AD89" s="2">
        <f>(Table2[[#This Row],[Day High]]/Table2[[#This Row],[Close Price]])-1</f>
        <v>-5.353134173717855E-3</v>
      </c>
      <c r="AE89" s="2">
        <f>(Table2[[#This Row],[Close Price]]/Table2[[#This Row],[Current Week Low]])-1</f>
        <v>2.8596802841918345E-2</v>
      </c>
      <c r="AF89" s="2">
        <f>(Table2[[#This Row],[Current Week High]]/Table2[[#This Row],[Close Price]])-1</f>
        <v>2.4693489898117704E-2</v>
      </c>
      <c r="AG89" s="2">
        <f>(Table2[[#This Row],[Close Price]]/Table2[[#This Row],[Current Month Low]])-1</f>
        <v>1.8645558487247138E-2</v>
      </c>
      <c r="AH89" s="2">
        <f>(Table2[[#This Row],[Current Month High]]/Table2[[#This Row],[Close Price]])-1</f>
        <v>8.4614056294249895E-3</v>
      </c>
      <c r="AI89">
        <v>25.600069072699</v>
      </c>
      <c r="AJ89">
        <v>176.684185379837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0.43</v>
      </c>
      <c r="AM89" t="s">
        <v>10296</v>
      </c>
      <c r="AN89">
        <v>6.85</v>
      </c>
      <c r="AO89" t="s">
        <v>10296</v>
      </c>
      <c r="AP89">
        <v>6.7179690859323002E-2</v>
      </c>
      <c r="AQ89">
        <f>(Table2[[#This Row],[Sharpe Ratio]]-AVERAGE(Table2[Sharpe Ratio]))/_xlfn.STDEV.P(Table2[Sharpe Ratio])</f>
        <v>0.12965946782736695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1.5704449621797376</v>
      </c>
      <c r="AS89">
        <f>_xlfn.RANK.AVG(Table2[[#This Row],[1Y Return vs Nifty Z-Score]],Table2[1Y Return vs Nifty Z-Score])</f>
        <v>105</v>
      </c>
      <c r="AT89">
        <f>_xlfn.RANK.AVG(Table2[[#This Row],[6M Return vs Nifty Z-Score]],Table2[6M Return vs Nifty Z-Score])</f>
        <v>28</v>
      </c>
      <c r="AU89">
        <f>_xlfn.RANK.AVG(Table2[[#This Row],[Sharpe Ratio Z-Score]],Table2[Sharpe Ratio Z-Score])</f>
        <v>295</v>
      </c>
      <c r="AV89">
        <f>(Table2[[#This Row],[Rank 1Y]]+Table2[[#This Row],[Rank 6M]]+Table2[[#This Row],[Rank Sharpe]])/3</f>
        <v>142.66666666666666</v>
      </c>
    </row>
    <row r="90" spans="1:48" x14ac:dyDescent="0.3">
      <c r="A90" t="s">
        <v>596</v>
      </c>
      <c r="B90" t="s">
        <v>597</v>
      </c>
      <c r="C90" t="s">
        <v>10255</v>
      </c>
      <c r="D90" t="s">
        <v>46</v>
      </c>
      <c r="E90">
        <v>32308.2</v>
      </c>
      <c r="F90">
        <v>179.49</v>
      </c>
      <c r="G90">
        <v>268.17445767775803</v>
      </c>
      <c r="H90">
        <f>(Table2[[#This Row],[1Y Return vs Nifty]]-AVERAGE(Table2[1Y Return vs Nifty]))/_xlfn.STDEV.P(Table2[1Y Return vs Nifty])</f>
        <v>3.23761541525456</v>
      </c>
      <c r="I90">
        <v>11.6148670820794</v>
      </c>
      <c r="J90">
        <f>(Table2[[#This Row],[1M Return vs Nifty]]-AVERAGE(Table2[1M Return vs Nifty]))/_xlfn.STDEV.P(Table2[1M Return vs Nifty])</f>
        <v>0.9476195570048096</v>
      </c>
      <c r="K90">
        <v>11.442581652483501</v>
      </c>
      <c r="L90">
        <f>(Table2[[#This Row],[6M Return vs Nifty]]-AVERAGE(Table2[6M Return vs Nifty]))/_xlfn.STDEV.P(Table2[6M Return vs Nifty])</f>
        <v>0.20264878877683798</v>
      </c>
      <c r="M90">
        <v>-0.85538512188072502</v>
      </c>
      <c r="N90">
        <f>(Table2[[#This Row],[1W Return vs Nifty]]-AVERAGE(Table2[1W Return vs Nifty]))/_xlfn.STDEV.P(Table2[1W Return vs Nifty])</f>
        <v>-0.43468173491364792</v>
      </c>
      <c r="O90">
        <v>178.7</v>
      </c>
      <c r="P90">
        <v>166.99464218461699</v>
      </c>
      <c r="Q90">
        <v>126.370365543673</v>
      </c>
      <c r="R90">
        <v>48.5754781625471</v>
      </c>
      <c r="S90" s="2">
        <f>(Table2[[#This Row],[Close Price]]-Table2[[#This Row],[20D EMA]])/Table2[[#This Row],[20D EMA]]</f>
        <v>4.420817011751654E-3</v>
      </c>
      <c r="T90" s="2">
        <f>(Table2[[#This Row],[Close Price]]-Table2[[#This Row],[50D EMA]])/Table2[[#This Row],[50D EMA]]</f>
        <v>7.4824902475428334E-2</v>
      </c>
      <c r="U90" s="2">
        <f>(Table2[[#This Row],[Close Price]]-Table2[[#This Row],[200D EMA]])/Table2[[#This Row],[200D EMA]]</f>
        <v>0.42034882330042095</v>
      </c>
      <c r="V90">
        <v>1.0077292658021</v>
      </c>
      <c r="W90">
        <v>174.31</v>
      </c>
      <c r="X90">
        <v>183.2</v>
      </c>
      <c r="Y90">
        <v>173.83</v>
      </c>
      <c r="Z90">
        <v>190.34</v>
      </c>
      <c r="AA90">
        <v>178.3</v>
      </c>
      <c r="AB90">
        <v>185.29</v>
      </c>
      <c r="AC90" s="2">
        <f>(Table2[[#This Row],[Close Price]]/Table2[[#This Row],[Day Low]])-1</f>
        <v>2.9717170558200889E-2</v>
      </c>
      <c r="AD90" s="2">
        <f>(Table2[[#This Row],[Day High]]/Table2[[#This Row],[Close Price]])-1</f>
        <v>2.0669675190818415E-2</v>
      </c>
      <c r="AE90" s="2">
        <f>(Table2[[#This Row],[Close Price]]/Table2[[#This Row],[Current Week Low]])-1</f>
        <v>3.2560547661508288E-2</v>
      </c>
      <c r="AF90" s="2">
        <f>(Table2[[#This Row],[Current Week High]]/Table2[[#This Row],[Close Price]])-1</f>
        <v>6.0449050086355705E-2</v>
      </c>
      <c r="AG90" s="2">
        <f>(Table2[[#This Row],[Close Price]]/Table2[[#This Row],[Current Month Low]])-1</f>
        <v>6.6741446999438736E-3</v>
      </c>
      <c r="AH90" s="2">
        <f>(Table2[[#This Row],[Current Month High]]/Table2[[#This Row],[Close Price]])-1</f>
        <v>3.231377792634671E-2</v>
      </c>
      <c r="AI90">
        <v>10.479692461975599</v>
      </c>
      <c r="AJ90">
        <v>314.048442906574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0.16</v>
      </c>
      <c r="AM90" t="s">
        <v>10296</v>
      </c>
      <c r="AN90">
        <v>-4.57</v>
      </c>
      <c r="AO90" t="s">
        <v>10295</v>
      </c>
      <c r="AP90">
        <v>0.12274898197019</v>
      </c>
      <c r="AQ90">
        <f>(Table2[[#This Row],[Sharpe Ratio]]-AVERAGE(Table2[Sharpe Ratio]))/_xlfn.STDEV.P(Table2[Sharpe Ratio])</f>
        <v>0.77209177962055686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4.7252938057431164</v>
      </c>
      <c r="AS90">
        <f>_xlfn.RANK.AVG(Table2[[#This Row],[1Y Return vs Nifty Z-Score]],Table2[1Y Return vs Nifty Z-Score])</f>
        <v>8</v>
      </c>
      <c r="AT90">
        <f>_xlfn.RANK.AVG(Table2[[#This Row],[6M Return vs Nifty Z-Score]],Table2[6M Return vs Nifty Z-Score])</f>
        <v>258</v>
      </c>
      <c r="AU90">
        <f>_xlfn.RANK.AVG(Table2[[#This Row],[Sharpe Ratio Z-Score]],Table2[Sharpe Ratio Z-Score])</f>
        <v>163</v>
      </c>
      <c r="AV90">
        <f>(Table2[[#This Row],[Rank 1Y]]+Table2[[#This Row],[Rank 6M]]+Table2[[#This Row],[Rank Sharpe]])/3</f>
        <v>143</v>
      </c>
    </row>
    <row r="91" spans="1:48" x14ac:dyDescent="0.3">
      <c r="A91" t="s">
        <v>1534</v>
      </c>
      <c r="B91" t="s">
        <v>1535</v>
      </c>
      <c r="C91" t="s">
        <v>10255</v>
      </c>
      <c r="D91" t="s">
        <v>46</v>
      </c>
      <c r="E91">
        <v>6359.3074517699997</v>
      </c>
      <c r="F91">
        <v>840.45</v>
      </c>
      <c r="G91">
        <v>96.6620695968451</v>
      </c>
      <c r="H91">
        <f>(Table2[[#This Row],[1Y Return vs Nifty]]-AVERAGE(Table2[1Y Return vs Nifty]))/_xlfn.STDEV.P(Table2[1Y Return vs Nifty])</f>
        <v>0.8299939198077334</v>
      </c>
      <c r="I91">
        <v>-0.59343450065339498</v>
      </c>
      <c r="J91">
        <f>(Table2[[#This Row],[1M Return vs Nifty]]-AVERAGE(Table2[1M Return vs Nifty]))/_xlfn.STDEV.P(Table2[1M Return vs Nifty])</f>
        <v>-0.25920517556239081</v>
      </c>
      <c r="K91">
        <v>16.100480168093998</v>
      </c>
      <c r="L91">
        <f>(Table2[[#This Row],[6M Return vs Nifty]]-AVERAGE(Table2[6M Return vs Nifty]))/_xlfn.STDEV.P(Table2[6M Return vs Nifty])</f>
        <v>0.36260519035278316</v>
      </c>
      <c r="M91">
        <v>1.36346760730751</v>
      </c>
      <c r="N91">
        <f>(Table2[[#This Row],[1W Return vs Nifty]]-AVERAGE(Table2[1W Return vs Nifty]))/_xlfn.STDEV.P(Table2[1W Return vs Nifty])</f>
        <v>3.9396450959144291E-2</v>
      </c>
      <c r="O91">
        <v>843.72</v>
      </c>
      <c r="P91">
        <v>807.95349301750605</v>
      </c>
      <c r="Q91">
        <v>647.24059828198995</v>
      </c>
      <c r="R91">
        <v>47.514823558066297</v>
      </c>
      <c r="S91" s="2">
        <f>(Table2[[#This Row],[Close Price]]-Table2[[#This Row],[20D EMA]])/Table2[[#This Row],[20D EMA]]</f>
        <v>-3.8756933579860401E-3</v>
      </c>
      <c r="T91" s="2">
        <f>(Table2[[#This Row],[Close Price]]-Table2[[#This Row],[50D EMA]])/Table2[[#This Row],[50D EMA]]</f>
        <v>4.0220764268408073E-2</v>
      </c>
      <c r="U91" s="2">
        <f>(Table2[[#This Row],[Close Price]]-Table2[[#This Row],[200D EMA]])/Table2[[#This Row],[200D EMA]]</f>
        <v>0.29851248860293617</v>
      </c>
      <c r="V91">
        <v>0.51115452911279802</v>
      </c>
      <c r="W91">
        <v>825.5</v>
      </c>
      <c r="X91">
        <v>847.5</v>
      </c>
      <c r="Y91">
        <v>836.3</v>
      </c>
      <c r="Z91">
        <v>877.25</v>
      </c>
      <c r="AA91">
        <v>837</v>
      </c>
      <c r="AB91">
        <v>867.5</v>
      </c>
      <c r="AC91" s="2">
        <f>(Table2[[#This Row],[Close Price]]/Table2[[#This Row],[Day Low]])-1</f>
        <v>1.8110236220472586E-2</v>
      </c>
      <c r="AD91" s="2">
        <f>(Table2[[#This Row],[Day High]]/Table2[[#This Row],[Close Price]])-1</f>
        <v>8.3883633767622978E-3</v>
      </c>
      <c r="AE91" s="2">
        <f>(Table2[[#This Row],[Close Price]]/Table2[[#This Row],[Current Week Low]])-1</f>
        <v>4.9623340906375102E-3</v>
      </c>
      <c r="AF91" s="2">
        <f>(Table2[[#This Row],[Current Week High]]/Table2[[#This Row],[Close Price]])-1</f>
        <v>4.3786066987923089E-2</v>
      </c>
      <c r="AG91" s="2">
        <f>(Table2[[#This Row],[Close Price]]/Table2[[#This Row],[Current Month Low]])-1</f>
        <v>4.1218637992832541E-3</v>
      </c>
      <c r="AH91" s="2">
        <f>(Table2[[#This Row],[Current Month High]]/Table2[[#This Row],[Close Price]])-1</f>
        <v>3.2185138913677136E-2</v>
      </c>
      <c r="AI91">
        <v>11.4640966149086</v>
      </c>
      <c r="AJ91">
        <v>138.49318955732099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0.18</v>
      </c>
      <c r="AM91" t="s">
        <v>10296</v>
      </c>
      <c r="AN91">
        <v>-2.65</v>
      </c>
      <c r="AO91" t="s">
        <v>10295</v>
      </c>
      <c r="AP91">
        <v>0.14698860644342801</v>
      </c>
      <c r="AQ91">
        <f>(Table2[[#This Row],[Sharpe Ratio]]-AVERAGE(Table2[Sharpe Ratio]))/_xlfn.STDEV.P(Table2[Sharpe Ratio])</f>
        <v>1.0523242187256832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2.0251146042829533</v>
      </c>
      <c r="AS91">
        <f>_xlfn.RANK.AVG(Table2[[#This Row],[1Y Return vs Nifty Z-Score]],Table2[1Y Return vs Nifty Z-Score])</f>
        <v>112</v>
      </c>
      <c r="AT91">
        <f>_xlfn.RANK.AVG(Table2[[#This Row],[6M Return vs Nifty Z-Score]],Table2[6M Return vs Nifty Z-Score])</f>
        <v>209</v>
      </c>
      <c r="AU91">
        <f>_xlfn.RANK.AVG(Table2[[#This Row],[Sharpe Ratio Z-Score]],Table2[Sharpe Ratio Z-Score])</f>
        <v>114</v>
      </c>
      <c r="AV91">
        <f>(Table2[[#This Row],[Rank 1Y]]+Table2[[#This Row],[Rank 6M]]+Table2[[#This Row],[Rank Sharpe]])/3</f>
        <v>145</v>
      </c>
    </row>
    <row r="92" spans="1:48" x14ac:dyDescent="0.3">
      <c r="A92" t="s">
        <v>1843</v>
      </c>
      <c r="B92" t="s">
        <v>1844</v>
      </c>
      <c r="C92" t="s">
        <v>10253</v>
      </c>
      <c r="D92" t="s">
        <v>928</v>
      </c>
      <c r="E92">
        <v>3921.527198925</v>
      </c>
      <c r="F92">
        <v>456.75</v>
      </c>
      <c r="G92">
        <v>91.7976357850428</v>
      </c>
      <c r="H92">
        <f>(Table2[[#This Row],[1Y Return vs Nifty]]-AVERAGE(Table2[1Y Return vs Nifty]))/_xlfn.STDEV.P(Table2[1Y Return vs Nifty])</f>
        <v>0.76170896651941222</v>
      </c>
      <c r="I92">
        <v>43.942721021020702</v>
      </c>
      <c r="J92">
        <f>(Table2[[#This Row],[1M Return vs Nifty]]-AVERAGE(Table2[1M Return vs Nifty]))/_xlfn.STDEV.P(Table2[1M Return vs Nifty])</f>
        <v>4.1433182723375914</v>
      </c>
      <c r="K92">
        <v>36.372276920124598</v>
      </c>
      <c r="L92">
        <f>(Table2[[#This Row],[6M Return vs Nifty]]-AVERAGE(Table2[6M Return vs Nifty]))/_xlfn.STDEV.P(Table2[6M Return vs Nifty])</f>
        <v>1.0587568241993501</v>
      </c>
      <c r="M92">
        <v>1.15809368054849</v>
      </c>
      <c r="N92">
        <f>(Table2[[#This Row],[1W Return vs Nifty]]-AVERAGE(Table2[1W Return vs Nifty]))/_xlfn.STDEV.P(Table2[1W Return vs Nifty])</f>
        <v>-4.483567458800978E-3</v>
      </c>
      <c r="O92">
        <v>412.25</v>
      </c>
      <c r="P92">
        <v>360.277375296949</v>
      </c>
      <c r="Q92">
        <v>308.03282811368001</v>
      </c>
      <c r="R92">
        <v>69.158016834784505</v>
      </c>
      <c r="S92" s="2">
        <f>(Table2[[#This Row],[Close Price]]-Table2[[#This Row],[20D EMA]])/Table2[[#This Row],[20D EMA]]</f>
        <v>0.10794420861127957</v>
      </c>
      <c r="T92" s="2">
        <f>(Table2[[#This Row],[Close Price]]-Table2[[#This Row],[50D EMA]])/Table2[[#This Row],[50D EMA]]</f>
        <v>0.26777319731369759</v>
      </c>
      <c r="U92" s="2">
        <f>(Table2[[#This Row],[Close Price]]-Table2[[#This Row],[200D EMA]])/Table2[[#This Row],[200D EMA]]</f>
        <v>0.48279650190867213</v>
      </c>
      <c r="V92">
        <v>2.1474724827405298</v>
      </c>
      <c r="W92">
        <v>452.45</v>
      </c>
      <c r="X92">
        <v>487</v>
      </c>
      <c r="Y92">
        <v>443</v>
      </c>
      <c r="Z92">
        <v>489</v>
      </c>
      <c r="AA92">
        <v>452.05</v>
      </c>
      <c r="AB92">
        <v>470.65</v>
      </c>
      <c r="AC92" s="2">
        <f>(Table2[[#This Row],[Close Price]]/Table2[[#This Row],[Day Low]])-1</f>
        <v>9.5038125759752123E-3</v>
      </c>
      <c r="AD92" s="2">
        <f>(Table2[[#This Row],[Day High]]/Table2[[#This Row],[Close Price]])-1</f>
        <v>6.6228790366721357E-2</v>
      </c>
      <c r="AE92" s="2">
        <f>(Table2[[#This Row],[Close Price]]/Table2[[#This Row],[Current Week Low]])-1</f>
        <v>3.1038374717832884E-2</v>
      </c>
      <c r="AF92" s="2">
        <f>(Table2[[#This Row],[Current Week High]]/Table2[[#This Row],[Close Price]])-1</f>
        <v>7.0607553366174081E-2</v>
      </c>
      <c r="AG92" s="2">
        <f>(Table2[[#This Row],[Close Price]]/Table2[[#This Row],[Current Month Low]])-1</f>
        <v>1.0397079969030054E-2</v>
      </c>
      <c r="AH92" s="2">
        <f>(Table2[[#This Row],[Current Month High]]/Table2[[#This Row],[Close Price]])-1</f>
        <v>3.0432402846195972E-2</v>
      </c>
      <c r="AI92">
        <v>7.0607553366174001</v>
      </c>
      <c r="AJ92">
        <v>126.169844020797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0.56000000000000005</v>
      </c>
      <c r="AM92" t="s">
        <v>10296</v>
      </c>
      <c r="AN92">
        <v>13.86</v>
      </c>
      <c r="AO92" t="s">
        <v>10296</v>
      </c>
      <c r="AP92">
        <v>9.4514966105607001E-2</v>
      </c>
      <c r="AQ92">
        <f>(Table2[[#This Row],[Sharpe Ratio]]-AVERAGE(Table2[Sharpe Ratio]))/_xlfn.STDEV.P(Table2[Sharpe Ratio])</f>
        <v>0.44568048805123639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6.4049809836487892</v>
      </c>
      <c r="AS92">
        <f>_xlfn.RANK.AVG(Table2[[#This Row],[1Y Return vs Nifty Z-Score]],Table2[1Y Return vs Nifty Z-Score])</f>
        <v>119</v>
      </c>
      <c r="AT92">
        <f>_xlfn.RANK.AVG(Table2[[#This Row],[6M Return vs Nifty Z-Score]],Table2[6M Return vs Nifty Z-Score])</f>
        <v>94</v>
      </c>
      <c r="AU92">
        <f>_xlfn.RANK.AVG(Table2[[#This Row],[Sharpe Ratio Z-Score]],Table2[Sharpe Ratio Z-Score])</f>
        <v>224</v>
      </c>
      <c r="AV92">
        <f>(Table2[[#This Row],[Rank 1Y]]+Table2[[#This Row],[Rank 6M]]+Table2[[#This Row],[Rank Sharpe]])/3</f>
        <v>145.66666666666666</v>
      </c>
    </row>
    <row r="93" spans="1:48" x14ac:dyDescent="0.3">
      <c r="A93" t="s">
        <v>902</v>
      </c>
      <c r="B93" t="s">
        <v>903</v>
      </c>
      <c r="C93" t="s">
        <v>10256</v>
      </c>
      <c r="D93" t="s">
        <v>490</v>
      </c>
      <c r="E93">
        <v>16800.785677060001</v>
      </c>
      <c r="F93">
        <v>606.1</v>
      </c>
      <c r="G93">
        <v>174.949350199365</v>
      </c>
      <c r="H93">
        <f>(Table2[[#This Row],[1Y Return vs Nifty]]-AVERAGE(Table2[1Y Return vs Nifty]))/_xlfn.STDEV.P(Table2[1Y Return vs Nifty])</f>
        <v>1.9289590832441135</v>
      </c>
      <c r="I93">
        <v>20.4169116806627</v>
      </c>
      <c r="J93">
        <f>(Table2[[#This Row],[1M Return vs Nifty]]-AVERAGE(Table2[1M Return vs Nifty]))/_xlfn.STDEV.P(Table2[1M Return vs Nifty])</f>
        <v>1.8177262665043663</v>
      </c>
      <c r="K93">
        <v>-0.92344632781372105</v>
      </c>
      <c r="L93">
        <f>(Table2[[#This Row],[6M Return vs Nifty]]-AVERAGE(Table2[6M Return vs Nifty]))/_xlfn.STDEV.P(Table2[6M Return vs Nifty])</f>
        <v>-0.22201167363698129</v>
      </c>
      <c r="M93">
        <v>-4.0451445910344201</v>
      </c>
      <c r="N93">
        <f>(Table2[[#This Row],[1W Return vs Nifty]]-AVERAGE(Table2[1W Return vs Nifty]))/_xlfn.STDEV.P(Table2[1W Return vs Nifty])</f>
        <v>-1.116203028604996</v>
      </c>
      <c r="O93">
        <v>598.04999999999995</v>
      </c>
      <c r="P93">
        <v>558.94158244562595</v>
      </c>
      <c r="Q93">
        <v>458.66933505847499</v>
      </c>
      <c r="R93">
        <v>48.735455414634103</v>
      </c>
      <c r="S93" s="2">
        <f>(Table2[[#This Row],[Close Price]]-Table2[[#This Row],[20D EMA]])/Table2[[#This Row],[20D EMA]]</f>
        <v>1.3460413008945855E-2</v>
      </c>
      <c r="T93" s="2">
        <f>(Table2[[#This Row],[Close Price]]-Table2[[#This Row],[50D EMA]])/Table2[[#This Row],[50D EMA]]</f>
        <v>8.4370923608929491E-2</v>
      </c>
      <c r="U93" s="2">
        <f>(Table2[[#This Row],[Close Price]]-Table2[[#This Row],[200D EMA]])/Table2[[#This Row],[200D EMA]]</f>
        <v>0.32143126577827436</v>
      </c>
      <c r="V93">
        <v>1.24558164468677</v>
      </c>
      <c r="W93">
        <v>584.20000000000005</v>
      </c>
      <c r="X93">
        <v>613.95000000000005</v>
      </c>
      <c r="Y93">
        <v>600.1</v>
      </c>
      <c r="Z93">
        <v>641.4</v>
      </c>
      <c r="AA93">
        <v>600.1</v>
      </c>
      <c r="AB93">
        <v>627.15</v>
      </c>
      <c r="AC93" s="2">
        <f>(Table2[[#This Row],[Close Price]]/Table2[[#This Row],[Day Low]])-1</f>
        <v>3.7487161930845669E-2</v>
      </c>
      <c r="AD93" s="2">
        <f>(Table2[[#This Row],[Day High]]/Table2[[#This Row],[Close Price]])-1</f>
        <v>1.2951658142220879E-2</v>
      </c>
      <c r="AE93" s="2">
        <f>(Table2[[#This Row],[Close Price]]/Table2[[#This Row],[Current Week Low]])-1</f>
        <v>9.9983336110647247E-3</v>
      </c>
      <c r="AF93" s="2">
        <f>(Table2[[#This Row],[Current Week High]]/Table2[[#This Row],[Close Price]])-1</f>
        <v>5.8241214321069101E-2</v>
      </c>
      <c r="AG93" s="2">
        <f>(Table2[[#This Row],[Close Price]]/Table2[[#This Row],[Current Month Low]])-1</f>
        <v>9.9983336110647247E-3</v>
      </c>
      <c r="AH93" s="2">
        <f>(Table2[[#This Row],[Current Month High]]/Table2[[#This Row],[Close Price]])-1</f>
        <v>3.4730242534235289E-2</v>
      </c>
      <c r="AI93">
        <v>12.959907606005601</v>
      </c>
      <c r="AJ93">
        <v>225.510204081632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</v>
      </c>
      <c r="AM93" t="s">
        <v>10297</v>
      </c>
      <c r="AN93">
        <v>-3.69</v>
      </c>
      <c r="AO93" t="s">
        <v>10295</v>
      </c>
      <c r="AP93">
        <v>0.23062421772536801</v>
      </c>
      <c r="AQ93">
        <f>(Table2[[#This Row],[Sharpe Ratio]]-AVERAGE(Table2[Sharpe Ratio]))/_xlfn.STDEV.P(Table2[Sharpe Ratio])</f>
        <v>2.0192291050395195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4.4276997525460224</v>
      </c>
      <c r="AS93">
        <f>_xlfn.RANK.AVG(Table2[[#This Row],[1Y Return vs Nifty Z-Score]],Table2[1Y Return vs Nifty Z-Score])</f>
        <v>31</v>
      </c>
      <c r="AT93">
        <f>_xlfn.RANK.AVG(Table2[[#This Row],[6M Return vs Nifty Z-Score]],Table2[6M Return vs Nifty Z-Score])</f>
        <v>395</v>
      </c>
      <c r="AU93">
        <f>_xlfn.RANK.AVG(Table2[[#This Row],[Sharpe Ratio Z-Score]],Table2[Sharpe Ratio Z-Score])</f>
        <v>14</v>
      </c>
      <c r="AV93">
        <f>(Table2[[#This Row],[Rank 1Y]]+Table2[[#This Row],[Rank 6M]]+Table2[[#This Row],[Rank Sharpe]])/3</f>
        <v>146.66666666666666</v>
      </c>
    </row>
    <row r="94" spans="1:48" x14ac:dyDescent="0.3">
      <c r="A94" t="s">
        <v>1129</v>
      </c>
      <c r="B94" t="s">
        <v>1130</v>
      </c>
      <c r="C94" t="s">
        <v>10261</v>
      </c>
      <c r="D94" t="s">
        <v>829</v>
      </c>
      <c r="E94">
        <v>10920.147190809999</v>
      </c>
      <c r="F94">
        <v>234.65</v>
      </c>
      <c r="G94">
        <v>151.773286403361</v>
      </c>
      <c r="H94">
        <f>(Table2[[#This Row],[1Y Return vs Nifty]]-AVERAGE(Table2[1Y Return vs Nifty]))/_xlfn.STDEV.P(Table2[1Y Return vs Nifty])</f>
        <v>1.6036228786733839</v>
      </c>
      <c r="I94">
        <v>4.6809209018698503</v>
      </c>
      <c r="J94">
        <f>(Table2[[#This Row],[1M Return vs Nifty]]-AVERAGE(Table2[1M Return vs Nifty]))/_xlfn.STDEV.P(Table2[1M Return vs Nifty])</f>
        <v>0.2621795973299616</v>
      </c>
      <c r="K94">
        <v>10.952626849080101</v>
      </c>
      <c r="L94">
        <f>(Table2[[#This Row],[6M Return vs Nifty]]-AVERAGE(Table2[6M Return vs Nifty]))/_xlfn.STDEV.P(Table2[6M Return vs Nifty])</f>
        <v>0.18582330255711824</v>
      </c>
      <c r="M94">
        <v>2.17029805337092</v>
      </c>
      <c r="N94">
        <f>(Table2[[#This Row],[1W Return vs Nifty]]-AVERAGE(Table2[1W Return vs Nifty]))/_xlfn.STDEV.P(Table2[1W Return vs Nifty])</f>
        <v>0.2117831574516543</v>
      </c>
      <c r="O94">
        <v>248.58</v>
      </c>
      <c r="P94">
        <v>235.567336214883</v>
      </c>
      <c r="Q94">
        <v>185.95963391812799</v>
      </c>
      <c r="R94">
        <v>31.841215837476501</v>
      </c>
      <c r="S94" s="2">
        <f>(Table2[[#This Row],[Close Price]]-Table2[[#This Row],[20D EMA]])/Table2[[#This Row],[20D EMA]]</f>
        <v>-5.6038297529970256E-2</v>
      </c>
      <c r="T94" s="2">
        <f>(Table2[[#This Row],[Close Price]]-Table2[[#This Row],[50D EMA]])/Table2[[#This Row],[50D EMA]]</f>
        <v>-3.8941571001431439E-3</v>
      </c>
      <c r="U94" s="2">
        <f>(Table2[[#This Row],[Close Price]]-Table2[[#This Row],[200D EMA]])/Table2[[#This Row],[200D EMA]]</f>
        <v>0.26183298523435899</v>
      </c>
      <c r="V94">
        <v>1.081834959706</v>
      </c>
      <c r="W94">
        <v>214.2</v>
      </c>
      <c r="X94">
        <v>239.1</v>
      </c>
      <c r="Y94">
        <v>234.65</v>
      </c>
      <c r="Z94">
        <v>264</v>
      </c>
      <c r="AA94">
        <v>234.65</v>
      </c>
      <c r="AB94">
        <v>249.05</v>
      </c>
      <c r="AC94" s="2">
        <f>(Table2[[#This Row],[Close Price]]/Table2[[#This Row],[Day Low]])-1</f>
        <v>9.5471521942110282E-2</v>
      </c>
      <c r="AD94" s="2">
        <f>(Table2[[#This Row],[Day High]]/Table2[[#This Row],[Close Price]])-1</f>
        <v>1.8964415086298647E-2</v>
      </c>
      <c r="AE94" s="2">
        <f>(Table2[[#This Row],[Close Price]]/Table2[[#This Row],[Current Week Low]])-1</f>
        <v>0</v>
      </c>
      <c r="AF94" s="2">
        <f>(Table2[[#This Row],[Current Week High]]/Table2[[#This Row],[Close Price]])-1</f>
        <v>0.1250799062433412</v>
      </c>
      <c r="AG94" s="2">
        <f>(Table2[[#This Row],[Close Price]]/Table2[[#This Row],[Current Month Low]])-1</f>
        <v>0</v>
      </c>
      <c r="AH94" s="2">
        <f>(Table2[[#This Row],[Current Month High]]/Table2[[#This Row],[Close Price]])-1</f>
        <v>6.1367994886000421E-2</v>
      </c>
      <c r="AI94">
        <v>12.5079906243341</v>
      </c>
      <c r="AJ94">
        <v>190.408415841584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-0.08</v>
      </c>
      <c r="AM94" t="s">
        <v>10295</v>
      </c>
      <c r="AN94">
        <v>-7.61</v>
      </c>
      <c r="AO94" t="s">
        <v>10295</v>
      </c>
      <c r="AP94">
        <v>0.13557046259871799</v>
      </c>
      <c r="AQ94">
        <f>(Table2[[#This Row],[Sharpe Ratio]]-AVERAGE(Table2[Sharpe Ratio]))/_xlfn.STDEV.P(Table2[Sharpe Ratio])</f>
        <v>0.92031993362675479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3.1837288696388728</v>
      </c>
      <c r="AS94">
        <f>_xlfn.RANK.AVG(Table2[[#This Row],[1Y Return vs Nifty Z-Score]],Table2[1Y Return vs Nifty Z-Score])</f>
        <v>51</v>
      </c>
      <c r="AT94">
        <f>_xlfn.RANK.AVG(Table2[[#This Row],[6M Return vs Nifty Z-Score]],Table2[6M Return vs Nifty Z-Score])</f>
        <v>262</v>
      </c>
      <c r="AU94">
        <f>_xlfn.RANK.AVG(Table2[[#This Row],[Sharpe Ratio Z-Score]],Table2[Sharpe Ratio Z-Score])</f>
        <v>134</v>
      </c>
      <c r="AV94">
        <f>(Table2[[#This Row],[Rank 1Y]]+Table2[[#This Row],[Rank 6M]]+Table2[[#This Row],[Rank Sharpe]])/3</f>
        <v>149</v>
      </c>
    </row>
    <row r="95" spans="1:48" x14ac:dyDescent="0.3">
      <c r="A95" t="s">
        <v>219</v>
      </c>
      <c r="B95" t="s">
        <v>220</v>
      </c>
      <c r="C95" t="s">
        <v>10256</v>
      </c>
      <c r="D95" t="s">
        <v>111</v>
      </c>
      <c r="E95">
        <v>122772.01199987999</v>
      </c>
      <c r="F95">
        <v>2584.1999999999998</v>
      </c>
      <c r="G95">
        <v>61.926017545725898</v>
      </c>
      <c r="H95">
        <f>(Table2[[#This Row],[1Y Return vs Nifty]]-AVERAGE(Table2[1Y Return vs Nifty]))/_xlfn.STDEV.P(Table2[1Y Return vs Nifty])</f>
        <v>0.3423832782616521</v>
      </c>
      <c r="I95">
        <v>3.54614069606775</v>
      </c>
      <c r="J95">
        <f>(Table2[[#This Row],[1M Return vs Nifty]]-AVERAGE(Table2[1M Return vs Nifty]))/_xlfn.STDEV.P(Table2[1M Return vs Nifty])</f>
        <v>0.15000340237695994</v>
      </c>
      <c r="K95">
        <v>14.2464549355406</v>
      </c>
      <c r="L95">
        <f>(Table2[[#This Row],[6M Return vs Nifty]]-AVERAGE(Table2[6M Return vs Nifty]))/_xlfn.STDEV.P(Table2[6M Return vs Nifty])</f>
        <v>0.29893630541758254</v>
      </c>
      <c r="M95">
        <v>1.28216012523122</v>
      </c>
      <c r="N95">
        <f>(Table2[[#This Row],[1W Return vs Nifty]]-AVERAGE(Table2[1W Return vs Nifty]))/_xlfn.STDEV.P(Table2[1W Return vs Nifty])</f>
        <v>2.2024363531460804E-2</v>
      </c>
      <c r="O95">
        <v>2461.6999999999998</v>
      </c>
      <c r="P95">
        <v>2376.32679110355</v>
      </c>
      <c r="Q95">
        <v>2062.73067205398</v>
      </c>
      <c r="R95">
        <v>76.656265018389206</v>
      </c>
      <c r="S95" s="2">
        <f>(Table2[[#This Row],[Close Price]]-Table2[[#This Row],[20D EMA]])/Table2[[#This Row],[20D EMA]]</f>
        <v>4.9762359345167977E-2</v>
      </c>
      <c r="T95" s="2">
        <f>(Table2[[#This Row],[Close Price]]-Table2[[#This Row],[50D EMA]])/Table2[[#This Row],[50D EMA]]</f>
        <v>8.7476692883605836E-2</v>
      </c>
      <c r="U95" s="2">
        <f>(Table2[[#This Row],[Close Price]]-Table2[[#This Row],[200D EMA]])/Table2[[#This Row],[200D EMA]]</f>
        <v>0.2528053395486492</v>
      </c>
      <c r="V95">
        <v>0.93254372230327198</v>
      </c>
      <c r="W95">
        <v>2525</v>
      </c>
      <c r="X95">
        <v>2576.4499999999998</v>
      </c>
      <c r="Y95">
        <v>2465.75</v>
      </c>
      <c r="Z95">
        <v>2602.15</v>
      </c>
      <c r="AA95">
        <v>2520</v>
      </c>
      <c r="AB95">
        <v>2602.15</v>
      </c>
      <c r="AC95" s="2">
        <f>(Table2[[#This Row],[Close Price]]/Table2[[#This Row],[Day Low]])-1</f>
        <v>2.3445544554455466E-2</v>
      </c>
      <c r="AD95" s="2">
        <f>(Table2[[#This Row],[Day High]]/Table2[[#This Row],[Close Price]])-1</f>
        <v>-2.9989938859221743E-3</v>
      </c>
      <c r="AE95" s="2">
        <f>(Table2[[#This Row],[Close Price]]/Table2[[#This Row],[Current Week Low]])-1</f>
        <v>4.8038122275169792E-2</v>
      </c>
      <c r="AF95" s="2">
        <f>(Table2[[#This Row],[Current Week High]]/Table2[[#This Row],[Close Price]])-1</f>
        <v>6.9460568067487571E-3</v>
      </c>
      <c r="AG95" s="2">
        <f>(Table2[[#This Row],[Close Price]]/Table2[[#This Row],[Current Month Low]])-1</f>
        <v>2.547619047619043E-2</v>
      </c>
      <c r="AH95" s="2">
        <f>(Table2[[#This Row],[Current Month High]]/Table2[[#This Row],[Close Price]])-1</f>
        <v>6.9460568067487571E-3</v>
      </c>
      <c r="AI95">
        <v>0.69460568067487505</v>
      </c>
      <c r="AJ95">
        <v>96.218678815489696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0.05</v>
      </c>
      <c r="AM95" t="s">
        <v>10296</v>
      </c>
      <c r="AN95">
        <v>5.44</v>
      </c>
      <c r="AO95" t="s">
        <v>10296</v>
      </c>
      <c r="AP95">
        <v>0.223752395935821</v>
      </c>
      <c r="AQ95">
        <f>(Table2[[#This Row],[Sharpe Ratio]]-AVERAGE(Table2[Sharpe Ratio]))/_xlfn.STDEV.P(Table2[Sharpe Ratio])</f>
        <v>1.9397845004703926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2.7531318500580486</v>
      </c>
      <c r="AS95">
        <f>_xlfn.RANK.AVG(Table2[[#This Row],[1Y Return vs Nifty Z-Score]],Table2[1Y Return vs Nifty Z-Score])</f>
        <v>201</v>
      </c>
      <c r="AT95">
        <f>_xlfn.RANK.AVG(Table2[[#This Row],[6M Return vs Nifty Z-Score]],Table2[6M Return vs Nifty Z-Score])</f>
        <v>232</v>
      </c>
      <c r="AU95">
        <f>_xlfn.RANK.AVG(Table2[[#This Row],[Sharpe Ratio Z-Score]],Table2[Sharpe Ratio Z-Score])</f>
        <v>19</v>
      </c>
      <c r="AV95">
        <f>(Table2[[#This Row],[Rank 1Y]]+Table2[[#This Row],[Rank 6M]]+Table2[[#This Row],[Rank Sharpe]])/3</f>
        <v>150.66666666666666</v>
      </c>
    </row>
    <row r="96" spans="1:48" x14ac:dyDescent="0.3">
      <c r="A96" t="s">
        <v>1400</v>
      </c>
      <c r="B96" t="s">
        <v>1401</v>
      </c>
      <c r="C96" t="s">
        <v>10263</v>
      </c>
      <c r="D96" t="s">
        <v>95</v>
      </c>
      <c r="E96">
        <v>7613.90738186</v>
      </c>
      <c r="F96">
        <v>3110.2</v>
      </c>
      <c r="G96">
        <v>89.520916142399798</v>
      </c>
      <c r="H96">
        <f>(Table2[[#This Row],[1Y Return vs Nifty]]-AVERAGE(Table2[1Y Return vs Nifty]))/_xlfn.STDEV.P(Table2[1Y Return vs Nifty])</f>
        <v>0.7297492975295119</v>
      </c>
      <c r="I96">
        <v>8.5790606770974396</v>
      </c>
      <c r="J96">
        <f>(Table2[[#This Row],[1M Return vs Nifty]]-AVERAGE(Table2[1M Return vs Nifty]))/_xlfn.STDEV.P(Table2[1M Return vs Nifty])</f>
        <v>0.64752160906420486</v>
      </c>
      <c r="K96">
        <v>8.5228324753277604</v>
      </c>
      <c r="L96">
        <f>(Table2[[#This Row],[6M Return vs Nifty]]-AVERAGE(Table2[6M Return vs Nifty]))/_xlfn.STDEV.P(Table2[6M Return vs Nifty])</f>
        <v>0.1023819902802747</v>
      </c>
      <c r="M96">
        <v>-3.1655690073383398</v>
      </c>
      <c r="N96">
        <f>(Table2[[#This Row],[1W Return vs Nifty]]-AVERAGE(Table2[1W Return vs Nifty]))/_xlfn.STDEV.P(Table2[1W Return vs Nifty])</f>
        <v>-0.92827365791206384</v>
      </c>
      <c r="O96">
        <v>3008.85</v>
      </c>
      <c r="P96">
        <v>2812.5978825175898</v>
      </c>
      <c r="Q96">
        <v>2377.9124203768201</v>
      </c>
      <c r="R96">
        <v>53.996507263796602</v>
      </c>
      <c r="S96" s="2">
        <f>(Table2[[#This Row],[Close Price]]-Table2[[#This Row],[20D EMA]])/Table2[[#This Row],[20D EMA]]</f>
        <v>3.3683965634710905E-2</v>
      </c>
      <c r="T96" s="2">
        <f>(Table2[[#This Row],[Close Price]]-Table2[[#This Row],[50D EMA]])/Table2[[#This Row],[50D EMA]]</f>
        <v>0.10581040373109532</v>
      </c>
      <c r="U96" s="2">
        <f>(Table2[[#This Row],[Close Price]]-Table2[[#This Row],[200D EMA]])/Table2[[#This Row],[200D EMA]]</f>
        <v>0.30795397397652535</v>
      </c>
      <c r="V96">
        <v>1.2104121769554099</v>
      </c>
      <c r="W96">
        <v>3054.2</v>
      </c>
      <c r="X96">
        <v>3148.95</v>
      </c>
      <c r="Y96">
        <v>3091.05</v>
      </c>
      <c r="Z96">
        <v>3367</v>
      </c>
      <c r="AA96">
        <v>3091.05</v>
      </c>
      <c r="AB96">
        <v>3247</v>
      </c>
      <c r="AC96" s="2">
        <f>(Table2[[#This Row],[Close Price]]/Table2[[#This Row],[Day Low]])-1</f>
        <v>1.8335406980551472E-2</v>
      </c>
      <c r="AD96" s="2">
        <f>(Table2[[#This Row],[Day High]]/Table2[[#This Row],[Close Price]])-1</f>
        <v>1.2459005851713778E-2</v>
      </c>
      <c r="AE96" s="2">
        <f>(Table2[[#This Row],[Close Price]]/Table2[[#This Row],[Current Week Low]])-1</f>
        <v>6.1953058022352625E-3</v>
      </c>
      <c r="AF96" s="2">
        <f>(Table2[[#This Row],[Current Week High]]/Table2[[#This Row],[Close Price]])-1</f>
        <v>8.2567037489550632E-2</v>
      </c>
      <c r="AG96" s="2">
        <f>(Table2[[#This Row],[Close Price]]/Table2[[#This Row],[Current Month Low]])-1</f>
        <v>6.1953058022352625E-3</v>
      </c>
      <c r="AH96" s="2">
        <f>(Table2[[#This Row],[Current Month High]]/Table2[[#This Row],[Close Price]])-1</f>
        <v>4.3984309690695111E-2</v>
      </c>
      <c r="AI96">
        <v>8.3531605684521892</v>
      </c>
      <c r="AJ96">
        <v>124.07780979827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0.14000000000000001</v>
      </c>
      <c r="AM96" t="s">
        <v>10296</v>
      </c>
      <c r="AN96">
        <v>6.84</v>
      </c>
      <c r="AO96" t="s">
        <v>10296</v>
      </c>
      <c r="AP96">
        <v>0.19218963265283101</v>
      </c>
      <c r="AQ96">
        <f>(Table2[[#This Row],[Sharpe Ratio]]-AVERAGE(Table2[Sharpe Ratio]))/_xlfn.STDEV.P(Table2[Sharpe Ratio])</f>
        <v>1.5748898153462352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2.1262690543081622</v>
      </c>
      <c r="AS96">
        <f>_xlfn.RANK.AVG(Table2[[#This Row],[1Y Return vs Nifty Z-Score]],Table2[1Y Return vs Nifty Z-Score])</f>
        <v>122</v>
      </c>
      <c r="AT96">
        <f>_xlfn.RANK.AVG(Table2[[#This Row],[6M Return vs Nifty Z-Score]],Table2[6M Return vs Nifty Z-Score])</f>
        <v>292</v>
      </c>
      <c r="AU96">
        <f>_xlfn.RANK.AVG(Table2[[#This Row],[Sharpe Ratio Z-Score]],Table2[Sharpe Ratio Z-Score])</f>
        <v>40</v>
      </c>
      <c r="AV96">
        <f>(Table2[[#This Row],[Rank 1Y]]+Table2[[#This Row],[Rank 6M]]+Table2[[#This Row],[Rank Sharpe]])/3</f>
        <v>151.33333333333334</v>
      </c>
    </row>
    <row r="97" spans="1:48" x14ac:dyDescent="0.3">
      <c r="A97" t="s">
        <v>1409</v>
      </c>
      <c r="B97" t="s">
        <v>1410</v>
      </c>
      <c r="C97" t="s">
        <v>10264</v>
      </c>
      <c r="D97" t="s">
        <v>133</v>
      </c>
      <c r="E97">
        <v>7498.1671328000002</v>
      </c>
      <c r="F97">
        <v>899.2</v>
      </c>
      <c r="G97">
        <v>74.645543756131104</v>
      </c>
      <c r="H97">
        <f>(Table2[[#This Row],[1Y Return vs Nifty]]-AVERAGE(Table2[1Y Return vs Nifty]))/_xlfn.STDEV.P(Table2[1Y Return vs Nifty])</f>
        <v>0.52093483980613808</v>
      </c>
      <c r="I97">
        <v>-5.7476652090380096</v>
      </c>
      <c r="J97">
        <f>(Table2[[#This Row],[1M Return vs Nifty]]-AVERAGE(Table2[1M Return vs Nifty]))/_xlfn.STDEV.P(Table2[1M Return vs Nifty])</f>
        <v>-0.76871528670133349</v>
      </c>
      <c r="K97">
        <v>14.2405890668997</v>
      </c>
      <c r="L97">
        <f>(Table2[[#This Row],[6M Return vs Nifty]]-AVERAGE(Table2[6M Return vs Nifty]))/_xlfn.STDEV.P(Table2[6M Return vs Nifty])</f>
        <v>0.29873486624135942</v>
      </c>
      <c r="M97">
        <v>-4.0913123645715697</v>
      </c>
      <c r="N97">
        <f>(Table2[[#This Row],[1W Return vs Nifty]]-AVERAGE(Table2[1W Return vs Nifty]))/_xlfn.STDEV.P(Table2[1W Return vs Nifty])</f>
        <v>-1.1260671958101287</v>
      </c>
      <c r="O97">
        <v>942.64</v>
      </c>
      <c r="P97">
        <v>921.39727521064196</v>
      </c>
      <c r="Q97">
        <v>733.81393843166302</v>
      </c>
      <c r="R97">
        <v>35.104432538297097</v>
      </c>
      <c r="S97" s="2">
        <f>(Table2[[#This Row],[Close Price]]-Table2[[#This Row],[20D EMA]])/Table2[[#This Row],[20D EMA]]</f>
        <v>-4.6083340405669124E-2</v>
      </c>
      <c r="T97" s="2">
        <f>(Table2[[#This Row],[Close Price]]-Table2[[#This Row],[50D EMA]])/Table2[[#This Row],[50D EMA]]</f>
        <v>-2.4090884364257933E-2</v>
      </c>
      <c r="U97" s="2">
        <f>(Table2[[#This Row],[Close Price]]-Table2[[#This Row],[200D EMA]])/Table2[[#This Row],[200D EMA]]</f>
        <v>0.22537874099503594</v>
      </c>
      <c r="V97">
        <v>0.65539771700585103</v>
      </c>
      <c r="W97">
        <v>882.15</v>
      </c>
      <c r="X97">
        <v>907.5</v>
      </c>
      <c r="Y97">
        <v>888</v>
      </c>
      <c r="Z97">
        <v>963.4</v>
      </c>
      <c r="AA97">
        <v>888</v>
      </c>
      <c r="AB97">
        <v>938.2</v>
      </c>
      <c r="AC97" s="2">
        <f>(Table2[[#This Row],[Close Price]]/Table2[[#This Row],[Day Low]])-1</f>
        <v>1.9327778722439515E-2</v>
      </c>
      <c r="AD97" s="2">
        <f>(Table2[[#This Row],[Day High]]/Table2[[#This Row],[Close Price]])-1</f>
        <v>9.230427046263312E-3</v>
      </c>
      <c r="AE97" s="2">
        <f>(Table2[[#This Row],[Close Price]]/Table2[[#This Row],[Current Week Low]])-1</f>
        <v>1.2612612612612706E-2</v>
      </c>
      <c r="AF97" s="2">
        <f>(Table2[[#This Row],[Current Week High]]/Table2[[#This Row],[Close Price]])-1</f>
        <v>7.1396797153024938E-2</v>
      </c>
      <c r="AG97" s="2">
        <f>(Table2[[#This Row],[Close Price]]/Table2[[#This Row],[Current Month Low]])-1</f>
        <v>1.2612612612612706E-2</v>
      </c>
      <c r="AH97" s="2">
        <f>(Table2[[#This Row],[Current Month High]]/Table2[[#This Row],[Close Price]])-1</f>
        <v>4.3371886120996406E-2</v>
      </c>
      <c r="AI97">
        <v>23.4430604982206</v>
      </c>
      <c r="AJ97">
        <v>148.53510226644499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-0.05</v>
      </c>
      <c r="AM97" t="s">
        <v>10295</v>
      </c>
      <c r="AN97">
        <v>-5.07</v>
      </c>
      <c r="AO97" t="s">
        <v>10295</v>
      </c>
      <c r="AP97">
        <v>0.173752794627347</v>
      </c>
      <c r="AQ97">
        <f>(Table2[[#This Row],[Sharpe Ratio]]-AVERAGE(Table2[Sharpe Ratio]))/_xlfn.STDEV.P(Table2[Sharpe Ratio])</f>
        <v>1.3617429452298369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0.28663016876587211</v>
      </c>
      <c r="AS97">
        <f>_xlfn.RANK.AVG(Table2[[#This Row],[1Y Return vs Nifty Z-Score]],Table2[1Y Return vs Nifty Z-Score])</f>
        <v>153</v>
      </c>
      <c r="AT97">
        <f>_xlfn.RANK.AVG(Table2[[#This Row],[6M Return vs Nifty Z-Score]],Table2[6M Return vs Nifty Z-Score])</f>
        <v>233</v>
      </c>
      <c r="AU97">
        <f>_xlfn.RANK.AVG(Table2[[#This Row],[Sharpe Ratio Z-Score]],Table2[Sharpe Ratio Z-Score])</f>
        <v>69</v>
      </c>
      <c r="AV97">
        <f>(Table2[[#This Row],[Rank 1Y]]+Table2[[#This Row],[Rank 6M]]+Table2[[#This Row],[Rank Sharpe]])/3</f>
        <v>151.66666666666666</v>
      </c>
    </row>
    <row r="98" spans="1:48" x14ac:dyDescent="0.3">
      <c r="A98" t="s">
        <v>63</v>
      </c>
      <c r="B98" t="s">
        <v>64</v>
      </c>
      <c r="C98" t="s">
        <v>10258</v>
      </c>
      <c r="D98" t="s">
        <v>65</v>
      </c>
      <c r="E98">
        <v>410605.32744422997</v>
      </c>
      <c r="F98">
        <v>423.45</v>
      </c>
      <c r="G98">
        <v>61.331582850635499</v>
      </c>
      <c r="H98">
        <f>(Table2[[#This Row],[1Y Return vs Nifty]]-AVERAGE(Table2[1Y Return vs Nifty]))/_xlfn.STDEV.P(Table2[1Y Return vs Nifty])</f>
        <v>0.33403884457057753</v>
      </c>
      <c r="I98">
        <v>5.4812323094178197</v>
      </c>
      <c r="J98">
        <f>(Table2[[#This Row],[1M Return vs Nifty]]-AVERAGE(Table2[1M Return vs Nifty]))/_xlfn.STDEV.P(Table2[1M Return vs Nifty])</f>
        <v>0.34129261676508255</v>
      </c>
      <c r="K98">
        <v>16.235061805428099</v>
      </c>
      <c r="L98">
        <f>(Table2[[#This Row],[6M Return vs Nifty]]-AVERAGE(Table2[6M Return vs Nifty]))/_xlfn.STDEV.P(Table2[6M Return vs Nifty])</f>
        <v>0.3672268441638345</v>
      </c>
      <c r="M98">
        <v>4.3555854563739302</v>
      </c>
      <c r="N98">
        <f>(Table2[[#This Row],[1W Return vs Nifty]]-AVERAGE(Table2[1W Return vs Nifty]))/_xlfn.STDEV.P(Table2[1W Return vs Nifty])</f>
        <v>0.67868980429583259</v>
      </c>
      <c r="O98">
        <v>389.98</v>
      </c>
      <c r="P98">
        <v>376.54311093547398</v>
      </c>
      <c r="Q98">
        <v>327.87315796595499</v>
      </c>
      <c r="R98">
        <v>82.533162514414698</v>
      </c>
      <c r="S98" s="2">
        <f>(Table2[[#This Row],[Close Price]]-Table2[[#This Row],[20D EMA]])/Table2[[#This Row],[20D EMA]]</f>
        <v>8.5824914098158803E-2</v>
      </c>
      <c r="T98" s="2">
        <f>(Table2[[#This Row],[Close Price]]-Table2[[#This Row],[50D EMA]])/Table2[[#This Row],[50D EMA]]</f>
        <v>0.12457242664191027</v>
      </c>
      <c r="U98" s="2">
        <f>(Table2[[#This Row],[Close Price]]-Table2[[#This Row],[200D EMA]])/Table2[[#This Row],[200D EMA]]</f>
        <v>0.29150554021250286</v>
      </c>
      <c r="V98">
        <v>1.40282906643588</v>
      </c>
      <c r="W98">
        <v>413.35</v>
      </c>
      <c r="X98">
        <v>420.75</v>
      </c>
      <c r="Y98">
        <v>392.65</v>
      </c>
      <c r="Z98">
        <v>424.35</v>
      </c>
      <c r="AA98">
        <v>415.6</v>
      </c>
      <c r="AB98">
        <v>424.35</v>
      </c>
      <c r="AC98" s="2">
        <f>(Table2[[#This Row],[Close Price]]/Table2[[#This Row],[Day Low]])-1</f>
        <v>2.443449860892688E-2</v>
      </c>
      <c r="AD98" s="2">
        <f>(Table2[[#This Row],[Day High]]/Table2[[#This Row],[Close Price]])-1</f>
        <v>-6.3761955366631318E-3</v>
      </c>
      <c r="AE98" s="2">
        <f>(Table2[[#This Row],[Close Price]]/Table2[[#This Row],[Current Week Low]])-1</f>
        <v>7.8441359989812831E-2</v>
      </c>
      <c r="AF98" s="2">
        <f>(Table2[[#This Row],[Current Week High]]/Table2[[#This Row],[Close Price]])-1</f>
        <v>2.1253985122211549E-3</v>
      </c>
      <c r="AG98" s="2">
        <f>(Table2[[#This Row],[Close Price]]/Table2[[#This Row],[Current Month Low]])-1</f>
        <v>1.8888354186717971E-2</v>
      </c>
      <c r="AH98" s="2">
        <f>(Table2[[#This Row],[Current Month High]]/Table2[[#This Row],[Close Price]])-1</f>
        <v>2.1253985122211549E-3</v>
      </c>
      <c r="AI98">
        <v>0.21253985122211499</v>
      </c>
      <c r="AJ98">
        <v>99.929178470254897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0.05</v>
      </c>
      <c r="AM98" t="s">
        <v>10296</v>
      </c>
      <c r="AN98">
        <v>9.8000000000000007</v>
      </c>
      <c r="AO98" t="s">
        <v>10296</v>
      </c>
      <c r="AP98">
        <v>0.18741247057864199</v>
      </c>
      <c r="AQ98">
        <f>(Table2[[#This Row],[Sharpe Ratio]]-AVERAGE(Table2[Sharpe Ratio]))/_xlfn.STDEV.P(Table2[Sharpe Ratio])</f>
        <v>1.5196614110642908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3.2409095208596179</v>
      </c>
      <c r="AS98">
        <f>_xlfn.RANK.AVG(Table2[[#This Row],[1Y Return vs Nifty Z-Score]],Table2[1Y Return vs Nifty Z-Score])</f>
        <v>202</v>
      </c>
      <c r="AT98">
        <f>_xlfn.RANK.AVG(Table2[[#This Row],[6M Return vs Nifty Z-Score]],Table2[6M Return vs Nifty Z-Score])</f>
        <v>207</v>
      </c>
      <c r="AU98">
        <f>_xlfn.RANK.AVG(Table2[[#This Row],[Sharpe Ratio Z-Score]],Table2[Sharpe Ratio Z-Score])</f>
        <v>47</v>
      </c>
      <c r="AV98">
        <f>(Table2[[#This Row],[Rank 1Y]]+Table2[[#This Row],[Rank 6M]]+Table2[[#This Row],[Rank Sharpe]])/3</f>
        <v>152</v>
      </c>
    </row>
    <row r="99" spans="1:48" x14ac:dyDescent="0.3">
      <c r="A99" t="s">
        <v>1453</v>
      </c>
      <c r="B99" t="s">
        <v>1454</v>
      </c>
      <c r="C99" t="s">
        <v>10255</v>
      </c>
      <c r="D99" t="s">
        <v>46</v>
      </c>
      <c r="E99">
        <v>7121.9480152899996</v>
      </c>
      <c r="F99">
        <v>253.7</v>
      </c>
      <c r="G99">
        <v>130.16835833364601</v>
      </c>
      <c r="H99">
        <f>(Table2[[#This Row],[1Y Return vs Nifty]]-AVERAGE(Table2[1Y Return vs Nifty]))/_xlfn.STDEV.P(Table2[1Y Return vs Nifty])</f>
        <v>1.3003416416137674</v>
      </c>
      <c r="I99">
        <v>10.1606015087463</v>
      </c>
      <c r="J99">
        <f>(Table2[[#This Row],[1M Return vs Nifty]]-AVERAGE(Table2[1M Return vs Nifty]))/_xlfn.STDEV.P(Table2[1M Return vs Nifty])</f>
        <v>0.80386134053826142</v>
      </c>
      <c r="K99">
        <v>26.2630207787209</v>
      </c>
      <c r="L99">
        <f>(Table2[[#This Row],[6M Return vs Nifty]]-AVERAGE(Table2[6M Return vs Nifty]))/_xlfn.STDEV.P(Table2[6M Return vs Nifty])</f>
        <v>0.71159592544444905</v>
      </c>
      <c r="M99">
        <v>-3.35767531570428</v>
      </c>
      <c r="N99">
        <f>(Table2[[#This Row],[1W Return vs Nifty]]-AVERAGE(Table2[1W Return vs Nifty]))/_xlfn.STDEV.P(Table2[1W Return vs Nifty])</f>
        <v>-0.96931892827489807</v>
      </c>
      <c r="O99">
        <v>243.92</v>
      </c>
      <c r="P99">
        <v>225.702500229008</v>
      </c>
      <c r="Q99">
        <v>178.60701305038901</v>
      </c>
      <c r="R99">
        <v>58.564146896933998</v>
      </c>
      <c r="S99" s="2">
        <f>(Table2[[#This Row],[Close Price]]-Table2[[#This Row],[20D EMA]])/Table2[[#This Row],[20D EMA]]</f>
        <v>4.0095113151853073E-2</v>
      </c>
      <c r="T99" s="2">
        <f>(Table2[[#This Row],[Close Price]]-Table2[[#This Row],[50D EMA]])/Table2[[#This Row],[50D EMA]]</f>
        <v>0.1240460329087381</v>
      </c>
      <c r="U99" s="2">
        <f>(Table2[[#This Row],[Close Price]]-Table2[[#This Row],[200D EMA]])/Table2[[#This Row],[200D EMA]]</f>
        <v>0.42043694515189933</v>
      </c>
      <c r="V99">
        <v>0.89807556013303602</v>
      </c>
      <c r="W99">
        <v>247.55</v>
      </c>
      <c r="X99">
        <v>255.4</v>
      </c>
      <c r="Y99">
        <v>251.01</v>
      </c>
      <c r="Z99">
        <v>267.7</v>
      </c>
      <c r="AA99">
        <v>252</v>
      </c>
      <c r="AB99">
        <v>258.7</v>
      </c>
      <c r="AC99" s="2">
        <f>(Table2[[#This Row],[Close Price]]/Table2[[#This Row],[Day Low]])-1</f>
        <v>2.4843465966471356E-2</v>
      </c>
      <c r="AD99" s="2">
        <f>(Table2[[#This Row],[Day High]]/Table2[[#This Row],[Close Price]])-1</f>
        <v>6.7008277493103563E-3</v>
      </c>
      <c r="AE99" s="2">
        <f>(Table2[[#This Row],[Close Price]]/Table2[[#This Row],[Current Week Low]])-1</f>
        <v>1.0716704513764386E-2</v>
      </c>
      <c r="AF99" s="2">
        <f>(Table2[[#This Row],[Current Week High]]/Table2[[#This Row],[Close Price]])-1</f>
        <v>5.5183287347260634E-2</v>
      </c>
      <c r="AG99" s="2">
        <f>(Table2[[#This Row],[Close Price]]/Table2[[#This Row],[Current Month Low]])-1</f>
        <v>6.7460317460317221E-3</v>
      </c>
      <c r="AH99" s="2">
        <f>(Table2[[#This Row],[Current Month High]]/Table2[[#This Row],[Close Price]])-1</f>
        <v>1.9708316909735846E-2</v>
      </c>
      <c r="AI99">
        <v>7.1738273551438603</v>
      </c>
      <c r="AJ99">
        <v>185.21641371557001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</v>
      </c>
      <c r="AM99" t="s">
        <v>10296</v>
      </c>
      <c r="AN99">
        <v>8.18</v>
      </c>
      <c r="AO99" t="s">
        <v>10296</v>
      </c>
      <c r="AP99">
        <v>8.7435551308639003E-2</v>
      </c>
      <c r="AQ99">
        <f>(Table2[[#This Row],[Sharpe Ratio]]-AVERAGE(Table2[Sharpe Ratio]))/_xlfn.STDEV.P(Table2[Sharpe Ratio])</f>
        <v>0.36383591664784737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2.2103158959694271</v>
      </c>
      <c r="AS99">
        <f>_xlfn.RANK.AVG(Table2[[#This Row],[1Y Return vs Nifty Z-Score]],Table2[1Y Return vs Nifty Z-Score])</f>
        <v>71</v>
      </c>
      <c r="AT99">
        <f>_xlfn.RANK.AVG(Table2[[#This Row],[6M Return vs Nifty Z-Score]],Table2[6M Return vs Nifty Z-Score])</f>
        <v>144</v>
      </c>
      <c r="AU99">
        <f>_xlfn.RANK.AVG(Table2[[#This Row],[Sharpe Ratio Z-Score]],Table2[Sharpe Ratio Z-Score])</f>
        <v>243</v>
      </c>
      <c r="AV99">
        <f>(Table2[[#This Row],[Rank 1Y]]+Table2[[#This Row],[Rank 6M]]+Table2[[#This Row],[Rank Sharpe]])/3</f>
        <v>152.66666666666666</v>
      </c>
    </row>
    <row r="100" spans="1:48" x14ac:dyDescent="0.3">
      <c r="A100" t="s">
        <v>666</v>
      </c>
      <c r="B100" t="s">
        <v>667</v>
      </c>
      <c r="C100" t="s">
        <v>10261</v>
      </c>
      <c r="D100" t="s">
        <v>303</v>
      </c>
      <c r="E100">
        <v>26774.967452329998</v>
      </c>
      <c r="F100">
        <v>428.15</v>
      </c>
      <c r="G100">
        <v>77.380923020359404</v>
      </c>
      <c r="H100">
        <f>(Table2[[#This Row],[1Y Return vs Nifty]]-AVERAGE(Table2[1Y Return vs Nifty]))/_xlfn.STDEV.P(Table2[1Y Return vs Nifty])</f>
        <v>0.55933298695133837</v>
      </c>
      <c r="I100">
        <v>0.27786455975406898</v>
      </c>
      <c r="J100">
        <f>(Table2[[#This Row],[1M Return vs Nifty]]-AVERAGE(Table2[1M Return vs Nifty]))/_xlfn.STDEV.P(Table2[1M Return vs Nifty])</f>
        <v>-0.17307482823795045</v>
      </c>
      <c r="K100">
        <v>15.541560677243901</v>
      </c>
      <c r="L100">
        <f>(Table2[[#This Row],[6M Return vs Nifty]]-AVERAGE(Table2[6M Return vs Nifty]))/_xlfn.STDEV.P(Table2[6M Return vs Nifty])</f>
        <v>0.34341139507634755</v>
      </c>
      <c r="M100">
        <v>3.2029302720274901</v>
      </c>
      <c r="N100">
        <f>(Table2[[#This Row],[1W Return vs Nifty]]-AVERAGE(Table2[1W Return vs Nifty]))/_xlfn.STDEV.P(Table2[1W Return vs Nifty])</f>
        <v>0.43241447851891773</v>
      </c>
      <c r="O100">
        <v>425.45</v>
      </c>
      <c r="P100">
        <v>430.70896045114898</v>
      </c>
      <c r="Q100">
        <v>376.87355438036099</v>
      </c>
      <c r="R100">
        <v>53.260341458699401</v>
      </c>
      <c r="S100" s="2">
        <f>(Table2[[#This Row],[Close Price]]-Table2[[#This Row],[20D EMA]])/Table2[[#This Row],[20D EMA]]</f>
        <v>6.3462216476671491E-3</v>
      </c>
      <c r="T100" s="2">
        <f>(Table2[[#This Row],[Close Price]]-Table2[[#This Row],[50D EMA]])/Table2[[#This Row],[50D EMA]]</f>
        <v>-5.941275167501983E-3</v>
      </c>
      <c r="U100" s="2">
        <f>(Table2[[#This Row],[Close Price]]-Table2[[#This Row],[200D EMA]])/Table2[[#This Row],[200D EMA]]</f>
        <v>0.13605742569001819</v>
      </c>
      <c r="V100">
        <v>1.1777961539735899</v>
      </c>
      <c r="W100">
        <v>420.4</v>
      </c>
      <c r="X100">
        <v>428.8</v>
      </c>
      <c r="Y100">
        <v>420.55</v>
      </c>
      <c r="Z100">
        <v>445.45</v>
      </c>
      <c r="AA100">
        <v>424</v>
      </c>
      <c r="AB100">
        <v>444.9</v>
      </c>
      <c r="AC100" s="2">
        <f>(Table2[[#This Row],[Close Price]]/Table2[[#This Row],[Day Low]])-1</f>
        <v>1.8434823977164561E-2</v>
      </c>
      <c r="AD100" s="2">
        <f>(Table2[[#This Row],[Day High]]/Table2[[#This Row],[Close Price]])-1</f>
        <v>1.5181595235316259E-3</v>
      </c>
      <c r="AE100" s="2">
        <f>(Table2[[#This Row],[Close Price]]/Table2[[#This Row],[Current Week Low]])-1</f>
        <v>1.8071572940197234E-2</v>
      </c>
      <c r="AF100" s="2">
        <f>(Table2[[#This Row],[Current Week High]]/Table2[[#This Row],[Close Price]])-1</f>
        <v>4.0406399626299327E-2</v>
      </c>
      <c r="AG100" s="2">
        <f>(Table2[[#This Row],[Close Price]]/Table2[[#This Row],[Current Month Low]])-1</f>
        <v>9.7877358490565669E-3</v>
      </c>
      <c r="AH100" s="2">
        <f>(Table2[[#This Row],[Current Month High]]/Table2[[#This Row],[Close Price]])-1</f>
        <v>3.912180310638802E-2</v>
      </c>
      <c r="AI100">
        <v>17.2953404180777</v>
      </c>
      <c r="AJ100">
        <v>108.802731041209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-0.2</v>
      </c>
      <c r="AM100" t="s">
        <v>10295</v>
      </c>
      <c r="AN100">
        <v>1.88</v>
      </c>
      <c r="AO100" t="s">
        <v>10296</v>
      </c>
      <c r="AP100">
        <v>0.150896254192811</v>
      </c>
      <c r="AQ100">
        <f>(Table2[[#This Row],[Sharpe Ratio]]-AVERAGE(Table2[Sharpe Ratio]))/_xlfn.STDEV.P(Table2[Sharpe Ratio])</f>
        <v>1.0975002345992895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143</v>
      </c>
      <c r="AT100">
        <f>_xlfn.RANK.AVG(Table2[[#This Row],[6M Return vs Nifty Z-Score]],Table2[6M Return vs Nifty Z-Score])</f>
        <v>216</v>
      </c>
      <c r="AU100">
        <f>_xlfn.RANK.AVG(Table2[[#This Row],[Sharpe Ratio Z-Score]],Table2[Sharpe Ratio Z-Score])</f>
        <v>103</v>
      </c>
      <c r="AV100">
        <f>(Table2[[#This Row],[Rank 1Y]]+Table2[[#This Row],[Rank 6M]]+Table2[[#This Row],[Rank Sharpe]])/3</f>
        <v>154</v>
      </c>
    </row>
    <row r="101" spans="1:48" x14ac:dyDescent="0.3">
      <c r="A101" t="s">
        <v>142</v>
      </c>
      <c r="B101" t="s">
        <v>143</v>
      </c>
      <c r="C101" t="s">
        <v>10261</v>
      </c>
      <c r="D101" t="s">
        <v>144</v>
      </c>
      <c r="E101">
        <v>203630.95817095501</v>
      </c>
      <c r="F101">
        <v>234.09</v>
      </c>
      <c r="G101">
        <v>143.99442905542699</v>
      </c>
      <c r="H101">
        <f>(Table2[[#This Row],[1Y Return vs Nifty]]-AVERAGE(Table2[1Y Return vs Nifty]))/_xlfn.STDEV.P(Table2[1Y Return vs Nifty])</f>
        <v>1.4944264272073535</v>
      </c>
      <c r="I101">
        <v>12.5201376126118</v>
      </c>
      <c r="J101">
        <f>(Table2[[#This Row],[1M Return vs Nifty]]-AVERAGE(Table2[1M Return vs Nifty]))/_xlfn.STDEV.P(Table2[1M Return vs Nifty])</f>
        <v>1.0371080790983289</v>
      </c>
      <c r="K101">
        <v>51.281678800330504</v>
      </c>
      <c r="L101">
        <f>(Table2[[#This Row],[6M Return vs Nifty]]-AVERAGE(Table2[6M Return vs Nifty]))/_xlfn.STDEV.P(Table2[6M Return vs Nifty])</f>
        <v>1.5707590214165625</v>
      </c>
      <c r="M101">
        <v>1.41333370759378</v>
      </c>
      <c r="N101">
        <f>(Table2[[#This Row],[1W Return vs Nifty]]-AVERAGE(Table2[1W Return vs Nifty]))/_xlfn.STDEV.P(Table2[1W Return vs Nifty])</f>
        <v>5.0050799510214829E-2</v>
      </c>
      <c r="O101">
        <v>219.65</v>
      </c>
      <c r="P101">
        <v>206.74442848118301</v>
      </c>
      <c r="Q101">
        <v>165.49362647663801</v>
      </c>
      <c r="R101">
        <v>74.039895552179203</v>
      </c>
      <c r="S101" s="2">
        <f>(Table2[[#This Row],[Close Price]]-Table2[[#This Row],[20D EMA]])/Table2[[#This Row],[20D EMA]]</f>
        <v>6.5740951513771892E-2</v>
      </c>
      <c r="T101" s="2">
        <f>(Table2[[#This Row],[Close Price]]-Table2[[#This Row],[50D EMA]])/Table2[[#This Row],[50D EMA]]</f>
        <v>0.13226751366267592</v>
      </c>
      <c r="U101" s="2">
        <f>(Table2[[#This Row],[Close Price]]-Table2[[#This Row],[200D EMA]])/Table2[[#This Row],[200D EMA]]</f>
        <v>0.41449556084895772</v>
      </c>
      <c r="V101">
        <v>0.91171240096806505</v>
      </c>
      <c r="W101">
        <v>243</v>
      </c>
      <c r="X101">
        <v>278.7</v>
      </c>
      <c r="Y101">
        <v>224.1</v>
      </c>
      <c r="Z101">
        <v>238</v>
      </c>
      <c r="AA101">
        <v>228</v>
      </c>
      <c r="AB101">
        <v>238</v>
      </c>
      <c r="AC101" s="2">
        <f>(Table2[[#This Row],[Close Price]]/Table2[[#This Row],[Day Low]])-1</f>
        <v>-3.6666666666666625E-2</v>
      </c>
      <c r="AD101" s="2">
        <f>(Table2[[#This Row],[Day High]]/Table2[[#This Row],[Close Price]])-1</f>
        <v>0.19056773036011787</v>
      </c>
      <c r="AE101" s="2">
        <f>(Table2[[#This Row],[Close Price]]/Table2[[#This Row],[Current Week Low]])-1</f>
        <v>4.4578313253011981E-2</v>
      </c>
      <c r="AF101" s="2">
        <f>(Table2[[#This Row],[Current Week High]]/Table2[[#This Row],[Close Price]])-1</f>
        <v>1.6702977487291104E-2</v>
      </c>
      <c r="AG101" s="2">
        <f>(Table2[[#This Row],[Close Price]]/Table2[[#This Row],[Current Month Low]])-1</f>
        <v>2.6710526315789407E-2</v>
      </c>
      <c r="AH101" s="2">
        <f>(Table2[[#This Row],[Current Month High]]/Table2[[#This Row],[Close Price]])-1</f>
        <v>1.6702977487291104E-2</v>
      </c>
      <c r="AI101">
        <v>1.67029774872911</v>
      </c>
      <c r="AJ101">
        <v>186.875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0.02</v>
      </c>
      <c r="AM101" t="s">
        <v>10296</v>
      </c>
      <c r="AN101">
        <v>2.16</v>
      </c>
      <c r="AO101" t="s">
        <v>10296</v>
      </c>
      <c r="AP101">
        <v>5.0854160385273003E-2</v>
      </c>
      <c r="AQ101">
        <f>(Table2[[#This Row],[Sharpe Ratio]]-AVERAGE(Table2[Sharpe Ratio]))/_xlfn.STDEV.P(Table2[Sharpe Ratio])</f>
        <v>-5.9078737646035134E-2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4.0932655895864247</v>
      </c>
      <c r="AS101">
        <f>_xlfn.RANK.AVG(Table2[[#This Row],[1Y Return vs Nifty Z-Score]],Table2[1Y Return vs Nifty Z-Score])</f>
        <v>55</v>
      </c>
      <c r="AT101">
        <f>_xlfn.RANK.AVG(Table2[[#This Row],[6M Return vs Nifty Z-Score]],Table2[6M Return vs Nifty Z-Score])</f>
        <v>54</v>
      </c>
      <c r="AU101">
        <f>_xlfn.RANK.AVG(Table2[[#This Row],[Sharpe Ratio Z-Score]],Table2[Sharpe Ratio Z-Score])</f>
        <v>356</v>
      </c>
      <c r="AV101">
        <f>(Table2[[#This Row],[Rank 1Y]]+Table2[[#This Row],[Rank 6M]]+Table2[[#This Row],[Rank Sharpe]])/3</f>
        <v>155</v>
      </c>
    </row>
    <row r="102" spans="1:48" x14ac:dyDescent="0.3">
      <c r="A102" t="s">
        <v>1617</v>
      </c>
      <c r="B102" t="s">
        <v>1618</v>
      </c>
      <c r="C102" t="s">
        <v>10254</v>
      </c>
      <c r="D102" t="s">
        <v>986</v>
      </c>
      <c r="E102">
        <v>5453.1042520499996</v>
      </c>
      <c r="F102">
        <v>42.75</v>
      </c>
      <c r="G102">
        <v>136.33388900550599</v>
      </c>
      <c r="H102">
        <f>(Table2[[#This Row],[1Y Return vs Nifty]]-AVERAGE(Table2[1Y Return vs Nifty]))/_xlfn.STDEV.P(Table2[1Y Return vs Nifty])</f>
        <v>1.3868908660896335</v>
      </c>
      <c r="I102">
        <v>6.01090156546252</v>
      </c>
      <c r="J102">
        <f>(Table2[[#This Row],[1M Return vs Nifty]]-AVERAGE(Table2[1M Return vs Nifty]))/_xlfn.STDEV.P(Table2[1M Return vs Nifty])</f>
        <v>0.39365190310343057</v>
      </c>
      <c r="K102">
        <v>27.228850625303799</v>
      </c>
      <c r="L102">
        <f>(Table2[[#This Row],[6M Return vs Nifty]]-AVERAGE(Table2[6M Return vs Nifty]))/_xlfn.STDEV.P(Table2[6M Return vs Nifty])</f>
        <v>0.74476338632327399</v>
      </c>
      <c r="M102">
        <v>5.7414431877835996</v>
      </c>
      <c r="N102">
        <f>(Table2[[#This Row],[1W Return vs Nifty]]-AVERAGE(Table2[1W Return vs Nifty]))/_xlfn.STDEV.P(Table2[1W Return vs Nifty])</f>
        <v>0.97479098782271045</v>
      </c>
      <c r="O102">
        <v>41.99</v>
      </c>
      <c r="P102">
        <v>39.556017003519798</v>
      </c>
      <c r="Q102">
        <v>32.935502095649703</v>
      </c>
      <c r="R102">
        <v>51.9129998007704</v>
      </c>
      <c r="S102" s="2">
        <f>(Table2[[#This Row],[Close Price]]-Table2[[#This Row],[20D EMA]])/Table2[[#This Row],[20D EMA]]</f>
        <v>1.809954751131217E-2</v>
      </c>
      <c r="T102" s="2">
        <f>(Table2[[#This Row],[Close Price]]-Table2[[#This Row],[50D EMA]])/Table2[[#This Row],[50D EMA]]</f>
        <v>8.0745819180833914E-2</v>
      </c>
      <c r="U102" s="2">
        <f>(Table2[[#This Row],[Close Price]]-Table2[[#This Row],[200D EMA]])/Table2[[#This Row],[200D EMA]]</f>
        <v>0.29799144630761976</v>
      </c>
      <c r="V102">
        <v>1.12473749786826</v>
      </c>
      <c r="W102">
        <v>41.27</v>
      </c>
      <c r="X102">
        <v>43.08</v>
      </c>
      <c r="Y102">
        <v>42.31</v>
      </c>
      <c r="Z102">
        <v>46.1</v>
      </c>
      <c r="AA102">
        <v>42.31</v>
      </c>
      <c r="AB102">
        <v>44.6</v>
      </c>
      <c r="AC102" s="2">
        <f>(Table2[[#This Row],[Close Price]]/Table2[[#This Row],[Day Low]])-1</f>
        <v>3.586140053307485E-2</v>
      </c>
      <c r="AD102" s="2">
        <f>(Table2[[#This Row],[Day High]]/Table2[[#This Row],[Close Price]])-1</f>
        <v>7.7192982456140147E-3</v>
      </c>
      <c r="AE102" s="2">
        <f>(Table2[[#This Row],[Close Price]]/Table2[[#This Row],[Current Week Low]])-1</f>
        <v>1.039943275821309E-2</v>
      </c>
      <c r="AF102" s="2">
        <f>(Table2[[#This Row],[Current Week High]]/Table2[[#This Row],[Close Price]])-1</f>
        <v>7.83625730994153E-2</v>
      </c>
      <c r="AG102" s="2">
        <f>(Table2[[#This Row],[Close Price]]/Table2[[#This Row],[Current Month Low]])-1</f>
        <v>1.039943275821309E-2</v>
      </c>
      <c r="AH102" s="2">
        <f>(Table2[[#This Row],[Current Month High]]/Table2[[#This Row],[Close Price]])-1</f>
        <v>4.3274853801169577E-2</v>
      </c>
      <c r="AI102">
        <v>7.83625730994153</v>
      </c>
      <c r="AJ102">
        <v>167.1875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0.16</v>
      </c>
      <c r="AM102" t="s">
        <v>10296</v>
      </c>
      <c r="AN102">
        <v>2.0499999999999998</v>
      </c>
      <c r="AO102" t="s">
        <v>10296</v>
      </c>
      <c r="AP102">
        <v>7.9593159662818005E-2</v>
      </c>
      <c r="AQ102">
        <f>(Table2[[#This Row],[Sharpe Ratio]]-AVERAGE(Table2[Sharpe Ratio]))/_xlfn.STDEV.P(Table2[Sharpe Ratio])</f>
        <v>0.27317062842308676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3.7732677717621352</v>
      </c>
      <c r="AS102">
        <f>_xlfn.RANK.AVG(Table2[[#This Row],[1Y Return vs Nifty Z-Score]],Table2[1Y Return vs Nifty Z-Score])</f>
        <v>66</v>
      </c>
      <c r="AT102">
        <f>_xlfn.RANK.AVG(Table2[[#This Row],[6M Return vs Nifty Z-Score]],Table2[6M Return vs Nifty Z-Score])</f>
        <v>140</v>
      </c>
      <c r="AU102">
        <f>_xlfn.RANK.AVG(Table2[[#This Row],[Sharpe Ratio Z-Score]],Table2[Sharpe Ratio Z-Score])</f>
        <v>259</v>
      </c>
      <c r="AV102">
        <f>(Table2[[#This Row],[Rank 1Y]]+Table2[[#This Row],[Rank 6M]]+Table2[[#This Row],[Rank Sharpe]])/3</f>
        <v>155</v>
      </c>
    </row>
    <row r="103" spans="1:48" x14ac:dyDescent="0.3">
      <c r="A103" t="s">
        <v>868</v>
      </c>
      <c r="B103" t="s">
        <v>869</v>
      </c>
      <c r="C103" t="s">
        <v>10262</v>
      </c>
      <c r="D103" t="s">
        <v>92</v>
      </c>
      <c r="E103">
        <v>17727.323783849999</v>
      </c>
      <c r="F103">
        <v>3166.5</v>
      </c>
      <c r="G103">
        <v>30.743350928459101</v>
      </c>
      <c r="H103">
        <f>(Table2[[#This Row],[1Y Return vs Nifty]]-AVERAGE(Table2[1Y Return vs Nifty]))/_xlfn.STDEV.P(Table2[1Y Return vs Nifty])</f>
        <v>-9.5346376564597199E-2</v>
      </c>
      <c r="I103">
        <v>2.6922615746393599</v>
      </c>
      <c r="J103">
        <f>(Table2[[#This Row],[1M Return vs Nifty]]-AVERAGE(Table2[1M Return vs Nifty]))/_xlfn.STDEV.P(Table2[1M Return vs Nifty])</f>
        <v>6.5595064707776776E-2</v>
      </c>
      <c r="K103">
        <v>47.744629667235401</v>
      </c>
      <c r="L103">
        <f>(Table2[[#This Row],[6M Return vs Nifty]]-AVERAGE(Table2[6M Return vs Nifty]))/_xlfn.STDEV.P(Table2[6M Return vs Nifty])</f>
        <v>1.4492935902503246</v>
      </c>
      <c r="M103">
        <v>0.34389427974122999</v>
      </c>
      <c r="N103">
        <f>(Table2[[#This Row],[1W Return vs Nifty]]-AVERAGE(Table2[1W Return vs Nifty]))/_xlfn.STDEV.P(Table2[1W Return vs Nifty])</f>
        <v>-0.17844471855089522</v>
      </c>
      <c r="O103">
        <v>3206.99</v>
      </c>
      <c r="P103">
        <v>3078.5209135600799</v>
      </c>
      <c r="Q103">
        <v>2569.0673718821799</v>
      </c>
      <c r="R103">
        <v>44.062327925780998</v>
      </c>
      <c r="S103" s="2">
        <f>(Table2[[#This Row],[Close Price]]-Table2[[#This Row],[20D EMA]])/Table2[[#This Row],[20D EMA]]</f>
        <v>-1.2625546072797166E-2</v>
      </c>
      <c r="T103" s="2">
        <f>(Table2[[#This Row],[Close Price]]-Table2[[#This Row],[50D EMA]])/Table2[[#This Row],[50D EMA]]</f>
        <v>2.8578362437752254E-2</v>
      </c>
      <c r="U103" s="2">
        <f>(Table2[[#This Row],[Close Price]]-Table2[[#This Row],[200D EMA]])/Table2[[#This Row],[200D EMA]]</f>
        <v>0.23254844721340337</v>
      </c>
      <c r="V103">
        <v>0.90725544419679405</v>
      </c>
      <c r="W103">
        <v>3089.5</v>
      </c>
      <c r="X103">
        <v>3199</v>
      </c>
      <c r="Y103">
        <v>3160</v>
      </c>
      <c r="Z103">
        <v>3410.95</v>
      </c>
      <c r="AA103">
        <v>3160</v>
      </c>
      <c r="AB103">
        <v>3228.15</v>
      </c>
      <c r="AC103" s="2">
        <f>(Table2[[#This Row],[Close Price]]/Table2[[#This Row],[Day Low]])-1</f>
        <v>2.4923126719534006E-2</v>
      </c>
      <c r="AD103" s="2">
        <f>(Table2[[#This Row],[Day High]]/Table2[[#This Row],[Close Price]])-1</f>
        <v>1.0263698089373108E-2</v>
      </c>
      <c r="AE103" s="2">
        <f>(Table2[[#This Row],[Close Price]]/Table2[[#This Row],[Current Week Low]])-1</f>
        <v>2.0569620253163556E-3</v>
      </c>
      <c r="AF103" s="2">
        <f>(Table2[[#This Row],[Current Week High]]/Table2[[#This Row],[Close Price]])-1</f>
        <v>7.7198799936838647E-2</v>
      </c>
      <c r="AG103" s="2">
        <f>(Table2[[#This Row],[Close Price]]/Table2[[#This Row],[Current Month Low]])-1</f>
        <v>2.0569620253163556E-3</v>
      </c>
      <c r="AH103" s="2">
        <f>(Table2[[#This Row],[Current Month High]]/Table2[[#This Row],[Close Price]])-1</f>
        <v>1.9469445760303294E-2</v>
      </c>
      <c r="AI103">
        <v>15.4271277435654</v>
      </c>
      <c r="AJ103">
        <v>82.507204610951007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</v>
      </c>
      <c r="AM103">
        <v>0</v>
      </c>
      <c r="AN103">
        <v>-5.1100000000000003</v>
      </c>
      <c r="AO103" t="s">
        <v>10295</v>
      </c>
      <c r="AP103">
        <v>0.15931322709229401</v>
      </c>
      <c r="AQ103">
        <f>(Table2[[#This Row],[Sharpe Ratio]]-AVERAGE(Table2[Sharpe Ratio]))/_xlfn.STDEV.P(Table2[Sharpe Ratio])</f>
        <v>1.1948082126213098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2.4359057724639186</v>
      </c>
      <c r="AS103">
        <f>_xlfn.RANK.AVG(Table2[[#This Row],[1Y Return vs Nifty Z-Score]],Table2[1Y Return vs Nifty Z-Score])</f>
        <v>316</v>
      </c>
      <c r="AT103">
        <f>_xlfn.RANK.AVG(Table2[[#This Row],[6M Return vs Nifty Z-Score]],Table2[6M Return vs Nifty Z-Score])</f>
        <v>62</v>
      </c>
      <c r="AU103">
        <f>_xlfn.RANK.AVG(Table2[[#This Row],[Sharpe Ratio Z-Score]],Table2[Sharpe Ratio Z-Score])</f>
        <v>88</v>
      </c>
      <c r="AV103">
        <f>(Table2[[#This Row],[Rank 1Y]]+Table2[[#This Row],[Rank 6M]]+Table2[[#This Row],[Rank Sharpe]])/3</f>
        <v>155.33333333333334</v>
      </c>
    </row>
    <row r="104" spans="1:48" x14ac:dyDescent="0.3">
      <c r="A104" t="s">
        <v>1193</v>
      </c>
      <c r="B104" t="s">
        <v>1194</v>
      </c>
      <c r="C104" t="s">
        <v>626</v>
      </c>
      <c r="D104" t="s">
        <v>465</v>
      </c>
      <c r="E104">
        <v>9885.7074600899996</v>
      </c>
      <c r="F104">
        <v>377.85</v>
      </c>
      <c r="G104">
        <v>155.44516607794799</v>
      </c>
      <c r="H104">
        <f>(Table2[[#This Row],[1Y Return vs Nifty]]-AVERAGE(Table2[1Y Return vs Nifty]))/_xlfn.STDEV.P(Table2[1Y Return vs Nifty])</f>
        <v>1.6551672395918462</v>
      </c>
      <c r="I104">
        <v>-2.6726874403576502</v>
      </c>
      <c r="J104">
        <f>(Table2[[#This Row],[1M Return vs Nifty]]-AVERAGE(Table2[1M Return vs Nifty]))/_xlfn.STDEV.P(Table2[1M Return vs Nifty])</f>
        <v>-0.46474513997867406</v>
      </c>
      <c r="K104">
        <v>7.7869844797249996</v>
      </c>
      <c r="L104">
        <f>(Table2[[#This Row],[6M Return vs Nifty]]-AVERAGE(Table2[6M Return vs Nifty]))/_xlfn.STDEV.P(Table2[6M Return vs Nifty])</f>
        <v>7.7112311885819074E-2</v>
      </c>
      <c r="M104">
        <v>-7.0465969261200598</v>
      </c>
      <c r="N104">
        <f>(Table2[[#This Row],[1W Return vs Nifty]]-AVERAGE(Table2[1W Return vs Nifty]))/_xlfn.STDEV.P(Table2[1W Return vs Nifty])</f>
        <v>-1.7574907802808952</v>
      </c>
      <c r="O104">
        <v>379.23</v>
      </c>
      <c r="P104">
        <v>369.53382663774897</v>
      </c>
      <c r="Q104">
        <v>300.953662026762</v>
      </c>
      <c r="R104">
        <v>47.669716977262397</v>
      </c>
      <c r="S104" s="2">
        <f>(Table2[[#This Row],[Close Price]]-Table2[[#This Row],[20D EMA]])/Table2[[#This Row],[20D EMA]]</f>
        <v>-3.6389526145083335E-3</v>
      </c>
      <c r="T104" s="2">
        <f>(Table2[[#This Row],[Close Price]]-Table2[[#This Row],[50D EMA]])/Table2[[#This Row],[50D EMA]]</f>
        <v>2.2504498269933289E-2</v>
      </c>
      <c r="U104" s="2">
        <f>(Table2[[#This Row],[Close Price]]-Table2[[#This Row],[200D EMA]])/Table2[[#This Row],[200D EMA]]</f>
        <v>0.25550889613830347</v>
      </c>
      <c r="V104">
        <v>0.80294543218124304</v>
      </c>
      <c r="W104">
        <v>369</v>
      </c>
      <c r="X104">
        <v>378.75</v>
      </c>
      <c r="Y104">
        <v>368</v>
      </c>
      <c r="Z104">
        <v>402</v>
      </c>
      <c r="AA104">
        <v>371</v>
      </c>
      <c r="AB104">
        <v>386.5</v>
      </c>
      <c r="AC104" s="2">
        <f>(Table2[[#This Row],[Close Price]]/Table2[[#This Row],[Day Low]])-1</f>
        <v>2.3983739837398543E-2</v>
      </c>
      <c r="AD104" s="2">
        <f>(Table2[[#This Row],[Day High]]/Table2[[#This Row],[Close Price]])-1</f>
        <v>2.3818975784040131E-3</v>
      </c>
      <c r="AE104" s="2">
        <f>(Table2[[#This Row],[Close Price]]/Table2[[#This Row],[Current Week Low]])-1</f>
        <v>2.676630434782612E-2</v>
      </c>
      <c r="AF104" s="2">
        <f>(Table2[[#This Row],[Current Week High]]/Table2[[#This Row],[Close Price]])-1</f>
        <v>6.3914251687177348E-2</v>
      </c>
      <c r="AG104" s="2">
        <f>(Table2[[#This Row],[Close Price]]/Table2[[#This Row],[Current Month Low]])-1</f>
        <v>1.8463611859838247E-2</v>
      </c>
      <c r="AH104" s="2">
        <f>(Table2[[#This Row],[Current Month High]]/Table2[[#This Row],[Close Price]])-1</f>
        <v>2.2892682281328458E-2</v>
      </c>
      <c r="AI104">
        <v>6.8281063914251403</v>
      </c>
      <c r="AJ104">
        <v>185.49301095579901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-7.0000000000000007E-2</v>
      </c>
      <c r="AM104" t="s">
        <v>10295</v>
      </c>
      <c r="AN104">
        <v>0.84</v>
      </c>
      <c r="AO104" t="s">
        <v>10296</v>
      </c>
      <c r="AP104">
        <v>0.14336716143645001</v>
      </c>
      <c r="AQ104">
        <f>(Table2[[#This Row],[Sharpe Ratio]]-AVERAGE(Table2[Sharpe Ratio]))/_xlfn.STDEV.P(Table2[Sharpe Ratio])</f>
        <v>1.0104569708023097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0.52050060202040527</v>
      </c>
      <c r="AS104">
        <f>_xlfn.RANK.AVG(Table2[[#This Row],[1Y Return vs Nifty Z-Score]],Table2[1Y Return vs Nifty Z-Score])</f>
        <v>47</v>
      </c>
      <c r="AT104">
        <f>_xlfn.RANK.AVG(Table2[[#This Row],[6M Return vs Nifty Z-Score]],Table2[6M Return vs Nifty Z-Score])</f>
        <v>300</v>
      </c>
      <c r="AU104">
        <f>_xlfn.RANK.AVG(Table2[[#This Row],[Sharpe Ratio Z-Score]],Table2[Sharpe Ratio Z-Score])</f>
        <v>121</v>
      </c>
      <c r="AV104">
        <f>(Table2[[#This Row],[Rank 1Y]]+Table2[[#This Row],[Rank 6M]]+Table2[[#This Row],[Rank Sharpe]])/3</f>
        <v>156</v>
      </c>
    </row>
    <row r="105" spans="1:48" x14ac:dyDescent="0.3">
      <c r="A105" t="s">
        <v>1197</v>
      </c>
      <c r="B105" t="s">
        <v>1198</v>
      </c>
      <c r="C105" t="s">
        <v>10259</v>
      </c>
      <c r="D105" t="s">
        <v>1199</v>
      </c>
      <c r="E105">
        <v>9803.9174659799992</v>
      </c>
      <c r="F105">
        <v>481.8</v>
      </c>
      <c r="G105">
        <v>135.033657045127</v>
      </c>
      <c r="H105">
        <f>(Table2[[#This Row],[1Y Return vs Nifty]]-AVERAGE(Table2[1Y Return vs Nifty]))/_xlfn.STDEV.P(Table2[1Y Return vs Nifty])</f>
        <v>1.3686387360137664</v>
      </c>
      <c r="I105">
        <v>-0.59766773550028196</v>
      </c>
      <c r="J105">
        <f>(Table2[[#This Row],[1M Return vs Nifty]]-AVERAGE(Table2[1M Return vs Nifty]))/_xlfn.STDEV.P(Table2[1M Return vs Nifty])</f>
        <v>-0.25962364265851945</v>
      </c>
      <c r="K105">
        <v>22.6026523136713</v>
      </c>
      <c r="L105">
        <f>(Table2[[#This Row],[6M Return vs Nifty]]-AVERAGE(Table2[6M Return vs Nifty]))/_xlfn.STDEV.P(Table2[6M Return vs Nifty])</f>
        <v>0.58589559810817171</v>
      </c>
      <c r="M105">
        <v>-1.7506845180442001</v>
      </c>
      <c r="N105">
        <f>(Table2[[#This Row],[1W Return vs Nifty]]-AVERAGE(Table2[1W Return vs Nifty]))/_xlfn.STDEV.P(Table2[1W Return vs Nifty])</f>
        <v>-0.62597064199738572</v>
      </c>
      <c r="O105">
        <v>501.22</v>
      </c>
      <c r="P105">
        <v>490.41958320798199</v>
      </c>
      <c r="Q105">
        <v>381.94507554394102</v>
      </c>
      <c r="R105">
        <v>33.3276875825741</v>
      </c>
      <c r="S105" s="2">
        <f>(Table2[[#This Row],[Close Price]]-Table2[[#This Row],[20D EMA]])/Table2[[#This Row],[20D EMA]]</f>
        <v>-3.8745461074977089E-2</v>
      </c>
      <c r="T105" s="2">
        <f>(Table2[[#This Row],[Close Price]]-Table2[[#This Row],[50D EMA]])/Table2[[#This Row],[50D EMA]]</f>
        <v>-1.7575936000758144E-2</v>
      </c>
      <c r="U105" s="2">
        <f>(Table2[[#This Row],[Close Price]]-Table2[[#This Row],[200D EMA]])/Table2[[#This Row],[200D EMA]]</f>
        <v>0.26143791568421765</v>
      </c>
      <c r="V105">
        <v>0.52670231504547305</v>
      </c>
      <c r="W105">
        <v>471</v>
      </c>
      <c r="X105">
        <v>479.7</v>
      </c>
      <c r="Y105">
        <v>480.55</v>
      </c>
      <c r="Z105">
        <v>519</v>
      </c>
      <c r="AA105">
        <v>480.55</v>
      </c>
      <c r="AB105">
        <v>506</v>
      </c>
      <c r="AC105" s="2">
        <f>(Table2[[#This Row],[Close Price]]/Table2[[#This Row],[Day Low]])-1</f>
        <v>2.2929936305732479E-2</v>
      </c>
      <c r="AD105" s="2">
        <f>(Table2[[#This Row],[Day High]]/Table2[[#This Row],[Close Price]])-1</f>
        <v>-4.3586550435865679E-3</v>
      </c>
      <c r="AE105" s="2">
        <f>(Table2[[#This Row],[Close Price]]/Table2[[#This Row],[Current Week Low]])-1</f>
        <v>2.6011861408803405E-3</v>
      </c>
      <c r="AF105" s="2">
        <f>(Table2[[#This Row],[Current Week High]]/Table2[[#This Row],[Close Price]])-1</f>
        <v>7.7210460772104472E-2</v>
      </c>
      <c r="AG105" s="2">
        <f>(Table2[[#This Row],[Close Price]]/Table2[[#This Row],[Current Month Low]])-1</f>
        <v>2.6011861408803405E-3</v>
      </c>
      <c r="AH105" s="2">
        <f>(Table2[[#This Row],[Current Month High]]/Table2[[#This Row],[Close Price]])-1</f>
        <v>5.0228310502283158E-2</v>
      </c>
      <c r="AI105">
        <v>22.042341220423399</v>
      </c>
      <c r="AJ105">
        <v>163.927691043549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7.0000000000000007E-2</v>
      </c>
      <c r="AM105" t="s">
        <v>10296</v>
      </c>
      <c r="AN105">
        <v>-8.9499999999999993</v>
      </c>
      <c r="AO105" t="s">
        <v>10295</v>
      </c>
      <c r="AP105">
        <v>8.9187836988505007E-2</v>
      </c>
      <c r="AQ105">
        <f>(Table2[[#This Row],[Sharpe Ratio]]-AVERAGE(Table2[Sharpe Ratio]))/_xlfn.STDEV.P(Table2[Sharpe Ratio])</f>
        <v>0.38409395697433757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1.4530340064403706</v>
      </c>
      <c r="AS105">
        <f>_xlfn.RANK.AVG(Table2[[#This Row],[1Y Return vs Nifty Z-Score]],Table2[1Y Return vs Nifty Z-Score])</f>
        <v>67</v>
      </c>
      <c r="AT105">
        <f>_xlfn.RANK.AVG(Table2[[#This Row],[6M Return vs Nifty Z-Score]],Table2[6M Return vs Nifty Z-Score])</f>
        <v>165</v>
      </c>
      <c r="AU105">
        <f>_xlfn.RANK.AVG(Table2[[#This Row],[Sharpe Ratio Z-Score]],Table2[Sharpe Ratio Z-Score])</f>
        <v>238</v>
      </c>
      <c r="AV105">
        <f>(Table2[[#This Row],[Rank 1Y]]+Table2[[#This Row],[Rank 6M]]+Table2[[#This Row],[Rank Sharpe]])/3</f>
        <v>156.66666666666666</v>
      </c>
    </row>
    <row r="106" spans="1:48" x14ac:dyDescent="0.3">
      <c r="A106" t="s">
        <v>789</v>
      </c>
      <c r="B106" t="s">
        <v>790</v>
      </c>
      <c r="C106" t="s">
        <v>10264</v>
      </c>
      <c r="D106" t="s">
        <v>133</v>
      </c>
      <c r="E106">
        <v>20255.885702039999</v>
      </c>
      <c r="F106">
        <v>1788.2</v>
      </c>
      <c r="G106">
        <v>179.44314690930901</v>
      </c>
      <c r="H106">
        <f>(Table2[[#This Row],[1Y Return vs Nifty]]-AVERAGE(Table2[1Y Return vs Nifty]))/_xlfn.STDEV.P(Table2[1Y Return vs Nifty])</f>
        <v>1.9920411828876987</v>
      </c>
      <c r="I106">
        <v>-12.275489375048499</v>
      </c>
      <c r="J106">
        <f>(Table2[[#This Row],[1M Return vs Nifty]]-AVERAGE(Table2[1M Return vs Nifty]))/_xlfn.STDEV.P(Table2[1M Return vs Nifty])</f>
        <v>-1.4140089501977968</v>
      </c>
      <c r="K106">
        <v>13.1317635807715</v>
      </c>
      <c r="L106">
        <f>(Table2[[#This Row],[6M Return vs Nifty]]-AVERAGE(Table2[6M Return vs Nifty]))/_xlfn.STDEV.P(Table2[6M Return vs Nifty])</f>
        <v>0.26065680718911782</v>
      </c>
      <c r="M106">
        <v>-3.7951555352682398</v>
      </c>
      <c r="N106">
        <f>(Table2[[#This Row],[1W Return vs Nifty]]-AVERAGE(Table2[1W Return vs Nifty]))/_xlfn.STDEV.P(Table2[1W Return vs Nifty])</f>
        <v>-1.0627905796908939</v>
      </c>
      <c r="O106">
        <v>1870.15</v>
      </c>
      <c r="P106">
        <v>1869.3612046550199</v>
      </c>
      <c r="Q106">
        <v>1483.9544965208299</v>
      </c>
      <c r="R106">
        <v>37.325129323965797</v>
      </c>
      <c r="S106" s="2">
        <f>(Table2[[#This Row],[Close Price]]-Table2[[#This Row],[20D EMA]])/Table2[[#This Row],[20D EMA]]</f>
        <v>-4.3820014437344623E-2</v>
      </c>
      <c r="T106" s="2">
        <f>(Table2[[#This Row],[Close Price]]-Table2[[#This Row],[50D EMA]])/Table2[[#This Row],[50D EMA]]</f>
        <v>-4.3416544888657697E-2</v>
      </c>
      <c r="U106" s="2">
        <f>(Table2[[#This Row],[Close Price]]-Table2[[#This Row],[200D EMA]])/Table2[[#This Row],[200D EMA]]</f>
        <v>0.20502347221055742</v>
      </c>
      <c r="V106">
        <v>1.23049816088699</v>
      </c>
      <c r="W106">
        <v>1711.1</v>
      </c>
      <c r="X106">
        <v>1780</v>
      </c>
      <c r="Y106">
        <v>1775</v>
      </c>
      <c r="Z106">
        <v>1838</v>
      </c>
      <c r="AA106">
        <v>1775</v>
      </c>
      <c r="AB106">
        <v>1800.95</v>
      </c>
      <c r="AC106" s="2">
        <f>(Table2[[#This Row],[Close Price]]/Table2[[#This Row],[Day Low]])-1</f>
        <v>4.5058734147624513E-2</v>
      </c>
      <c r="AD106" s="2">
        <f>(Table2[[#This Row],[Day High]]/Table2[[#This Row],[Close Price]])-1</f>
        <v>-4.5856168213846971E-3</v>
      </c>
      <c r="AE106" s="2">
        <f>(Table2[[#This Row],[Close Price]]/Table2[[#This Row],[Current Week Low]])-1</f>
        <v>7.4366197183097782E-3</v>
      </c>
      <c r="AF106" s="2">
        <f>(Table2[[#This Row],[Current Week High]]/Table2[[#This Row],[Close Price]])-1</f>
        <v>2.7849233866457768E-2</v>
      </c>
      <c r="AG106" s="2">
        <f>(Table2[[#This Row],[Close Price]]/Table2[[#This Row],[Current Month Low]])-1</f>
        <v>7.4366197183097782E-3</v>
      </c>
      <c r="AH106" s="2">
        <f>(Table2[[#This Row],[Current Month High]]/Table2[[#This Row],[Close Price]])-1</f>
        <v>7.1300749356895121E-3</v>
      </c>
      <c r="AI106">
        <v>20.836786347835599</v>
      </c>
      <c r="AJ106">
        <v>231.38327535476699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-0.04</v>
      </c>
      <c r="AM106" t="s">
        <v>10295</v>
      </c>
      <c r="AN106">
        <v>-5.24</v>
      </c>
      <c r="AO106" t="s">
        <v>10295</v>
      </c>
      <c r="AP106">
        <v>0.102506385330749</v>
      </c>
      <c r="AQ106">
        <f>(Table2[[#This Row],[Sharpe Ratio]]-AVERAGE(Table2[Sharpe Ratio]))/_xlfn.STDEV.P(Table2[Sharpe Ratio])</f>
        <v>0.53806867268856995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0.31396713287669598</v>
      </c>
      <c r="AS106">
        <f>_xlfn.RANK.AVG(Table2[[#This Row],[1Y Return vs Nifty Z-Score]],Table2[1Y Return vs Nifty Z-Score])</f>
        <v>29</v>
      </c>
      <c r="AT106">
        <f>_xlfn.RANK.AVG(Table2[[#This Row],[6M Return vs Nifty Z-Score]],Table2[6M Return vs Nifty Z-Score])</f>
        <v>239</v>
      </c>
      <c r="AU106">
        <f>_xlfn.RANK.AVG(Table2[[#This Row],[Sharpe Ratio Z-Score]],Table2[Sharpe Ratio Z-Score])</f>
        <v>205</v>
      </c>
      <c r="AV106">
        <f>(Table2[[#This Row],[Rank 1Y]]+Table2[[#This Row],[Rank 6M]]+Table2[[#This Row],[Rank Sharpe]])/3</f>
        <v>157.66666666666666</v>
      </c>
    </row>
    <row r="107" spans="1:48" x14ac:dyDescent="0.3">
      <c r="A107" t="s">
        <v>1141</v>
      </c>
      <c r="B107" t="s">
        <v>1142</v>
      </c>
      <c r="C107" t="s">
        <v>10254</v>
      </c>
      <c r="D107" t="s">
        <v>396</v>
      </c>
      <c r="E107">
        <v>10657.843280454999</v>
      </c>
      <c r="F107">
        <v>306.95</v>
      </c>
      <c r="G107">
        <v>39.490380496685297</v>
      </c>
      <c r="H107">
        <f>(Table2[[#This Row],[1Y Return vs Nifty]]-AVERAGE(Table2[1Y Return vs Nifty]))/_xlfn.STDEV.P(Table2[1Y Return vs Nifty])</f>
        <v>2.7440884725446119E-2</v>
      </c>
      <c r="I107">
        <v>8.9308004851078397</v>
      </c>
      <c r="J107">
        <f>(Table2[[#This Row],[1M Return vs Nifty]]-AVERAGE(Table2[1M Return vs Nifty]))/_xlfn.STDEV.P(Table2[1M Return vs Nifty])</f>
        <v>0.6822920721674246</v>
      </c>
      <c r="K107">
        <v>38.820216087151202</v>
      </c>
      <c r="L107">
        <f>(Table2[[#This Row],[6M Return vs Nifty]]-AVERAGE(Table2[6M Return vs Nifty]))/_xlfn.STDEV.P(Table2[6M Return vs Nifty])</f>
        <v>1.1428212449079818</v>
      </c>
      <c r="M107">
        <v>-1.4400067236013101</v>
      </c>
      <c r="N107">
        <f>(Table2[[#This Row],[1W Return vs Nifty]]-AVERAGE(Table2[1W Return vs Nifty]))/_xlfn.STDEV.P(Table2[1W Return vs Nifty])</f>
        <v>-0.55959148882378618</v>
      </c>
      <c r="O107">
        <v>284.08</v>
      </c>
      <c r="P107">
        <v>262.81045359727602</v>
      </c>
      <c r="Q107">
        <v>215.12868460621601</v>
      </c>
      <c r="R107">
        <v>78.489671169878207</v>
      </c>
      <c r="S107" s="2">
        <f>(Table2[[#This Row],[Close Price]]-Table2[[#This Row],[20D EMA]])/Table2[[#This Row],[20D EMA]]</f>
        <v>8.0505491410870197E-2</v>
      </c>
      <c r="T107" s="2">
        <f>(Table2[[#This Row],[Close Price]]-Table2[[#This Row],[50D EMA]])/Table2[[#This Row],[50D EMA]]</f>
        <v>0.16795201940620774</v>
      </c>
      <c r="U107" s="2">
        <f>(Table2[[#This Row],[Close Price]]-Table2[[#This Row],[200D EMA]])/Table2[[#This Row],[200D EMA]]</f>
        <v>0.4268204194241183</v>
      </c>
      <c r="V107">
        <v>0.85206421843955404</v>
      </c>
      <c r="W107">
        <v>302</v>
      </c>
      <c r="X107">
        <v>315.60000000000002</v>
      </c>
      <c r="Y107">
        <v>284.3</v>
      </c>
      <c r="Z107">
        <v>312.5</v>
      </c>
      <c r="AA107">
        <v>289</v>
      </c>
      <c r="AB107">
        <v>312.5</v>
      </c>
      <c r="AC107" s="2">
        <f>(Table2[[#This Row],[Close Price]]/Table2[[#This Row],[Day Low]])-1</f>
        <v>1.6390728476821215E-2</v>
      </c>
      <c r="AD107" s="2">
        <f>(Table2[[#This Row],[Day High]]/Table2[[#This Row],[Close Price]])-1</f>
        <v>2.8180485421078538E-2</v>
      </c>
      <c r="AE107" s="2">
        <f>(Table2[[#This Row],[Close Price]]/Table2[[#This Row],[Current Week Low]])-1</f>
        <v>7.9669363348575439E-2</v>
      </c>
      <c r="AF107" s="2">
        <f>(Table2[[#This Row],[Current Week High]]/Table2[[#This Row],[Close Price]])-1</f>
        <v>1.8081120703697717E-2</v>
      </c>
      <c r="AG107" s="2">
        <f>(Table2[[#This Row],[Close Price]]/Table2[[#This Row],[Current Month Low]])-1</f>
        <v>6.2110726643598513E-2</v>
      </c>
      <c r="AH107" s="2">
        <f>(Table2[[#This Row],[Current Month High]]/Table2[[#This Row],[Close Price]])-1</f>
        <v>1.8081120703697717E-2</v>
      </c>
      <c r="AI107">
        <v>1.80811207036977</v>
      </c>
      <c r="AJ107">
        <v>109.3792633015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0.22</v>
      </c>
      <c r="AM107" t="s">
        <v>10296</v>
      </c>
      <c r="AN107">
        <v>4.9400000000000004</v>
      </c>
      <c r="AO107" t="s">
        <v>10296</v>
      </c>
      <c r="AP107">
        <v>0.14749107428788699</v>
      </c>
      <c r="AQ107">
        <f>(Table2[[#This Row],[Sharpe Ratio]]-AVERAGE(Table2[Sharpe Ratio]))/_xlfn.STDEV.P(Table2[Sharpe Ratio])</f>
        <v>1.0581332109309913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2.3510959239080576</v>
      </c>
      <c r="AS107">
        <f>_xlfn.RANK.AVG(Table2[[#This Row],[1Y Return vs Nifty Z-Score]],Table2[1Y Return vs Nifty Z-Score])</f>
        <v>277</v>
      </c>
      <c r="AT107">
        <f>_xlfn.RANK.AVG(Table2[[#This Row],[6M Return vs Nifty Z-Score]],Table2[6M Return vs Nifty Z-Score])</f>
        <v>85</v>
      </c>
      <c r="AU107">
        <f>_xlfn.RANK.AVG(Table2[[#This Row],[Sharpe Ratio Z-Score]],Table2[Sharpe Ratio Z-Score])</f>
        <v>112</v>
      </c>
      <c r="AV107">
        <f>(Table2[[#This Row],[Rank 1Y]]+Table2[[#This Row],[Rank 6M]]+Table2[[#This Row],[Rank Sharpe]])/3</f>
        <v>158</v>
      </c>
    </row>
    <row r="108" spans="1:48" x14ac:dyDescent="0.3">
      <c r="A108" t="s">
        <v>1330</v>
      </c>
      <c r="B108" t="s">
        <v>1331</v>
      </c>
      <c r="C108" t="s">
        <v>10262</v>
      </c>
      <c r="D108" t="s">
        <v>685</v>
      </c>
      <c r="E108">
        <v>8434.6005984750009</v>
      </c>
      <c r="F108">
        <v>262.05</v>
      </c>
      <c r="G108">
        <v>121.645591521</v>
      </c>
      <c r="H108">
        <f>(Table2[[#This Row],[1Y Return vs Nifty]]-AVERAGE(Table2[1Y Return vs Nifty]))/_xlfn.STDEV.P(Table2[1Y Return vs Nifty])</f>
        <v>1.1807024901308609</v>
      </c>
      <c r="I108">
        <v>2.1796677559854301</v>
      </c>
      <c r="J108">
        <f>(Table2[[#This Row],[1M Return vs Nifty]]-AVERAGE(Table2[1M Return vs Nifty]))/_xlfn.STDEV.P(Table2[1M Return vs Nifty])</f>
        <v>1.4923733079830982E-2</v>
      </c>
      <c r="K108">
        <v>5.01804043480585</v>
      </c>
      <c r="L108">
        <f>(Table2[[#This Row],[6M Return vs Nifty]]-AVERAGE(Table2[6M Return vs Nifty]))/_xlfn.STDEV.P(Table2[6M Return vs Nifty])</f>
        <v>-1.7975703472617389E-2</v>
      </c>
      <c r="M108">
        <v>0.73811516796471599</v>
      </c>
      <c r="N108">
        <f>(Table2[[#This Row],[1W Return vs Nifty]]-AVERAGE(Table2[1W Return vs Nifty]))/_xlfn.STDEV.P(Table2[1W Return vs Nifty])</f>
        <v>-9.4215819055377514E-2</v>
      </c>
      <c r="O108">
        <v>265.94</v>
      </c>
      <c r="P108">
        <v>242.16708695486699</v>
      </c>
      <c r="Q108">
        <v>187.96130130060001</v>
      </c>
      <c r="R108">
        <v>41.1392052201005</v>
      </c>
      <c r="S108" s="2">
        <f>(Table2[[#This Row],[Close Price]]-Table2[[#This Row],[20D EMA]])/Table2[[#This Row],[20D EMA]]</f>
        <v>-1.4627359554786742E-2</v>
      </c>
      <c r="T108" s="2">
        <f>(Table2[[#This Row],[Close Price]]-Table2[[#This Row],[50D EMA]])/Table2[[#This Row],[50D EMA]]</f>
        <v>8.2104109584630006E-2</v>
      </c>
      <c r="U108" s="2">
        <f>(Table2[[#This Row],[Close Price]]-Table2[[#This Row],[200D EMA]])/Table2[[#This Row],[200D EMA]]</f>
        <v>0.39416996044793551</v>
      </c>
      <c r="V108">
        <v>0.94267749392001898</v>
      </c>
      <c r="W108">
        <v>253.75</v>
      </c>
      <c r="X108">
        <v>262.60000000000002</v>
      </c>
      <c r="Y108">
        <v>261.10000000000002</v>
      </c>
      <c r="Z108">
        <v>283.99</v>
      </c>
      <c r="AA108">
        <v>261.10000000000002</v>
      </c>
      <c r="AB108">
        <v>272.45</v>
      </c>
      <c r="AC108" s="2">
        <f>(Table2[[#This Row],[Close Price]]/Table2[[#This Row],[Day Low]])-1</f>
        <v>3.270935960591137E-2</v>
      </c>
      <c r="AD108" s="2">
        <f>(Table2[[#This Row],[Day High]]/Table2[[#This Row],[Close Price]])-1</f>
        <v>2.0988360999809608E-3</v>
      </c>
      <c r="AE108" s="2">
        <f>(Table2[[#This Row],[Close Price]]/Table2[[#This Row],[Current Week Low]])-1</f>
        <v>3.6384527001147582E-3</v>
      </c>
      <c r="AF108" s="2">
        <f>(Table2[[#This Row],[Current Week High]]/Table2[[#This Row],[Close Price]])-1</f>
        <v>8.3724480061057038E-2</v>
      </c>
      <c r="AG108" s="2">
        <f>(Table2[[#This Row],[Close Price]]/Table2[[#This Row],[Current Month Low]])-1</f>
        <v>3.6384527001147582E-3</v>
      </c>
      <c r="AH108" s="2">
        <f>(Table2[[#This Row],[Current Month High]]/Table2[[#This Row],[Close Price]])-1</f>
        <v>3.9687082617820835E-2</v>
      </c>
      <c r="AI108">
        <v>13.1425300515168</v>
      </c>
      <c r="AJ108">
        <v>162.838515546639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</v>
      </c>
      <c r="AM108" t="s">
        <v>10296</v>
      </c>
      <c r="AN108">
        <v>-7.16</v>
      </c>
      <c r="AO108" t="s">
        <v>10295</v>
      </c>
      <c r="AP108">
        <v>0.17791603982322601</v>
      </c>
      <c r="AQ108">
        <f>(Table2[[#This Row],[Sharpe Ratio]]-AVERAGE(Table2[Sharpe Ratio]))/_xlfn.STDEV.P(Table2[Sharpe Ratio])</f>
        <v>1.4098739035754151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2.4933086042581123</v>
      </c>
      <c r="AS108">
        <f>_xlfn.RANK.AVG(Table2[[#This Row],[1Y Return vs Nifty Z-Score]],Table2[1Y Return vs Nifty Z-Score])</f>
        <v>80</v>
      </c>
      <c r="AT108">
        <f>_xlfn.RANK.AVG(Table2[[#This Row],[6M Return vs Nifty Z-Score]],Table2[6M Return vs Nifty Z-Score])</f>
        <v>331</v>
      </c>
      <c r="AU108">
        <f>_xlfn.RANK.AVG(Table2[[#This Row],[Sharpe Ratio Z-Score]],Table2[Sharpe Ratio Z-Score])</f>
        <v>64</v>
      </c>
      <c r="AV108">
        <f>(Table2[[#This Row],[Rank 1Y]]+Table2[[#This Row],[Rank 6M]]+Table2[[#This Row],[Rank Sharpe]])/3</f>
        <v>158.33333333333334</v>
      </c>
    </row>
    <row r="109" spans="1:48" x14ac:dyDescent="0.3">
      <c r="A109" t="s">
        <v>1480</v>
      </c>
      <c r="B109" t="s">
        <v>1481</v>
      </c>
      <c r="C109" t="s">
        <v>6533</v>
      </c>
      <c r="D109" t="s">
        <v>384</v>
      </c>
      <c r="E109">
        <v>6786.1370545720001</v>
      </c>
      <c r="F109">
        <v>218.44</v>
      </c>
      <c r="G109">
        <v>157.49899585701499</v>
      </c>
      <c r="H109">
        <f>(Table2[[#This Row],[1Y Return vs Nifty]]-AVERAGE(Table2[1Y Return vs Nifty]))/_xlfn.STDEV.P(Table2[1Y Return vs Nifty])</f>
        <v>1.6839980708769762</v>
      </c>
      <c r="I109">
        <v>-0.22017936261110299</v>
      </c>
      <c r="J109">
        <f>(Table2[[#This Row],[1M Return vs Nifty]]-AVERAGE(Table2[1M Return vs Nifty]))/_xlfn.STDEV.P(Table2[1M Return vs Nifty])</f>
        <v>-0.2223078619520901</v>
      </c>
      <c r="K109">
        <v>14.675311065518001</v>
      </c>
      <c r="L109">
        <f>(Table2[[#This Row],[6M Return vs Nifty]]-AVERAGE(Table2[6M Return vs Nifty]))/_xlfn.STDEV.P(Table2[6M Return vs Nifty])</f>
        <v>0.31366360853830755</v>
      </c>
      <c r="M109">
        <v>2.2241404066866401</v>
      </c>
      <c r="N109">
        <f>(Table2[[#This Row],[1W Return vs Nifty]]-AVERAGE(Table2[1W Return vs Nifty]))/_xlfn.STDEV.P(Table2[1W Return vs Nifty])</f>
        <v>0.22328706884120245</v>
      </c>
      <c r="O109">
        <v>211.47</v>
      </c>
      <c r="P109">
        <v>202.494067499913</v>
      </c>
      <c r="Q109">
        <v>166.42716124904399</v>
      </c>
      <c r="R109">
        <v>68.369509279088803</v>
      </c>
      <c r="S109" s="2">
        <f>(Table2[[#This Row],[Close Price]]-Table2[[#This Row],[20D EMA]])/Table2[[#This Row],[20D EMA]]</f>
        <v>3.2959757885279231E-2</v>
      </c>
      <c r="T109" s="2">
        <f>(Table2[[#This Row],[Close Price]]-Table2[[#This Row],[50D EMA]])/Table2[[#This Row],[50D EMA]]</f>
        <v>7.8747652694041756E-2</v>
      </c>
      <c r="U109" s="2">
        <f>(Table2[[#This Row],[Close Price]]-Table2[[#This Row],[200D EMA]])/Table2[[#This Row],[200D EMA]]</f>
        <v>0.31252614273173385</v>
      </c>
      <c r="V109">
        <v>0.76367487304744697</v>
      </c>
      <c r="W109">
        <v>212</v>
      </c>
      <c r="X109">
        <v>218.2</v>
      </c>
      <c r="Y109">
        <v>212.86</v>
      </c>
      <c r="Z109">
        <v>222.14</v>
      </c>
      <c r="AA109">
        <v>215.6</v>
      </c>
      <c r="AB109">
        <v>219.3</v>
      </c>
      <c r="AC109" s="2">
        <f>(Table2[[#This Row],[Close Price]]/Table2[[#This Row],[Day Low]])-1</f>
        <v>3.0377358490565998E-2</v>
      </c>
      <c r="AD109" s="2">
        <f>(Table2[[#This Row],[Day High]]/Table2[[#This Row],[Close Price]])-1</f>
        <v>-1.0986998718184315E-3</v>
      </c>
      <c r="AE109" s="2">
        <f>(Table2[[#This Row],[Close Price]]/Table2[[#This Row],[Current Week Low]])-1</f>
        <v>2.6214413229352473E-2</v>
      </c>
      <c r="AF109" s="2">
        <f>(Table2[[#This Row],[Current Week High]]/Table2[[#This Row],[Close Price]])-1</f>
        <v>1.6938289690532793E-2</v>
      </c>
      <c r="AG109" s="2">
        <f>(Table2[[#This Row],[Close Price]]/Table2[[#This Row],[Current Month Low]])-1</f>
        <v>1.3172541743970312E-2</v>
      </c>
      <c r="AH109" s="2">
        <f>(Table2[[#This Row],[Current Month High]]/Table2[[#This Row],[Close Price]])-1</f>
        <v>3.937007874015741E-3</v>
      </c>
      <c r="AI109">
        <v>1.69382896905327</v>
      </c>
      <c r="AJ109">
        <v>206.36746143057499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0.09</v>
      </c>
      <c r="AM109" t="s">
        <v>10296</v>
      </c>
      <c r="AN109">
        <v>1.7</v>
      </c>
      <c r="AO109" t="s">
        <v>10296</v>
      </c>
      <c r="AP109">
        <v>9.9315305513402993E-2</v>
      </c>
      <c r="AQ109">
        <f>(Table2[[#This Row],[Sharpe Ratio]]-AVERAGE(Table2[Sharpe Ratio]))/_xlfn.STDEV.P(Table2[Sharpe Ratio])</f>
        <v>0.50117684370906934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2.4998177300134654</v>
      </c>
      <c r="AS109">
        <f>_xlfn.RANK.AVG(Table2[[#This Row],[1Y Return vs Nifty Z-Score]],Table2[1Y Return vs Nifty Z-Score])</f>
        <v>42</v>
      </c>
      <c r="AT109">
        <f>_xlfn.RANK.AVG(Table2[[#This Row],[6M Return vs Nifty Z-Score]],Table2[6M Return vs Nifty Z-Score])</f>
        <v>227</v>
      </c>
      <c r="AU109">
        <f>_xlfn.RANK.AVG(Table2[[#This Row],[Sharpe Ratio Z-Score]],Table2[Sharpe Ratio Z-Score])</f>
        <v>211</v>
      </c>
      <c r="AV109">
        <f>(Table2[[#This Row],[Rank 1Y]]+Table2[[#This Row],[Rank 6M]]+Table2[[#This Row],[Rank Sharpe]])/3</f>
        <v>160</v>
      </c>
    </row>
    <row r="110" spans="1:48" x14ac:dyDescent="0.3">
      <c r="A110" t="s">
        <v>823</v>
      </c>
      <c r="B110" t="s">
        <v>824</v>
      </c>
      <c r="C110" t="s">
        <v>10262</v>
      </c>
      <c r="D110" t="s">
        <v>163</v>
      </c>
      <c r="E110">
        <v>19217.248775414999</v>
      </c>
      <c r="F110">
        <v>604.54999999999995</v>
      </c>
      <c r="G110">
        <v>26.988688751215399</v>
      </c>
      <c r="H110">
        <f>(Table2[[#This Row],[1Y Return vs Nifty]]-AVERAGE(Table2[1Y Return vs Nifty]))/_xlfn.STDEV.P(Table2[1Y Return vs Nifty])</f>
        <v>-0.14805280475454513</v>
      </c>
      <c r="I110">
        <v>-7.1328120717411396</v>
      </c>
      <c r="J110">
        <f>(Table2[[#This Row],[1M Return vs Nifty]]-AVERAGE(Table2[1M Return vs Nifty]))/_xlfn.STDEV.P(Table2[1M Return vs Nifty])</f>
        <v>-0.90564092544147756</v>
      </c>
      <c r="K110">
        <v>46.719740228733599</v>
      </c>
      <c r="L110">
        <f>(Table2[[#This Row],[6M Return vs Nifty]]-AVERAGE(Table2[6M Return vs Nifty]))/_xlfn.STDEV.P(Table2[6M Return vs Nifty])</f>
        <v>1.4140979701554433</v>
      </c>
      <c r="M110">
        <v>-4.4485123570920297</v>
      </c>
      <c r="N110">
        <f>(Table2[[#This Row],[1W Return vs Nifty]]-AVERAGE(Table2[1W Return vs Nifty]))/_xlfn.STDEV.P(Table2[1W Return vs Nifty])</f>
        <v>-1.2023862422345517</v>
      </c>
      <c r="O110">
        <v>608.71</v>
      </c>
      <c r="P110">
        <v>595.87558382316797</v>
      </c>
      <c r="Q110">
        <v>510.06896451308398</v>
      </c>
      <c r="R110">
        <v>46.788946447361397</v>
      </c>
      <c r="S110" s="2">
        <f>(Table2[[#This Row],[Close Price]]-Table2[[#This Row],[20D EMA]])/Table2[[#This Row],[20D EMA]]</f>
        <v>-6.8341246242054204E-3</v>
      </c>
      <c r="T110" s="2">
        <f>(Table2[[#This Row],[Close Price]]-Table2[[#This Row],[50D EMA]])/Table2[[#This Row],[50D EMA]]</f>
        <v>1.4557428450376317E-2</v>
      </c>
      <c r="U110" s="2">
        <f>(Table2[[#This Row],[Close Price]]-Table2[[#This Row],[200D EMA]])/Table2[[#This Row],[200D EMA]]</f>
        <v>0.18523188443176178</v>
      </c>
      <c r="V110">
        <v>0.43162528052271598</v>
      </c>
      <c r="W110">
        <v>591.65</v>
      </c>
      <c r="X110">
        <v>604.54999999999995</v>
      </c>
      <c r="Y110">
        <v>582.35</v>
      </c>
      <c r="Z110">
        <v>629.5</v>
      </c>
      <c r="AA110">
        <v>582.35</v>
      </c>
      <c r="AB110">
        <v>608.79999999999995</v>
      </c>
      <c r="AC110" s="2">
        <f>(Table2[[#This Row],[Close Price]]/Table2[[#This Row],[Day Low]])-1</f>
        <v>2.1803431082565661E-2</v>
      </c>
      <c r="AD110" s="2">
        <f>(Table2[[#This Row],[Day High]]/Table2[[#This Row],[Close Price]])-1</f>
        <v>0</v>
      </c>
      <c r="AE110" s="2">
        <f>(Table2[[#This Row],[Close Price]]/Table2[[#This Row],[Current Week Low]])-1</f>
        <v>3.8121404653558733E-2</v>
      </c>
      <c r="AF110" s="2">
        <f>(Table2[[#This Row],[Current Week High]]/Table2[[#This Row],[Close Price]])-1</f>
        <v>4.127036638822279E-2</v>
      </c>
      <c r="AG110" s="2">
        <f>(Table2[[#This Row],[Close Price]]/Table2[[#This Row],[Current Month Low]])-1</f>
        <v>3.8121404653558733E-2</v>
      </c>
      <c r="AH110" s="2">
        <f>(Table2[[#This Row],[Current Month High]]/Table2[[#This Row],[Close Price]])-1</f>
        <v>7.0300223306591914E-3</v>
      </c>
      <c r="AI110">
        <v>11.8352493590273</v>
      </c>
      <c r="AJ110">
        <v>93.766025641025607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-0.04</v>
      </c>
      <c r="AM110" t="s">
        <v>10295</v>
      </c>
      <c r="AN110">
        <v>-4.7699999999999996</v>
      </c>
      <c r="AO110" t="s">
        <v>10295</v>
      </c>
      <c r="AP110">
        <v>0.159269203415493</v>
      </c>
      <c r="AQ110">
        <f>(Table2[[#This Row],[Sharpe Ratio]]-AVERAGE(Table2[Sharpe Ratio]))/_xlfn.STDEV.P(Table2[Sharpe Ratio])</f>
        <v>1.1942992582708849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0.3523172559957537</v>
      </c>
      <c r="AS110">
        <f>_xlfn.RANK.AVG(Table2[[#This Row],[1Y Return vs Nifty Z-Score]],Table2[1Y Return vs Nifty Z-Score])</f>
        <v>330</v>
      </c>
      <c r="AT110">
        <f>_xlfn.RANK.AVG(Table2[[#This Row],[6M Return vs Nifty Z-Score]],Table2[6M Return vs Nifty Z-Score])</f>
        <v>63</v>
      </c>
      <c r="AU110">
        <f>_xlfn.RANK.AVG(Table2[[#This Row],[Sharpe Ratio Z-Score]],Table2[Sharpe Ratio Z-Score])</f>
        <v>89</v>
      </c>
      <c r="AV110">
        <f>(Table2[[#This Row],[Rank 1Y]]+Table2[[#This Row],[Rank 6M]]+Table2[[#This Row],[Rank Sharpe]])/3</f>
        <v>160.66666666666666</v>
      </c>
    </row>
    <row r="111" spans="1:48" x14ac:dyDescent="0.3">
      <c r="A111" t="s">
        <v>104</v>
      </c>
      <c r="B111" t="s">
        <v>105</v>
      </c>
      <c r="C111" t="s">
        <v>10259</v>
      </c>
      <c r="D111" t="s">
        <v>106</v>
      </c>
      <c r="E111">
        <v>273631.65844000003</v>
      </c>
      <c r="F111">
        <v>647.6</v>
      </c>
      <c r="G111">
        <v>74.218951964270104</v>
      </c>
      <c r="H111">
        <f>(Table2[[#This Row],[1Y Return vs Nifty]]-AVERAGE(Table2[1Y Return vs Nifty]))/_xlfn.STDEV.P(Table2[1Y Return vs Nifty])</f>
        <v>0.5149465168671491</v>
      </c>
      <c r="I111">
        <v>-7.4842208734126201</v>
      </c>
      <c r="J111">
        <f>(Table2[[#This Row],[1M Return vs Nifty]]-AVERAGE(Table2[1M Return vs Nifty]))/_xlfn.STDEV.P(Table2[1M Return vs Nifty])</f>
        <v>-0.94037866764296196</v>
      </c>
      <c r="K111">
        <v>88.858086243901198</v>
      </c>
      <c r="L111">
        <f>(Table2[[#This Row],[6M Return vs Nifty]]-AVERAGE(Table2[6M Return vs Nifty]))/_xlfn.STDEV.P(Table2[6M Return vs Nifty])</f>
        <v>2.8611664656065177</v>
      </c>
      <c r="M111">
        <v>0.60314118374446402</v>
      </c>
      <c r="N111">
        <f>(Table2[[#This Row],[1W Return vs Nifty]]-AVERAGE(Table2[1W Return vs Nifty]))/_xlfn.STDEV.P(Table2[1W Return vs Nifty])</f>
        <v>-0.1230542456609008</v>
      </c>
      <c r="O111">
        <v>644.5</v>
      </c>
      <c r="P111">
        <v>626.824362910133</v>
      </c>
      <c r="Q111">
        <v>475.54438935637802</v>
      </c>
      <c r="R111">
        <v>54.649271335064697</v>
      </c>
      <c r="S111" s="2">
        <f>(Table2[[#This Row],[Close Price]]-Table2[[#This Row],[20D EMA]])/Table2[[#This Row],[20D EMA]]</f>
        <v>4.8099301784329286E-3</v>
      </c>
      <c r="T111" s="2">
        <f>(Table2[[#This Row],[Close Price]]-Table2[[#This Row],[50D EMA]])/Table2[[#This Row],[50D EMA]]</f>
        <v>3.3144271855377126E-2</v>
      </c>
      <c r="U111" s="2">
        <f>(Table2[[#This Row],[Close Price]]-Table2[[#This Row],[200D EMA]])/Table2[[#This Row],[200D EMA]]</f>
        <v>0.36180767662192248</v>
      </c>
      <c r="V111">
        <v>0.170754452108867</v>
      </c>
      <c r="W111">
        <v>632.54999999999995</v>
      </c>
      <c r="X111">
        <v>644</v>
      </c>
      <c r="Y111">
        <v>608.20000000000005</v>
      </c>
      <c r="Z111">
        <v>655.7</v>
      </c>
      <c r="AA111">
        <v>639.20000000000005</v>
      </c>
      <c r="AB111">
        <v>655.7</v>
      </c>
      <c r="AC111" s="2">
        <f>(Table2[[#This Row],[Close Price]]/Table2[[#This Row],[Day Low]])-1</f>
        <v>2.3792585566358548E-2</v>
      </c>
      <c r="AD111" s="2">
        <f>(Table2[[#This Row],[Day High]]/Table2[[#This Row],[Close Price]])-1</f>
        <v>-5.5589870290303489E-3</v>
      </c>
      <c r="AE111" s="2">
        <f>(Table2[[#This Row],[Close Price]]/Table2[[#This Row],[Current Week Low]])-1</f>
        <v>6.4781321933574443E-2</v>
      </c>
      <c r="AF111" s="2">
        <f>(Table2[[#This Row],[Current Week High]]/Table2[[#This Row],[Close Price]])-1</f>
        <v>1.2507720815318146E-2</v>
      </c>
      <c r="AG111" s="2">
        <f>(Table2[[#This Row],[Close Price]]/Table2[[#This Row],[Current Month Low]])-1</f>
        <v>1.3141426783479293E-2</v>
      </c>
      <c r="AH111" s="2">
        <f>(Table2[[#This Row],[Current Month High]]/Table2[[#This Row],[Close Price]])-1</f>
        <v>1.2507720815318146E-2</v>
      </c>
      <c r="AI111">
        <v>24.7220506485484</v>
      </c>
      <c r="AJ111">
        <v>127.547434996486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10296</v>
      </c>
      <c r="AN111">
        <v>-1.83</v>
      </c>
      <c r="AO111" t="s">
        <v>10295</v>
      </c>
      <c r="AP111">
        <v>6.0753532268159001E-2</v>
      </c>
      <c r="AQ111">
        <f>(Table2[[#This Row],[Sharpe Ratio]]-AVERAGE(Table2[Sharpe Ratio]))/_xlfn.STDEV.P(Table2[Sharpe Ratio])</f>
        <v>5.5367141307768389E-2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2.3680472104775725</v>
      </c>
      <c r="AS111">
        <f>_xlfn.RANK.AVG(Table2[[#This Row],[1Y Return vs Nifty Z-Score]],Table2[1Y Return vs Nifty Z-Score])</f>
        <v>154</v>
      </c>
      <c r="AT111">
        <f>_xlfn.RANK.AVG(Table2[[#This Row],[6M Return vs Nifty Z-Score]],Table2[6M Return vs Nifty Z-Score])</f>
        <v>9</v>
      </c>
      <c r="AU111">
        <f>_xlfn.RANK.AVG(Table2[[#This Row],[Sharpe Ratio Z-Score]],Table2[Sharpe Ratio Z-Score])</f>
        <v>320</v>
      </c>
      <c r="AV111">
        <f>(Table2[[#This Row],[Rank 1Y]]+Table2[[#This Row],[Rank 6M]]+Table2[[#This Row],[Rank Sharpe]])/3</f>
        <v>161</v>
      </c>
    </row>
    <row r="112" spans="1:48" x14ac:dyDescent="0.3">
      <c r="A112" t="s">
        <v>355</v>
      </c>
      <c r="B112" t="s">
        <v>356</v>
      </c>
      <c r="C112" t="s">
        <v>10265</v>
      </c>
      <c r="D112" t="s">
        <v>289</v>
      </c>
      <c r="E112">
        <v>69736.482725984999</v>
      </c>
      <c r="F112">
        <v>8176.95</v>
      </c>
      <c r="G112">
        <v>37.046564013653601</v>
      </c>
      <c r="H112">
        <f>(Table2[[#This Row],[1Y Return vs Nifty]]-AVERAGE(Table2[1Y Return vs Nifty]))/_xlfn.STDEV.P(Table2[1Y Return vs Nifty])</f>
        <v>-6.8644220883021393E-3</v>
      </c>
      <c r="I112">
        <v>-5.2444552134938203</v>
      </c>
      <c r="J112">
        <f>(Table2[[#This Row],[1M Return vs Nifty]]-AVERAGE(Table2[1M Return vs Nifty]))/_xlfn.STDEV.P(Table2[1M Return vs Nifty])</f>
        <v>-0.71897157221473418</v>
      </c>
      <c r="K112">
        <v>33.134887087276503</v>
      </c>
      <c r="L112">
        <f>(Table2[[#This Row],[6M Return vs Nifty]]-AVERAGE(Table2[6M Return vs Nifty]))/_xlfn.STDEV.P(Table2[6M Return vs Nifty])</f>
        <v>0.94758196145267648</v>
      </c>
      <c r="M112">
        <v>1.50982873365805</v>
      </c>
      <c r="N112">
        <f>(Table2[[#This Row],[1W Return vs Nifty]]-AVERAGE(Table2[1W Return vs Nifty]))/_xlfn.STDEV.P(Table2[1W Return vs Nifty])</f>
        <v>7.066784466175724E-2</v>
      </c>
      <c r="O112">
        <v>8274.42</v>
      </c>
      <c r="P112">
        <v>8322.9467635494802</v>
      </c>
      <c r="Q112">
        <v>7100.4785127908599</v>
      </c>
      <c r="R112">
        <v>48.751664625705899</v>
      </c>
      <c r="S112" s="2">
        <f>(Table2[[#This Row],[Close Price]]-Table2[[#This Row],[20D EMA]])/Table2[[#This Row],[20D EMA]]</f>
        <v>-1.1779677608823369E-2</v>
      </c>
      <c r="T112" s="2">
        <f>(Table2[[#This Row],[Close Price]]-Table2[[#This Row],[50D EMA]])/Table2[[#This Row],[50D EMA]]</f>
        <v>-1.7541475116586869E-2</v>
      </c>
      <c r="U112" s="2">
        <f>(Table2[[#This Row],[Close Price]]-Table2[[#This Row],[200D EMA]])/Table2[[#This Row],[200D EMA]]</f>
        <v>0.15160548479514097</v>
      </c>
      <c r="V112">
        <v>0.70353804370137596</v>
      </c>
      <c r="W112">
        <v>8030</v>
      </c>
      <c r="X112">
        <v>8169.6</v>
      </c>
      <c r="Y112">
        <v>7890.15</v>
      </c>
      <c r="Z112">
        <v>8550</v>
      </c>
      <c r="AA112">
        <v>8102.2</v>
      </c>
      <c r="AB112">
        <v>8294.75</v>
      </c>
      <c r="AC112" s="2">
        <f>(Table2[[#This Row],[Close Price]]/Table2[[#This Row],[Day Low]])-1</f>
        <v>1.8300124533001227E-2</v>
      </c>
      <c r="AD112" s="2">
        <f>(Table2[[#This Row],[Day High]]/Table2[[#This Row],[Close Price]])-1</f>
        <v>-8.9886815988837743E-4</v>
      </c>
      <c r="AE112" s="2">
        <f>(Table2[[#This Row],[Close Price]]/Table2[[#This Row],[Current Week Low]])-1</f>
        <v>3.6349118838044925E-2</v>
      </c>
      <c r="AF112" s="2">
        <f>(Table2[[#This Row],[Current Week High]]/Table2[[#This Row],[Close Price]])-1</f>
        <v>4.562214517638008E-2</v>
      </c>
      <c r="AG112" s="2">
        <f>(Table2[[#This Row],[Close Price]]/Table2[[#This Row],[Current Month Low]])-1</f>
        <v>9.2258892646441826E-3</v>
      </c>
      <c r="AH112" s="2">
        <f>(Table2[[#This Row],[Current Month High]]/Table2[[#This Row],[Close Price]])-1</f>
        <v>1.4406349555763587E-2</v>
      </c>
      <c r="AI112">
        <v>21.500681794556598</v>
      </c>
      <c r="AJ112">
        <v>69.639226588108301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-0.13</v>
      </c>
      <c r="AM112" t="s">
        <v>10295</v>
      </c>
      <c r="AN112">
        <v>-6.08</v>
      </c>
      <c r="AO112" t="s">
        <v>10295</v>
      </c>
      <c r="AP112">
        <v>0.16165685234572</v>
      </c>
      <c r="AQ112">
        <f>(Table2[[#This Row],[Sharpe Ratio]]-AVERAGE(Table2[Sharpe Ratio]))/_xlfn.STDEV.P(Table2[Sharpe Ratio])</f>
        <v>1.2219026843958638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286</v>
      </c>
      <c r="AT112">
        <f>_xlfn.RANK.AVG(Table2[[#This Row],[6M Return vs Nifty Z-Score]],Table2[6M Return vs Nifty Z-Score])</f>
        <v>115</v>
      </c>
      <c r="AU112">
        <f>_xlfn.RANK.AVG(Table2[[#This Row],[Sharpe Ratio Z-Score]],Table2[Sharpe Ratio Z-Score])</f>
        <v>84</v>
      </c>
      <c r="AV112">
        <f>(Table2[[#This Row],[Rank 1Y]]+Table2[[#This Row],[Rank 6M]]+Table2[[#This Row],[Rank Sharpe]])/3</f>
        <v>161.66666666666666</v>
      </c>
    </row>
    <row r="113" spans="1:48" x14ac:dyDescent="0.3">
      <c r="A113" t="s">
        <v>947</v>
      </c>
      <c r="B113" t="s">
        <v>948</v>
      </c>
      <c r="C113" t="s">
        <v>10250</v>
      </c>
      <c r="D113" t="s">
        <v>18</v>
      </c>
      <c r="E113">
        <v>15320.004832000001</v>
      </c>
      <c r="F113">
        <v>1028.8</v>
      </c>
      <c r="G113">
        <v>122.69326123710501</v>
      </c>
      <c r="H113">
        <f>(Table2[[#This Row],[1Y Return vs Nifty]]-AVERAGE(Table2[1Y Return vs Nifty]))/_xlfn.STDEV.P(Table2[1Y Return vs Nifty])</f>
        <v>1.1954092536296768</v>
      </c>
      <c r="I113">
        <v>-2.3664962103990899</v>
      </c>
      <c r="J113">
        <f>(Table2[[#This Row],[1M Return vs Nifty]]-AVERAGE(Table2[1M Return vs Nifty]))/_xlfn.STDEV.P(Table2[1M Return vs Nifty])</f>
        <v>-0.43447728112009193</v>
      </c>
      <c r="K113">
        <v>0.89212054005576902</v>
      </c>
      <c r="L113">
        <f>(Table2[[#This Row],[6M Return vs Nifty]]-AVERAGE(Table2[6M Return vs Nifty]))/_xlfn.STDEV.P(Table2[6M Return vs Nifty])</f>
        <v>-0.15966348334652589</v>
      </c>
      <c r="M113">
        <v>-3.3843983734057499</v>
      </c>
      <c r="N113">
        <f>(Table2[[#This Row],[1W Return vs Nifty]]-AVERAGE(Table2[1W Return vs Nifty]))/_xlfn.STDEV.P(Table2[1W Return vs Nifty])</f>
        <v>-0.97502855404204947</v>
      </c>
      <c r="O113">
        <v>1022.33</v>
      </c>
      <c r="P113">
        <v>994.76198724089397</v>
      </c>
      <c r="Q113">
        <v>839.02432526735595</v>
      </c>
      <c r="R113">
        <v>50.953029471003198</v>
      </c>
      <c r="S113" s="2">
        <f>(Table2[[#This Row],[Close Price]]-Table2[[#This Row],[20D EMA]])/Table2[[#This Row],[20D EMA]]</f>
        <v>6.3286805630275089E-3</v>
      </c>
      <c r="T113" s="2">
        <f>(Table2[[#This Row],[Close Price]]-Table2[[#This Row],[50D EMA]])/Table2[[#This Row],[50D EMA]]</f>
        <v>3.4217243115124439E-2</v>
      </c>
      <c r="U113" s="2">
        <f>(Table2[[#This Row],[Close Price]]-Table2[[#This Row],[200D EMA]])/Table2[[#This Row],[200D EMA]]</f>
        <v>0.22618614147113292</v>
      </c>
      <c r="V113">
        <v>1.27583157302981</v>
      </c>
      <c r="W113">
        <v>1000</v>
      </c>
      <c r="X113">
        <v>1019</v>
      </c>
      <c r="Y113">
        <v>990.2</v>
      </c>
      <c r="Z113">
        <v>1041.8</v>
      </c>
      <c r="AA113">
        <v>996.6</v>
      </c>
      <c r="AB113">
        <v>1034</v>
      </c>
      <c r="AC113" s="2">
        <f>(Table2[[#This Row],[Close Price]]/Table2[[#This Row],[Day Low]])-1</f>
        <v>2.8799999999999937E-2</v>
      </c>
      <c r="AD113" s="2">
        <f>(Table2[[#This Row],[Day High]]/Table2[[#This Row],[Close Price]])-1</f>
        <v>-9.5256609642301315E-3</v>
      </c>
      <c r="AE113" s="2">
        <f>(Table2[[#This Row],[Close Price]]/Table2[[#This Row],[Current Week Low]])-1</f>
        <v>3.8982023833568968E-2</v>
      </c>
      <c r="AF113" s="2">
        <f>(Table2[[#This Row],[Current Week High]]/Table2[[#This Row],[Close Price]])-1</f>
        <v>1.263608087091761E-2</v>
      </c>
      <c r="AG113" s="2">
        <f>(Table2[[#This Row],[Close Price]]/Table2[[#This Row],[Current Month Low]])-1</f>
        <v>3.2309853501906405E-2</v>
      </c>
      <c r="AH113" s="2">
        <f>(Table2[[#This Row],[Current Month High]]/Table2[[#This Row],[Close Price]])-1</f>
        <v>5.0544323483669995E-3</v>
      </c>
      <c r="AI113">
        <v>23.930793157076199</v>
      </c>
      <c r="AJ113">
        <v>195.71716010347799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 t="s">
        <v>10297</v>
      </c>
      <c r="AN113">
        <v>-5.15</v>
      </c>
      <c r="AO113" t="s">
        <v>10295</v>
      </c>
      <c r="AP113">
        <v>0.19356684288728601</v>
      </c>
      <c r="AQ113">
        <f>(Table2[[#This Row],[Sharpe Ratio]]-AVERAGE(Table2[Sharpe Ratio]))/_xlfn.STDEV.P(Table2[Sharpe Ratio])</f>
        <v>1.5908116372204957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1.217051572341505</v>
      </c>
      <c r="AS113">
        <f>_xlfn.RANK.AVG(Table2[[#This Row],[1Y Return vs Nifty Z-Score]],Table2[1Y Return vs Nifty Z-Score])</f>
        <v>77</v>
      </c>
      <c r="AT113">
        <f>_xlfn.RANK.AVG(Table2[[#This Row],[6M Return vs Nifty Z-Score]],Table2[6M Return vs Nifty Z-Score])</f>
        <v>373</v>
      </c>
      <c r="AU113">
        <f>_xlfn.RANK.AVG(Table2[[#This Row],[Sharpe Ratio Z-Score]],Table2[Sharpe Ratio Z-Score])</f>
        <v>39</v>
      </c>
      <c r="AV113">
        <f>(Table2[[#This Row],[Rank 1Y]]+Table2[[#This Row],[Rank 6M]]+Table2[[#This Row],[Rank Sharpe]])/3</f>
        <v>163</v>
      </c>
    </row>
    <row r="114" spans="1:48" x14ac:dyDescent="0.3">
      <c r="A114" t="s">
        <v>671</v>
      </c>
      <c r="B114" t="s">
        <v>672</v>
      </c>
      <c r="C114" t="s">
        <v>10265</v>
      </c>
      <c r="D114" t="s">
        <v>170</v>
      </c>
      <c r="E114">
        <v>26579.980098399999</v>
      </c>
      <c r="F114">
        <v>6140.6</v>
      </c>
      <c r="G114">
        <v>95.428535088104496</v>
      </c>
      <c r="H114">
        <f>(Table2[[#This Row],[1Y Return vs Nifty]]-AVERAGE(Table2[1Y Return vs Nifty]))/_xlfn.STDEV.P(Table2[1Y Return vs Nifty])</f>
        <v>0.81267806156653022</v>
      </c>
      <c r="I114">
        <v>16.551138924079801</v>
      </c>
      <c r="J114">
        <f>(Table2[[#This Row],[1M Return vs Nifty]]-AVERAGE(Table2[1M Return vs Nifty]))/_xlfn.STDEV.P(Table2[1M Return vs Nifty])</f>
        <v>1.4355838250260808</v>
      </c>
      <c r="K114">
        <v>86.344242817574994</v>
      </c>
      <c r="L114">
        <f>(Table2[[#This Row],[6M Return vs Nifty]]-AVERAGE(Table2[6M Return vs Nifty]))/_xlfn.STDEV.P(Table2[6M Return vs Nifty])</f>
        <v>2.7748388336813337</v>
      </c>
      <c r="M114">
        <v>3.3205067810645001</v>
      </c>
      <c r="N114">
        <f>(Table2[[#This Row],[1W Return vs Nifty]]-AVERAGE(Table2[1W Return vs Nifty]))/_xlfn.STDEV.P(Table2[1W Return vs Nifty])</f>
        <v>0.45753577538205575</v>
      </c>
      <c r="O114">
        <v>5736.58</v>
      </c>
      <c r="P114">
        <v>5221.2147158642802</v>
      </c>
      <c r="Q114">
        <v>4003.26741979608</v>
      </c>
      <c r="R114">
        <v>64.102223176210302</v>
      </c>
      <c r="S114" s="2">
        <f>(Table2[[#This Row],[Close Price]]-Table2[[#This Row],[20D EMA]])/Table2[[#This Row],[20D EMA]]</f>
        <v>7.0428722339791375E-2</v>
      </c>
      <c r="T114" s="2">
        <f>(Table2[[#This Row],[Close Price]]-Table2[[#This Row],[50D EMA]])/Table2[[#This Row],[50D EMA]]</f>
        <v>0.17608647300832794</v>
      </c>
      <c r="U114" s="2">
        <f>(Table2[[#This Row],[Close Price]]-Table2[[#This Row],[200D EMA]])/Table2[[#This Row],[200D EMA]]</f>
        <v>0.53389702862088406</v>
      </c>
      <c r="V114">
        <v>0.88676339340246202</v>
      </c>
      <c r="W114">
        <v>6054.8</v>
      </c>
      <c r="X114">
        <v>6191.9</v>
      </c>
      <c r="Y114">
        <v>5844.9</v>
      </c>
      <c r="Z114">
        <v>6447.5</v>
      </c>
      <c r="AA114">
        <v>6066.25</v>
      </c>
      <c r="AB114">
        <v>6447.5</v>
      </c>
      <c r="AC114" s="2">
        <f>(Table2[[#This Row],[Close Price]]/Table2[[#This Row],[Day Low]])-1</f>
        <v>1.4170575411244002E-2</v>
      </c>
      <c r="AD114" s="2">
        <f>(Table2[[#This Row],[Day High]]/Table2[[#This Row],[Close Price]])-1</f>
        <v>8.3542324854246619E-3</v>
      </c>
      <c r="AE114" s="2">
        <f>(Table2[[#This Row],[Close Price]]/Table2[[#This Row],[Current Week Low]])-1</f>
        <v>5.0591113620421346E-2</v>
      </c>
      <c r="AF114" s="2">
        <f>(Table2[[#This Row],[Current Week High]]/Table2[[#This Row],[Close Price]])-1</f>
        <v>4.9978829430348704E-2</v>
      </c>
      <c r="AG114" s="2">
        <f>(Table2[[#This Row],[Close Price]]/Table2[[#This Row],[Current Month Low]])-1</f>
        <v>1.225633628683287E-2</v>
      </c>
      <c r="AH114" s="2">
        <f>(Table2[[#This Row],[Current Month High]]/Table2[[#This Row],[Close Price]])-1</f>
        <v>4.9978829430348704E-2</v>
      </c>
      <c r="AI114">
        <v>4.9978829430348704</v>
      </c>
      <c r="AJ114">
        <v>152.69958847736601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0.19</v>
      </c>
      <c r="AM114" t="s">
        <v>10296</v>
      </c>
      <c r="AN114">
        <v>10.02</v>
      </c>
      <c r="AO114" t="s">
        <v>10296</v>
      </c>
      <c r="AP114">
        <v>4.7261294695941002E-2</v>
      </c>
      <c r="AQ114">
        <f>(Table2[[#This Row],[Sharpe Ratio]]-AVERAGE(Table2[Sharpe Ratio]))/_xlfn.STDEV.P(Table2[Sharpe Ratio])</f>
        <v>-0.10061558227043255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5.3800209133855681</v>
      </c>
      <c r="AS114">
        <f>_xlfn.RANK.AVG(Table2[[#This Row],[1Y Return vs Nifty Z-Score]],Table2[1Y Return vs Nifty Z-Score])</f>
        <v>114</v>
      </c>
      <c r="AT114">
        <f>_xlfn.RANK.AVG(Table2[[#This Row],[6M Return vs Nifty Z-Score]],Table2[6M Return vs Nifty Z-Score])</f>
        <v>10</v>
      </c>
      <c r="AU114">
        <f>_xlfn.RANK.AVG(Table2[[#This Row],[Sharpe Ratio Z-Score]],Table2[Sharpe Ratio Z-Score])</f>
        <v>366</v>
      </c>
      <c r="AV114">
        <f>(Table2[[#This Row],[Rank 1Y]]+Table2[[#This Row],[Rank 6M]]+Table2[[#This Row],[Rank Sharpe]])/3</f>
        <v>163.33333333333334</v>
      </c>
    </row>
    <row r="115" spans="1:48" x14ac:dyDescent="0.3">
      <c r="A115" t="s">
        <v>139</v>
      </c>
      <c r="B115" t="s">
        <v>140</v>
      </c>
      <c r="C115" t="s">
        <v>10254</v>
      </c>
      <c r="D115" t="s">
        <v>141</v>
      </c>
      <c r="E115">
        <v>204760.58352089999</v>
      </c>
      <c r="F115">
        <v>1575.75</v>
      </c>
      <c r="G115">
        <v>70.259588633716504</v>
      </c>
      <c r="H115">
        <f>(Table2[[#This Row],[1Y Return vs Nifty]]-AVERAGE(Table2[1Y Return vs Nifty]))/_xlfn.STDEV.P(Table2[1Y Return vs Nifty])</f>
        <v>0.45936657672645409</v>
      </c>
      <c r="I115">
        <v>-6.3623265636402602</v>
      </c>
      <c r="J115">
        <f>(Table2[[#This Row],[1M Return vs Nifty]]-AVERAGE(Table2[1M Return vs Nifty]))/_xlfn.STDEV.P(Table2[1M Return vs Nifty])</f>
        <v>-0.82947627952743019</v>
      </c>
      <c r="K115">
        <v>7.4030429180247896</v>
      </c>
      <c r="L115">
        <f>(Table2[[#This Row],[6M Return vs Nifty]]-AVERAGE(Table2[6M Return vs Nifty]))/_xlfn.STDEV.P(Table2[6M Return vs Nifty])</f>
        <v>6.3927415216389394E-2</v>
      </c>
      <c r="M115">
        <v>-5.1004143443651104</v>
      </c>
      <c r="N115">
        <f>(Table2[[#This Row],[1W Return vs Nifty]]-AVERAGE(Table2[1W Return vs Nifty]))/_xlfn.STDEV.P(Table2[1W Return vs Nifty])</f>
        <v>-1.3416710660661706</v>
      </c>
      <c r="O115">
        <v>1600.74</v>
      </c>
      <c r="P115">
        <v>1565.95459752231</v>
      </c>
      <c r="Q115">
        <v>1348.89133416038</v>
      </c>
      <c r="R115">
        <v>41.8283319574263</v>
      </c>
      <c r="S115" s="2">
        <f>(Table2[[#This Row],[Close Price]]-Table2[[#This Row],[20D EMA]])/Table2[[#This Row],[20D EMA]]</f>
        <v>-1.5611529667528774E-2</v>
      </c>
      <c r="T115" s="2">
        <f>(Table2[[#This Row],[Close Price]]-Table2[[#This Row],[50D EMA]])/Table2[[#This Row],[50D EMA]]</f>
        <v>6.2552276376266073E-3</v>
      </c>
      <c r="U115" s="2">
        <f>(Table2[[#This Row],[Close Price]]-Table2[[#This Row],[200D EMA]])/Table2[[#This Row],[200D EMA]]</f>
        <v>0.16818157259556318</v>
      </c>
      <c r="V115">
        <v>1.43317733599022</v>
      </c>
      <c r="W115">
        <v>1552.45</v>
      </c>
      <c r="X115">
        <v>1580</v>
      </c>
      <c r="Y115">
        <v>1563.05</v>
      </c>
      <c r="Z115">
        <v>1702.8</v>
      </c>
      <c r="AA115">
        <v>1563.05</v>
      </c>
      <c r="AB115">
        <v>1593</v>
      </c>
      <c r="AC115" s="2">
        <f>(Table2[[#This Row],[Close Price]]/Table2[[#This Row],[Day Low]])-1</f>
        <v>1.5008534896453929E-2</v>
      </c>
      <c r="AD115" s="2">
        <f>(Table2[[#This Row],[Day High]]/Table2[[#This Row],[Close Price]])-1</f>
        <v>2.6971283515786482E-3</v>
      </c>
      <c r="AE115" s="2">
        <f>(Table2[[#This Row],[Close Price]]/Table2[[#This Row],[Current Week Low]])-1</f>
        <v>8.1251399507373812E-3</v>
      </c>
      <c r="AF115" s="2">
        <f>(Table2[[#This Row],[Current Week High]]/Table2[[#This Row],[Close Price]])-1</f>
        <v>8.0628272251308974E-2</v>
      </c>
      <c r="AG115" s="2">
        <f>(Table2[[#This Row],[Close Price]]/Table2[[#This Row],[Current Month Low]])-1</f>
        <v>8.1251399507373812E-3</v>
      </c>
      <c r="AH115" s="2">
        <f>(Table2[[#This Row],[Current Month High]]/Table2[[#This Row],[Close Price]])-1</f>
        <v>1.0947168015230879E-2</v>
      </c>
      <c r="AI115">
        <v>8.0628272251308903</v>
      </c>
      <c r="AJ115">
        <v>97.227611239752093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-0.06</v>
      </c>
      <c r="AM115" t="s">
        <v>10295</v>
      </c>
      <c r="AN115">
        <v>-3.2</v>
      </c>
      <c r="AO115" t="s">
        <v>10295</v>
      </c>
      <c r="AP115">
        <v>0.22508298169070601</v>
      </c>
      <c r="AQ115">
        <f>(Table2[[#This Row],[Sharpe Ratio]]-AVERAGE(Table2[Sharpe Ratio]))/_xlfn.STDEV.P(Table2[Sharpe Ratio])</f>
        <v>1.9551673003129251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0.30731394666216794</v>
      </c>
      <c r="AS115">
        <f>_xlfn.RANK.AVG(Table2[[#This Row],[1Y Return vs Nifty Z-Score]],Table2[1Y Return vs Nifty Z-Score])</f>
        <v>171</v>
      </c>
      <c r="AT115">
        <f>_xlfn.RANK.AVG(Table2[[#This Row],[6M Return vs Nifty Z-Score]],Table2[6M Return vs Nifty Z-Score])</f>
        <v>304</v>
      </c>
      <c r="AU115">
        <f>_xlfn.RANK.AVG(Table2[[#This Row],[Sharpe Ratio Z-Score]],Table2[Sharpe Ratio Z-Score])</f>
        <v>17</v>
      </c>
      <c r="AV115">
        <f>(Table2[[#This Row],[Rank 1Y]]+Table2[[#This Row],[Rank 6M]]+Table2[[#This Row],[Rank Sharpe]])/3</f>
        <v>164</v>
      </c>
    </row>
    <row r="116" spans="1:48" x14ac:dyDescent="0.3">
      <c r="A116" t="s">
        <v>1550</v>
      </c>
      <c r="B116" t="s">
        <v>1551</v>
      </c>
      <c r="C116" t="s">
        <v>10256</v>
      </c>
      <c r="D116" t="s">
        <v>201</v>
      </c>
      <c r="E116">
        <v>6227.5351403099903</v>
      </c>
      <c r="F116">
        <v>510.95</v>
      </c>
      <c r="G116">
        <v>52.550619567880801</v>
      </c>
      <c r="H116">
        <f>(Table2[[#This Row],[1Y Return vs Nifty]]-AVERAGE(Table2[1Y Return vs Nifty]))/_xlfn.STDEV.P(Table2[1Y Return vs Nifty])</f>
        <v>0.21077523552843697</v>
      </c>
      <c r="I116">
        <v>-3.3398027309783198</v>
      </c>
      <c r="J116">
        <f>(Table2[[#This Row],[1M Return vs Nifty]]-AVERAGE(Table2[1M Return vs Nifty]))/_xlfn.STDEV.P(Table2[1M Return vs Nifty])</f>
        <v>-0.53069135098426445</v>
      </c>
      <c r="K116">
        <v>16.247512143965402</v>
      </c>
      <c r="L116">
        <f>(Table2[[#This Row],[6M Return vs Nifty]]-AVERAGE(Table2[6M Return vs Nifty]))/_xlfn.STDEV.P(Table2[6M Return vs Nifty])</f>
        <v>0.36765439992619275</v>
      </c>
      <c r="M116">
        <v>0.92539633919631203</v>
      </c>
      <c r="N116">
        <f>(Table2[[#This Row],[1W Return vs Nifty]]-AVERAGE(Table2[1W Return vs Nifty]))/_xlfn.STDEV.P(Table2[1W Return vs Nifty])</f>
        <v>-5.4201483386471253E-2</v>
      </c>
      <c r="O116">
        <v>493.53</v>
      </c>
      <c r="P116">
        <v>476.68622608927802</v>
      </c>
      <c r="Q116">
        <v>407.33463097151503</v>
      </c>
      <c r="R116">
        <v>75.052590757626604</v>
      </c>
      <c r="S116" s="2">
        <f>(Table2[[#This Row],[Close Price]]-Table2[[#This Row],[20D EMA]])/Table2[[#This Row],[20D EMA]]</f>
        <v>3.5296739813182619E-2</v>
      </c>
      <c r="T116" s="2">
        <f>(Table2[[#This Row],[Close Price]]-Table2[[#This Row],[50D EMA]])/Table2[[#This Row],[50D EMA]]</f>
        <v>7.1879093700317545E-2</v>
      </c>
      <c r="U116" s="2">
        <f>(Table2[[#This Row],[Close Price]]-Table2[[#This Row],[200D EMA]])/Table2[[#This Row],[200D EMA]]</f>
        <v>0.25437407269142998</v>
      </c>
      <c r="V116">
        <v>1.2811365146027001</v>
      </c>
      <c r="W116">
        <v>501.25</v>
      </c>
      <c r="X116">
        <v>518</v>
      </c>
      <c r="Y116">
        <v>495.7</v>
      </c>
      <c r="Z116">
        <v>542.5</v>
      </c>
      <c r="AA116">
        <v>505.05</v>
      </c>
      <c r="AB116">
        <v>542.5</v>
      </c>
      <c r="AC116" s="2">
        <f>(Table2[[#This Row],[Close Price]]/Table2[[#This Row],[Day Low]])-1</f>
        <v>1.9351620947630988E-2</v>
      </c>
      <c r="AD116" s="2">
        <f>(Table2[[#This Row],[Day High]]/Table2[[#This Row],[Close Price]])-1</f>
        <v>1.3797827576083721E-2</v>
      </c>
      <c r="AE116" s="2">
        <f>(Table2[[#This Row],[Close Price]]/Table2[[#This Row],[Current Week Low]])-1</f>
        <v>3.0764575347992817E-2</v>
      </c>
      <c r="AF116" s="2">
        <f>(Table2[[#This Row],[Current Week High]]/Table2[[#This Row],[Close Price]])-1</f>
        <v>6.1747724826303862E-2</v>
      </c>
      <c r="AG116" s="2">
        <f>(Table2[[#This Row],[Close Price]]/Table2[[#This Row],[Current Month Low]])-1</f>
        <v>1.168201168201155E-2</v>
      </c>
      <c r="AH116" s="2">
        <f>(Table2[[#This Row],[Current Month High]]/Table2[[#This Row],[Close Price]])-1</f>
        <v>6.1747724826303862E-2</v>
      </c>
      <c r="AI116">
        <v>6.17477248263038</v>
      </c>
      <c r="AJ116">
        <v>87.814739937511405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0.02</v>
      </c>
      <c r="AM116" t="s">
        <v>10296</v>
      </c>
      <c r="AN116">
        <v>3.01</v>
      </c>
      <c r="AO116" t="s">
        <v>10296</v>
      </c>
      <c r="AP116">
        <v>0.182551641803404</v>
      </c>
      <c r="AQ116">
        <f>(Table2[[#This Row],[Sharpe Ratio]]-AVERAGE(Table2[Sharpe Ratio]))/_xlfn.STDEV.P(Table2[Sharpe Ratio])</f>
        <v>1.4634657424696216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1.4570025435535154</v>
      </c>
      <c r="AS116">
        <f>_xlfn.RANK.AVG(Table2[[#This Row],[1Y Return vs Nifty Z-Score]],Table2[1Y Return vs Nifty Z-Score])</f>
        <v>233</v>
      </c>
      <c r="AT116">
        <f>_xlfn.RANK.AVG(Table2[[#This Row],[6M Return vs Nifty Z-Score]],Table2[6M Return vs Nifty Z-Score])</f>
        <v>206</v>
      </c>
      <c r="AU116">
        <f>_xlfn.RANK.AVG(Table2[[#This Row],[Sharpe Ratio Z-Score]],Table2[Sharpe Ratio Z-Score])</f>
        <v>54</v>
      </c>
      <c r="AV116">
        <f>(Table2[[#This Row],[Rank 1Y]]+Table2[[#This Row],[Rank 6M]]+Table2[[#This Row],[Rank Sharpe]])/3</f>
        <v>164.33333333333334</v>
      </c>
    </row>
    <row r="117" spans="1:48" x14ac:dyDescent="0.3">
      <c r="A117" t="s">
        <v>811</v>
      </c>
      <c r="B117" t="s">
        <v>812</v>
      </c>
      <c r="C117" t="s">
        <v>10260</v>
      </c>
      <c r="D117" t="s">
        <v>431</v>
      </c>
      <c r="E117">
        <v>19452.739522054999</v>
      </c>
      <c r="F117">
        <v>1362.55</v>
      </c>
      <c r="G117">
        <v>45.568062988336898</v>
      </c>
      <c r="H117">
        <f>(Table2[[#This Row],[1Y Return vs Nifty]]-AVERAGE(Table2[1Y Return vs Nifty]))/_xlfn.STDEV.P(Table2[1Y Return vs Nifty])</f>
        <v>0.11275693199835828</v>
      </c>
      <c r="I117">
        <v>9.67502709206377</v>
      </c>
      <c r="J117">
        <f>(Table2[[#This Row],[1M Return vs Nifty]]-AVERAGE(Table2[1M Return vs Nifty]))/_xlfn.STDEV.P(Table2[1M Return vs Nifty])</f>
        <v>0.75586095231200712</v>
      </c>
      <c r="K117">
        <v>22.680657854219501</v>
      </c>
      <c r="L117">
        <f>(Table2[[#This Row],[6M Return vs Nifty]]-AVERAGE(Table2[6M Return vs Nifty]))/_xlfn.STDEV.P(Table2[6M Return vs Nifty])</f>
        <v>0.5885743781475522</v>
      </c>
      <c r="M117">
        <v>3.2877928252459898</v>
      </c>
      <c r="N117">
        <f>(Table2[[#This Row],[1W Return vs Nifty]]-AVERAGE(Table2[1W Return vs Nifty]))/_xlfn.STDEV.P(Table2[1W Return vs Nifty])</f>
        <v>0.4505461394214772</v>
      </c>
      <c r="O117">
        <v>1334.14</v>
      </c>
      <c r="P117">
        <v>1246.87940594018</v>
      </c>
      <c r="Q117">
        <v>1039.4919888985901</v>
      </c>
      <c r="R117">
        <v>53.870867456102197</v>
      </c>
      <c r="S117" s="2">
        <f>(Table2[[#This Row],[Close Price]]-Table2[[#This Row],[20D EMA]])/Table2[[#This Row],[20D EMA]]</f>
        <v>2.1294616756861989E-2</v>
      </c>
      <c r="T117" s="2">
        <f>(Table2[[#This Row],[Close Price]]-Table2[[#This Row],[50D EMA]])/Table2[[#This Row],[50D EMA]]</f>
        <v>9.2768068434494047E-2</v>
      </c>
      <c r="U117" s="2">
        <f>(Table2[[#This Row],[Close Price]]-Table2[[#This Row],[200D EMA]])/Table2[[#This Row],[200D EMA]]</f>
        <v>0.31078451258071843</v>
      </c>
      <c r="V117">
        <v>0.90846469843470001</v>
      </c>
      <c r="W117">
        <v>1321.05</v>
      </c>
      <c r="X117">
        <v>1359</v>
      </c>
      <c r="Y117">
        <v>1351.2</v>
      </c>
      <c r="Z117">
        <v>1419.05</v>
      </c>
      <c r="AA117">
        <v>1351.2</v>
      </c>
      <c r="AB117">
        <v>1419.05</v>
      </c>
      <c r="AC117" s="2">
        <f>(Table2[[#This Row],[Close Price]]/Table2[[#This Row],[Day Low]])-1</f>
        <v>3.1414405207978557E-2</v>
      </c>
      <c r="AD117" s="2">
        <f>(Table2[[#This Row],[Day High]]/Table2[[#This Row],[Close Price]])-1</f>
        <v>-2.6054089758174026E-3</v>
      </c>
      <c r="AE117" s="2">
        <f>(Table2[[#This Row],[Close Price]]/Table2[[#This Row],[Current Week Low]])-1</f>
        <v>8.3999407933688097E-3</v>
      </c>
      <c r="AF117" s="2">
        <f>(Table2[[#This Row],[Current Week High]]/Table2[[#This Row],[Close Price]])-1</f>
        <v>4.1466368206671378E-2</v>
      </c>
      <c r="AG117" s="2">
        <f>(Table2[[#This Row],[Close Price]]/Table2[[#This Row],[Current Month Low]])-1</f>
        <v>8.3999407933688097E-3</v>
      </c>
      <c r="AH117" s="2">
        <f>(Table2[[#This Row],[Current Month High]]/Table2[[#This Row],[Close Price]])-1</f>
        <v>4.1466368206671378E-2</v>
      </c>
      <c r="AI117">
        <v>13.2949249568823</v>
      </c>
      <c r="AJ117">
        <v>87.937931034482702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0.15</v>
      </c>
      <c r="AM117" t="s">
        <v>10296</v>
      </c>
      <c r="AN117">
        <v>-2.41</v>
      </c>
      <c r="AO117" t="s">
        <v>10295</v>
      </c>
      <c r="AP117">
        <v>0.16880202435921701</v>
      </c>
      <c r="AQ117">
        <f>(Table2[[#This Row],[Sharpe Ratio]]-AVERAGE(Table2[Sharpe Ratio]))/_xlfn.STDEV.P(Table2[Sharpe Ratio])</f>
        <v>1.3045074699352859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3.2122458718146807</v>
      </c>
      <c r="AS117">
        <f>_xlfn.RANK.AVG(Table2[[#This Row],[1Y Return vs Nifty Z-Score]],Table2[1Y Return vs Nifty Z-Score])</f>
        <v>255</v>
      </c>
      <c r="AT117">
        <f>_xlfn.RANK.AVG(Table2[[#This Row],[6M Return vs Nifty Z-Score]],Table2[6M Return vs Nifty Z-Score])</f>
        <v>164</v>
      </c>
      <c r="AU117">
        <f>_xlfn.RANK.AVG(Table2[[#This Row],[Sharpe Ratio Z-Score]],Table2[Sharpe Ratio Z-Score])</f>
        <v>75</v>
      </c>
      <c r="AV117">
        <f>(Table2[[#This Row],[Rank 1Y]]+Table2[[#This Row],[Rank 6M]]+Table2[[#This Row],[Rank Sharpe]])/3</f>
        <v>164.66666666666666</v>
      </c>
    </row>
    <row r="118" spans="1:48" x14ac:dyDescent="0.3">
      <c r="A118" t="s">
        <v>536</v>
      </c>
      <c r="B118" t="s">
        <v>537</v>
      </c>
      <c r="C118" t="s">
        <v>10250</v>
      </c>
      <c r="D118" t="s">
        <v>18</v>
      </c>
      <c r="E118">
        <v>38776.247941125002</v>
      </c>
      <c r="F118">
        <v>221.25</v>
      </c>
      <c r="G118">
        <v>137.593883491307</v>
      </c>
      <c r="H118">
        <f>(Table2[[#This Row],[1Y Return vs Nifty]]-AVERAGE(Table2[1Y Return vs Nifty]))/_xlfn.STDEV.P(Table2[1Y Return vs Nifty])</f>
        <v>1.4045781587808637</v>
      </c>
      <c r="I118">
        <v>-0.93077392358944899</v>
      </c>
      <c r="J118">
        <f>(Table2[[#This Row],[1M Return vs Nifty]]-AVERAGE(Table2[1M Return vs Nifty]))/_xlfn.STDEV.P(Table2[1M Return vs Nifty])</f>
        <v>-0.29255212035321954</v>
      </c>
      <c r="K118">
        <v>8.5743586017942306</v>
      </c>
      <c r="L118">
        <f>(Table2[[#This Row],[6M Return vs Nifty]]-AVERAGE(Table2[6M Return vs Nifty]))/_xlfn.STDEV.P(Table2[6M Return vs Nifty])</f>
        <v>0.10415144355391336</v>
      </c>
      <c r="M118">
        <v>-9.1367670042657306E-2</v>
      </c>
      <c r="N118">
        <f>(Table2[[#This Row],[1W Return vs Nifty]]-AVERAGE(Table2[1W Return vs Nifty]))/_xlfn.STDEV.P(Table2[1W Return vs Nifty])</f>
        <v>-0.27144241633342986</v>
      </c>
      <c r="O118">
        <v>220.5</v>
      </c>
      <c r="P118">
        <v>219.38470167544801</v>
      </c>
      <c r="Q118">
        <v>187.73667675957799</v>
      </c>
      <c r="R118">
        <v>51.728164227222798</v>
      </c>
      <c r="S118" s="2">
        <f>(Table2[[#This Row],[Close Price]]-Table2[[#This Row],[20D EMA]])/Table2[[#This Row],[20D EMA]]</f>
        <v>3.4013605442176869E-3</v>
      </c>
      <c r="T118" s="2">
        <f>(Table2[[#This Row],[Close Price]]-Table2[[#This Row],[50D EMA]])/Table2[[#This Row],[50D EMA]]</f>
        <v>8.5024083735403752E-3</v>
      </c>
      <c r="U118" s="2">
        <f>(Table2[[#This Row],[Close Price]]-Table2[[#This Row],[200D EMA]])/Table2[[#This Row],[200D EMA]]</f>
        <v>0.17851239203163438</v>
      </c>
      <c r="V118">
        <v>1.00482548444332</v>
      </c>
      <c r="W118">
        <v>213.2</v>
      </c>
      <c r="X118">
        <v>219.71</v>
      </c>
      <c r="Y118">
        <v>214</v>
      </c>
      <c r="Z118">
        <v>224.4</v>
      </c>
      <c r="AA118">
        <v>217.75</v>
      </c>
      <c r="AB118">
        <v>223.38</v>
      </c>
      <c r="AC118" s="2">
        <f>(Table2[[#This Row],[Close Price]]/Table2[[#This Row],[Day Low]])-1</f>
        <v>3.7757973733583583E-2</v>
      </c>
      <c r="AD118" s="2">
        <f>(Table2[[#This Row],[Day High]]/Table2[[#This Row],[Close Price]])-1</f>
        <v>-6.9604519774011386E-3</v>
      </c>
      <c r="AE118" s="2">
        <f>(Table2[[#This Row],[Close Price]]/Table2[[#This Row],[Current Week Low]])-1</f>
        <v>3.3878504672897103E-2</v>
      </c>
      <c r="AF118" s="2">
        <f>(Table2[[#This Row],[Current Week High]]/Table2[[#This Row],[Close Price]])-1</f>
        <v>1.4237288135593218E-2</v>
      </c>
      <c r="AG118" s="2">
        <f>(Table2[[#This Row],[Close Price]]/Table2[[#This Row],[Current Month Low]])-1</f>
        <v>1.6073478760045834E-2</v>
      </c>
      <c r="AH118" s="2">
        <f>(Table2[[#This Row],[Current Month High]]/Table2[[#This Row],[Close Price]])-1</f>
        <v>9.6271186440677337E-3</v>
      </c>
      <c r="AI118">
        <v>30.734463276836099</v>
      </c>
      <c r="AJ118">
        <v>172.81134401972801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-7.0000000000000007E-2</v>
      </c>
      <c r="AM118" t="s">
        <v>10295</v>
      </c>
      <c r="AN118">
        <v>-8.18</v>
      </c>
      <c r="AO118" t="s">
        <v>10295</v>
      </c>
      <c r="AP118">
        <v>0.13357547968064601</v>
      </c>
      <c r="AQ118">
        <f>(Table2[[#This Row],[Sharpe Ratio]]-AVERAGE(Table2[Sharpe Ratio]))/_xlfn.STDEV.P(Table2[Sharpe Ratio])</f>
        <v>0.89725608914675437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1.841991154794882</v>
      </c>
      <c r="AS118">
        <f>_xlfn.RANK.AVG(Table2[[#This Row],[1Y Return vs Nifty Z-Score]],Table2[1Y Return vs Nifty Z-Score])</f>
        <v>65</v>
      </c>
      <c r="AT118">
        <f>_xlfn.RANK.AVG(Table2[[#This Row],[6M Return vs Nifty Z-Score]],Table2[6M Return vs Nifty Z-Score])</f>
        <v>290</v>
      </c>
      <c r="AU118">
        <f>_xlfn.RANK.AVG(Table2[[#This Row],[Sharpe Ratio Z-Score]],Table2[Sharpe Ratio Z-Score])</f>
        <v>140</v>
      </c>
      <c r="AV118">
        <f>(Table2[[#This Row],[Rank 1Y]]+Table2[[#This Row],[Rank 6M]]+Table2[[#This Row],[Rank Sharpe]])/3</f>
        <v>165</v>
      </c>
    </row>
    <row r="119" spans="1:48" x14ac:dyDescent="0.3">
      <c r="A119" t="s">
        <v>49</v>
      </c>
      <c r="B119" t="s">
        <v>50</v>
      </c>
      <c r="C119" t="s">
        <v>10250</v>
      </c>
      <c r="D119" t="s">
        <v>51</v>
      </c>
      <c r="E119">
        <v>429931.04186504998</v>
      </c>
      <c r="F119">
        <v>341.75</v>
      </c>
      <c r="G119">
        <v>66.663870286251907</v>
      </c>
      <c r="H119">
        <f>(Table2[[#This Row],[1Y Return vs Nifty]]-AVERAGE(Table2[1Y Return vs Nifty]))/_xlfn.STDEV.P(Table2[1Y Return vs Nifty])</f>
        <v>0.40889133769681496</v>
      </c>
      <c r="I119">
        <v>18.039299824057299</v>
      </c>
      <c r="J119">
        <f>(Table2[[#This Row],[1M Return vs Nifty]]-AVERAGE(Table2[1M Return vs Nifty]))/_xlfn.STDEV.P(Table2[1M Return vs Nifty])</f>
        <v>1.5826926892658428</v>
      </c>
      <c r="K119">
        <v>22.726024055548098</v>
      </c>
      <c r="L119">
        <f>(Table2[[#This Row],[6M Return vs Nifty]]-AVERAGE(Table2[6M Return vs Nifty]))/_xlfn.STDEV.P(Table2[6M Return vs Nifty])</f>
        <v>0.59013229408182444</v>
      </c>
      <c r="M119">
        <v>2.62237041513497</v>
      </c>
      <c r="N119">
        <f>(Table2[[#This Row],[1W Return vs Nifty]]-AVERAGE(Table2[1W Return vs Nifty]))/_xlfn.STDEV.P(Table2[1W Return vs Nifty])</f>
        <v>0.30837255355219556</v>
      </c>
      <c r="O119">
        <v>317.39</v>
      </c>
      <c r="P119">
        <v>297.76963382592203</v>
      </c>
      <c r="Q119">
        <v>255.48585146392699</v>
      </c>
      <c r="R119">
        <v>75.873536226785902</v>
      </c>
      <c r="S119" s="2">
        <f>(Table2[[#This Row],[Close Price]]-Table2[[#This Row],[20D EMA]])/Table2[[#This Row],[20D EMA]]</f>
        <v>7.6751000346576809E-2</v>
      </c>
      <c r="T119" s="2">
        <f>(Table2[[#This Row],[Close Price]]-Table2[[#This Row],[50D EMA]])/Table2[[#This Row],[50D EMA]]</f>
        <v>0.14769929898153808</v>
      </c>
      <c r="U119" s="2">
        <f>(Table2[[#This Row],[Close Price]]-Table2[[#This Row],[200D EMA]])/Table2[[#This Row],[200D EMA]]</f>
        <v>0.33764745891712505</v>
      </c>
      <c r="V119">
        <v>1.3820751294149001</v>
      </c>
      <c r="W119">
        <v>330</v>
      </c>
      <c r="X119">
        <v>338</v>
      </c>
      <c r="Y119">
        <v>329.75</v>
      </c>
      <c r="Z119">
        <v>344.7</v>
      </c>
      <c r="AA119">
        <v>337.15</v>
      </c>
      <c r="AB119">
        <v>344.7</v>
      </c>
      <c r="AC119" s="2">
        <f>(Table2[[#This Row],[Close Price]]/Table2[[#This Row],[Day Low]])-1</f>
        <v>3.5606060606060641E-2</v>
      </c>
      <c r="AD119" s="2">
        <f>(Table2[[#This Row],[Day High]]/Table2[[#This Row],[Close Price]])-1</f>
        <v>-1.0972933430870468E-2</v>
      </c>
      <c r="AE119" s="2">
        <f>(Table2[[#This Row],[Close Price]]/Table2[[#This Row],[Current Week Low]])-1</f>
        <v>3.6391205458680798E-2</v>
      </c>
      <c r="AF119" s="2">
        <f>(Table2[[#This Row],[Current Week High]]/Table2[[#This Row],[Close Price]])-1</f>
        <v>8.632040965618204E-3</v>
      </c>
      <c r="AG119" s="2">
        <f>(Table2[[#This Row],[Close Price]]/Table2[[#This Row],[Current Month Low]])-1</f>
        <v>1.3643778733501533E-2</v>
      </c>
      <c r="AH119" s="2">
        <f>(Table2[[#This Row],[Current Month High]]/Table2[[#This Row],[Close Price]])-1</f>
        <v>8.632040965618204E-3</v>
      </c>
      <c r="AI119">
        <v>0.86320409656181996</v>
      </c>
      <c r="AJ119">
        <v>99.271137026239003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</v>
      </c>
      <c r="AM119" t="s">
        <v>10296</v>
      </c>
      <c r="AN119">
        <v>5.97</v>
      </c>
      <c r="AO119" t="s">
        <v>10296</v>
      </c>
      <c r="AP119">
        <v>0.130359122474905</v>
      </c>
      <c r="AQ119">
        <f>(Table2[[#This Row],[Sharpe Ratio]]-AVERAGE(Table2[Sharpe Ratio]))/_xlfn.STDEV.P(Table2[Sharpe Ratio])</f>
        <v>0.86007203021905632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3.7501609048157341</v>
      </c>
      <c r="AS119">
        <f>_xlfn.RANK.AVG(Table2[[#This Row],[1Y Return vs Nifty Z-Score]],Table2[1Y Return vs Nifty Z-Score])</f>
        <v>188</v>
      </c>
      <c r="AT119">
        <f>_xlfn.RANK.AVG(Table2[[#This Row],[6M Return vs Nifty Z-Score]],Table2[6M Return vs Nifty Z-Score])</f>
        <v>163</v>
      </c>
      <c r="AU119">
        <f>_xlfn.RANK.AVG(Table2[[#This Row],[Sharpe Ratio Z-Score]],Table2[Sharpe Ratio Z-Score])</f>
        <v>147</v>
      </c>
      <c r="AV119">
        <f>(Table2[[#This Row],[Rank 1Y]]+Table2[[#This Row],[Rank 6M]]+Table2[[#This Row],[Rank Sharpe]])/3</f>
        <v>166</v>
      </c>
    </row>
    <row r="120" spans="1:48" x14ac:dyDescent="0.3">
      <c r="A120" t="s">
        <v>963</v>
      </c>
      <c r="B120" t="s">
        <v>964</v>
      </c>
      <c r="C120" t="s">
        <v>10262</v>
      </c>
      <c r="D120" t="s">
        <v>127</v>
      </c>
      <c r="E120">
        <v>14980.35583142</v>
      </c>
      <c r="F120">
        <v>1119.6500000000001</v>
      </c>
      <c r="G120">
        <v>66.1005759871436</v>
      </c>
      <c r="H120">
        <f>(Table2[[#This Row],[1Y Return vs Nifty]]-AVERAGE(Table2[1Y Return vs Nifty]))/_xlfn.STDEV.P(Table2[1Y Return vs Nifty])</f>
        <v>0.40098404028249635</v>
      </c>
      <c r="I120">
        <v>1.09073889596214</v>
      </c>
      <c r="J120">
        <f>(Table2[[#This Row],[1M Return vs Nifty]]-AVERAGE(Table2[1M Return vs Nifty]))/_xlfn.STDEV.P(Table2[1M Return vs Nifty])</f>
        <v>-9.271992819251329E-2</v>
      </c>
      <c r="K120">
        <v>35.391570130114502</v>
      </c>
      <c r="L120">
        <f>(Table2[[#This Row],[6M Return vs Nifty]]-AVERAGE(Table2[6M Return vs Nifty]))/_xlfn.STDEV.P(Table2[6M Return vs Nifty])</f>
        <v>1.0250784757756188</v>
      </c>
      <c r="M120">
        <v>5.7972596856237502</v>
      </c>
      <c r="N120">
        <f>(Table2[[#This Row],[1W Return vs Nifty]]-AVERAGE(Table2[1W Return vs Nifty]))/_xlfn.STDEV.P(Table2[1W Return vs Nifty])</f>
        <v>0.98671669325134959</v>
      </c>
      <c r="O120">
        <v>1094.71</v>
      </c>
      <c r="P120">
        <v>1049.1044607956901</v>
      </c>
      <c r="Q120">
        <v>846.88948797488104</v>
      </c>
      <c r="R120">
        <v>60.112053686054203</v>
      </c>
      <c r="S120" s="2">
        <f>(Table2[[#This Row],[Close Price]]-Table2[[#This Row],[20D EMA]])/Table2[[#This Row],[20D EMA]]</f>
        <v>2.2782289373441417E-2</v>
      </c>
      <c r="T120" s="2">
        <f>(Table2[[#This Row],[Close Price]]-Table2[[#This Row],[50D EMA]])/Table2[[#This Row],[50D EMA]]</f>
        <v>6.7243579491412075E-2</v>
      </c>
      <c r="U120" s="2">
        <f>(Table2[[#This Row],[Close Price]]-Table2[[#This Row],[200D EMA]])/Table2[[#This Row],[200D EMA]]</f>
        <v>0.322073323495083</v>
      </c>
      <c r="V120">
        <v>0.82151618572465401</v>
      </c>
      <c r="W120">
        <v>1101.55</v>
      </c>
      <c r="X120">
        <v>1123</v>
      </c>
      <c r="Y120">
        <v>1050.2</v>
      </c>
      <c r="Z120">
        <v>1142.95</v>
      </c>
      <c r="AA120">
        <v>1115</v>
      </c>
      <c r="AB120">
        <v>1142.95</v>
      </c>
      <c r="AC120" s="2">
        <f>(Table2[[#This Row],[Close Price]]/Table2[[#This Row],[Day Low]])-1</f>
        <v>1.6431392129272471E-2</v>
      </c>
      <c r="AD120" s="2">
        <f>(Table2[[#This Row],[Day High]]/Table2[[#This Row],[Close Price]])-1</f>
        <v>2.9920064305808403E-3</v>
      </c>
      <c r="AE120" s="2">
        <f>(Table2[[#This Row],[Close Price]]/Table2[[#This Row],[Current Week Low]])-1</f>
        <v>6.6130260902685256E-2</v>
      </c>
      <c r="AF120" s="2">
        <f>(Table2[[#This Row],[Current Week High]]/Table2[[#This Row],[Close Price]])-1</f>
        <v>2.0810074576876669E-2</v>
      </c>
      <c r="AG120" s="2">
        <f>(Table2[[#This Row],[Close Price]]/Table2[[#This Row],[Current Month Low]])-1</f>
        <v>4.1704035874441381E-3</v>
      </c>
      <c r="AH120" s="2">
        <f>(Table2[[#This Row],[Current Month High]]/Table2[[#This Row],[Close Price]])-1</f>
        <v>2.0810074576876669E-2</v>
      </c>
      <c r="AI120">
        <v>9.3154110659581004</v>
      </c>
      <c r="AJ120">
        <v>102.230651133387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10296</v>
      </c>
      <c r="AN120">
        <v>0.23</v>
      </c>
      <c r="AO120" t="s">
        <v>10296</v>
      </c>
      <c r="AP120">
        <v>0.101363443320133</v>
      </c>
      <c r="AQ120">
        <f>(Table2[[#This Row],[Sharpe Ratio]]-AVERAGE(Table2[Sharpe Ratio]))/_xlfn.STDEV.P(Table2[Sharpe Ratio])</f>
        <v>0.52485520777931538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2.8449144888962667</v>
      </c>
      <c r="AS120">
        <f>_xlfn.RANK.AVG(Table2[[#This Row],[1Y Return vs Nifty Z-Score]],Table2[1Y Return vs Nifty Z-Score])</f>
        <v>189</v>
      </c>
      <c r="AT120">
        <f>_xlfn.RANK.AVG(Table2[[#This Row],[6M Return vs Nifty Z-Score]],Table2[6M Return vs Nifty Z-Score])</f>
        <v>100</v>
      </c>
      <c r="AU120">
        <f>_xlfn.RANK.AVG(Table2[[#This Row],[Sharpe Ratio Z-Score]],Table2[Sharpe Ratio Z-Score])</f>
        <v>209</v>
      </c>
      <c r="AV120">
        <f>(Table2[[#This Row],[Rank 1Y]]+Table2[[#This Row],[Rank 6M]]+Table2[[#This Row],[Rank Sharpe]])/3</f>
        <v>166</v>
      </c>
    </row>
    <row r="121" spans="1:48" x14ac:dyDescent="0.3">
      <c r="A121" t="s">
        <v>119</v>
      </c>
      <c r="B121" t="s">
        <v>120</v>
      </c>
      <c r="C121" t="s">
        <v>10252</v>
      </c>
      <c r="D121" t="s">
        <v>121</v>
      </c>
      <c r="E121">
        <v>248014.106868</v>
      </c>
      <c r="F121">
        <v>189.78</v>
      </c>
      <c r="G121">
        <v>341.84955852117599</v>
      </c>
      <c r="H121">
        <f>(Table2[[#This Row],[1Y Return vs Nifty]]-AVERAGE(Table2[1Y Return vs Nifty]))/_xlfn.STDEV.P(Table2[1Y Return vs Nifty])</f>
        <v>4.2718366657110804</v>
      </c>
      <c r="I121">
        <v>7.9497083615286703</v>
      </c>
      <c r="J121">
        <f>(Table2[[#This Row],[1M Return vs Nifty]]-AVERAGE(Table2[1M Return vs Nifty]))/_xlfn.STDEV.P(Table2[1M Return vs Nifty])</f>
        <v>0.58530837368664212</v>
      </c>
      <c r="K121">
        <v>-3.57014878611459</v>
      </c>
      <c r="L121">
        <f>(Table2[[#This Row],[6M Return vs Nifty]]-AVERAGE(Table2[6M Return vs Nifty]))/_xlfn.STDEV.P(Table2[6M Return vs Nifty])</f>
        <v>-0.3129018035642811</v>
      </c>
      <c r="M121">
        <v>4.1249294768142403E-2</v>
      </c>
      <c r="N121">
        <f>(Table2[[#This Row],[1W Return vs Nifty]]-AVERAGE(Table2[1W Return vs Nifty]))/_xlfn.STDEV.P(Table2[1W Return vs Nifty])</f>
        <v>-0.24310758848910463</v>
      </c>
      <c r="O121">
        <v>193.17</v>
      </c>
      <c r="P121">
        <v>184.160810207899</v>
      </c>
      <c r="Q121">
        <v>142.25898543390201</v>
      </c>
      <c r="R121">
        <v>42.314134950695298</v>
      </c>
      <c r="S121" s="2">
        <f>(Table2[[#This Row],[Close Price]]-Table2[[#This Row],[20D EMA]])/Table2[[#This Row],[20D EMA]]</f>
        <v>-1.7549308898897276E-2</v>
      </c>
      <c r="T121" s="2">
        <f>(Table2[[#This Row],[Close Price]]-Table2[[#This Row],[50D EMA]])/Table2[[#This Row],[50D EMA]]</f>
        <v>3.0512408072909201E-2</v>
      </c>
      <c r="U121" s="2">
        <f>(Table2[[#This Row],[Close Price]]-Table2[[#This Row],[200D EMA]])/Table2[[#This Row],[200D EMA]]</f>
        <v>0.33404578572773347</v>
      </c>
      <c r="V121">
        <v>1.0167925106564699</v>
      </c>
      <c r="W121">
        <v>184.58</v>
      </c>
      <c r="X121">
        <v>188.65</v>
      </c>
      <c r="Y121">
        <v>184.64</v>
      </c>
      <c r="Z121">
        <v>198.3</v>
      </c>
      <c r="AA121">
        <v>187.68</v>
      </c>
      <c r="AB121">
        <v>195.65</v>
      </c>
      <c r="AC121" s="2">
        <f>(Table2[[#This Row],[Close Price]]/Table2[[#This Row],[Day Low]])-1</f>
        <v>2.8172066312709854E-2</v>
      </c>
      <c r="AD121" s="2">
        <f>(Table2[[#This Row],[Day High]]/Table2[[#This Row],[Close Price]])-1</f>
        <v>-5.9542628306460399E-3</v>
      </c>
      <c r="AE121" s="2">
        <f>(Table2[[#This Row],[Close Price]]/Table2[[#This Row],[Current Week Low]])-1</f>
        <v>2.7837954939341492E-2</v>
      </c>
      <c r="AF121" s="2">
        <f>(Table2[[#This Row],[Current Week High]]/Table2[[#This Row],[Close Price]])-1</f>
        <v>4.4894087891242496E-2</v>
      </c>
      <c r="AG121" s="2">
        <f>(Table2[[#This Row],[Close Price]]/Table2[[#This Row],[Current Month Low]])-1</f>
        <v>1.1189258312020334E-2</v>
      </c>
      <c r="AH121" s="2">
        <f>(Table2[[#This Row],[Current Month High]]/Table2[[#This Row],[Close Price]])-1</f>
        <v>3.0930551164506381E-2</v>
      </c>
      <c r="AI121">
        <v>20.666034355569501</v>
      </c>
      <c r="AJ121">
        <v>389.123711340206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0.09</v>
      </c>
      <c r="AM121" t="s">
        <v>10296</v>
      </c>
      <c r="AN121">
        <v>-12.27</v>
      </c>
      <c r="AO121" t="s">
        <v>10295</v>
      </c>
      <c r="AP121">
        <v>0.173931248261285</v>
      </c>
      <c r="AQ121">
        <f>(Table2[[#This Row],[Sharpe Ratio]]-AVERAGE(Table2[Sharpe Ratio]))/_xlfn.STDEV.P(Table2[Sharpe Ratio])</f>
        <v>1.3638060340025542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5.6649416813468907</v>
      </c>
      <c r="AS121">
        <f>_xlfn.RANK.AVG(Table2[[#This Row],[1Y Return vs Nifty Z-Score]],Table2[1Y Return vs Nifty Z-Score])</f>
        <v>6</v>
      </c>
      <c r="AT121">
        <f>_xlfn.RANK.AVG(Table2[[#This Row],[6M Return vs Nifty Z-Score]],Table2[6M Return vs Nifty Z-Score])</f>
        <v>425</v>
      </c>
      <c r="AU121">
        <f>_xlfn.RANK.AVG(Table2[[#This Row],[Sharpe Ratio Z-Score]],Table2[Sharpe Ratio Z-Score])</f>
        <v>68</v>
      </c>
      <c r="AV121">
        <f>(Table2[[#This Row],[Rank 1Y]]+Table2[[#This Row],[Rank 6M]]+Table2[[#This Row],[Rank Sharpe]])/3</f>
        <v>166.33333333333334</v>
      </c>
    </row>
    <row r="122" spans="1:48" x14ac:dyDescent="0.3">
      <c r="A122" t="s">
        <v>634</v>
      </c>
      <c r="B122" t="s">
        <v>635</v>
      </c>
      <c r="C122" t="s">
        <v>10264</v>
      </c>
      <c r="D122" t="s">
        <v>133</v>
      </c>
      <c r="E122">
        <v>29076.883765800001</v>
      </c>
      <c r="F122">
        <v>1258</v>
      </c>
      <c r="G122">
        <v>87.731435283284696</v>
      </c>
      <c r="H122">
        <f>(Table2[[#This Row],[1Y Return vs Nifty]]-AVERAGE(Table2[1Y Return vs Nifty]))/_xlfn.STDEV.P(Table2[1Y Return vs Nifty])</f>
        <v>0.70462928940471303</v>
      </c>
      <c r="I122">
        <v>-11.1170574694517</v>
      </c>
      <c r="J122">
        <f>(Table2[[#This Row],[1M Return vs Nifty]]-AVERAGE(Table2[1M Return vs Nifty]))/_xlfn.STDEV.P(Table2[1M Return vs Nifty])</f>
        <v>-1.2994947186156978</v>
      </c>
      <c r="K122">
        <v>9.3511697099539397</v>
      </c>
      <c r="L122">
        <f>(Table2[[#This Row],[6M Return vs Nifty]]-AVERAGE(Table2[6M Return vs Nifty]))/_xlfn.STDEV.P(Table2[6M Return vs Nifty])</f>
        <v>0.13082783187560343</v>
      </c>
      <c r="M122">
        <v>3.2243304547787401</v>
      </c>
      <c r="N122">
        <f>(Table2[[#This Row],[1W Return vs Nifty]]-AVERAGE(Table2[1W Return vs Nifty]))/_xlfn.STDEV.P(Table2[1W Return vs Nifty])</f>
        <v>0.43698682335397604</v>
      </c>
      <c r="O122">
        <v>1273.9000000000001</v>
      </c>
      <c r="P122">
        <v>1258.53536796917</v>
      </c>
      <c r="Q122">
        <v>1032.9053684725</v>
      </c>
      <c r="R122">
        <v>46.969012160146299</v>
      </c>
      <c r="S122" s="2">
        <f>(Table2[[#This Row],[Close Price]]-Table2[[#This Row],[20D EMA]])/Table2[[#This Row],[20D EMA]]</f>
        <v>-1.248135646440073E-2</v>
      </c>
      <c r="T122" s="2">
        <f>(Table2[[#This Row],[Close Price]]-Table2[[#This Row],[50D EMA]])/Table2[[#This Row],[50D EMA]]</f>
        <v>-4.2538968931314576E-4</v>
      </c>
      <c r="U122" s="2">
        <f>(Table2[[#This Row],[Close Price]]-Table2[[#This Row],[200D EMA]])/Table2[[#This Row],[200D EMA]]</f>
        <v>0.21792376959021775</v>
      </c>
      <c r="V122">
        <v>0.74905553956881998</v>
      </c>
      <c r="W122">
        <v>1215.55</v>
      </c>
      <c r="X122">
        <v>1245.05</v>
      </c>
      <c r="Y122">
        <v>1245.5999999999999</v>
      </c>
      <c r="Z122">
        <v>1312.95</v>
      </c>
      <c r="AA122">
        <v>1245.5999999999999</v>
      </c>
      <c r="AB122">
        <v>1282.8499999999999</v>
      </c>
      <c r="AC122" s="2">
        <f>(Table2[[#This Row],[Close Price]]/Table2[[#This Row],[Day Low]])-1</f>
        <v>3.4922463082555311E-2</v>
      </c>
      <c r="AD122" s="2">
        <f>(Table2[[#This Row],[Day High]]/Table2[[#This Row],[Close Price]])-1</f>
        <v>-1.0294117647058898E-2</v>
      </c>
      <c r="AE122" s="2">
        <f>(Table2[[#This Row],[Close Price]]/Table2[[#This Row],[Current Week Low]])-1</f>
        <v>9.955041746949389E-3</v>
      </c>
      <c r="AF122" s="2">
        <f>(Table2[[#This Row],[Current Week High]]/Table2[[#This Row],[Close Price]])-1</f>
        <v>4.3680445151033531E-2</v>
      </c>
      <c r="AG122" s="2">
        <f>(Table2[[#This Row],[Close Price]]/Table2[[#This Row],[Current Month Low]])-1</f>
        <v>9.955041746949389E-3</v>
      </c>
      <c r="AH122" s="2">
        <f>(Table2[[#This Row],[Current Month High]]/Table2[[#This Row],[Close Price]])-1</f>
        <v>1.9753577106518261E-2</v>
      </c>
      <c r="AI122">
        <v>15.508744038155699</v>
      </c>
      <c r="AJ122">
        <v>127.609914962909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0.12</v>
      </c>
      <c r="AM122" t="s">
        <v>10296</v>
      </c>
      <c r="AN122">
        <v>-0.14000000000000001</v>
      </c>
      <c r="AO122" t="s">
        <v>10295</v>
      </c>
      <c r="AP122">
        <v>0.15687641329884799</v>
      </c>
      <c r="AQ122">
        <f>(Table2[[#This Row],[Sharpe Ratio]]-AVERAGE(Table2[Sharpe Ratio]))/_xlfn.STDEV.P(Table2[Sharpe Ratio])</f>
        <v>1.1666363952841095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1.1395856213027042</v>
      </c>
      <c r="AS122">
        <f>_xlfn.RANK.AVG(Table2[[#This Row],[1Y Return vs Nifty Z-Score]],Table2[1Y Return vs Nifty Z-Score])</f>
        <v>123</v>
      </c>
      <c r="AT122">
        <f>_xlfn.RANK.AVG(Table2[[#This Row],[6M Return vs Nifty Z-Score]],Table2[6M Return vs Nifty Z-Score])</f>
        <v>280</v>
      </c>
      <c r="AU122">
        <f>_xlfn.RANK.AVG(Table2[[#This Row],[Sharpe Ratio Z-Score]],Table2[Sharpe Ratio Z-Score])</f>
        <v>96</v>
      </c>
      <c r="AV122">
        <f>(Table2[[#This Row],[Rank 1Y]]+Table2[[#This Row],[Rank 6M]]+Table2[[#This Row],[Rank Sharpe]])/3</f>
        <v>166.33333333333334</v>
      </c>
    </row>
    <row r="123" spans="1:48" x14ac:dyDescent="0.3">
      <c r="A123" t="s">
        <v>213</v>
      </c>
      <c r="B123" t="s">
        <v>214</v>
      </c>
      <c r="C123" t="s">
        <v>10257</v>
      </c>
      <c r="D123" t="s">
        <v>62</v>
      </c>
      <c r="E123">
        <v>124913.88751859999</v>
      </c>
      <c r="F123">
        <v>1241.4000000000001</v>
      </c>
      <c r="G123">
        <v>70.007241997364105</v>
      </c>
      <c r="H123">
        <f>(Table2[[#This Row],[1Y Return vs Nifty]]-AVERAGE(Table2[1Y Return vs Nifty]))/_xlfn.STDEV.P(Table2[1Y Return vs Nifty])</f>
        <v>0.45582423676615269</v>
      </c>
      <c r="I123">
        <v>11.1425679477738</v>
      </c>
      <c r="J123">
        <f>(Table2[[#This Row],[1M Return vs Nifty]]-AVERAGE(Table2[1M Return vs Nifty]))/_xlfn.STDEV.P(Table2[1M Return vs Nifty])</f>
        <v>0.90093146754474518</v>
      </c>
      <c r="K123">
        <v>48.167728908497899</v>
      </c>
      <c r="L123">
        <f>(Table2[[#This Row],[6M Return vs Nifty]]-AVERAGE(Table2[6M Return vs Nifty]))/_xlfn.STDEV.P(Table2[6M Return vs Nifty])</f>
        <v>1.4638231966629693</v>
      </c>
      <c r="M123">
        <v>3.8714075438574902</v>
      </c>
      <c r="N123">
        <f>(Table2[[#This Row],[1W Return vs Nifty]]-AVERAGE(Table2[1W Return vs Nifty]))/_xlfn.STDEV.P(Table2[1W Return vs Nifty])</f>
        <v>0.57524076354338671</v>
      </c>
      <c r="O123">
        <v>1181.54</v>
      </c>
      <c r="P123">
        <v>1120.2940988661001</v>
      </c>
      <c r="Q123">
        <v>917.63544408965095</v>
      </c>
      <c r="R123">
        <v>70.341985149844504</v>
      </c>
      <c r="S123" s="2">
        <f>(Table2[[#This Row],[Close Price]]-Table2[[#This Row],[20D EMA]])/Table2[[#This Row],[20D EMA]]</f>
        <v>5.0662694449616713E-2</v>
      </c>
      <c r="T123" s="2">
        <f>(Table2[[#This Row],[Close Price]]-Table2[[#This Row],[50D EMA]])/Table2[[#This Row],[50D EMA]]</f>
        <v>0.10810188258286529</v>
      </c>
      <c r="U123" s="2">
        <f>(Table2[[#This Row],[Close Price]]-Table2[[#This Row],[200D EMA]])/Table2[[#This Row],[200D EMA]]</f>
        <v>0.35282481512202579</v>
      </c>
      <c r="V123">
        <v>0.79598656072404805</v>
      </c>
      <c r="W123">
        <v>1227.7</v>
      </c>
      <c r="X123">
        <v>1259.75</v>
      </c>
      <c r="Y123">
        <v>1210.5</v>
      </c>
      <c r="Z123">
        <v>1265</v>
      </c>
      <c r="AA123">
        <v>1235.55</v>
      </c>
      <c r="AB123">
        <v>1265</v>
      </c>
      <c r="AC123" s="2">
        <f>(Table2[[#This Row],[Close Price]]/Table2[[#This Row],[Day Low]])-1</f>
        <v>1.1159077950639418E-2</v>
      </c>
      <c r="AD123" s="2">
        <f>(Table2[[#This Row],[Day High]]/Table2[[#This Row],[Close Price]])-1</f>
        <v>1.4781698082809713E-2</v>
      </c>
      <c r="AE123" s="2">
        <f>(Table2[[#This Row],[Close Price]]/Table2[[#This Row],[Current Week Low]])-1</f>
        <v>2.5526641883519385E-2</v>
      </c>
      <c r="AF123" s="2">
        <f>(Table2[[#This Row],[Current Week High]]/Table2[[#This Row],[Close Price]])-1</f>
        <v>1.9010794264539888E-2</v>
      </c>
      <c r="AG123" s="2">
        <f>(Table2[[#This Row],[Close Price]]/Table2[[#This Row],[Current Month Low]])-1</f>
        <v>4.7347335194853901E-3</v>
      </c>
      <c r="AH123" s="2">
        <f>(Table2[[#This Row],[Current Month High]]/Table2[[#This Row],[Close Price]])-1</f>
        <v>1.9010794264539888E-2</v>
      </c>
      <c r="AI123">
        <v>1.9010794264539801</v>
      </c>
      <c r="AJ123">
        <v>118.652575957727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0.09</v>
      </c>
      <c r="AM123" t="s">
        <v>10296</v>
      </c>
      <c r="AN123">
        <v>4.49</v>
      </c>
      <c r="AO123" t="s">
        <v>10296</v>
      </c>
      <c r="AP123">
        <v>7.5924163327579994E-2</v>
      </c>
      <c r="AQ123">
        <f>(Table2[[#This Row],[Sharpe Ratio]]-AVERAGE(Table2[Sharpe Ratio]))/_xlfn.STDEV.P(Table2[Sharpe Ratio])</f>
        <v>0.23075364324137815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3.6265733077586324</v>
      </c>
      <c r="AS123">
        <f>_xlfn.RANK.AVG(Table2[[#This Row],[1Y Return vs Nifty Z-Score]],Table2[1Y Return vs Nifty Z-Score])</f>
        <v>172</v>
      </c>
      <c r="AT123">
        <f>_xlfn.RANK.AVG(Table2[[#This Row],[6M Return vs Nifty Z-Score]],Table2[6M Return vs Nifty Z-Score])</f>
        <v>60</v>
      </c>
      <c r="AU123">
        <f>_xlfn.RANK.AVG(Table2[[#This Row],[Sharpe Ratio Z-Score]],Table2[Sharpe Ratio Z-Score])</f>
        <v>269</v>
      </c>
      <c r="AV123">
        <f>(Table2[[#This Row],[Rank 1Y]]+Table2[[#This Row],[Rank 6M]]+Table2[[#This Row],[Rank Sharpe]])/3</f>
        <v>167</v>
      </c>
    </row>
    <row r="124" spans="1:48" x14ac:dyDescent="0.3">
      <c r="A124" t="s">
        <v>912</v>
      </c>
      <c r="B124" t="s">
        <v>913</v>
      </c>
      <c r="C124" t="s">
        <v>10260</v>
      </c>
      <c r="D124" t="s">
        <v>68</v>
      </c>
      <c r="E124">
        <v>16357.5</v>
      </c>
      <c r="F124">
        <v>109.05</v>
      </c>
      <c r="G124">
        <v>157.61159435100799</v>
      </c>
      <c r="H124">
        <f>(Table2[[#This Row],[1Y Return vs Nifty]]-AVERAGE(Table2[1Y Return vs Nifty]))/_xlfn.STDEV.P(Table2[1Y Return vs Nifty])</f>
        <v>1.6855786829687662</v>
      </c>
      <c r="I124">
        <v>38.1062292057386</v>
      </c>
      <c r="J124">
        <f>(Table2[[#This Row],[1M Return vs Nifty]]-AVERAGE(Table2[1M Return vs Nifty]))/_xlfn.STDEV.P(Table2[1M Return vs Nifty])</f>
        <v>3.5663647439228896</v>
      </c>
      <c r="K124">
        <v>21.4686625375295</v>
      </c>
      <c r="L124">
        <f>(Table2[[#This Row],[6M Return vs Nifty]]-AVERAGE(Table2[6M Return vs Nifty]))/_xlfn.STDEV.P(Table2[6M Return vs Nifty])</f>
        <v>0.5469533748270835</v>
      </c>
      <c r="M124">
        <v>3.4042839338381099</v>
      </c>
      <c r="N124">
        <f>(Table2[[#This Row],[1W Return vs Nifty]]-AVERAGE(Table2[1W Return vs Nifty]))/_xlfn.STDEV.P(Table2[1W Return vs Nifty])</f>
        <v>0.47543553054923671</v>
      </c>
      <c r="O124">
        <v>97.47</v>
      </c>
      <c r="P124">
        <v>87.700823504046696</v>
      </c>
      <c r="Q124">
        <v>72.284469967149803</v>
      </c>
      <c r="R124">
        <v>61.643375236511801</v>
      </c>
      <c r="S124" s="2">
        <f>(Table2[[#This Row],[Close Price]]-Table2[[#This Row],[20D EMA]])/Table2[[#This Row],[20D EMA]]</f>
        <v>0.11880578639581409</v>
      </c>
      <c r="T124" s="2">
        <f>(Table2[[#This Row],[Close Price]]-Table2[[#This Row],[50D EMA]])/Table2[[#This Row],[50D EMA]]</f>
        <v>0.24343188174245828</v>
      </c>
      <c r="U124" s="2">
        <f>(Table2[[#This Row],[Close Price]]-Table2[[#This Row],[200D EMA]])/Table2[[#This Row],[200D EMA]]</f>
        <v>0.5086228072165232</v>
      </c>
      <c r="V124">
        <v>3.1774503904691702</v>
      </c>
      <c r="W124">
        <v>104.31</v>
      </c>
      <c r="X124">
        <v>108.4</v>
      </c>
      <c r="Y124">
        <v>104</v>
      </c>
      <c r="Z124">
        <v>116.33</v>
      </c>
      <c r="AA124">
        <v>106.5</v>
      </c>
      <c r="AB124">
        <v>112.48</v>
      </c>
      <c r="AC124" s="2">
        <f>(Table2[[#This Row],[Close Price]]/Table2[[#This Row],[Day Low]])-1</f>
        <v>4.5441472533793492E-2</v>
      </c>
      <c r="AD124" s="2">
        <f>(Table2[[#This Row],[Day High]]/Table2[[#This Row],[Close Price]])-1</f>
        <v>-5.9605685465382585E-3</v>
      </c>
      <c r="AE124" s="2">
        <f>(Table2[[#This Row],[Close Price]]/Table2[[#This Row],[Current Week Low]])-1</f>
        <v>4.8557692307692246E-2</v>
      </c>
      <c r="AF124" s="2">
        <f>(Table2[[#This Row],[Current Week High]]/Table2[[#This Row],[Close Price]])-1</f>
        <v>6.6758367721228895E-2</v>
      </c>
      <c r="AG124" s="2">
        <f>(Table2[[#This Row],[Close Price]]/Table2[[#This Row],[Current Month Low]])-1</f>
        <v>2.3943661971830954E-2</v>
      </c>
      <c r="AH124" s="2">
        <f>(Table2[[#This Row],[Current Month High]]/Table2[[#This Row],[Close Price]])-1</f>
        <v>3.1453461714809894E-2</v>
      </c>
      <c r="AI124">
        <v>20.861989912883999</v>
      </c>
      <c r="AJ124">
        <v>206.32022471910099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0.35</v>
      </c>
      <c r="AM124" t="s">
        <v>10296</v>
      </c>
      <c r="AN124">
        <v>14.77</v>
      </c>
      <c r="AO124" t="s">
        <v>10296</v>
      </c>
      <c r="AP124">
        <v>7.1013807272080995E-2</v>
      </c>
      <c r="AQ124">
        <f>(Table2[[#This Row],[Sharpe Ratio]]-AVERAGE(Table2[Sharpe Ratio]))/_xlfn.STDEV.P(Table2[Sharpe Ratio])</f>
        <v>0.1739853935588658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6.4483177258268416</v>
      </c>
      <c r="AS124">
        <f>_xlfn.RANK.AVG(Table2[[#This Row],[1Y Return vs Nifty Z-Score]],Table2[1Y Return vs Nifty Z-Score])</f>
        <v>41</v>
      </c>
      <c r="AT124">
        <f>_xlfn.RANK.AVG(Table2[[#This Row],[6M Return vs Nifty Z-Score]],Table2[6M Return vs Nifty Z-Score])</f>
        <v>175</v>
      </c>
      <c r="AU124">
        <f>_xlfn.RANK.AVG(Table2[[#This Row],[Sharpe Ratio Z-Score]],Table2[Sharpe Ratio Z-Score])</f>
        <v>285</v>
      </c>
      <c r="AV124">
        <f>(Table2[[#This Row],[Rank 1Y]]+Table2[[#This Row],[Rank 6M]]+Table2[[#This Row],[Rank Sharpe]])/3</f>
        <v>167</v>
      </c>
    </row>
    <row r="125" spans="1:48" x14ac:dyDescent="0.3">
      <c r="A125" t="s">
        <v>1455</v>
      </c>
      <c r="B125" t="s">
        <v>1456</v>
      </c>
      <c r="C125" t="s">
        <v>10256</v>
      </c>
      <c r="D125" t="s">
        <v>201</v>
      </c>
      <c r="E125">
        <v>7074.4640449999997</v>
      </c>
      <c r="F125">
        <v>492.5</v>
      </c>
      <c r="G125">
        <v>90.360779020935297</v>
      </c>
      <c r="H125">
        <f>(Table2[[#This Row],[1Y Return vs Nifty]]-AVERAGE(Table2[1Y Return vs Nifty]))/_xlfn.STDEV.P(Table2[1Y Return vs Nifty])</f>
        <v>0.74153895273876691</v>
      </c>
      <c r="I125">
        <v>-0.80999985359772897</v>
      </c>
      <c r="J125">
        <f>(Table2[[#This Row],[1M Return vs Nifty]]-AVERAGE(Table2[1M Return vs Nifty]))/_xlfn.STDEV.P(Table2[1M Return vs Nifty])</f>
        <v>-0.28061326598178421</v>
      </c>
      <c r="K125">
        <v>12.5513266180368</v>
      </c>
      <c r="L125">
        <f>(Table2[[#This Row],[6M Return vs Nifty]]-AVERAGE(Table2[6M Return vs Nifty]))/_xlfn.STDEV.P(Table2[6M Return vs Nifty])</f>
        <v>0.24072408268051079</v>
      </c>
      <c r="M125">
        <v>1.7863455479739201</v>
      </c>
      <c r="N125">
        <f>(Table2[[#This Row],[1W Return vs Nifty]]-AVERAGE(Table2[1W Return vs Nifty]))/_xlfn.STDEV.P(Table2[1W Return vs Nifty])</f>
        <v>0.12974819189244108</v>
      </c>
      <c r="O125">
        <v>486.01</v>
      </c>
      <c r="P125">
        <v>453.97309605034201</v>
      </c>
      <c r="Q125">
        <v>379.84387053628399</v>
      </c>
      <c r="R125">
        <v>51.282231819608597</v>
      </c>
      <c r="S125" s="2">
        <f>(Table2[[#This Row],[Close Price]]-Table2[[#This Row],[20D EMA]])/Table2[[#This Row],[20D EMA]]</f>
        <v>1.3353634698874527E-2</v>
      </c>
      <c r="T125" s="2">
        <f>(Table2[[#This Row],[Close Price]]-Table2[[#This Row],[50D EMA]])/Table2[[#This Row],[50D EMA]]</f>
        <v>8.4866051060844508E-2</v>
      </c>
      <c r="U125" s="2">
        <f>(Table2[[#This Row],[Close Price]]-Table2[[#This Row],[200D EMA]])/Table2[[#This Row],[200D EMA]]</f>
        <v>0.29658535572697814</v>
      </c>
      <c r="V125">
        <v>0.50708570371421702</v>
      </c>
      <c r="W125">
        <v>482.95</v>
      </c>
      <c r="X125">
        <v>505</v>
      </c>
      <c r="Y125">
        <v>490.2</v>
      </c>
      <c r="Z125">
        <v>521.35</v>
      </c>
      <c r="AA125">
        <v>490.2</v>
      </c>
      <c r="AB125">
        <v>502.35</v>
      </c>
      <c r="AC125" s="2">
        <f>(Table2[[#This Row],[Close Price]]/Table2[[#This Row],[Day Low]])-1</f>
        <v>1.9774303758153033E-2</v>
      </c>
      <c r="AD125" s="2">
        <f>(Table2[[#This Row],[Day High]]/Table2[[#This Row],[Close Price]])-1</f>
        <v>2.5380710659898442E-2</v>
      </c>
      <c r="AE125" s="2">
        <f>(Table2[[#This Row],[Close Price]]/Table2[[#This Row],[Current Week Low]])-1</f>
        <v>4.6919624643002589E-3</v>
      </c>
      <c r="AF125" s="2">
        <f>(Table2[[#This Row],[Current Week High]]/Table2[[#This Row],[Close Price]])-1</f>
        <v>5.8578680203045685E-2</v>
      </c>
      <c r="AG125" s="2">
        <f>(Table2[[#This Row],[Close Price]]/Table2[[#This Row],[Current Month Low]])-1</f>
        <v>4.6919624643002589E-3</v>
      </c>
      <c r="AH125" s="2">
        <f>(Table2[[#This Row],[Current Month High]]/Table2[[#This Row],[Close Price]])-1</f>
        <v>2.0000000000000018E-2</v>
      </c>
      <c r="AI125">
        <v>5.8578680203045597</v>
      </c>
      <c r="AJ125">
        <v>128.00925925925901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0.14000000000000001</v>
      </c>
      <c r="AM125" t="s">
        <v>10296</v>
      </c>
      <c r="AN125">
        <v>0.62</v>
      </c>
      <c r="AO125" t="s">
        <v>10296</v>
      </c>
      <c r="AP125">
        <v>0.13533740462251001</v>
      </c>
      <c r="AQ125">
        <f>(Table2[[#This Row],[Sharpe Ratio]]-AVERAGE(Table2[Sharpe Ratio]))/_xlfn.STDEV.P(Table2[Sharpe Ratio])</f>
        <v>0.91762556824177233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1.7490235295717069</v>
      </c>
      <c r="AS125">
        <f>_xlfn.RANK.AVG(Table2[[#This Row],[1Y Return vs Nifty Z-Score]],Table2[1Y Return vs Nifty Z-Score])</f>
        <v>120</v>
      </c>
      <c r="AT125">
        <f>_xlfn.RANK.AVG(Table2[[#This Row],[6M Return vs Nifty Z-Score]],Table2[6M Return vs Nifty Z-Score])</f>
        <v>246</v>
      </c>
      <c r="AU125">
        <f>_xlfn.RANK.AVG(Table2[[#This Row],[Sharpe Ratio Z-Score]],Table2[Sharpe Ratio Z-Score])</f>
        <v>136</v>
      </c>
      <c r="AV125">
        <f>(Table2[[#This Row],[Rank 1Y]]+Table2[[#This Row],[Rank 6M]]+Table2[[#This Row],[Rank Sharpe]])/3</f>
        <v>167.33333333333334</v>
      </c>
    </row>
    <row r="126" spans="1:48" x14ac:dyDescent="0.3">
      <c r="A126" t="s">
        <v>418</v>
      </c>
      <c r="B126" t="s">
        <v>419</v>
      </c>
      <c r="C126" t="s">
        <v>10258</v>
      </c>
      <c r="D126" t="s">
        <v>98</v>
      </c>
      <c r="E126">
        <v>57575.429108924996</v>
      </c>
      <c r="F126">
        <v>146.51</v>
      </c>
      <c r="G126">
        <v>130.517720976871</v>
      </c>
      <c r="H126">
        <f>(Table2[[#This Row],[1Y Return vs Nifty]]-AVERAGE(Table2[1Y Return vs Nifty]))/_xlfn.STDEV.P(Table2[1Y Return vs Nifty])</f>
        <v>1.3052458530176563</v>
      </c>
      <c r="I126">
        <v>8.5224184399894298</v>
      </c>
      <c r="J126">
        <f>(Table2[[#This Row],[1M Return vs Nifty]]-AVERAGE(Table2[1M Return vs Nifty]))/_xlfn.STDEV.P(Table2[1M Return vs Nifty])</f>
        <v>0.6419223656160773</v>
      </c>
      <c r="K126">
        <v>-0.40639045662476603</v>
      </c>
      <c r="L126">
        <f>(Table2[[#This Row],[6M Return vs Nifty]]-AVERAGE(Table2[6M Return vs Nifty]))/_xlfn.STDEV.P(Table2[6M Return vs Nifty])</f>
        <v>-0.20425551250725335</v>
      </c>
      <c r="M126">
        <v>1.99639279088876</v>
      </c>
      <c r="N126">
        <f>(Table2[[#This Row],[1W Return vs Nifty]]-AVERAGE(Table2[1W Return vs Nifty]))/_xlfn.STDEV.P(Table2[1W Return vs Nifty])</f>
        <v>0.17462670706324279</v>
      </c>
      <c r="O126">
        <v>145.07</v>
      </c>
      <c r="P126">
        <v>140.04412854400999</v>
      </c>
      <c r="Q126">
        <v>116.074988729331</v>
      </c>
      <c r="R126">
        <v>50.470297528768</v>
      </c>
      <c r="S126" s="2">
        <f>(Table2[[#This Row],[Close Price]]-Table2[[#This Row],[20D EMA]])/Table2[[#This Row],[20D EMA]]</f>
        <v>9.9262425036189279E-3</v>
      </c>
      <c r="T126" s="2">
        <f>(Table2[[#This Row],[Close Price]]-Table2[[#This Row],[50D EMA]])/Table2[[#This Row],[50D EMA]]</f>
        <v>4.6170243074189612E-2</v>
      </c>
      <c r="U126" s="2">
        <f>(Table2[[#This Row],[Close Price]]-Table2[[#This Row],[200D EMA]])/Table2[[#This Row],[200D EMA]]</f>
        <v>0.26220128559856037</v>
      </c>
      <c r="V126">
        <v>1.0772693315328901</v>
      </c>
      <c r="W126">
        <v>142.26</v>
      </c>
      <c r="X126">
        <v>144.94999999999999</v>
      </c>
      <c r="Y126">
        <v>146</v>
      </c>
      <c r="Z126">
        <v>153.69999999999999</v>
      </c>
      <c r="AA126">
        <v>146</v>
      </c>
      <c r="AB126">
        <v>150</v>
      </c>
      <c r="AC126" s="2">
        <f>(Table2[[#This Row],[Close Price]]/Table2[[#This Row],[Day Low]])-1</f>
        <v>2.9874876985800602E-2</v>
      </c>
      <c r="AD126" s="2">
        <f>(Table2[[#This Row],[Day High]]/Table2[[#This Row],[Close Price]])-1</f>
        <v>-1.0647737355811926E-2</v>
      </c>
      <c r="AE126" s="2">
        <f>(Table2[[#This Row],[Close Price]]/Table2[[#This Row],[Current Week Low]])-1</f>
        <v>3.4931506849313898E-3</v>
      </c>
      <c r="AF126" s="2">
        <f>(Table2[[#This Row],[Current Week High]]/Table2[[#This Row],[Close Price]])-1</f>
        <v>4.9075148454030382E-2</v>
      </c>
      <c r="AG126" s="2">
        <f>(Table2[[#This Row],[Close Price]]/Table2[[#This Row],[Current Month Low]])-1</f>
        <v>3.4931506849313898E-3</v>
      </c>
      <c r="AH126" s="2">
        <f>(Table2[[#This Row],[Current Month High]]/Table2[[#This Row],[Close Price]])-1</f>
        <v>2.3820899597297274E-2</v>
      </c>
      <c r="AI126">
        <v>16.374308920892702</v>
      </c>
      <c r="AJ126">
        <v>177.74407582938301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-0.01</v>
      </c>
      <c r="AM126" t="s">
        <v>10295</v>
      </c>
      <c r="AN126">
        <v>-4.7300000000000004</v>
      </c>
      <c r="AO126" t="s">
        <v>10295</v>
      </c>
      <c r="AP126">
        <v>0.18547690162288799</v>
      </c>
      <c r="AQ126">
        <f>(Table2[[#This Row],[Sharpe Ratio]]-AVERAGE(Table2[Sharpe Ratio]))/_xlfn.STDEV.P(Table2[Sharpe Ratio])</f>
        <v>1.4972844468449833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3.4148238600347058</v>
      </c>
      <c r="AS126">
        <f>_xlfn.RANK.AVG(Table2[[#This Row],[1Y Return vs Nifty Z-Score]],Table2[1Y Return vs Nifty Z-Score])</f>
        <v>70</v>
      </c>
      <c r="AT126">
        <f>_xlfn.RANK.AVG(Table2[[#This Row],[6M Return vs Nifty Z-Score]],Table2[6M Return vs Nifty Z-Score])</f>
        <v>388</v>
      </c>
      <c r="AU126">
        <f>_xlfn.RANK.AVG(Table2[[#This Row],[Sharpe Ratio Z-Score]],Table2[Sharpe Ratio Z-Score])</f>
        <v>48</v>
      </c>
      <c r="AV126">
        <f>(Table2[[#This Row],[Rank 1Y]]+Table2[[#This Row],[Rank 6M]]+Table2[[#This Row],[Rank Sharpe]])/3</f>
        <v>168.66666666666666</v>
      </c>
    </row>
    <row r="127" spans="1:48" x14ac:dyDescent="0.3">
      <c r="A127" t="s">
        <v>343</v>
      </c>
      <c r="B127" t="s">
        <v>344</v>
      </c>
      <c r="C127" t="s">
        <v>10260</v>
      </c>
      <c r="D127" t="s">
        <v>46</v>
      </c>
      <c r="E127">
        <v>72570.170425031902</v>
      </c>
      <c r="F127">
        <v>101.52</v>
      </c>
      <c r="G127">
        <v>70.574750185143202</v>
      </c>
      <c r="H127">
        <f>(Table2[[#This Row],[1Y Return vs Nifty]]-AVERAGE(Table2[1Y Return vs Nifty]))/_xlfn.STDEV.P(Table2[1Y Return vs Nifty])</f>
        <v>0.46379068704433574</v>
      </c>
      <c r="I127">
        <v>2.6862223541953898</v>
      </c>
      <c r="J127">
        <f>(Table2[[#This Row],[1M Return vs Nifty]]-AVERAGE(Table2[1M Return vs Nifty]))/_xlfn.STDEV.P(Table2[1M Return vs Nifty])</f>
        <v>6.4998070887807832E-2</v>
      </c>
      <c r="K127">
        <v>13.0727191461635</v>
      </c>
      <c r="L127">
        <f>(Table2[[#This Row],[6M Return vs Nifty]]-AVERAGE(Table2[6M Return vs Nifty]))/_xlfn.STDEV.P(Table2[6M Return vs Nifty])</f>
        <v>0.25862916848867612</v>
      </c>
      <c r="M127">
        <v>5.4565867686243203</v>
      </c>
      <c r="N127">
        <f>(Table2[[#This Row],[1W Return vs Nifty]]-AVERAGE(Table2[1W Return vs Nifty]))/_xlfn.STDEV.P(Table2[1W Return vs Nifty])</f>
        <v>0.91392880771819474</v>
      </c>
      <c r="O127">
        <v>97.1</v>
      </c>
      <c r="P127">
        <v>93.855103554392002</v>
      </c>
      <c r="Q127">
        <v>80.9211319668903</v>
      </c>
      <c r="R127">
        <v>70.793180601688505</v>
      </c>
      <c r="S127" s="2">
        <f>(Table2[[#This Row],[Close Price]]-Table2[[#This Row],[20D EMA]])/Table2[[#This Row],[20D EMA]]</f>
        <v>4.552008238928941E-2</v>
      </c>
      <c r="T127" s="2">
        <f>(Table2[[#This Row],[Close Price]]-Table2[[#This Row],[50D EMA]])/Table2[[#This Row],[50D EMA]]</f>
        <v>8.166733779336724E-2</v>
      </c>
      <c r="U127" s="2">
        <f>(Table2[[#This Row],[Close Price]]-Table2[[#This Row],[200D EMA]])/Table2[[#This Row],[200D EMA]]</f>
        <v>0.25455486759055634</v>
      </c>
      <c r="V127">
        <v>0.64102194214793295</v>
      </c>
      <c r="W127">
        <v>97.36</v>
      </c>
      <c r="X127">
        <v>100.73</v>
      </c>
      <c r="Y127">
        <v>96.25</v>
      </c>
      <c r="Z127">
        <v>103.75</v>
      </c>
      <c r="AA127">
        <v>99.55</v>
      </c>
      <c r="AB127">
        <v>102.53</v>
      </c>
      <c r="AC127" s="2">
        <f>(Table2[[#This Row],[Close Price]]/Table2[[#This Row],[Day Low]])-1</f>
        <v>4.2728019720624344E-2</v>
      </c>
      <c r="AD127" s="2">
        <f>(Table2[[#This Row],[Day High]]/Table2[[#This Row],[Close Price]])-1</f>
        <v>-7.7817178881007809E-3</v>
      </c>
      <c r="AE127" s="2">
        <f>(Table2[[#This Row],[Close Price]]/Table2[[#This Row],[Current Week Low]])-1</f>
        <v>5.4753246753246776E-2</v>
      </c>
      <c r="AF127" s="2">
        <f>(Table2[[#This Row],[Current Week High]]/Table2[[#This Row],[Close Price]])-1</f>
        <v>2.1966115051221369E-2</v>
      </c>
      <c r="AG127" s="2">
        <f>(Table2[[#This Row],[Close Price]]/Table2[[#This Row],[Current Month Low]])-1</f>
        <v>1.9789050728277191E-2</v>
      </c>
      <c r="AH127" s="2">
        <f>(Table2[[#This Row],[Current Month High]]/Table2[[#This Row],[Close Price]])-1</f>
        <v>9.9487785657998984E-3</v>
      </c>
      <c r="AI127">
        <v>2.1966115051221302</v>
      </c>
      <c r="AJ127">
        <v>102.029850746268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7.0000000000000007E-2</v>
      </c>
      <c r="AM127" t="s">
        <v>10296</v>
      </c>
      <c r="AN127">
        <v>3.5</v>
      </c>
      <c r="AO127" t="s">
        <v>10296</v>
      </c>
      <c r="AP127">
        <v>0.15535968291334701</v>
      </c>
      <c r="AQ127">
        <f>(Table2[[#This Row],[Sharpe Ratio]]-AVERAGE(Table2[Sharpe Ratio]))/_xlfn.STDEV.P(Table2[Sharpe Ratio])</f>
        <v>1.149101591646245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2.8504483257852593</v>
      </c>
      <c r="AS127">
        <f>_xlfn.RANK.AVG(Table2[[#This Row],[1Y Return vs Nifty Z-Score]],Table2[1Y Return vs Nifty Z-Score])</f>
        <v>170</v>
      </c>
      <c r="AT127">
        <f>_xlfn.RANK.AVG(Table2[[#This Row],[6M Return vs Nifty Z-Score]],Table2[6M Return vs Nifty Z-Score])</f>
        <v>241</v>
      </c>
      <c r="AU127">
        <f>_xlfn.RANK.AVG(Table2[[#This Row],[Sharpe Ratio Z-Score]],Table2[Sharpe Ratio Z-Score])</f>
        <v>97</v>
      </c>
      <c r="AV127">
        <f>(Table2[[#This Row],[Rank 1Y]]+Table2[[#This Row],[Rank 6M]]+Table2[[#This Row],[Rank Sharpe]])/3</f>
        <v>169.33333333333334</v>
      </c>
    </row>
    <row r="128" spans="1:48" x14ac:dyDescent="0.3">
      <c r="A128" t="s">
        <v>1275</v>
      </c>
      <c r="B128" t="s">
        <v>1276</v>
      </c>
      <c r="C128" t="s">
        <v>10255</v>
      </c>
      <c r="D128" t="s">
        <v>46</v>
      </c>
      <c r="E128">
        <v>8917.5002771899999</v>
      </c>
      <c r="F128">
        <v>53.09</v>
      </c>
      <c r="G128">
        <v>145.02100666022901</v>
      </c>
      <c r="H128">
        <f>(Table2[[#This Row],[1Y Return vs Nifty]]-AVERAGE(Table2[1Y Return vs Nifty]))/_xlfn.STDEV.P(Table2[1Y Return vs Nifty])</f>
        <v>1.5088371081833518</v>
      </c>
      <c r="I128">
        <v>12.635385097147701</v>
      </c>
      <c r="J128">
        <f>(Table2[[#This Row],[1M Return vs Nifty]]-AVERAGE(Table2[1M Return vs Nifty]))/_xlfn.STDEV.P(Table2[1M Return vs Nifty])</f>
        <v>1.0485006150511431</v>
      </c>
      <c r="K128">
        <v>5.0857217654342497</v>
      </c>
      <c r="L128">
        <f>(Table2[[#This Row],[6M Return vs Nifty]]-AVERAGE(Table2[6M Return vs Nifty]))/_xlfn.STDEV.P(Table2[6M Return vs Nifty])</f>
        <v>-1.5651466037021035E-2</v>
      </c>
      <c r="M128">
        <v>2.0009414874142801</v>
      </c>
      <c r="N128">
        <f>(Table2[[#This Row],[1W Return vs Nifty]]-AVERAGE(Table2[1W Return vs Nifty]))/_xlfn.STDEV.P(Table2[1W Return vs Nifty])</f>
        <v>0.17559857769194079</v>
      </c>
      <c r="O128">
        <v>51.38</v>
      </c>
      <c r="P128">
        <v>47.463630720415203</v>
      </c>
      <c r="Q128">
        <v>37.731805659994997</v>
      </c>
      <c r="R128">
        <v>53.792165127097299</v>
      </c>
      <c r="S128" s="2">
        <f>(Table2[[#This Row],[Close Price]]-Table2[[#This Row],[20D EMA]])/Table2[[#This Row],[20D EMA]]</f>
        <v>3.3281432463993788E-2</v>
      </c>
      <c r="T128" s="2">
        <f>(Table2[[#This Row],[Close Price]]-Table2[[#This Row],[50D EMA]])/Table2[[#This Row],[50D EMA]]</f>
        <v>0.11854064247058893</v>
      </c>
      <c r="U128" s="2">
        <f>(Table2[[#This Row],[Close Price]]-Table2[[#This Row],[200D EMA]])/Table2[[#This Row],[200D EMA]]</f>
        <v>0.40703576389635848</v>
      </c>
      <c r="V128">
        <v>1.5190173004540799</v>
      </c>
      <c r="W128">
        <v>51.21</v>
      </c>
      <c r="X128">
        <v>53.38</v>
      </c>
      <c r="Y128">
        <v>52.3</v>
      </c>
      <c r="Z128">
        <v>56.5</v>
      </c>
      <c r="AA128">
        <v>52.3</v>
      </c>
      <c r="AB128">
        <v>56.04</v>
      </c>
      <c r="AC128" s="2">
        <f>(Table2[[#This Row],[Close Price]]/Table2[[#This Row],[Day Low]])-1</f>
        <v>3.6711579769576286E-2</v>
      </c>
      <c r="AD128" s="2">
        <f>(Table2[[#This Row],[Day High]]/Table2[[#This Row],[Close Price]])-1</f>
        <v>5.462422301751646E-3</v>
      </c>
      <c r="AE128" s="2">
        <f>(Table2[[#This Row],[Close Price]]/Table2[[#This Row],[Current Week Low]])-1</f>
        <v>1.5105162523900706E-2</v>
      </c>
      <c r="AF128" s="2">
        <f>(Table2[[#This Row],[Current Week High]]/Table2[[#This Row],[Close Price]])-1</f>
        <v>6.4230551893011745E-2</v>
      </c>
      <c r="AG128" s="2">
        <f>(Table2[[#This Row],[Close Price]]/Table2[[#This Row],[Current Month Low]])-1</f>
        <v>1.5105162523900706E-2</v>
      </c>
      <c r="AH128" s="2">
        <f>(Table2[[#This Row],[Current Month High]]/Table2[[#This Row],[Close Price]])-1</f>
        <v>5.5566019966095226E-2</v>
      </c>
      <c r="AI128">
        <v>8.3066490864569502</v>
      </c>
      <c r="AJ128">
        <v>187.293414487739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0.32</v>
      </c>
      <c r="AM128" t="s">
        <v>10296</v>
      </c>
      <c r="AN128">
        <v>5.82</v>
      </c>
      <c r="AO128" t="s">
        <v>10296</v>
      </c>
      <c r="AP128">
        <v>0.13919113982086201</v>
      </c>
      <c r="AQ128">
        <f>(Table2[[#This Row],[Sharpe Ratio]]-AVERAGE(Table2[Sharpe Ratio]))/_xlfn.STDEV.P(Table2[Sharpe Ratio])</f>
        <v>0.96217830524855963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3.6794631401379743</v>
      </c>
      <c r="AS128">
        <f>_xlfn.RANK.AVG(Table2[[#This Row],[1Y Return vs Nifty Z-Score]],Table2[1Y Return vs Nifty Z-Score])</f>
        <v>54</v>
      </c>
      <c r="AT128">
        <f>_xlfn.RANK.AVG(Table2[[#This Row],[6M Return vs Nifty Z-Score]],Table2[6M Return vs Nifty Z-Score])</f>
        <v>329</v>
      </c>
      <c r="AU128">
        <f>_xlfn.RANK.AVG(Table2[[#This Row],[Sharpe Ratio Z-Score]],Table2[Sharpe Ratio Z-Score])</f>
        <v>128</v>
      </c>
      <c r="AV128">
        <f>(Table2[[#This Row],[Rank 1Y]]+Table2[[#This Row],[Rank 6M]]+Table2[[#This Row],[Rank Sharpe]])/3</f>
        <v>170.33333333333334</v>
      </c>
    </row>
    <row r="129" spans="1:48" x14ac:dyDescent="0.3">
      <c r="A129" t="s">
        <v>515</v>
      </c>
      <c r="B129" t="s">
        <v>516</v>
      </c>
      <c r="C129" t="s">
        <v>10257</v>
      </c>
      <c r="D129" t="s">
        <v>62</v>
      </c>
      <c r="E129">
        <v>40570.191188119999</v>
      </c>
      <c r="F129">
        <v>1437.7</v>
      </c>
      <c r="G129">
        <v>55.659909343960301</v>
      </c>
      <c r="H129">
        <f>(Table2[[#This Row],[1Y Return vs Nifty]]-AVERAGE(Table2[1Y Return vs Nifty]))/_xlfn.STDEV.P(Table2[1Y Return vs Nifty])</f>
        <v>0.25442218712315473</v>
      </c>
      <c r="I129">
        <v>14.948284643462401</v>
      </c>
      <c r="J129">
        <f>(Table2[[#This Row],[1M Return vs Nifty]]-AVERAGE(Table2[1M Return vs Nifty]))/_xlfn.STDEV.P(Table2[1M Return vs Nifty])</f>
        <v>1.2771371995522953</v>
      </c>
      <c r="K129">
        <v>46.177474993636203</v>
      </c>
      <c r="L129">
        <f>(Table2[[#This Row],[6M Return vs Nifty]]-AVERAGE(Table2[6M Return vs Nifty]))/_xlfn.STDEV.P(Table2[6M Return vs Nifty])</f>
        <v>1.3954760969190005</v>
      </c>
      <c r="M129">
        <v>1.1948541887739299</v>
      </c>
      <c r="N129">
        <f>(Table2[[#This Row],[1W Return vs Nifty]]-AVERAGE(Table2[1W Return vs Nifty]))/_xlfn.STDEV.P(Table2[1W Return vs Nifty])</f>
        <v>3.3706514454226303E-3</v>
      </c>
      <c r="O129">
        <v>1394</v>
      </c>
      <c r="P129">
        <v>1291.53210020437</v>
      </c>
      <c r="Q129">
        <v>1032.30863714677</v>
      </c>
      <c r="R129">
        <v>61.3542185481868</v>
      </c>
      <c r="S129" s="2">
        <f>(Table2[[#This Row],[Close Price]]-Table2[[#This Row],[20D EMA]])/Table2[[#This Row],[20D EMA]]</f>
        <v>3.1348637015781958E-2</v>
      </c>
      <c r="T129" s="2">
        <f>(Table2[[#This Row],[Close Price]]-Table2[[#This Row],[50D EMA]])/Table2[[#This Row],[50D EMA]]</f>
        <v>0.11317403552919879</v>
      </c>
      <c r="U129" s="2">
        <f>(Table2[[#This Row],[Close Price]]-Table2[[#This Row],[200D EMA]])/Table2[[#This Row],[200D EMA]]</f>
        <v>0.3927036433345204</v>
      </c>
      <c r="V129">
        <v>0.84758224917155001</v>
      </c>
      <c r="W129">
        <v>1415.05</v>
      </c>
      <c r="X129">
        <v>1452.35</v>
      </c>
      <c r="Y129">
        <v>1420</v>
      </c>
      <c r="Z129">
        <v>1479.4</v>
      </c>
      <c r="AA129">
        <v>1425</v>
      </c>
      <c r="AB129">
        <v>1479.4</v>
      </c>
      <c r="AC129" s="2">
        <f>(Table2[[#This Row],[Close Price]]/Table2[[#This Row],[Day Low]])-1</f>
        <v>1.6006501537048301E-2</v>
      </c>
      <c r="AD129" s="2">
        <f>(Table2[[#This Row],[Day High]]/Table2[[#This Row],[Close Price]])-1</f>
        <v>1.0189886624469624E-2</v>
      </c>
      <c r="AE129" s="2">
        <f>(Table2[[#This Row],[Close Price]]/Table2[[#This Row],[Current Week Low]])-1</f>
        <v>1.2464788732394316E-2</v>
      </c>
      <c r="AF129" s="2">
        <f>(Table2[[#This Row],[Current Week High]]/Table2[[#This Row],[Close Price]])-1</f>
        <v>2.900466022118664E-2</v>
      </c>
      <c r="AG129" s="2">
        <f>(Table2[[#This Row],[Close Price]]/Table2[[#This Row],[Current Month Low]])-1</f>
        <v>8.912280701754316E-3</v>
      </c>
      <c r="AH129" s="2">
        <f>(Table2[[#This Row],[Current Month High]]/Table2[[#This Row],[Close Price]])-1</f>
        <v>2.900466022118664E-2</v>
      </c>
      <c r="AI129">
        <v>2.90046602211866</v>
      </c>
      <c r="AJ129">
        <v>99.099847666528106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0.23</v>
      </c>
      <c r="AM129" t="s">
        <v>10296</v>
      </c>
      <c r="AN129">
        <v>2.1</v>
      </c>
      <c r="AO129" t="s">
        <v>10296</v>
      </c>
      <c r="AP129">
        <v>9.4513345319481995E-2</v>
      </c>
      <c r="AQ129">
        <f>(Table2[[#This Row],[Sharpe Ratio]]-AVERAGE(Table2[Sharpe Ratio]))/_xlfn.STDEV.P(Table2[Sharpe Ratio])</f>
        <v>0.44566175026717625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3.3760678853070494</v>
      </c>
      <c r="AS129">
        <f>_xlfn.RANK.AVG(Table2[[#This Row],[1Y Return vs Nifty Z-Score]],Table2[1Y Return vs Nifty Z-Score])</f>
        <v>222</v>
      </c>
      <c r="AT129">
        <f>_xlfn.RANK.AVG(Table2[[#This Row],[6M Return vs Nifty Z-Score]],Table2[6M Return vs Nifty Z-Score])</f>
        <v>65</v>
      </c>
      <c r="AU129">
        <f>_xlfn.RANK.AVG(Table2[[#This Row],[Sharpe Ratio Z-Score]],Table2[Sharpe Ratio Z-Score])</f>
        <v>225</v>
      </c>
      <c r="AV129">
        <f>(Table2[[#This Row],[Rank 1Y]]+Table2[[#This Row],[Rank 6M]]+Table2[[#This Row],[Rank Sharpe]])/3</f>
        <v>170.66666666666666</v>
      </c>
    </row>
    <row r="130" spans="1:48" x14ac:dyDescent="0.3">
      <c r="A130" t="s">
        <v>1171</v>
      </c>
      <c r="B130" t="s">
        <v>1172</v>
      </c>
      <c r="C130" t="s">
        <v>10255</v>
      </c>
      <c r="D130" t="s">
        <v>46</v>
      </c>
      <c r="E130">
        <v>10303.5526491</v>
      </c>
      <c r="F130">
        <v>1581</v>
      </c>
      <c r="G130">
        <v>42.628651610730401</v>
      </c>
      <c r="H130">
        <f>(Table2[[#This Row],[1Y Return vs Nifty]]-AVERAGE(Table2[1Y Return vs Nifty]))/_xlfn.STDEV.P(Table2[1Y Return vs Nifty])</f>
        <v>7.1494664614222034E-2</v>
      </c>
      <c r="I130">
        <v>-12.760792437541699</v>
      </c>
      <c r="J130">
        <f>(Table2[[#This Row],[1M Return vs Nifty]]-AVERAGE(Table2[1M Return vs Nifty]))/_xlfn.STDEV.P(Table2[1M Return vs Nifty])</f>
        <v>-1.461982514304025</v>
      </c>
      <c r="K130">
        <v>53.341872541797201</v>
      </c>
      <c r="L130">
        <f>(Table2[[#This Row],[6M Return vs Nifty]]-AVERAGE(Table2[6M Return vs Nifty]))/_xlfn.STDEV.P(Table2[6M Return vs Nifty])</f>
        <v>1.6415079173682177</v>
      </c>
      <c r="M130">
        <v>-2.6626843919537202</v>
      </c>
      <c r="N130">
        <f>(Table2[[#This Row],[1W Return vs Nifty]]-AVERAGE(Table2[1W Return vs Nifty]))/_xlfn.STDEV.P(Table2[1W Return vs Nifty])</f>
        <v>-0.82082775894422288</v>
      </c>
      <c r="O130">
        <v>1671.85</v>
      </c>
      <c r="P130">
        <v>1602.93479698429</v>
      </c>
      <c r="Q130">
        <v>1239.15518097823</v>
      </c>
      <c r="R130">
        <v>30.2773189534057</v>
      </c>
      <c r="S130" s="2">
        <f>(Table2[[#This Row],[Close Price]]-Table2[[#This Row],[20D EMA]])/Table2[[#This Row],[20D EMA]]</f>
        <v>-5.4340999491581131E-2</v>
      </c>
      <c r="T130" s="2">
        <f>(Table2[[#This Row],[Close Price]]-Table2[[#This Row],[50D EMA]])/Table2[[#This Row],[50D EMA]]</f>
        <v>-1.3684147992518087E-2</v>
      </c>
      <c r="U130" s="2">
        <f>(Table2[[#This Row],[Close Price]]-Table2[[#This Row],[200D EMA]])/Table2[[#This Row],[200D EMA]]</f>
        <v>0.27586925694964731</v>
      </c>
      <c r="V130">
        <v>0.58424134589960797</v>
      </c>
      <c r="W130">
        <v>1549.4</v>
      </c>
      <c r="X130">
        <v>1599.9</v>
      </c>
      <c r="Y130">
        <v>1573</v>
      </c>
      <c r="Z130">
        <v>1711.55</v>
      </c>
      <c r="AA130">
        <v>1573</v>
      </c>
      <c r="AB130">
        <v>1635.25</v>
      </c>
      <c r="AC130" s="2">
        <f>(Table2[[#This Row],[Close Price]]/Table2[[#This Row],[Day Low]])-1</f>
        <v>2.03949916096553E-2</v>
      </c>
      <c r="AD130" s="2">
        <f>(Table2[[#This Row],[Day High]]/Table2[[#This Row],[Close Price]])-1</f>
        <v>1.1954459203036061E-2</v>
      </c>
      <c r="AE130" s="2">
        <f>(Table2[[#This Row],[Close Price]]/Table2[[#This Row],[Current Week Low]])-1</f>
        <v>5.0858232676413984E-3</v>
      </c>
      <c r="AF130" s="2">
        <f>(Table2[[#This Row],[Current Week High]]/Table2[[#This Row],[Close Price]])-1</f>
        <v>8.2574320050600836E-2</v>
      </c>
      <c r="AG130" s="2">
        <f>(Table2[[#This Row],[Close Price]]/Table2[[#This Row],[Current Month Low]])-1</f>
        <v>5.0858232676413984E-3</v>
      </c>
      <c r="AH130" s="2">
        <f>(Table2[[#This Row],[Current Month High]]/Table2[[#This Row],[Close Price]])-1</f>
        <v>3.4313725490196179E-2</v>
      </c>
      <c r="AI130">
        <v>18.905755850727399</v>
      </c>
      <c r="AJ130">
        <v>96.373121351384896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0.01</v>
      </c>
      <c r="AM130" t="s">
        <v>10296</v>
      </c>
      <c r="AN130">
        <v>-7.93</v>
      </c>
      <c r="AO130" t="s">
        <v>10295</v>
      </c>
      <c r="AP130">
        <v>0.10574423090827099</v>
      </c>
      <c r="AQ130">
        <f>(Table2[[#This Row],[Sharpe Ratio]]-AVERAGE(Table2[Sharpe Ratio]))/_xlfn.STDEV.P(Table2[Sharpe Ratio])</f>
        <v>0.57550115703404747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5.6934657682392587E-3</v>
      </c>
      <c r="AS130">
        <f>_xlfn.RANK.AVG(Table2[[#This Row],[1Y Return vs Nifty Z-Score]],Table2[1Y Return vs Nifty Z-Score])</f>
        <v>264</v>
      </c>
      <c r="AT130">
        <f>_xlfn.RANK.AVG(Table2[[#This Row],[6M Return vs Nifty Z-Score]],Table2[6M Return vs Nifty Z-Score])</f>
        <v>51</v>
      </c>
      <c r="AU130">
        <f>_xlfn.RANK.AVG(Table2[[#This Row],[Sharpe Ratio Z-Score]],Table2[Sharpe Ratio Z-Score])</f>
        <v>201</v>
      </c>
      <c r="AV130">
        <f>(Table2[[#This Row],[Rank 1Y]]+Table2[[#This Row],[Rank 6M]]+Table2[[#This Row],[Rank Sharpe]])/3</f>
        <v>172</v>
      </c>
    </row>
    <row r="131" spans="1:48" x14ac:dyDescent="0.3">
      <c r="A131" t="s">
        <v>405</v>
      </c>
      <c r="B131" t="s">
        <v>406</v>
      </c>
      <c r="C131" t="s">
        <v>10256</v>
      </c>
      <c r="D131" t="s">
        <v>201</v>
      </c>
      <c r="E131">
        <v>59649.881857050001</v>
      </c>
      <c r="F131">
        <v>1038.9000000000001</v>
      </c>
      <c r="G131">
        <v>52.023205281590499</v>
      </c>
      <c r="H131">
        <f>(Table2[[#This Row],[1Y Return vs Nifty]]-AVERAGE(Table2[1Y Return vs Nifty]))/_xlfn.STDEV.P(Table2[1Y Return vs Nifty])</f>
        <v>0.20337160721396658</v>
      </c>
      <c r="I131">
        <v>-9.3606072440496995</v>
      </c>
      <c r="J131">
        <f>(Table2[[#This Row],[1M Return vs Nifty]]-AVERAGE(Table2[1M Return vs Nifty]))/_xlfn.STDEV.P(Table2[1M Return vs Nifty])</f>
        <v>-1.1258647047129882</v>
      </c>
      <c r="K131">
        <v>35.0217981840742</v>
      </c>
      <c r="L131">
        <f>(Table2[[#This Row],[6M Return vs Nifty]]-AVERAGE(Table2[6M Return vs Nifty]))/_xlfn.STDEV.P(Table2[6M Return vs Nifty])</f>
        <v>1.012380176382853</v>
      </c>
      <c r="M131">
        <v>1.19357278370644</v>
      </c>
      <c r="N131">
        <f>(Table2[[#This Row],[1W Return vs Nifty]]-AVERAGE(Table2[1W Return vs Nifty]))/_xlfn.STDEV.P(Table2[1W Return vs Nifty])</f>
        <v>3.0968675291795527E-3</v>
      </c>
      <c r="O131">
        <v>1037.74</v>
      </c>
      <c r="P131">
        <v>982.27687707669395</v>
      </c>
      <c r="Q131">
        <v>790.55130857002496</v>
      </c>
      <c r="R131">
        <v>50.349021275666601</v>
      </c>
      <c r="S131" s="2">
        <f>(Table2[[#This Row],[Close Price]]-Table2[[#This Row],[20D EMA]])/Table2[[#This Row],[20D EMA]]</f>
        <v>1.1178137105634185E-3</v>
      </c>
      <c r="T131" s="2">
        <f>(Table2[[#This Row],[Close Price]]-Table2[[#This Row],[50D EMA]])/Table2[[#This Row],[50D EMA]]</f>
        <v>5.7644768236649775E-2</v>
      </c>
      <c r="U131" s="2">
        <f>(Table2[[#This Row],[Close Price]]-Table2[[#This Row],[200D EMA]])/Table2[[#This Row],[200D EMA]]</f>
        <v>0.31414620245104186</v>
      </c>
      <c r="V131">
        <v>0.79560659471694695</v>
      </c>
      <c r="W131">
        <v>1008.6</v>
      </c>
      <c r="X131">
        <v>1033.95</v>
      </c>
      <c r="Y131">
        <v>1020.1</v>
      </c>
      <c r="Z131">
        <v>1076.8499999999999</v>
      </c>
      <c r="AA131">
        <v>1020.1</v>
      </c>
      <c r="AB131">
        <v>1049.9000000000001</v>
      </c>
      <c r="AC131" s="2">
        <f>(Table2[[#This Row],[Close Price]]/Table2[[#This Row],[Day Low]])-1</f>
        <v>3.0041641879833492E-2</v>
      </c>
      <c r="AD131" s="2">
        <f>(Table2[[#This Row],[Day High]]/Table2[[#This Row],[Close Price]])-1</f>
        <v>-4.7646549234767743E-3</v>
      </c>
      <c r="AE131" s="2">
        <f>(Table2[[#This Row],[Close Price]]/Table2[[#This Row],[Current Week Low]])-1</f>
        <v>1.8429565728850239E-2</v>
      </c>
      <c r="AF131" s="2">
        <f>(Table2[[#This Row],[Current Week High]]/Table2[[#This Row],[Close Price]])-1</f>
        <v>3.6529021079988233E-2</v>
      </c>
      <c r="AG131" s="2">
        <f>(Table2[[#This Row],[Close Price]]/Table2[[#This Row],[Current Month Low]])-1</f>
        <v>1.8429565728850239E-2</v>
      </c>
      <c r="AH131" s="2">
        <f>(Table2[[#This Row],[Current Month High]]/Table2[[#This Row],[Close Price]])-1</f>
        <v>1.0588122052170634E-2</v>
      </c>
      <c r="AI131">
        <v>16.209452305322898</v>
      </c>
      <c r="AJ131">
        <v>89.372949325555894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0.21</v>
      </c>
      <c r="AM131" t="s">
        <v>10296</v>
      </c>
      <c r="AN131">
        <v>1.31</v>
      </c>
      <c r="AO131" t="s">
        <v>10296</v>
      </c>
      <c r="AP131">
        <v>0.113453958763302</v>
      </c>
      <c r="AQ131">
        <f>(Table2[[#This Row],[Sharpe Ratio]]-AVERAGE(Table2[Sharpe Ratio]))/_xlfn.STDEV.P(Table2[Sharpe Ratio])</f>
        <v>0.66463272935017015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0.75761667576318126</v>
      </c>
      <c r="AS131">
        <f>_xlfn.RANK.AVG(Table2[[#This Row],[1Y Return vs Nifty Z-Score]],Table2[1Y Return vs Nifty Z-Score])</f>
        <v>235</v>
      </c>
      <c r="AT131">
        <f>_xlfn.RANK.AVG(Table2[[#This Row],[6M Return vs Nifty Z-Score]],Table2[6M Return vs Nifty Z-Score])</f>
        <v>101</v>
      </c>
      <c r="AU131">
        <f>_xlfn.RANK.AVG(Table2[[#This Row],[Sharpe Ratio Z-Score]],Table2[Sharpe Ratio Z-Score])</f>
        <v>183</v>
      </c>
      <c r="AV131">
        <f>(Table2[[#This Row],[Rank 1Y]]+Table2[[#This Row],[Rank 6M]]+Table2[[#This Row],[Rank Sharpe]])/3</f>
        <v>173</v>
      </c>
    </row>
    <row r="132" spans="1:48" x14ac:dyDescent="0.3">
      <c r="A132" t="s">
        <v>745</v>
      </c>
      <c r="B132" t="s">
        <v>746</v>
      </c>
      <c r="C132" t="s">
        <v>10252</v>
      </c>
      <c r="D132" t="s">
        <v>560</v>
      </c>
      <c r="E132">
        <v>22298.233938990001</v>
      </c>
      <c r="F132">
        <v>4380.55</v>
      </c>
      <c r="G132">
        <v>141.172320199095</v>
      </c>
      <c r="H132">
        <f>(Table2[[#This Row],[1Y Return vs Nifty]]-AVERAGE(Table2[1Y Return vs Nifty]))/_xlfn.STDEV.P(Table2[1Y Return vs Nifty])</f>
        <v>1.4548108051463373</v>
      </c>
      <c r="I132">
        <v>6.1087239888575899</v>
      </c>
      <c r="J132">
        <f>(Table2[[#This Row],[1M Return vs Nifty]]-AVERAGE(Table2[1M Return vs Nifty]))/_xlfn.STDEV.P(Table2[1M Return vs Nifty])</f>
        <v>0.40332192306098186</v>
      </c>
      <c r="K132">
        <v>11.703154600723799</v>
      </c>
      <c r="L132">
        <f>(Table2[[#This Row],[6M Return vs Nifty]]-AVERAGE(Table2[6M Return vs Nifty]))/_xlfn.STDEV.P(Table2[6M Return vs Nifty])</f>
        <v>0.21159709690524947</v>
      </c>
      <c r="M132">
        <v>3.7238356604564702</v>
      </c>
      <c r="N132">
        <f>(Table2[[#This Row],[1W Return vs Nifty]]-AVERAGE(Table2[1W Return vs Nifty]))/_xlfn.STDEV.P(Table2[1W Return vs Nifty])</f>
        <v>0.54371068051972349</v>
      </c>
      <c r="O132">
        <v>4049.2</v>
      </c>
      <c r="P132">
        <v>3919.1369891249501</v>
      </c>
      <c r="Q132">
        <v>3381.8850226233999</v>
      </c>
      <c r="R132">
        <v>76.928720302216107</v>
      </c>
      <c r="S132" s="2">
        <f>(Table2[[#This Row],[Close Price]]-Table2[[#This Row],[20D EMA]])/Table2[[#This Row],[20D EMA]]</f>
        <v>8.1830978958806769E-2</v>
      </c>
      <c r="T132" s="2">
        <f>(Table2[[#This Row],[Close Price]]-Table2[[#This Row],[50D EMA]])/Table2[[#This Row],[50D EMA]]</f>
        <v>0.1177333204109491</v>
      </c>
      <c r="U132" s="2">
        <f>(Table2[[#This Row],[Close Price]]-Table2[[#This Row],[200D EMA]])/Table2[[#This Row],[200D EMA]]</f>
        <v>0.29529832347816326</v>
      </c>
      <c r="V132">
        <v>1.5026634730848401</v>
      </c>
      <c r="W132">
        <v>4232.3</v>
      </c>
      <c r="X132">
        <v>4357</v>
      </c>
      <c r="Y132">
        <v>4125</v>
      </c>
      <c r="Z132">
        <v>4400</v>
      </c>
      <c r="AA132">
        <v>4267.3500000000004</v>
      </c>
      <c r="AB132">
        <v>4400</v>
      </c>
      <c r="AC132" s="2">
        <f>(Table2[[#This Row],[Close Price]]/Table2[[#This Row],[Day Low]])-1</f>
        <v>3.502823523852272E-2</v>
      </c>
      <c r="AD132" s="2">
        <f>(Table2[[#This Row],[Day High]]/Table2[[#This Row],[Close Price]])-1</f>
        <v>-5.376037255595767E-3</v>
      </c>
      <c r="AE132" s="2">
        <f>(Table2[[#This Row],[Close Price]]/Table2[[#This Row],[Current Week Low]])-1</f>
        <v>6.1951515151515091E-2</v>
      </c>
      <c r="AF132" s="2">
        <f>(Table2[[#This Row],[Current Week High]]/Table2[[#This Row],[Close Price]])-1</f>
        <v>4.4400817248975155E-3</v>
      </c>
      <c r="AG132" s="2">
        <f>(Table2[[#This Row],[Close Price]]/Table2[[#This Row],[Current Month Low]])-1</f>
        <v>2.6527001534910388E-2</v>
      </c>
      <c r="AH132" s="2">
        <f>(Table2[[#This Row],[Current Month High]]/Table2[[#This Row],[Close Price]])-1</f>
        <v>4.4400817248975155E-3</v>
      </c>
      <c r="AI132">
        <v>0.444008172489751</v>
      </c>
      <c r="AJ132">
        <v>184.821196358907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0.03</v>
      </c>
      <c r="AM132" t="s">
        <v>10296</v>
      </c>
      <c r="AN132">
        <v>12.18</v>
      </c>
      <c r="AO132" t="s">
        <v>10296</v>
      </c>
      <c r="AP132">
        <v>0.102061293690723</v>
      </c>
      <c r="AQ132">
        <f>(Table2[[#This Row],[Sharpe Ratio]]-AVERAGE(Table2[Sharpe Ratio]))/_xlfn.STDEV.P(Table2[Sharpe Ratio])</f>
        <v>0.53292300238136303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3.1463635080136552</v>
      </c>
      <c r="AS132">
        <f>_xlfn.RANK.AVG(Table2[[#This Row],[1Y Return vs Nifty Z-Score]],Table2[1Y Return vs Nifty Z-Score])</f>
        <v>63</v>
      </c>
      <c r="AT132">
        <f>_xlfn.RANK.AVG(Table2[[#This Row],[6M Return vs Nifty Z-Score]],Table2[6M Return vs Nifty Z-Score])</f>
        <v>254</v>
      </c>
      <c r="AU132">
        <f>_xlfn.RANK.AVG(Table2[[#This Row],[Sharpe Ratio Z-Score]],Table2[Sharpe Ratio Z-Score])</f>
        <v>206</v>
      </c>
      <c r="AV132">
        <f>(Table2[[#This Row],[Rank 1Y]]+Table2[[#This Row],[Rank 6M]]+Table2[[#This Row],[Rank Sharpe]])/3</f>
        <v>174.33333333333334</v>
      </c>
    </row>
    <row r="133" spans="1:48" x14ac:dyDescent="0.3">
      <c r="A133" t="s">
        <v>965</v>
      </c>
      <c r="B133" t="s">
        <v>966</v>
      </c>
      <c r="C133" t="s">
        <v>10251</v>
      </c>
      <c r="D133" t="s">
        <v>295</v>
      </c>
      <c r="E133">
        <v>14763.51482645</v>
      </c>
      <c r="F133">
        <v>1055.5</v>
      </c>
      <c r="G133">
        <v>122.548416093911</v>
      </c>
      <c r="H133">
        <f>(Table2[[#This Row],[1Y Return vs Nifty]]-AVERAGE(Table2[1Y Return vs Nifty]))/_xlfn.STDEV.P(Table2[1Y Return vs Nifty])</f>
        <v>1.1933759761261273</v>
      </c>
      <c r="I133">
        <v>2.6438325062603001</v>
      </c>
      <c r="J133">
        <f>(Table2[[#This Row],[1M Return vs Nifty]]-AVERAGE(Table2[1M Return vs Nifty]))/_xlfn.STDEV.P(Table2[1M Return vs Nifty])</f>
        <v>6.080771594357999E-2</v>
      </c>
      <c r="K133">
        <v>6.9497862436457103</v>
      </c>
      <c r="L133">
        <f>(Table2[[#This Row],[6M Return vs Nifty]]-AVERAGE(Table2[6M Return vs Nifty]))/_xlfn.STDEV.P(Table2[6M Return vs Nifty])</f>
        <v>4.8362175574311252E-2</v>
      </c>
      <c r="M133">
        <v>-5.1191875987417497</v>
      </c>
      <c r="N133">
        <f>(Table2[[#This Row],[1W Return vs Nifty]]-AVERAGE(Table2[1W Return vs Nifty]))/_xlfn.STDEV.P(Table2[1W Return vs Nifty])</f>
        <v>-1.345682143620228</v>
      </c>
      <c r="O133">
        <v>1025.8599999999999</v>
      </c>
      <c r="P133">
        <v>979.79551449751398</v>
      </c>
      <c r="Q133">
        <v>804.27378272603698</v>
      </c>
      <c r="R133">
        <v>56.496546517208103</v>
      </c>
      <c r="S133" s="2">
        <f>(Table2[[#This Row],[Close Price]]-Table2[[#This Row],[20D EMA]])/Table2[[#This Row],[20D EMA]]</f>
        <v>2.8892831380500365E-2</v>
      </c>
      <c r="T133" s="2">
        <f>(Table2[[#This Row],[Close Price]]-Table2[[#This Row],[50D EMA]])/Table2[[#This Row],[50D EMA]]</f>
        <v>7.7265597139736755E-2</v>
      </c>
      <c r="U133" s="2">
        <f>(Table2[[#This Row],[Close Price]]-Table2[[#This Row],[200D EMA]])/Table2[[#This Row],[200D EMA]]</f>
        <v>0.31236405148312441</v>
      </c>
      <c r="V133">
        <v>1.14766722333146</v>
      </c>
      <c r="W133">
        <v>1023.05</v>
      </c>
      <c r="X133">
        <v>1051.3499999999999</v>
      </c>
      <c r="Y133">
        <v>1010</v>
      </c>
      <c r="Z133">
        <v>1125</v>
      </c>
      <c r="AA133">
        <v>1034.95</v>
      </c>
      <c r="AB133">
        <v>1082.5</v>
      </c>
      <c r="AC133" s="2">
        <f>(Table2[[#This Row],[Close Price]]/Table2[[#This Row],[Day Low]])-1</f>
        <v>3.1718879820145762E-2</v>
      </c>
      <c r="AD133" s="2">
        <f>(Table2[[#This Row],[Day High]]/Table2[[#This Row],[Close Price]])-1</f>
        <v>-3.9317858834676533E-3</v>
      </c>
      <c r="AE133" s="2">
        <f>(Table2[[#This Row],[Close Price]]/Table2[[#This Row],[Current Week Low]])-1</f>
        <v>4.504950495049509E-2</v>
      </c>
      <c r="AF133" s="2">
        <f>(Table2[[#This Row],[Current Week High]]/Table2[[#This Row],[Close Price]])-1</f>
        <v>6.5845570819516919E-2</v>
      </c>
      <c r="AG133" s="2">
        <f>(Table2[[#This Row],[Close Price]]/Table2[[#This Row],[Current Month Low]])-1</f>
        <v>1.9856031692352172E-2</v>
      </c>
      <c r="AH133" s="2">
        <f>(Table2[[#This Row],[Current Month High]]/Table2[[#This Row],[Close Price]])-1</f>
        <v>2.5580293699668299E-2</v>
      </c>
      <c r="AI133">
        <v>9.6115585030791095</v>
      </c>
      <c r="AJ133">
        <v>161.89442342286401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</v>
      </c>
      <c r="AM133" t="s">
        <v>10295</v>
      </c>
      <c r="AN133">
        <v>1.61</v>
      </c>
      <c r="AO133" t="s">
        <v>10296</v>
      </c>
      <c r="AP133">
        <v>0.134652035699527</v>
      </c>
      <c r="AQ133">
        <f>(Table2[[#This Row],[Sharpe Ratio]]-AVERAGE(Table2[Sharpe Ratio]))/_xlfn.STDEV.P(Table2[Sharpe Ratio])</f>
        <v>0.90970207069805287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0.86656579472184325</v>
      </c>
      <c r="AS133">
        <f>_xlfn.RANK.AVG(Table2[[#This Row],[1Y Return vs Nifty Z-Score]],Table2[1Y Return vs Nifty Z-Score])</f>
        <v>78</v>
      </c>
      <c r="AT133">
        <f>_xlfn.RANK.AVG(Table2[[#This Row],[6M Return vs Nifty Z-Score]],Table2[6M Return vs Nifty Z-Score])</f>
        <v>308</v>
      </c>
      <c r="AU133">
        <f>_xlfn.RANK.AVG(Table2[[#This Row],[Sharpe Ratio Z-Score]],Table2[Sharpe Ratio Z-Score])</f>
        <v>137</v>
      </c>
      <c r="AV133">
        <f>(Table2[[#This Row],[Rank 1Y]]+Table2[[#This Row],[Rank 6M]]+Table2[[#This Row],[Rank Sharpe]])/3</f>
        <v>174.33333333333334</v>
      </c>
    </row>
    <row r="134" spans="1:48" x14ac:dyDescent="0.3">
      <c r="A134" t="s">
        <v>1726</v>
      </c>
      <c r="B134" t="s">
        <v>1727</v>
      </c>
      <c r="C134" t="s">
        <v>10263</v>
      </c>
      <c r="D134" t="s">
        <v>942</v>
      </c>
      <c r="E134">
        <v>4612.6655111250002</v>
      </c>
      <c r="F134">
        <v>372.75</v>
      </c>
      <c r="G134">
        <v>94.211322775056502</v>
      </c>
      <c r="H134">
        <f>(Table2[[#This Row],[1Y Return vs Nifty]]-AVERAGE(Table2[1Y Return vs Nifty]))/_xlfn.STDEV.P(Table2[1Y Return vs Nifty])</f>
        <v>0.79559132770311758</v>
      </c>
      <c r="I134">
        <v>9.6270116654206799</v>
      </c>
      <c r="J134">
        <f>(Table2[[#This Row],[1M Return vs Nifty]]-AVERAGE(Table2[1M Return vs Nifty]))/_xlfn.STDEV.P(Table2[1M Return vs Nifty])</f>
        <v>0.75111449318950263</v>
      </c>
      <c r="K134">
        <v>37.1205104781248</v>
      </c>
      <c r="L134">
        <f>(Table2[[#This Row],[6M Return vs Nifty]]-AVERAGE(Table2[6M Return vs Nifty]))/_xlfn.STDEV.P(Table2[6M Return vs Nifty])</f>
        <v>1.084451833885578</v>
      </c>
      <c r="M134">
        <v>12.6051043771786</v>
      </c>
      <c r="N134">
        <f>(Table2[[#This Row],[1W Return vs Nifty]]-AVERAGE(Table2[1W Return vs Nifty]))/_xlfn.STDEV.P(Table2[1W Return vs Nifty])</f>
        <v>2.4412749965673166</v>
      </c>
      <c r="O134">
        <v>325.58999999999997</v>
      </c>
      <c r="P134">
        <v>306.65562133914602</v>
      </c>
      <c r="Q134">
        <v>254.78394794448701</v>
      </c>
      <c r="R134">
        <v>79.044028857519095</v>
      </c>
      <c r="S134" s="2">
        <f>(Table2[[#This Row],[Close Price]]-Table2[[#This Row],[20D EMA]])/Table2[[#This Row],[20D EMA]]</f>
        <v>0.14484474338892481</v>
      </c>
      <c r="T134" s="2">
        <f>(Table2[[#This Row],[Close Price]]-Table2[[#This Row],[50D EMA]])/Table2[[#This Row],[50D EMA]]</f>
        <v>0.21553291073623218</v>
      </c>
      <c r="U134" s="2">
        <f>(Table2[[#This Row],[Close Price]]-Table2[[#This Row],[200D EMA]])/Table2[[#This Row],[200D EMA]]</f>
        <v>0.46300425520219879</v>
      </c>
      <c r="V134">
        <v>1.9068832113576799</v>
      </c>
      <c r="W134">
        <v>358.55</v>
      </c>
      <c r="X134">
        <v>369</v>
      </c>
      <c r="Y134">
        <v>311.55</v>
      </c>
      <c r="Z134">
        <v>391.65</v>
      </c>
      <c r="AA134">
        <v>361</v>
      </c>
      <c r="AB134">
        <v>391.65</v>
      </c>
      <c r="AC134" s="2">
        <f>(Table2[[#This Row],[Close Price]]/Table2[[#This Row],[Day Low]])-1</f>
        <v>3.9603960396039639E-2</v>
      </c>
      <c r="AD134" s="2">
        <f>(Table2[[#This Row],[Day High]]/Table2[[#This Row],[Close Price]])-1</f>
        <v>-1.0060362173038184E-2</v>
      </c>
      <c r="AE134" s="2">
        <f>(Table2[[#This Row],[Close Price]]/Table2[[#This Row],[Current Week Low]])-1</f>
        <v>0.19643716899374097</v>
      </c>
      <c r="AF134" s="2">
        <f>(Table2[[#This Row],[Current Week High]]/Table2[[#This Row],[Close Price]])-1</f>
        <v>5.0704225352112609E-2</v>
      </c>
      <c r="AG134" s="2">
        <f>(Table2[[#This Row],[Close Price]]/Table2[[#This Row],[Current Month Low]])-1</f>
        <v>3.2548476454293596E-2</v>
      </c>
      <c r="AH134" s="2">
        <f>(Table2[[#This Row],[Current Month High]]/Table2[[#This Row],[Close Price]])-1</f>
        <v>5.0704225352112609E-2</v>
      </c>
      <c r="AI134">
        <v>5.07042253521126</v>
      </c>
      <c r="AJ134">
        <v>150.41988579106399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0.38</v>
      </c>
      <c r="AM134" t="s">
        <v>10296</v>
      </c>
      <c r="AN134">
        <v>10.49</v>
      </c>
      <c r="AO134" t="s">
        <v>10296</v>
      </c>
      <c r="AP134">
        <v>6.1119947239454998E-2</v>
      </c>
      <c r="AQ134">
        <f>(Table2[[#This Row],[Sharpe Ratio]]-AVERAGE(Table2[Sharpe Ratio]))/_xlfn.STDEV.P(Table2[Sharpe Ratio])</f>
        <v>5.9603236683102218E-2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5.132035888028617</v>
      </c>
      <c r="AS134">
        <f>_xlfn.RANK.AVG(Table2[[#This Row],[1Y Return vs Nifty Z-Score]],Table2[1Y Return vs Nifty Z-Score])</f>
        <v>117</v>
      </c>
      <c r="AT134">
        <f>_xlfn.RANK.AVG(Table2[[#This Row],[6M Return vs Nifty Z-Score]],Table2[6M Return vs Nifty Z-Score])</f>
        <v>91</v>
      </c>
      <c r="AU134">
        <f>_xlfn.RANK.AVG(Table2[[#This Row],[Sharpe Ratio Z-Score]],Table2[Sharpe Ratio Z-Score])</f>
        <v>317</v>
      </c>
      <c r="AV134">
        <f>(Table2[[#This Row],[Rank 1Y]]+Table2[[#This Row],[Rank 6M]]+Table2[[#This Row],[Rank Sharpe]])/3</f>
        <v>175</v>
      </c>
    </row>
    <row r="135" spans="1:48" x14ac:dyDescent="0.3">
      <c r="A135" t="s">
        <v>1004</v>
      </c>
      <c r="B135" t="s">
        <v>1005</v>
      </c>
      <c r="C135" t="s">
        <v>10260</v>
      </c>
      <c r="D135" t="s">
        <v>391</v>
      </c>
      <c r="E135">
        <v>13368.431586999999</v>
      </c>
      <c r="F135">
        <v>287</v>
      </c>
      <c r="G135">
        <v>152.03307083387699</v>
      </c>
      <c r="H135">
        <f>(Table2[[#This Row],[1Y Return vs Nifty]]-AVERAGE(Table2[1Y Return vs Nifty]))/_xlfn.STDEV.P(Table2[1Y Return vs Nifty])</f>
        <v>1.6072696273781928</v>
      </c>
      <c r="I135">
        <v>9.9670769499816299</v>
      </c>
      <c r="J135">
        <f>(Table2[[#This Row],[1M Return vs Nifty]]-AVERAGE(Table2[1M Return vs Nifty]))/_xlfn.STDEV.P(Table2[1M Return vs Nifty])</f>
        <v>0.78473089702049248</v>
      </c>
      <c r="K135">
        <v>8.9981729894519802</v>
      </c>
      <c r="L135">
        <f>(Table2[[#This Row],[6M Return vs Nifty]]-AVERAGE(Table2[6M Return vs Nifty]))/_xlfn.STDEV.P(Table2[6M Return vs Nifty])</f>
        <v>0.11870560873347846</v>
      </c>
      <c r="M135">
        <v>-2.3211925910929199</v>
      </c>
      <c r="N135">
        <f>(Table2[[#This Row],[1W Return vs Nifty]]-AVERAGE(Table2[1W Return vs Nifty]))/_xlfn.STDEV.P(Table2[1W Return vs Nifty])</f>
        <v>-0.74786491138211819</v>
      </c>
      <c r="O135">
        <v>288.44</v>
      </c>
      <c r="P135">
        <v>272.298670227169</v>
      </c>
      <c r="Q135">
        <v>217.75844962696601</v>
      </c>
      <c r="R135">
        <v>46.366421457667897</v>
      </c>
      <c r="S135" s="2">
        <f>(Table2[[#This Row],[Close Price]]-Table2[[#This Row],[20D EMA]])/Table2[[#This Row],[20D EMA]]</f>
        <v>-4.9923727638330247E-3</v>
      </c>
      <c r="T135" s="2">
        <f>(Table2[[#This Row],[Close Price]]-Table2[[#This Row],[50D EMA]])/Table2[[#This Row],[50D EMA]]</f>
        <v>5.3989722977957295E-2</v>
      </c>
      <c r="U135" s="2">
        <f>(Table2[[#This Row],[Close Price]]-Table2[[#This Row],[200D EMA]])/Table2[[#This Row],[200D EMA]]</f>
        <v>0.31797411531744985</v>
      </c>
      <c r="V135">
        <v>1.32407732526198</v>
      </c>
      <c r="W135">
        <v>279.05</v>
      </c>
      <c r="X135">
        <v>285.39999999999998</v>
      </c>
      <c r="Y135">
        <v>276.85000000000002</v>
      </c>
      <c r="Z135">
        <v>296.60000000000002</v>
      </c>
      <c r="AA135">
        <v>285.5</v>
      </c>
      <c r="AB135">
        <v>296.60000000000002</v>
      </c>
      <c r="AC135" s="2">
        <f>(Table2[[#This Row],[Close Price]]/Table2[[#This Row],[Day Low]])-1</f>
        <v>2.8489518007525527E-2</v>
      </c>
      <c r="AD135" s="2">
        <f>(Table2[[#This Row],[Day High]]/Table2[[#This Row],[Close Price]])-1</f>
        <v>-5.5749128919861946E-3</v>
      </c>
      <c r="AE135" s="2">
        <f>(Table2[[#This Row],[Close Price]]/Table2[[#This Row],[Current Week Low]])-1</f>
        <v>3.6662452591656125E-2</v>
      </c>
      <c r="AF135" s="2">
        <f>(Table2[[#This Row],[Current Week High]]/Table2[[#This Row],[Close Price]])-1</f>
        <v>3.3449477351916501E-2</v>
      </c>
      <c r="AG135" s="2">
        <f>(Table2[[#This Row],[Close Price]]/Table2[[#This Row],[Current Month Low]])-1</f>
        <v>5.2539404553415547E-3</v>
      </c>
      <c r="AH135" s="2">
        <f>(Table2[[#This Row],[Current Month High]]/Table2[[#This Row],[Close Price]])-1</f>
        <v>3.3449477351916501E-2</v>
      </c>
      <c r="AI135">
        <v>33.867595818815303</v>
      </c>
      <c r="AJ135">
        <v>189.752650176678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0.22</v>
      </c>
      <c r="AM135" t="s">
        <v>10296</v>
      </c>
      <c r="AN135">
        <v>-13.18</v>
      </c>
      <c r="AO135" t="s">
        <v>10295</v>
      </c>
      <c r="AP135">
        <v>0.111456809805712</v>
      </c>
      <c r="AQ135">
        <f>(Table2[[#This Row],[Sharpe Ratio]]-AVERAGE(Table2[Sharpe Ratio]))/_xlfn.STDEV.P(Table2[Sharpe Ratio])</f>
        <v>0.64154384345345961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2.4043850652035057</v>
      </c>
      <c r="AS135">
        <f>_xlfn.RANK.AVG(Table2[[#This Row],[1Y Return vs Nifty Z-Score]],Table2[1Y Return vs Nifty Z-Score])</f>
        <v>50</v>
      </c>
      <c r="AT135">
        <f>_xlfn.RANK.AVG(Table2[[#This Row],[6M Return vs Nifty Z-Score]],Table2[6M Return vs Nifty Z-Score])</f>
        <v>287</v>
      </c>
      <c r="AU135">
        <f>_xlfn.RANK.AVG(Table2[[#This Row],[Sharpe Ratio Z-Score]],Table2[Sharpe Ratio Z-Score])</f>
        <v>190</v>
      </c>
      <c r="AV135">
        <f>(Table2[[#This Row],[Rank 1Y]]+Table2[[#This Row],[Rank 6M]]+Table2[[#This Row],[Rank Sharpe]])/3</f>
        <v>175.66666666666666</v>
      </c>
    </row>
    <row r="136" spans="1:48" x14ac:dyDescent="0.3">
      <c r="A136" t="s">
        <v>914</v>
      </c>
      <c r="B136" t="s">
        <v>915</v>
      </c>
      <c r="C136" t="s">
        <v>10265</v>
      </c>
      <c r="D136" t="s">
        <v>548</v>
      </c>
      <c r="E136">
        <v>16234.54926157</v>
      </c>
      <c r="F136">
        <v>863.35</v>
      </c>
      <c r="G136">
        <v>60.129260300877903</v>
      </c>
      <c r="H136">
        <f>(Table2[[#This Row],[1Y Return vs Nifty]]-AVERAGE(Table2[1Y Return vs Nifty]))/_xlfn.STDEV.P(Table2[1Y Return vs Nifty])</f>
        <v>0.3171611271785767</v>
      </c>
      <c r="I136">
        <v>9.9985439091491806</v>
      </c>
      <c r="J136">
        <f>(Table2[[#This Row],[1M Return vs Nifty]]-AVERAGE(Table2[1M Return vs Nifty]))/_xlfn.STDEV.P(Table2[1M Return vs Nifty])</f>
        <v>0.78784149388154923</v>
      </c>
      <c r="K136">
        <v>27.478519937473202</v>
      </c>
      <c r="L136">
        <f>(Table2[[#This Row],[6M Return vs Nifty]]-AVERAGE(Table2[6M Return vs Nifty]))/_xlfn.STDEV.P(Table2[6M Return vs Nifty])</f>
        <v>0.75333725383556882</v>
      </c>
      <c r="M136">
        <v>-5.7549051655304302</v>
      </c>
      <c r="N136">
        <f>(Table2[[#This Row],[1W Return vs Nifty]]-AVERAGE(Table2[1W Return vs Nifty]))/_xlfn.STDEV.P(Table2[1W Return vs Nifty])</f>
        <v>-1.4815090179441053</v>
      </c>
      <c r="O136">
        <v>856.54</v>
      </c>
      <c r="P136">
        <v>802.39189004974799</v>
      </c>
      <c r="Q136">
        <v>668.05734508409705</v>
      </c>
      <c r="R136">
        <v>47.992169790679</v>
      </c>
      <c r="S136" s="2">
        <f>(Table2[[#This Row],[Close Price]]-Table2[[#This Row],[20D EMA]])/Table2[[#This Row],[20D EMA]]</f>
        <v>7.9505919163145432E-3</v>
      </c>
      <c r="T136" s="2">
        <f>(Table2[[#This Row],[Close Price]]-Table2[[#This Row],[50D EMA]])/Table2[[#This Row],[50D EMA]]</f>
        <v>7.5970496095707871E-2</v>
      </c>
      <c r="U136" s="2">
        <f>(Table2[[#This Row],[Close Price]]-Table2[[#This Row],[200D EMA]])/Table2[[#This Row],[200D EMA]]</f>
        <v>0.2923291785547526</v>
      </c>
      <c r="V136">
        <v>0.73137945889949596</v>
      </c>
      <c r="W136">
        <v>845</v>
      </c>
      <c r="X136">
        <v>869.35</v>
      </c>
      <c r="Y136">
        <v>851.25</v>
      </c>
      <c r="Z136">
        <v>890.65</v>
      </c>
      <c r="AA136">
        <v>854.95</v>
      </c>
      <c r="AB136">
        <v>874.55</v>
      </c>
      <c r="AC136" s="2">
        <f>(Table2[[#This Row],[Close Price]]/Table2[[#This Row],[Day Low]])-1</f>
        <v>2.171597633136102E-2</v>
      </c>
      <c r="AD136" s="2">
        <f>(Table2[[#This Row],[Day High]]/Table2[[#This Row],[Close Price]])-1</f>
        <v>6.9496727862397023E-3</v>
      </c>
      <c r="AE136" s="2">
        <f>(Table2[[#This Row],[Close Price]]/Table2[[#This Row],[Current Week Low]])-1</f>
        <v>1.421439060205576E-2</v>
      </c>
      <c r="AF136" s="2">
        <f>(Table2[[#This Row],[Current Week High]]/Table2[[#This Row],[Close Price]])-1</f>
        <v>3.1621011177390246E-2</v>
      </c>
      <c r="AG136" s="2">
        <f>(Table2[[#This Row],[Close Price]]/Table2[[#This Row],[Current Month Low]])-1</f>
        <v>9.8251359728638299E-3</v>
      </c>
      <c r="AH136" s="2">
        <f>(Table2[[#This Row],[Current Month High]]/Table2[[#This Row],[Close Price]])-1</f>
        <v>1.2972722534313919E-2</v>
      </c>
      <c r="AI136">
        <v>7.3261133954942901</v>
      </c>
      <c r="AJ136">
        <v>105.071258907363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10296</v>
      </c>
      <c r="AN136">
        <v>1.1000000000000001</v>
      </c>
      <c r="AO136" t="s">
        <v>10296</v>
      </c>
      <c r="AP136">
        <v>0.112601593845766</v>
      </c>
      <c r="AQ136">
        <f>(Table2[[#This Row],[Sharpe Ratio]]-AVERAGE(Table2[Sharpe Ratio]))/_xlfn.STDEV.P(Table2[Sharpe Ratio])</f>
        <v>0.65477860392374421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1.0316094608753335</v>
      </c>
      <c r="AS136">
        <f>_xlfn.RANK.AVG(Table2[[#This Row],[1Y Return vs Nifty Z-Score]],Table2[1Y Return vs Nifty Z-Score])</f>
        <v>205</v>
      </c>
      <c r="AT136">
        <f>_xlfn.RANK.AVG(Table2[[#This Row],[6M Return vs Nifty Z-Score]],Table2[6M Return vs Nifty Z-Score])</f>
        <v>138</v>
      </c>
      <c r="AU136">
        <f>_xlfn.RANK.AVG(Table2[[#This Row],[Sharpe Ratio Z-Score]],Table2[Sharpe Ratio Z-Score])</f>
        <v>188</v>
      </c>
      <c r="AV136">
        <f>(Table2[[#This Row],[Rank 1Y]]+Table2[[#This Row],[Rank 6M]]+Table2[[#This Row],[Rank Sharpe]])/3</f>
        <v>177</v>
      </c>
    </row>
    <row r="137" spans="1:48" x14ac:dyDescent="0.3">
      <c r="A137" t="s">
        <v>52</v>
      </c>
      <c r="B137" t="s">
        <v>53</v>
      </c>
      <c r="C137" t="s">
        <v>10256</v>
      </c>
      <c r="D137" t="s">
        <v>54</v>
      </c>
      <c r="E137">
        <v>420317.66636039998</v>
      </c>
      <c r="F137">
        <v>1144.4000000000001</v>
      </c>
      <c r="G137">
        <v>51.055458898365202</v>
      </c>
      <c r="H137">
        <f>(Table2[[#This Row],[1Y Return vs Nifty]]-AVERAGE(Table2[1Y Return vs Nifty]))/_xlfn.STDEV.P(Table2[1Y Return vs Nifty])</f>
        <v>0.18978677511836917</v>
      </c>
      <c r="I137">
        <v>13.5386355442942</v>
      </c>
      <c r="J137">
        <f>(Table2[[#This Row],[1M Return vs Nifty]]-AVERAGE(Table2[1M Return vs Nifty]))/_xlfn.STDEV.P(Table2[1M Return vs Nifty])</f>
        <v>1.1377894462560134</v>
      </c>
      <c r="K137">
        <v>14.9963520481838</v>
      </c>
      <c r="L137">
        <f>(Table2[[#This Row],[6M Return vs Nifty]]-AVERAGE(Table2[6M Return vs Nifty]))/_xlfn.STDEV.P(Table2[6M Return vs Nifty])</f>
        <v>0.32468844305832195</v>
      </c>
      <c r="M137">
        <v>10.155555871184401</v>
      </c>
      <c r="N137">
        <f>(Table2[[#This Row],[1W Return vs Nifty]]-AVERAGE(Table2[1W Return vs Nifty]))/_xlfn.STDEV.P(Table2[1W Return vs Nifty])</f>
        <v>1.9179065473444648</v>
      </c>
      <c r="O137">
        <v>1062.46</v>
      </c>
      <c r="P137">
        <v>1018.0981801022</v>
      </c>
      <c r="Q137">
        <v>891.70587416784201</v>
      </c>
      <c r="R137">
        <v>76.485819976731904</v>
      </c>
      <c r="S137" s="2">
        <f>(Table2[[#This Row],[Close Price]]-Table2[[#This Row],[20D EMA]])/Table2[[#This Row],[20D EMA]]</f>
        <v>7.7122903450482894E-2</v>
      </c>
      <c r="T137" s="2">
        <f>(Table2[[#This Row],[Close Price]]-Table2[[#This Row],[50D EMA]])/Table2[[#This Row],[50D EMA]]</f>
        <v>0.12405662083112801</v>
      </c>
      <c r="U137" s="2">
        <f>(Table2[[#This Row],[Close Price]]-Table2[[#This Row],[200D EMA]])/Table2[[#This Row],[200D EMA]]</f>
        <v>0.28338282067276654</v>
      </c>
      <c r="V137">
        <v>1.1418414576440601</v>
      </c>
      <c r="W137">
        <v>1090.05</v>
      </c>
      <c r="X137">
        <v>1120</v>
      </c>
      <c r="Y137">
        <v>1118.5999999999999</v>
      </c>
      <c r="Z137">
        <v>1179</v>
      </c>
      <c r="AA137">
        <v>1136.5</v>
      </c>
      <c r="AB137">
        <v>1176</v>
      </c>
      <c r="AC137" s="2">
        <f>(Table2[[#This Row],[Close Price]]/Table2[[#This Row],[Day Low]])-1</f>
        <v>4.9860098160634969E-2</v>
      </c>
      <c r="AD137" s="2">
        <f>(Table2[[#This Row],[Day High]]/Table2[[#This Row],[Close Price]])-1</f>
        <v>-2.1321216357916839E-2</v>
      </c>
      <c r="AE137" s="2">
        <f>(Table2[[#This Row],[Close Price]]/Table2[[#This Row],[Current Week Low]])-1</f>
        <v>2.3064544966923117E-2</v>
      </c>
      <c r="AF137" s="2">
        <f>(Table2[[#This Row],[Current Week High]]/Table2[[#This Row],[Close Price]])-1</f>
        <v>3.0234183851799878E-2</v>
      </c>
      <c r="AG137" s="2">
        <f>(Table2[[#This Row],[Close Price]]/Table2[[#This Row],[Current Month Low]])-1</f>
        <v>6.9511658600969195E-3</v>
      </c>
      <c r="AH137" s="2">
        <f>(Table2[[#This Row],[Current Month High]]/Table2[[#This Row],[Close Price]])-1</f>
        <v>2.7612722824187363E-2</v>
      </c>
      <c r="AI137">
        <v>3.0234183851799799</v>
      </c>
      <c r="AJ137">
        <v>92.887240856227905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0.02</v>
      </c>
      <c r="AM137" t="s">
        <v>10296</v>
      </c>
      <c r="AN137">
        <v>11.71</v>
      </c>
      <c r="AO137" t="s">
        <v>10296</v>
      </c>
      <c r="AP137">
        <v>0.1729315598999</v>
      </c>
      <c r="AQ137">
        <f>(Table2[[#This Row],[Sharpe Ratio]]-AVERAGE(Table2[Sharpe Ratio]))/_xlfn.STDEV.P(Table2[Sharpe Ratio])</f>
        <v>1.3522487135430221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4.9224199253201917</v>
      </c>
      <c r="AS137">
        <f>_xlfn.RANK.AVG(Table2[[#This Row],[1Y Return vs Nifty Z-Score]],Table2[1Y Return vs Nifty Z-Score])</f>
        <v>239</v>
      </c>
      <c r="AT137">
        <f>_xlfn.RANK.AVG(Table2[[#This Row],[6M Return vs Nifty Z-Score]],Table2[6M Return vs Nifty Z-Score])</f>
        <v>223</v>
      </c>
      <c r="AU137">
        <f>_xlfn.RANK.AVG(Table2[[#This Row],[Sharpe Ratio Z-Score]],Table2[Sharpe Ratio Z-Score])</f>
        <v>70</v>
      </c>
      <c r="AV137">
        <f>(Table2[[#This Row],[Rank 1Y]]+Table2[[#This Row],[Rank 6M]]+Table2[[#This Row],[Rank Sharpe]])/3</f>
        <v>177.33333333333334</v>
      </c>
    </row>
    <row r="138" spans="1:48" x14ac:dyDescent="0.3">
      <c r="A138" t="s">
        <v>273</v>
      </c>
      <c r="B138" t="s">
        <v>274</v>
      </c>
      <c r="C138" t="s">
        <v>10262</v>
      </c>
      <c r="D138" t="s">
        <v>231</v>
      </c>
      <c r="E138">
        <v>101878.855705425</v>
      </c>
      <c r="F138">
        <v>6775.05</v>
      </c>
      <c r="G138">
        <v>21.375837683583299</v>
      </c>
      <c r="H138">
        <f>(Table2[[#This Row],[1Y Return vs Nifty]]-AVERAGE(Table2[1Y Return vs Nifty]))/_xlfn.STDEV.P(Table2[1Y Return vs Nifty])</f>
        <v>-0.22684373660721988</v>
      </c>
      <c r="I138">
        <v>-2.3479743570365601</v>
      </c>
      <c r="J138">
        <f>(Table2[[#This Row],[1M Return vs Nifty]]-AVERAGE(Table2[1M Return vs Nifty]))/_xlfn.STDEV.P(Table2[1M Return vs Nifty])</f>
        <v>-0.43264634414827763</v>
      </c>
      <c r="K138">
        <v>43.620254136132999</v>
      </c>
      <c r="L138">
        <f>(Table2[[#This Row],[6M Return vs Nifty]]-AVERAGE(Table2[6M Return vs Nifty]))/_xlfn.STDEV.P(Table2[6M Return vs Nifty])</f>
        <v>1.3076588452055304</v>
      </c>
      <c r="M138">
        <v>6.0805680766553198</v>
      </c>
      <c r="N138">
        <f>(Table2[[#This Row],[1W Return vs Nifty]]-AVERAGE(Table2[1W Return vs Nifty]))/_xlfn.STDEV.P(Table2[1W Return vs Nifty])</f>
        <v>1.0472481229834723</v>
      </c>
      <c r="O138">
        <v>6603.88</v>
      </c>
      <c r="P138">
        <v>6527.4065370306798</v>
      </c>
      <c r="Q138">
        <v>5634.4430510100001</v>
      </c>
      <c r="R138">
        <v>63.2315026335176</v>
      </c>
      <c r="S138" s="2">
        <f>(Table2[[#This Row],[Close Price]]-Table2[[#This Row],[20D EMA]])/Table2[[#This Row],[20D EMA]]</f>
        <v>2.591961089541301E-2</v>
      </c>
      <c r="T138" s="2">
        <f>(Table2[[#This Row],[Close Price]]-Table2[[#This Row],[50D EMA]])/Table2[[#This Row],[50D EMA]]</f>
        <v>3.7939028550529573E-2</v>
      </c>
      <c r="U138" s="2">
        <f>(Table2[[#This Row],[Close Price]]-Table2[[#This Row],[200D EMA]])/Table2[[#This Row],[200D EMA]]</f>
        <v>0.20243472844854488</v>
      </c>
      <c r="V138">
        <v>0.96706400202721299</v>
      </c>
      <c r="W138">
        <v>6674.8</v>
      </c>
      <c r="X138">
        <v>6831.25</v>
      </c>
      <c r="Y138">
        <v>6540</v>
      </c>
      <c r="Z138">
        <v>6906</v>
      </c>
      <c r="AA138">
        <v>6760</v>
      </c>
      <c r="AB138">
        <v>6906</v>
      </c>
      <c r="AC138" s="2">
        <f>(Table2[[#This Row],[Close Price]]/Table2[[#This Row],[Day Low]])-1</f>
        <v>1.5019176604542439E-2</v>
      </c>
      <c r="AD138" s="2">
        <f>(Table2[[#This Row],[Day High]]/Table2[[#This Row],[Close Price]])-1</f>
        <v>8.2951417332712829E-3</v>
      </c>
      <c r="AE138" s="2">
        <f>(Table2[[#This Row],[Close Price]]/Table2[[#This Row],[Current Week Low]])-1</f>
        <v>3.5940366972477156E-2</v>
      </c>
      <c r="AF138" s="2">
        <f>(Table2[[#This Row],[Current Week High]]/Table2[[#This Row],[Close Price]])-1</f>
        <v>1.9328270640069034E-2</v>
      </c>
      <c r="AG138" s="2">
        <f>(Table2[[#This Row],[Close Price]]/Table2[[#This Row],[Current Month Low]])-1</f>
        <v>2.2263313609467428E-3</v>
      </c>
      <c r="AH138" s="2">
        <f>(Table2[[#This Row],[Current Month High]]/Table2[[#This Row],[Close Price]])-1</f>
        <v>1.9328270640069034E-2</v>
      </c>
      <c r="AI138">
        <v>8.2124855167120501</v>
      </c>
      <c r="AJ138">
        <v>78.243883188634499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-0.06</v>
      </c>
      <c r="AM138" t="s">
        <v>10295</v>
      </c>
      <c r="AN138">
        <v>1.61</v>
      </c>
      <c r="AO138" t="s">
        <v>10296</v>
      </c>
      <c r="AP138">
        <v>0.158606093798241</v>
      </c>
      <c r="AQ138">
        <f>(Table2[[#This Row],[Sharpe Ratio]]-AVERAGE(Table2[Sharpe Ratio]))/_xlfn.STDEV.P(Table2[Sharpe Ratio])</f>
        <v>1.1866330988532026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2.8820499862867077</v>
      </c>
      <c r="AS138">
        <f>_xlfn.RANK.AVG(Table2[[#This Row],[1Y Return vs Nifty Z-Score]],Table2[1Y Return vs Nifty Z-Score])</f>
        <v>365</v>
      </c>
      <c r="AT138">
        <f>_xlfn.RANK.AVG(Table2[[#This Row],[6M Return vs Nifty Z-Score]],Table2[6M Return vs Nifty Z-Score])</f>
        <v>74</v>
      </c>
      <c r="AU138">
        <f>_xlfn.RANK.AVG(Table2[[#This Row],[Sharpe Ratio Z-Score]],Table2[Sharpe Ratio Z-Score])</f>
        <v>93</v>
      </c>
      <c r="AV138">
        <f>(Table2[[#This Row],[Rank 1Y]]+Table2[[#This Row],[Rank 6M]]+Table2[[#This Row],[Rank Sharpe]])/3</f>
        <v>177.33333333333334</v>
      </c>
    </row>
    <row r="139" spans="1:48" x14ac:dyDescent="0.3">
      <c r="A139" t="s">
        <v>1552</v>
      </c>
      <c r="B139" t="s">
        <v>1553</v>
      </c>
      <c r="C139" t="s">
        <v>10262</v>
      </c>
      <c r="D139" t="s">
        <v>163</v>
      </c>
      <c r="E139">
        <v>6223.3785248499998</v>
      </c>
      <c r="F139">
        <v>398.5</v>
      </c>
      <c r="G139">
        <v>31.474448312891202</v>
      </c>
      <c r="H139">
        <f>(Table2[[#This Row],[1Y Return vs Nifty]]-AVERAGE(Table2[1Y Return vs Nifty]))/_xlfn.STDEV.P(Table2[1Y Return vs Nifty])</f>
        <v>-8.5083527345838253E-2</v>
      </c>
      <c r="I139">
        <v>13.8223971518266</v>
      </c>
      <c r="J139">
        <f>(Table2[[#This Row],[1M Return vs Nifty]]-AVERAGE(Table2[1M Return vs Nifty]))/_xlfn.STDEV.P(Table2[1M Return vs Nifty])</f>
        <v>1.1658400742489754</v>
      </c>
      <c r="K139">
        <v>17.606476500595601</v>
      </c>
      <c r="L139">
        <f>(Table2[[#This Row],[6M Return vs Nifty]]-AVERAGE(Table2[6M Return vs Nifty]))/_xlfn.STDEV.P(Table2[6M Return vs Nifty])</f>
        <v>0.41432245154389641</v>
      </c>
      <c r="M139">
        <v>2.5471835179141702</v>
      </c>
      <c r="N139">
        <f>(Table2[[#This Row],[1W Return vs Nifty]]-AVERAGE(Table2[1W Return vs Nifty]))/_xlfn.STDEV.P(Table2[1W Return vs Nifty])</f>
        <v>0.29230818507611317</v>
      </c>
      <c r="O139">
        <v>392.99</v>
      </c>
      <c r="P139">
        <v>371.74364430762</v>
      </c>
      <c r="Q139">
        <v>311.87192020265798</v>
      </c>
      <c r="R139">
        <v>51.333290466447998</v>
      </c>
      <c r="S139" s="2">
        <f>(Table2[[#This Row],[Close Price]]-Table2[[#This Row],[20D EMA]])/Table2[[#This Row],[20D EMA]]</f>
        <v>1.4020712995241586E-2</v>
      </c>
      <c r="T139" s="2">
        <f>(Table2[[#This Row],[Close Price]]-Table2[[#This Row],[50D EMA]])/Table2[[#This Row],[50D EMA]]</f>
        <v>7.1975287545841565E-2</v>
      </c>
      <c r="U139" s="2">
        <f>(Table2[[#This Row],[Close Price]]-Table2[[#This Row],[200D EMA]])/Table2[[#This Row],[200D EMA]]</f>
        <v>0.27776812911226539</v>
      </c>
      <c r="V139">
        <v>0.72677355241645802</v>
      </c>
      <c r="W139">
        <v>394.2</v>
      </c>
      <c r="X139">
        <v>406</v>
      </c>
      <c r="Y139">
        <v>393.05</v>
      </c>
      <c r="Z139">
        <v>420.9</v>
      </c>
      <c r="AA139">
        <v>396</v>
      </c>
      <c r="AB139">
        <v>419.55</v>
      </c>
      <c r="AC139" s="2">
        <f>(Table2[[#This Row],[Close Price]]/Table2[[#This Row],[Day Low]])-1</f>
        <v>1.0908168442415045E-2</v>
      </c>
      <c r="AD139" s="2">
        <f>(Table2[[#This Row],[Day High]]/Table2[[#This Row],[Close Price]])-1</f>
        <v>1.8820577164366359E-2</v>
      </c>
      <c r="AE139" s="2">
        <f>(Table2[[#This Row],[Close Price]]/Table2[[#This Row],[Current Week Low]])-1</f>
        <v>1.3865920366365581E-2</v>
      </c>
      <c r="AF139" s="2">
        <f>(Table2[[#This Row],[Current Week High]]/Table2[[#This Row],[Close Price]])-1</f>
        <v>5.6210790464240823E-2</v>
      </c>
      <c r="AG139" s="2">
        <f>(Table2[[#This Row],[Close Price]]/Table2[[#This Row],[Current Month Low]])-1</f>
        <v>6.3131313131312705E-3</v>
      </c>
      <c r="AH139" s="2">
        <f>(Table2[[#This Row],[Current Month High]]/Table2[[#This Row],[Close Price]])-1</f>
        <v>5.2823086574655065E-2</v>
      </c>
      <c r="AI139">
        <v>6.2735257214554503</v>
      </c>
      <c r="AJ139">
        <v>76.288431762884301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0.13</v>
      </c>
      <c r="AM139" t="s">
        <v>10296</v>
      </c>
      <c r="AN139">
        <v>2.73</v>
      </c>
      <c r="AO139" t="s">
        <v>10296</v>
      </c>
      <c r="AP139">
        <v>0.22088596927617701</v>
      </c>
      <c r="AQ139">
        <f>(Table2[[#This Row],[Sharpe Ratio]]-AVERAGE(Table2[Sharpe Ratio]))/_xlfn.STDEV.P(Table2[Sharpe Ratio])</f>
        <v>1.9066459617428291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3.6940331452659758</v>
      </c>
      <c r="AS139">
        <f>_xlfn.RANK.AVG(Table2[[#This Row],[1Y Return vs Nifty Z-Score]],Table2[1Y Return vs Nifty Z-Score])</f>
        <v>313</v>
      </c>
      <c r="AT139">
        <f>_xlfn.RANK.AVG(Table2[[#This Row],[6M Return vs Nifty Z-Score]],Table2[6M Return vs Nifty Z-Score])</f>
        <v>198</v>
      </c>
      <c r="AU139">
        <f>_xlfn.RANK.AVG(Table2[[#This Row],[Sharpe Ratio Z-Score]],Table2[Sharpe Ratio Z-Score])</f>
        <v>21</v>
      </c>
      <c r="AV139">
        <f>(Table2[[#This Row],[Rank 1Y]]+Table2[[#This Row],[Rank 6M]]+Table2[[#This Row],[Rank Sharpe]])/3</f>
        <v>177.33333333333334</v>
      </c>
    </row>
    <row r="140" spans="1:48" x14ac:dyDescent="0.3">
      <c r="A140" t="s">
        <v>211</v>
      </c>
      <c r="B140" t="s">
        <v>212</v>
      </c>
      <c r="C140" t="s">
        <v>10252</v>
      </c>
      <c r="D140" t="s">
        <v>32</v>
      </c>
      <c r="E140">
        <v>125965.675273984</v>
      </c>
      <c r="F140">
        <v>66.64</v>
      </c>
      <c r="G140">
        <v>119.615561122668</v>
      </c>
      <c r="H140">
        <f>(Table2[[#This Row],[1Y Return vs Nifty]]-AVERAGE(Table2[1Y Return vs Nifty]))/_xlfn.STDEV.P(Table2[1Y Return vs Nifty])</f>
        <v>1.1522057449212446</v>
      </c>
      <c r="I140">
        <v>-0.324577809429828</v>
      </c>
      <c r="J140">
        <f>(Table2[[#This Row],[1M Return vs Nifty]]-AVERAGE(Table2[1M Return vs Nifty]))/_xlfn.STDEV.P(Table2[1M Return vs Nifty])</f>
        <v>-0.23262794020446864</v>
      </c>
      <c r="K140">
        <v>12.7595902986948</v>
      </c>
      <c r="L140">
        <f>(Table2[[#This Row],[6M Return vs Nifty]]-AVERAGE(Table2[6M Return vs Nifty]))/_xlfn.STDEV.P(Table2[6M Return vs Nifty])</f>
        <v>0.24787604376883629</v>
      </c>
      <c r="M140">
        <v>0.59055088472026895</v>
      </c>
      <c r="N140">
        <f>(Table2[[#This Row],[1W Return vs Nifty]]-AVERAGE(Table2[1W Return vs Nifty]))/_xlfn.STDEV.P(Table2[1W Return vs Nifty])</f>
        <v>-0.12574427823605511</v>
      </c>
      <c r="O140">
        <v>65.959999999999994</v>
      </c>
      <c r="P140">
        <v>65.424681026127601</v>
      </c>
      <c r="Q140">
        <v>56.827089158512301</v>
      </c>
      <c r="R140">
        <v>53.563387230460599</v>
      </c>
      <c r="S140" s="2">
        <f>(Table2[[#This Row],[Close Price]]-Table2[[#This Row],[20D EMA]])/Table2[[#This Row],[20D EMA]]</f>
        <v>1.0309278350515568E-2</v>
      </c>
      <c r="T140" s="2">
        <f>(Table2[[#This Row],[Close Price]]-Table2[[#This Row],[50D EMA]])/Table2[[#This Row],[50D EMA]]</f>
        <v>1.8575848667677222E-2</v>
      </c>
      <c r="U140" s="2">
        <f>(Table2[[#This Row],[Close Price]]-Table2[[#This Row],[200D EMA]])/Table2[[#This Row],[200D EMA]]</f>
        <v>0.17268015988142152</v>
      </c>
      <c r="V140">
        <v>1.2588982441835099</v>
      </c>
      <c r="W140">
        <v>64.55</v>
      </c>
      <c r="X140">
        <v>66.87</v>
      </c>
      <c r="Y140">
        <v>66</v>
      </c>
      <c r="Z140">
        <v>72.599999999999994</v>
      </c>
      <c r="AA140">
        <v>66</v>
      </c>
      <c r="AB140">
        <v>68.459999999999994</v>
      </c>
      <c r="AC140" s="2">
        <f>(Table2[[#This Row],[Close Price]]/Table2[[#This Row],[Day Low]])-1</f>
        <v>3.2378001549186797E-2</v>
      </c>
      <c r="AD140" s="2">
        <f>(Table2[[#This Row],[Day High]]/Table2[[#This Row],[Close Price]])-1</f>
        <v>3.4513805522209395E-3</v>
      </c>
      <c r="AE140" s="2">
        <f>(Table2[[#This Row],[Close Price]]/Table2[[#This Row],[Current Week Low]])-1</f>
        <v>9.6969696969697594E-3</v>
      </c>
      <c r="AF140" s="2">
        <f>(Table2[[#This Row],[Current Week High]]/Table2[[#This Row],[Close Price]])-1</f>
        <v>8.9435774309723826E-2</v>
      </c>
      <c r="AG140" s="2">
        <f>(Table2[[#This Row],[Close Price]]/Table2[[#This Row],[Current Month Low]])-1</f>
        <v>9.6969696969697594E-3</v>
      </c>
      <c r="AH140" s="2">
        <f>(Table2[[#This Row],[Current Month High]]/Table2[[#This Row],[Close Price]])-1</f>
        <v>2.7310924369747802E-2</v>
      </c>
      <c r="AI140">
        <v>25.6752701080432</v>
      </c>
      <c r="AJ140">
        <v>159.299610894941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10297</v>
      </c>
      <c r="AN140">
        <v>-2.6</v>
      </c>
      <c r="AO140" t="s">
        <v>10295</v>
      </c>
      <c r="AP140">
        <v>0.101639919714111</v>
      </c>
      <c r="AQ140">
        <f>(Table2[[#This Row],[Sharpe Ratio]]-AVERAGE(Table2[Sharpe Ratio]))/_xlfn.STDEV.P(Table2[Sharpe Ratio])</f>
        <v>0.5280515301614952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1.5697611004110523</v>
      </c>
      <c r="AS140">
        <f>_xlfn.RANK.AVG(Table2[[#This Row],[1Y Return vs Nifty Z-Score]],Table2[1Y Return vs Nifty Z-Score])</f>
        <v>84</v>
      </c>
      <c r="AT140">
        <f>_xlfn.RANK.AVG(Table2[[#This Row],[6M Return vs Nifty Z-Score]],Table2[6M Return vs Nifty Z-Score])</f>
        <v>243</v>
      </c>
      <c r="AU140">
        <f>_xlfn.RANK.AVG(Table2[[#This Row],[Sharpe Ratio Z-Score]],Table2[Sharpe Ratio Z-Score])</f>
        <v>208</v>
      </c>
      <c r="AV140">
        <f>(Table2[[#This Row],[Rank 1Y]]+Table2[[#This Row],[Rank 6M]]+Table2[[#This Row],[Rank Sharpe]])/3</f>
        <v>178.33333333333334</v>
      </c>
    </row>
    <row r="141" spans="1:48" x14ac:dyDescent="0.3">
      <c r="A141" t="s">
        <v>401</v>
      </c>
      <c r="B141" t="s">
        <v>402</v>
      </c>
      <c r="C141" t="s">
        <v>10259</v>
      </c>
      <c r="D141" t="s">
        <v>127</v>
      </c>
      <c r="E141">
        <v>60633.605887379999</v>
      </c>
      <c r="F141">
        <v>736.35</v>
      </c>
      <c r="G141">
        <v>56.679559028596003</v>
      </c>
      <c r="H141">
        <f>(Table2[[#This Row],[1Y Return vs Nifty]]-AVERAGE(Table2[1Y Return vs Nifty]))/_xlfn.STDEV.P(Table2[1Y Return vs Nifty])</f>
        <v>0.26873561675948138</v>
      </c>
      <c r="I141">
        <v>-14.1340701061375</v>
      </c>
      <c r="J141">
        <f>(Table2[[#This Row],[1M Return vs Nifty]]-AVERAGE(Table2[1M Return vs Nifty]))/_xlfn.STDEV.P(Table2[1M Return vs Nifty])</f>
        <v>-1.5977348500333208</v>
      </c>
      <c r="K141">
        <v>15.1486168314675</v>
      </c>
      <c r="L141">
        <f>(Table2[[#This Row],[6M Return vs Nifty]]-AVERAGE(Table2[6M Return vs Nifty]))/_xlfn.STDEV.P(Table2[6M Return vs Nifty])</f>
        <v>0.32991735191908306</v>
      </c>
      <c r="M141">
        <v>-2.2544917715659798</v>
      </c>
      <c r="N141">
        <f>(Table2[[#This Row],[1W Return vs Nifty]]-AVERAGE(Table2[1W Return vs Nifty]))/_xlfn.STDEV.P(Table2[1W Return vs Nifty])</f>
        <v>-0.73361367104444652</v>
      </c>
      <c r="O141">
        <v>765.01</v>
      </c>
      <c r="P141">
        <v>764.86671210647205</v>
      </c>
      <c r="Q141">
        <v>651.40892557244797</v>
      </c>
      <c r="R141">
        <v>34.618554095960803</v>
      </c>
      <c r="S141" s="2">
        <f>(Table2[[#This Row],[Close Price]]-Table2[[#This Row],[20D EMA]])/Table2[[#This Row],[20D EMA]]</f>
        <v>-3.7463562567809527E-2</v>
      </c>
      <c r="T141" s="2">
        <f>(Table2[[#This Row],[Close Price]]-Table2[[#This Row],[50D EMA]])/Table2[[#This Row],[50D EMA]]</f>
        <v>-3.7283243805886018E-2</v>
      </c>
      <c r="U141" s="2">
        <f>(Table2[[#This Row],[Close Price]]-Table2[[#This Row],[200D EMA]])/Table2[[#This Row],[200D EMA]]</f>
        <v>0.13039593271293784</v>
      </c>
      <c r="V141">
        <v>0.52868523830298997</v>
      </c>
      <c r="W141">
        <v>722</v>
      </c>
      <c r="X141">
        <v>738.5</v>
      </c>
      <c r="Y141">
        <v>726.6</v>
      </c>
      <c r="Z141">
        <v>774.9</v>
      </c>
      <c r="AA141">
        <v>726.6</v>
      </c>
      <c r="AB141">
        <v>754.9</v>
      </c>
      <c r="AC141" s="2">
        <f>(Table2[[#This Row],[Close Price]]/Table2[[#This Row],[Day Low]])-1</f>
        <v>1.9875346260387783E-2</v>
      </c>
      <c r="AD141" s="2">
        <f>(Table2[[#This Row],[Day High]]/Table2[[#This Row],[Close Price]])-1</f>
        <v>2.919807156922527E-3</v>
      </c>
      <c r="AE141" s="2">
        <f>(Table2[[#This Row],[Close Price]]/Table2[[#This Row],[Current Week Low]])-1</f>
        <v>1.3418662262592918E-2</v>
      </c>
      <c r="AF141" s="2">
        <f>(Table2[[#This Row],[Current Week High]]/Table2[[#This Row],[Close Price]])-1</f>
        <v>5.2352821348543355E-2</v>
      </c>
      <c r="AG141" s="2">
        <f>(Table2[[#This Row],[Close Price]]/Table2[[#This Row],[Current Month Low]])-1</f>
        <v>1.3418662262592918E-2</v>
      </c>
      <c r="AH141" s="2">
        <f>(Table2[[#This Row],[Current Month High]]/Table2[[#This Row],[Close Price]])-1</f>
        <v>2.5191824539960495E-2</v>
      </c>
      <c r="AI141">
        <v>15.1626264683913</v>
      </c>
      <c r="AJ141">
        <v>92.082952915090601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10296</v>
      </c>
      <c r="AN141">
        <v>-6.73</v>
      </c>
      <c r="AO141" t="s">
        <v>10295</v>
      </c>
      <c r="AP141">
        <v>0.158059125046524</v>
      </c>
      <c r="AQ141">
        <f>(Table2[[#This Row],[Sharpe Ratio]]-AVERAGE(Table2[Sharpe Ratio]))/_xlfn.STDEV.P(Table2[Sharpe Ratio])</f>
        <v>1.1803096350727644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-0.55238591732643849</v>
      </c>
      <c r="AS141">
        <f>_xlfn.RANK.AVG(Table2[[#This Row],[1Y Return vs Nifty Z-Score]],Table2[1Y Return vs Nifty Z-Score])</f>
        <v>220</v>
      </c>
      <c r="AT141">
        <f>_xlfn.RANK.AVG(Table2[[#This Row],[6M Return vs Nifty Z-Score]],Table2[6M Return vs Nifty Z-Score])</f>
        <v>222</v>
      </c>
      <c r="AU141">
        <f>_xlfn.RANK.AVG(Table2[[#This Row],[Sharpe Ratio Z-Score]],Table2[Sharpe Ratio Z-Score])</f>
        <v>95</v>
      </c>
      <c r="AV141">
        <f>(Table2[[#This Row],[Rank 1Y]]+Table2[[#This Row],[Rank 6M]]+Table2[[#This Row],[Rank Sharpe]])/3</f>
        <v>179</v>
      </c>
    </row>
    <row r="142" spans="1:48" x14ac:dyDescent="0.3">
      <c r="A142" t="s">
        <v>275</v>
      </c>
      <c r="B142" t="s">
        <v>276</v>
      </c>
      <c r="C142" t="s">
        <v>10256</v>
      </c>
      <c r="D142" t="s">
        <v>201</v>
      </c>
      <c r="E142">
        <v>101371.7052348</v>
      </c>
      <c r="F142">
        <v>34370.699999999997</v>
      </c>
      <c r="G142">
        <v>54.194907636903999</v>
      </c>
      <c r="H142">
        <f>(Table2[[#This Row],[1Y Return vs Nifty]]-AVERAGE(Table2[1Y Return vs Nifty]))/_xlfn.STDEV.P(Table2[1Y Return vs Nifty])</f>
        <v>0.23385708602322094</v>
      </c>
      <c r="I142">
        <v>-1.5796820969536001</v>
      </c>
      <c r="J142">
        <f>(Table2[[#This Row],[1M Return vs Nifty]]-AVERAGE(Table2[1M Return vs Nifty]))/_xlfn.STDEV.P(Table2[1M Return vs Nifty])</f>
        <v>-0.35669850693073424</v>
      </c>
      <c r="K142">
        <v>29.877226660473202</v>
      </c>
      <c r="L142">
        <f>(Table2[[#This Row],[6M Return vs Nifty]]-AVERAGE(Table2[6M Return vs Nifty]))/_xlfn.STDEV.P(Table2[6M Return vs Nifty])</f>
        <v>0.83571098837727531</v>
      </c>
      <c r="M142">
        <v>-0.39504734989728502</v>
      </c>
      <c r="N142">
        <f>(Table2[[#This Row],[1W Return vs Nifty]]-AVERAGE(Table2[1W Return vs Nifty]))/_xlfn.STDEV.P(Table2[1W Return vs Nifty])</f>
        <v>-0.33632635829950291</v>
      </c>
      <c r="O142">
        <v>34525.42</v>
      </c>
      <c r="P142">
        <v>33384.564099866198</v>
      </c>
      <c r="Q142">
        <v>28301.138803029698</v>
      </c>
      <c r="R142">
        <v>41.725284608675203</v>
      </c>
      <c r="S142" s="2">
        <f>(Table2[[#This Row],[Close Price]]-Table2[[#This Row],[20D EMA]])/Table2[[#This Row],[20D EMA]]</f>
        <v>-4.481335780998498E-3</v>
      </c>
      <c r="T142" s="2">
        <f>(Table2[[#This Row],[Close Price]]-Table2[[#This Row],[50D EMA]])/Table2[[#This Row],[50D EMA]]</f>
        <v>2.9538678330017526E-2</v>
      </c>
      <c r="U142" s="2">
        <f>(Table2[[#This Row],[Close Price]]-Table2[[#This Row],[200D EMA]])/Table2[[#This Row],[200D EMA]]</f>
        <v>0.21446349700671899</v>
      </c>
      <c r="V142">
        <v>0.44254768327791799</v>
      </c>
      <c r="W142">
        <v>33911.75</v>
      </c>
      <c r="X142">
        <v>34576.65</v>
      </c>
      <c r="Y142">
        <v>34266.1</v>
      </c>
      <c r="Z142">
        <v>35182.800000000003</v>
      </c>
      <c r="AA142">
        <v>34266.1</v>
      </c>
      <c r="AB142">
        <v>35182.800000000003</v>
      </c>
      <c r="AC142" s="2">
        <f>(Table2[[#This Row],[Close Price]]/Table2[[#This Row],[Day Low]])-1</f>
        <v>1.353365721320765E-2</v>
      </c>
      <c r="AD142" s="2">
        <f>(Table2[[#This Row],[Day High]]/Table2[[#This Row],[Close Price]])-1</f>
        <v>5.9920222747864571E-3</v>
      </c>
      <c r="AE142" s="2">
        <f>(Table2[[#This Row],[Close Price]]/Table2[[#This Row],[Current Week Low]])-1</f>
        <v>3.0525796632823177E-3</v>
      </c>
      <c r="AF142" s="2">
        <f>(Table2[[#This Row],[Current Week High]]/Table2[[#This Row],[Close Price]])-1</f>
        <v>2.3627682881058654E-2</v>
      </c>
      <c r="AG142" s="2">
        <f>(Table2[[#This Row],[Close Price]]/Table2[[#This Row],[Current Month Low]])-1</f>
        <v>3.0525796632823177E-3</v>
      </c>
      <c r="AH142" s="2">
        <f>(Table2[[#This Row],[Current Month High]]/Table2[[#This Row],[Close Price]])-1</f>
        <v>2.3627682881058654E-2</v>
      </c>
      <c r="AI142">
        <v>6.7129851879653399</v>
      </c>
      <c r="AJ142">
        <v>91.681515128700497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-7.0000000000000007E-2</v>
      </c>
      <c r="AM142" t="s">
        <v>10295</v>
      </c>
      <c r="AN142">
        <v>-2.04</v>
      </c>
      <c r="AO142" t="s">
        <v>10295</v>
      </c>
      <c r="AP142">
        <v>0.113438271968576</v>
      </c>
      <c r="AQ142">
        <f>(Table2[[#This Row],[Sharpe Ratio]]-AVERAGE(Table2[Sharpe Ratio]))/_xlfn.STDEV.P(Table2[Sharpe Ratio])</f>
        <v>0.66445137551968236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1.0409945846899415</v>
      </c>
      <c r="AS142">
        <f>_xlfn.RANK.AVG(Table2[[#This Row],[1Y Return vs Nifty Z-Score]],Table2[1Y Return vs Nifty Z-Score])</f>
        <v>229</v>
      </c>
      <c r="AT142">
        <f>_xlfn.RANK.AVG(Table2[[#This Row],[6M Return vs Nifty Z-Score]],Table2[6M Return vs Nifty Z-Score])</f>
        <v>125</v>
      </c>
      <c r="AU142">
        <f>_xlfn.RANK.AVG(Table2[[#This Row],[Sharpe Ratio Z-Score]],Table2[Sharpe Ratio Z-Score])</f>
        <v>184</v>
      </c>
      <c r="AV142">
        <f>(Table2[[#This Row],[Rank 1Y]]+Table2[[#This Row],[Rank 6M]]+Table2[[#This Row],[Rank Sharpe]])/3</f>
        <v>179.33333333333334</v>
      </c>
    </row>
    <row r="143" spans="1:48" x14ac:dyDescent="0.3">
      <c r="A143" t="s">
        <v>1678</v>
      </c>
      <c r="B143" t="s">
        <v>1679</v>
      </c>
      <c r="C143" t="s">
        <v>10262</v>
      </c>
      <c r="D143" t="s">
        <v>92</v>
      </c>
      <c r="E143">
        <v>4940.1377268699998</v>
      </c>
      <c r="F143">
        <v>1266.7</v>
      </c>
      <c r="G143">
        <v>60.003243386935303</v>
      </c>
      <c r="H143">
        <f>(Table2[[#This Row],[1Y Return vs Nifty]]-AVERAGE(Table2[1Y Return vs Nifty]))/_xlfn.STDEV.P(Table2[1Y Return vs Nifty])</f>
        <v>0.31539215273776283</v>
      </c>
      <c r="I143">
        <v>-12.770984039661601</v>
      </c>
      <c r="J143">
        <f>(Table2[[#This Row],[1M Return vs Nifty]]-AVERAGE(Table2[1M Return vs Nifty]))/_xlfn.STDEV.P(Table2[1M Return vs Nifty])</f>
        <v>-1.4629899826581962</v>
      </c>
      <c r="K143">
        <v>43.2645202122876</v>
      </c>
      <c r="L143">
        <f>(Table2[[#This Row],[6M Return vs Nifty]]-AVERAGE(Table2[6M Return vs Nifty]))/_xlfn.STDEV.P(Table2[6M Return vs Nifty])</f>
        <v>1.2954426240521284</v>
      </c>
      <c r="M143">
        <v>-1.69681900733834</v>
      </c>
      <c r="N143">
        <f>(Table2[[#This Row],[1W Return vs Nifty]]-AVERAGE(Table2[1W Return vs Nifty]))/_xlfn.STDEV.P(Table2[1W Return vs Nifty])</f>
        <v>-0.6144617828195672</v>
      </c>
      <c r="O143">
        <v>1332.33</v>
      </c>
      <c r="P143">
        <v>1223.1177902935899</v>
      </c>
      <c r="Q143">
        <v>914.75818647890799</v>
      </c>
      <c r="R143">
        <v>35.2513194084869</v>
      </c>
      <c r="S143" s="2">
        <f>(Table2[[#This Row],[Close Price]]-Table2[[#This Row],[20D EMA]])/Table2[[#This Row],[20D EMA]]</f>
        <v>-4.9259567824788068E-2</v>
      </c>
      <c r="T143" s="2">
        <f>(Table2[[#This Row],[Close Price]]-Table2[[#This Row],[50D EMA]])/Table2[[#This Row],[50D EMA]]</f>
        <v>3.5632062629020321E-2</v>
      </c>
      <c r="U143" s="2">
        <f>(Table2[[#This Row],[Close Price]]-Table2[[#This Row],[200D EMA]])/Table2[[#This Row],[200D EMA]]</f>
        <v>0.38473753908209157</v>
      </c>
      <c r="V143">
        <v>7.3479606397665195E-2</v>
      </c>
      <c r="W143">
        <v>1205.8</v>
      </c>
      <c r="X143">
        <v>1265</v>
      </c>
      <c r="Y143">
        <v>1260</v>
      </c>
      <c r="Z143">
        <v>1338</v>
      </c>
      <c r="AA143">
        <v>1260</v>
      </c>
      <c r="AB143">
        <v>1307.7</v>
      </c>
      <c r="AC143" s="2">
        <f>(Table2[[#This Row],[Close Price]]/Table2[[#This Row],[Day Low]])-1</f>
        <v>5.0505888206999527E-2</v>
      </c>
      <c r="AD143" s="2">
        <f>(Table2[[#This Row],[Day High]]/Table2[[#This Row],[Close Price]])-1</f>
        <v>-1.3420699455277685E-3</v>
      </c>
      <c r="AE143" s="2">
        <f>(Table2[[#This Row],[Close Price]]/Table2[[#This Row],[Current Week Low]])-1</f>
        <v>5.3174603174603874E-3</v>
      </c>
      <c r="AF143" s="2">
        <f>(Table2[[#This Row],[Current Week High]]/Table2[[#This Row],[Close Price]])-1</f>
        <v>5.6287992421252042E-2</v>
      </c>
      <c r="AG143" s="2">
        <f>(Table2[[#This Row],[Close Price]]/Table2[[#This Row],[Current Month Low]])-1</f>
        <v>5.3174603174603874E-3</v>
      </c>
      <c r="AH143" s="2">
        <f>(Table2[[#This Row],[Current Month High]]/Table2[[#This Row],[Close Price]])-1</f>
        <v>3.2367569274492691E-2</v>
      </c>
      <c r="AI143">
        <v>25.736164837767401</v>
      </c>
      <c r="AJ143">
        <v>109.562412110182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</v>
      </c>
      <c r="AM143">
        <v>0</v>
      </c>
      <c r="AN143">
        <v>-11.47</v>
      </c>
      <c r="AO143" t="s">
        <v>10295</v>
      </c>
      <c r="AP143">
        <v>7.9866746796790997E-2</v>
      </c>
      <c r="AQ143">
        <f>(Table2[[#This Row],[Sharpe Ratio]]-AVERAGE(Table2[Sharpe Ratio]))/_xlfn.STDEV.P(Table2[Sharpe Ratio])</f>
        <v>0.27633354829198481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-0.1902834403958874</v>
      </c>
      <c r="AS143">
        <f>_xlfn.RANK.AVG(Table2[[#This Row],[1Y Return vs Nifty Z-Score]],Table2[1Y Return vs Nifty Z-Score])</f>
        <v>206</v>
      </c>
      <c r="AT143">
        <f>_xlfn.RANK.AVG(Table2[[#This Row],[6M Return vs Nifty Z-Score]],Table2[6M Return vs Nifty Z-Score])</f>
        <v>76</v>
      </c>
      <c r="AU143">
        <f>_xlfn.RANK.AVG(Table2[[#This Row],[Sharpe Ratio Z-Score]],Table2[Sharpe Ratio Z-Score])</f>
        <v>258</v>
      </c>
      <c r="AV143">
        <f>(Table2[[#This Row],[Rank 1Y]]+Table2[[#This Row],[Rank 6M]]+Table2[[#This Row],[Rank Sharpe]])/3</f>
        <v>180</v>
      </c>
    </row>
    <row r="144" spans="1:48" x14ac:dyDescent="0.3">
      <c r="A144" t="s">
        <v>1382</v>
      </c>
      <c r="B144" t="s">
        <v>1383</v>
      </c>
      <c r="C144" t="s">
        <v>10263</v>
      </c>
      <c r="D144" t="s">
        <v>201</v>
      </c>
      <c r="E144">
        <v>7872.3968748399902</v>
      </c>
      <c r="F144">
        <v>1942.9</v>
      </c>
      <c r="G144">
        <v>103.32209322284</v>
      </c>
      <c r="H144">
        <f>(Table2[[#This Row],[1Y Return vs Nifty]]-AVERAGE(Table2[1Y Return vs Nifty]))/_xlfn.STDEV.P(Table2[1Y Return vs Nifty])</f>
        <v>0.92348463626003097</v>
      </c>
      <c r="I144">
        <v>4.4962753092390697</v>
      </c>
      <c r="J144">
        <f>(Table2[[#This Row],[1M Return vs Nifty]]-AVERAGE(Table2[1M Return vs Nifty]))/_xlfn.STDEV.P(Table2[1M Return vs Nifty])</f>
        <v>0.24392686443044609</v>
      </c>
      <c r="K144">
        <v>35.657150166980202</v>
      </c>
      <c r="L144">
        <f>(Table2[[#This Row],[6M Return vs Nifty]]-AVERAGE(Table2[6M Return vs Nifty]))/_xlfn.STDEV.P(Table2[6M Return vs Nifty])</f>
        <v>1.0341987318063315</v>
      </c>
      <c r="M144">
        <v>1.07895443335844</v>
      </c>
      <c r="N144">
        <f>(Table2[[#This Row],[1W Return vs Nifty]]-AVERAGE(Table2[1W Return vs Nifty]))/_xlfn.STDEV.P(Table2[1W Return vs Nifty])</f>
        <v>-2.1392391665860176E-2</v>
      </c>
      <c r="O144">
        <v>1710.71</v>
      </c>
      <c r="P144">
        <v>1611.48032577408</v>
      </c>
      <c r="Q144">
        <v>1347.9473584279799</v>
      </c>
      <c r="R144">
        <v>77.233244305419703</v>
      </c>
      <c r="S144" s="2">
        <f>(Table2[[#This Row],[Close Price]]-Table2[[#This Row],[20D EMA]])/Table2[[#This Row],[20D EMA]]</f>
        <v>0.13572727113303837</v>
      </c>
      <c r="T144" s="2">
        <f>(Table2[[#This Row],[Close Price]]-Table2[[#This Row],[50D EMA]])/Table2[[#This Row],[50D EMA]]</f>
        <v>0.20566163230489426</v>
      </c>
      <c r="U144" s="2">
        <f>(Table2[[#This Row],[Close Price]]-Table2[[#This Row],[200D EMA]])/Table2[[#This Row],[200D EMA]]</f>
        <v>0.44137676286251515</v>
      </c>
      <c r="V144">
        <v>1.40296458867106</v>
      </c>
      <c r="W144">
        <v>1873.05</v>
      </c>
      <c r="X144">
        <v>2020</v>
      </c>
      <c r="Y144">
        <v>1756</v>
      </c>
      <c r="Z144">
        <v>1950.6</v>
      </c>
      <c r="AA144">
        <v>1882.1</v>
      </c>
      <c r="AB144">
        <v>1950.6</v>
      </c>
      <c r="AC144" s="2">
        <f>(Table2[[#This Row],[Close Price]]/Table2[[#This Row],[Day Low]])-1</f>
        <v>3.7292117135153902E-2</v>
      </c>
      <c r="AD144" s="2">
        <f>(Table2[[#This Row],[Day High]]/Table2[[#This Row],[Close Price]])-1</f>
        <v>3.9682948170260968E-2</v>
      </c>
      <c r="AE144" s="2">
        <f>(Table2[[#This Row],[Close Price]]/Table2[[#This Row],[Current Week Low]])-1</f>
        <v>0.10643507972665156</v>
      </c>
      <c r="AF144" s="2">
        <f>(Table2[[#This Row],[Current Week High]]/Table2[[#This Row],[Close Price]])-1</f>
        <v>3.9631478717381263E-3</v>
      </c>
      <c r="AG144" s="2">
        <f>(Table2[[#This Row],[Close Price]]/Table2[[#This Row],[Current Month Low]])-1</f>
        <v>3.2304340895807915E-2</v>
      </c>
      <c r="AH144" s="2">
        <f>(Table2[[#This Row],[Current Month High]]/Table2[[#This Row],[Close Price]])-1</f>
        <v>3.9631478717381263E-3</v>
      </c>
      <c r="AI144">
        <v>0.39631478717381202</v>
      </c>
      <c r="AJ144">
        <v>137.51833740831199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0.23</v>
      </c>
      <c r="AM144" t="s">
        <v>10296</v>
      </c>
      <c r="AN144">
        <v>18.11</v>
      </c>
      <c r="AO144" t="s">
        <v>10296</v>
      </c>
      <c r="AP144">
        <v>5.6432339802607E-2</v>
      </c>
      <c r="AQ144">
        <f>(Table2[[#This Row],[Sharpe Ratio]]-AVERAGE(Table2[Sharpe Ratio]))/_xlfn.STDEV.P(Table2[Sharpe Ratio])</f>
        <v>5.4101666936905079E-3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2.185628007524639</v>
      </c>
      <c r="AS144">
        <f>_xlfn.RANK.AVG(Table2[[#This Row],[1Y Return vs Nifty Z-Score]],Table2[1Y Return vs Nifty Z-Score])</f>
        <v>104</v>
      </c>
      <c r="AT144">
        <f>_xlfn.RANK.AVG(Table2[[#This Row],[6M Return vs Nifty Z-Score]],Table2[6M Return vs Nifty Z-Score])</f>
        <v>99</v>
      </c>
      <c r="AU144">
        <f>_xlfn.RANK.AVG(Table2[[#This Row],[Sharpe Ratio Z-Score]],Table2[Sharpe Ratio Z-Score])</f>
        <v>339</v>
      </c>
      <c r="AV144">
        <f>(Table2[[#This Row],[Rank 1Y]]+Table2[[#This Row],[Rank 6M]]+Table2[[#This Row],[Rank Sharpe]])/3</f>
        <v>180.66666666666666</v>
      </c>
    </row>
    <row r="145" spans="1:48" x14ac:dyDescent="0.3">
      <c r="A145" t="s">
        <v>171</v>
      </c>
      <c r="B145" t="s">
        <v>172</v>
      </c>
      <c r="C145" t="s">
        <v>10250</v>
      </c>
      <c r="D145" t="s">
        <v>173</v>
      </c>
      <c r="E145">
        <v>157144.4034677</v>
      </c>
      <c r="F145">
        <v>239</v>
      </c>
      <c r="G145">
        <v>71.844419189904599</v>
      </c>
      <c r="H145">
        <f>(Table2[[#This Row],[1Y Return vs Nifty]]-AVERAGE(Table2[1Y Return vs Nifty]))/_xlfn.STDEV.P(Table2[1Y Return vs Nifty])</f>
        <v>0.48161378671760247</v>
      </c>
      <c r="I145">
        <v>6.1320526043566597</v>
      </c>
      <c r="J145">
        <f>(Table2[[#This Row],[1M Return vs Nifty]]-AVERAGE(Table2[1M Return vs Nifty]))/_xlfn.STDEV.P(Table2[1M Return vs Nifty])</f>
        <v>0.40562802190446456</v>
      </c>
      <c r="K145">
        <v>22.322402726627999</v>
      </c>
      <c r="L145">
        <f>(Table2[[#This Row],[6M Return vs Nifty]]-AVERAGE(Table2[6M Return vs Nifty]))/_xlfn.STDEV.P(Table2[6M Return vs Nifty])</f>
        <v>0.57627157660225981</v>
      </c>
      <c r="M145">
        <v>6.7675299427453801</v>
      </c>
      <c r="N145">
        <f>(Table2[[#This Row],[1W Return vs Nifty]]-AVERAGE(Table2[1W Return vs Nifty]))/_xlfn.STDEV.P(Table2[1W Return vs Nifty])</f>
        <v>1.1940238106871401</v>
      </c>
      <c r="O145">
        <v>228.62</v>
      </c>
      <c r="P145">
        <v>219.721126402359</v>
      </c>
      <c r="Q145">
        <v>184.31236313955</v>
      </c>
      <c r="R145">
        <v>68.322094459243601</v>
      </c>
      <c r="S145" s="2">
        <f>(Table2[[#This Row],[Close Price]]-Table2[[#This Row],[20D EMA]])/Table2[[#This Row],[20D EMA]]</f>
        <v>4.5402851893972508E-2</v>
      </c>
      <c r="T145" s="2">
        <f>(Table2[[#This Row],[Close Price]]-Table2[[#This Row],[50D EMA]])/Table2[[#This Row],[50D EMA]]</f>
        <v>8.7742466613506362E-2</v>
      </c>
      <c r="U145" s="2">
        <f>(Table2[[#This Row],[Close Price]]-Table2[[#This Row],[200D EMA]])/Table2[[#This Row],[200D EMA]]</f>
        <v>0.29671171227425414</v>
      </c>
      <c r="V145">
        <v>0.85915464418715903</v>
      </c>
      <c r="W145">
        <v>232.1</v>
      </c>
      <c r="X145">
        <v>239.5</v>
      </c>
      <c r="Y145">
        <v>230</v>
      </c>
      <c r="Z145">
        <v>246.3</v>
      </c>
      <c r="AA145">
        <v>237.12</v>
      </c>
      <c r="AB145">
        <v>243.95</v>
      </c>
      <c r="AC145" s="2">
        <f>(Table2[[#This Row],[Close Price]]/Table2[[#This Row],[Day Low]])-1</f>
        <v>2.9728565273589025E-2</v>
      </c>
      <c r="AD145" s="2">
        <f>(Table2[[#This Row],[Day High]]/Table2[[#This Row],[Close Price]])-1</f>
        <v>2.0920502092049986E-3</v>
      </c>
      <c r="AE145" s="2">
        <f>(Table2[[#This Row],[Close Price]]/Table2[[#This Row],[Current Week Low]])-1</f>
        <v>3.9130434782608692E-2</v>
      </c>
      <c r="AF145" s="2">
        <f>(Table2[[#This Row],[Current Week High]]/Table2[[#This Row],[Close Price]])-1</f>
        <v>3.0543933054393291E-2</v>
      </c>
      <c r="AG145" s="2">
        <f>(Table2[[#This Row],[Close Price]]/Table2[[#This Row],[Current Month Low]])-1</f>
        <v>7.9284750337382803E-3</v>
      </c>
      <c r="AH145" s="2">
        <f>(Table2[[#This Row],[Current Month High]]/Table2[[#This Row],[Close Price]])-1</f>
        <v>2.071129707112962E-2</v>
      </c>
      <c r="AI145">
        <v>3.0543933054393202</v>
      </c>
      <c r="AJ145">
        <v>114.34977578475301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0.05</v>
      </c>
      <c r="AM145" t="s">
        <v>10296</v>
      </c>
      <c r="AN145">
        <v>0.78</v>
      </c>
      <c r="AO145" t="s">
        <v>10296</v>
      </c>
      <c r="AP145">
        <v>9.5996027471616993E-2</v>
      </c>
      <c r="AQ145">
        <f>(Table2[[#This Row],[Sharpe Ratio]]-AVERAGE(Table2[Sharpe Ratio]))/_xlfn.STDEV.P(Table2[Sharpe Ratio])</f>
        <v>0.46280292489094821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3.1203401208024153</v>
      </c>
      <c r="AS145">
        <f>_xlfn.RANK.AVG(Table2[[#This Row],[1Y Return vs Nifty Z-Score]],Table2[1Y Return vs Nifty Z-Score])</f>
        <v>162</v>
      </c>
      <c r="AT145">
        <f>_xlfn.RANK.AVG(Table2[[#This Row],[6M Return vs Nifty Z-Score]],Table2[6M Return vs Nifty Z-Score])</f>
        <v>166</v>
      </c>
      <c r="AU145">
        <f>_xlfn.RANK.AVG(Table2[[#This Row],[Sharpe Ratio Z-Score]],Table2[Sharpe Ratio Z-Score])</f>
        <v>220</v>
      </c>
      <c r="AV145">
        <f>(Table2[[#This Row],[Rank 1Y]]+Table2[[#This Row],[Rank 6M]]+Table2[[#This Row],[Rank Sharpe]])/3</f>
        <v>182.66666666666666</v>
      </c>
    </row>
    <row r="146" spans="1:48" x14ac:dyDescent="0.3">
      <c r="A146" t="s">
        <v>478</v>
      </c>
      <c r="B146" t="s">
        <v>479</v>
      </c>
      <c r="C146" t="s">
        <v>10262</v>
      </c>
      <c r="D146" t="s">
        <v>480</v>
      </c>
      <c r="E146">
        <v>45065.368334999999</v>
      </c>
      <c r="F146">
        <v>4150</v>
      </c>
      <c r="G146">
        <v>35.141852121558102</v>
      </c>
      <c r="H146">
        <f>(Table2[[#This Row],[1Y Return vs Nifty]]-AVERAGE(Table2[1Y Return vs Nifty]))/_xlfn.STDEV.P(Table2[1Y Return vs Nifty])</f>
        <v>-3.3601996821847939E-2</v>
      </c>
      <c r="I146">
        <v>-2.4708851059472199</v>
      </c>
      <c r="J146">
        <f>(Table2[[#This Row],[1M Return vs Nifty]]-AVERAGE(Table2[1M Return vs Nifty]))/_xlfn.STDEV.P(Table2[1M Return vs Nifty])</f>
        <v>-0.44479641520267721</v>
      </c>
      <c r="K146">
        <v>28.728573035477499</v>
      </c>
      <c r="L146">
        <f>(Table2[[#This Row],[6M Return vs Nifty]]-AVERAGE(Table2[6M Return vs Nifty]))/_xlfn.STDEV.P(Table2[6M Return vs Nifty])</f>
        <v>0.79626519540954332</v>
      </c>
      <c r="M146">
        <v>-0.34262056316506501</v>
      </c>
      <c r="N146">
        <f>(Table2[[#This Row],[1W Return vs Nifty]]-AVERAGE(Table2[1W Return vs Nifty]))/_xlfn.STDEV.P(Table2[1W Return vs Nifty])</f>
        <v>-0.32512489566153702</v>
      </c>
      <c r="O146">
        <v>4097.3999999999996</v>
      </c>
      <c r="P146">
        <v>3977.6902819685201</v>
      </c>
      <c r="Q146">
        <v>3394.8834058462598</v>
      </c>
      <c r="R146">
        <v>57.380944338042603</v>
      </c>
      <c r="S146" s="2">
        <f>(Table2[[#This Row],[Close Price]]-Table2[[#This Row],[20D EMA]])/Table2[[#This Row],[20D EMA]]</f>
        <v>1.283740908869048E-2</v>
      </c>
      <c r="T146" s="2">
        <f>(Table2[[#This Row],[Close Price]]-Table2[[#This Row],[50D EMA]])/Table2[[#This Row],[50D EMA]]</f>
        <v>4.3319038390843605E-2</v>
      </c>
      <c r="U146" s="2">
        <f>(Table2[[#This Row],[Close Price]]-Table2[[#This Row],[200D EMA]])/Table2[[#This Row],[200D EMA]]</f>
        <v>0.22242784328126533</v>
      </c>
      <c r="V146">
        <v>0.93667129740571298</v>
      </c>
      <c r="W146">
        <v>3924.85</v>
      </c>
      <c r="X146">
        <v>4126.8999999999996</v>
      </c>
      <c r="Y146">
        <v>4090.5</v>
      </c>
      <c r="Z146">
        <v>4234.45</v>
      </c>
      <c r="AA146">
        <v>4090.5</v>
      </c>
      <c r="AB146">
        <v>4234.45</v>
      </c>
      <c r="AC146" s="2">
        <f>(Table2[[#This Row],[Close Price]]/Table2[[#This Row],[Day Low]])-1</f>
        <v>5.7365249627374215E-2</v>
      </c>
      <c r="AD146" s="2">
        <f>(Table2[[#This Row],[Day High]]/Table2[[#This Row],[Close Price]])-1</f>
        <v>-5.5662650602410491E-3</v>
      </c>
      <c r="AE146" s="2">
        <f>(Table2[[#This Row],[Close Price]]/Table2[[#This Row],[Current Week Low]])-1</f>
        <v>1.4545899034347887E-2</v>
      </c>
      <c r="AF146" s="2">
        <f>(Table2[[#This Row],[Current Week High]]/Table2[[#This Row],[Close Price]])-1</f>
        <v>2.0349397590361473E-2</v>
      </c>
      <c r="AG146" s="2">
        <f>(Table2[[#This Row],[Close Price]]/Table2[[#This Row],[Current Month Low]])-1</f>
        <v>1.4545899034347887E-2</v>
      </c>
      <c r="AH146" s="2">
        <f>(Table2[[#This Row],[Current Month High]]/Table2[[#This Row],[Close Price]])-1</f>
        <v>2.0349397590361473E-2</v>
      </c>
      <c r="AI146">
        <v>6.2542168674698697</v>
      </c>
      <c r="AJ146">
        <v>67.999190365347602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-0.02</v>
      </c>
      <c r="AM146" t="s">
        <v>10295</v>
      </c>
      <c r="AN146">
        <v>4.32</v>
      </c>
      <c r="AO146" t="s">
        <v>10296</v>
      </c>
      <c r="AP146">
        <v>0.14389890904400901</v>
      </c>
      <c r="AQ146">
        <f>(Table2[[#This Row],[Sharpe Ratio]]-AVERAGE(Table2[Sharpe Ratio]))/_xlfn.STDEV.P(Table2[Sharpe Ratio])</f>
        <v>1.0166044641027565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1.0093463518262378</v>
      </c>
      <c r="AS146">
        <f>_xlfn.RANK.AVG(Table2[[#This Row],[1Y Return vs Nifty Z-Score]],Table2[1Y Return vs Nifty Z-Score])</f>
        <v>296</v>
      </c>
      <c r="AT146">
        <f>_xlfn.RANK.AVG(Table2[[#This Row],[6M Return vs Nifty Z-Score]],Table2[6M Return vs Nifty Z-Score])</f>
        <v>132</v>
      </c>
      <c r="AU146">
        <f>_xlfn.RANK.AVG(Table2[[#This Row],[Sharpe Ratio Z-Score]],Table2[Sharpe Ratio Z-Score])</f>
        <v>120</v>
      </c>
      <c r="AV146">
        <f>(Table2[[#This Row],[Rank 1Y]]+Table2[[#This Row],[Rank 6M]]+Table2[[#This Row],[Rank Sharpe]])/3</f>
        <v>182.66666666666666</v>
      </c>
    </row>
    <row r="147" spans="1:48" x14ac:dyDescent="0.3">
      <c r="A147" t="s">
        <v>735</v>
      </c>
      <c r="B147" t="s">
        <v>736</v>
      </c>
      <c r="C147" t="s">
        <v>10266</v>
      </c>
      <c r="D147" t="s">
        <v>626</v>
      </c>
      <c r="E147">
        <v>22855.708842690001</v>
      </c>
      <c r="F147">
        <v>729.15</v>
      </c>
      <c r="G147">
        <v>218.552021749955</v>
      </c>
      <c r="H147">
        <f>(Table2[[#This Row],[1Y Return vs Nifty]]-AVERAGE(Table2[1Y Return vs Nifty]))/_xlfn.STDEV.P(Table2[1Y Return vs Nifty])</f>
        <v>2.5410357411388387</v>
      </c>
      <c r="I147">
        <v>24.902287497033601</v>
      </c>
      <c r="J147">
        <f>(Table2[[#This Row],[1M Return vs Nifty]]-AVERAGE(Table2[1M Return vs Nifty]))/_xlfn.STDEV.P(Table2[1M Return vs Nifty])</f>
        <v>2.2611182021779856</v>
      </c>
      <c r="K147">
        <v>-2.9559922582451001</v>
      </c>
      <c r="L147">
        <f>(Table2[[#This Row],[6M Return vs Nifty]]-AVERAGE(Table2[6M Return vs Nifty]))/_xlfn.STDEV.P(Table2[6M Return vs Nifty])</f>
        <v>-0.29181111902636253</v>
      </c>
      <c r="M147">
        <v>4.6344274505817502</v>
      </c>
      <c r="N147">
        <f>(Table2[[#This Row],[1W Return vs Nifty]]-AVERAGE(Table2[1W Return vs Nifty]))/_xlfn.STDEV.P(Table2[1W Return vs Nifty])</f>
        <v>0.7382669474835003</v>
      </c>
      <c r="O147">
        <v>703.54</v>
      </c>
      <c r="P147">
        <v>667.41774426552297</v>
      </c>
      <c r="Q147">
        <v>570.177881564887</v>
      </c>
      <c r="R147">
        <v>56.039490329069103</v>
      </c>
      <c r="S147" s="2">
        <f>(Table2[[#This Row],[Close Price]]-Table2[[#This Row],[20D EMA]])/Table2[[#This Row],[20D EMA]]</f>
        <v>3.6401626062484031E-2</v>
      </c>
      <c r="T147" s="2">
        <f>(Table2[[#This Row],[Close Price]]-Table2[[#This Row],[50D EMA]])/Table2[[#This Row],[50D EMA]]</f>
        <v>9.2494178143872785E-2</v>
      </c>
      <c r="U147" s="2">
        <f>(Table2[[#This Row],[Close Price]]-Table2[[#This Row],[200D EMA]])/Table2[[#This Row],[200D EMA]]</f>
        <v>0.27881144389327162</v>
      </c>
      <c r="V147">
        <v>1.16774507745384</v>
      </c>
      <c r="W147">
        <v>708.05</v>
      </c>
      <c r="X147">
        <v>740</v>
      </c>
      <c r="Y147">
        <v>714.1</v>
      </c>
      <c r="Z147">
        <v>764.4</v>
      </c>
      <c r="AA147">
        <v>721.8</v>
      </c>
      <c r="AB147">
        <v>764.4</v>
      </c>
      <c r="AC147" s="2">
        <f>(Table2[[#This Row],[Close Price]]/Table2[[#This Row],[Day Low]])-1</f>
        <v>2.9800155356260127E-2</v>
      </c>
      <c r="AD147" s="2">
        <f>(Table2[[#This Row],[Day High]]/Table2[[#This Row],[Close Price]])-1</f>
        <v>1.4880340122059854E-2</v>
      </c>
      <c r="AE147" s="2">
        <f>(Table2[[#This Row],[Close Price]]/Table2[[#This Row],[Current Week Low]])-1</f>
        <v>2.1075479624702353E-2</v>
      </c>
      <c r="AF147" s="2">
        <f>(Table2[[#This Row],[Current Week High]]/Table2[[#This Row],[Close Price]])-1</f>
        <v>4.8343962147706199E-2</v>
      </c>
      <c r="AG147" s="2">
        <f>(Table2[[#This Row],[Close Price]]/Table2[[#This Row],[Current Month Low]])-1</f>
        <v>1.0182876142975861E-2</v>
      </c>
      <c r="AH147" s="2">
        <f>(Table2[[#This Row],[Current Month High]]/Table2[[#This Row],[Close Price]])-1</f>
        <v>4.8343962147706199E-2</v>
      </c>
      <c r="AI147">
        <v>7.2824521703353096</v>
      </c>
      <c r="AJ147">
        <v>240.32672112018599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0.14000000000000001</v>
      </c>
      <c r="AM147" t="s">
        <v>10296</v>
      </c>
      <c r="AN147">
        <v>3.62</v>
      </c>
      <c r="AO147" t="s">
        <v>10296</v>
      </c>
      <c r="AP147">
        <v>0.14419435011818901</v>
      </c>
      <c r="AQ147">
        <f>(Table2[[#This Row],[Sharpe Ratio]]-AVERAGE(Table2[Sharpe Ratio]))/_xlfn.STDEV.P(Table2[Sharpe Ratio])</f>
        <v>1.0200200356979645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6.2686298074719264</v>
      </c>
      <c r="AS147">
        <f>_xlfn.RANK.AVG(Table2[[#This Row],[1Y Return vs Nifty Z-Score]],Table2[1Y Return vs Nifty Z-Score])</f>
        <v>15</v>
      </c>
      <c r="AT147">
        <f>_xlfn.RANK.AVG(Table2[[#This Row],[6M Return vs Nifty Z-Score]],Table2[6M Return vs Nifty Z-Score])</f>
        <v>421</v>
      </c>
      <c r="AU147">
        <f>_xlfn.RANK.AVG(Table2[[#This Row],[Sharpe Ratio Z-Score]],Table2[Sharpe Ratio Z-Score])</f>
        <v>119</v>
      </c>
      <c r="AV147">
        <f>(Table2[[#This Row],[Rank 1Y]]+Table2[[#This Row],[Rank 6M]]+Table2[[#This Row],[Rank Sharpe]])/3</f>
        <v>185</v>
      </c>
    </row>
    <row r="148" spans="1:48" x14ac:dyDescent="0.3">
      <c r="A148" t="s">
        <v>780</v>
      </c>
      <c r="B148" t="s">
        <v>781</v>
      </c>
      <c r="C148" t="s">
        <v>10262</v>
      </c>
      <c r="D148" t="s">
        <v>413</v>
      </c>
      <c r="E148">
        <v>20600.363549775</v>
      </c>
      <c r="F148">
        <v>647.25</v>
      </c>
      <c r="G148">
        <v>68.800772575109207</v>
      </c>
      <c r="H148">
        <f>(Table2[[#This Row],[1Y Return vs Nifty]]-AVERAGE(Table2[1Y Return vs Nifty]))/_xlfn.STDEV.P(Table2[1Y Return vs Nifty])</f>
        <v>0.43888830725621036</v>
      </c>
      <c r="I148">
        <v>14.145334962395101</v>
      </c>
      <c r="J148">
        <f>(Table2[[#This Row],[1M Return vs Nifty]]-AVERAGE(Table2[1M Return vs Nifty]))/_xlfn.STDEV.P(Table2[1M Return vs Nifty])</f>
        <v>1.1977633794060494</v>
      </c>
      <c r="K148">
        <v>10.996895884765401</v>
      </c>
      <c r="L148">
        <f>(Table2[[#This Row],[6M Return vs Nifty]]-AVERAGE(Table2[6M Return vs Nifty]))/_xlfn.STDEV.P(Table2[6M Return vs Nifty])</f>
        <v>0.18734354084177085</v>
      </c>
      <c r="M148">
        <v>15.0351778408253</v>
      </c>
      <c r="N148">
        <f>(Table2[[#This Row],[1W Return vs Nifty]]-AVERAGE(Table2[1W Return vs Nifty]))/_xlfn.STDEV.P(Table2[1W Return vs Nifty])</f>
        <v>2.9604824248154791</v>
      </c>
      <c r="O148">
        <v>583.01</v>
      </c>
      <c r="P148">
        <v>561.20255366460196</v>
      </c>
      <c r="Q148">
        <v>484.06506208355</v>
      </c>
      <c r="R148">
        <v>86.125300160661595</v>
      </c>
      <c r="S148" s="2">
        <f>(Table2[[#This Row],[Close Price]]-Table2[[#This Row],[20D EMA]])/Table2[[#This Row],[20D EMA]]</f>
        <v>0.11018678924889798</v>
      </c>
      <c r="T148" s="2">
        <f>(Table2[[#This Row],[Close Price]]-Table2[[#This Row],[50D EMA]])/Table2[[#This Row],[50D EMA]]</f>
        <v>0.15332689734484634</v>
      </c>
      <c r="U148" s="2">
        <f>(Table2[[#This Row],[Close Price]]-Table2[[#This Row],[200D EMA]])/Table2[[#This Row],[200D EMA]]</f>
        <v>0.33711364586829889</v>
      </c>
      <c r="V148">
        <v>1.7815726486652399</v>
      </c>
      <c r="W148">
        <v>636.70000000000005</v>
      </c>
      <c r="X148">
        <v>664</v>
      </c>
      <c r="Y148">
        <v>581</v>
      </c>
      <c r="Z148">
        <v>654.54999999999995</v>
      </c>
      <c r="AA148">
        <v>638.04999999999995</v>
      </c>
      <c r="AB148">
        <v>652</v>
      </c>
      <c r="AC148" s="2">
        <f>(Table2[[#This Row],[Close Price]]/Table2[[#This Row],[Day Low]])-1</f>
        <v>1.6569813098790576E-2</v>
      </c>
      <c r="AD148" s="2">
        <f>(Table2[[#This Row],[Day High]]/Table2[[#This Row],[Close Price]])-1</f>
        <v>2.5878717651602878E-2</v>
      </c>
      <c r="AE148" s="2">
        <f>(Table2[[#This Row],[Close Price]]/Table2[[#This Row],[Current Week Low]])-1</f>
        <v>0.11402753872633387</v>
      </c>
      <c r="AF148" s="2">
        <f>(Table2[[#This Row],[Current Week High]]/Table2[[#This Row],[Close Price]])-1</f>
        <v>1.1278485901892621E-2</v>
      </c>
      <c r="AG148" s="2">
        <f>(Table2[[#This Row],[Close Price]]/Table2[[#This Row],[Current Month Low]])-1</f>
        <v>1.4418932685526187E-2</v>
      </c>
      <c r="AH148" s="2">
        <f>(Table2[[#This Row],[Current Month High]]/Table2[[#This Row],[Close Price]])-1</f>
        <v>7.3387408265739307E-3</v>
      </c>
      <c r="AI148">
        <v>1.1278485901892601</v>
      </c>
      <c r="AJ148">
        <v>114.002314432137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0.16</v>
      </c>
      <c r="AM148" t="s">
        <v>10296</v>
      </c>
      <c r="AN148">
        <v>16.27</v>
      </c>
      <c r="AO148" t="s">
        <v>10296</v>
      </c>
      <c r="AP148">
        <v>0.14455077378643499</v>
      </c>
      <c r="AQ148">
        <f>(Table2[[#This Row],[Sharpe Ratio]]-AVERAGE(Table2[Sharpe Ratio]))/_xlfn.STDEV.P(Table2[Sharpe Ratio])</f>
        <v>1.0241406223851734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5.8086182747046831</v>
      </c>
      <c r="AS148">
        <f>_xlfn.RANK.AVG(Table2[[#This Row],[1Y Return vs Nifty Z-Score]],Table2[1Y Return vs Nifty Z-Score])</f>
        <v>178</v>
      </c>
      <c r="AT148">
        <f>_xlfn.RANK.AVG(Table2[[#This Row],[6M Return vs Nifty Z-Score]],Table2[6M Return vs Nifty Z-Score])</f>
        <v>261</v>
      </c>
      <c r="AU148">
        <f>_xlfn.RANK.AVG(Table2[[#This Row],[Sharpe Ratio Z-Score]],Table2[Sharpe Ratio Z-Score])</f>
        <v>118</v>
      </c>
      <c r="AV148">
        <f>(Table2[[#This Row],[Rank 1Y]]+Table2[[#This Row],[Rank 6M]]+Table2[[#This Row],[Rank Sharpe]])/3</f>
        <v>185.66666666666666</v>
      </c>
    </row>
    <row r="149" spans="1:48" x14ac:dyDescent="0.3">
      <c r="A149" t="s">
        <v>1502</v>
      </c>
      <c r="B149" t="s">
        <v>1503</v>
      </c>
      <c r="C149" t="s">
        <v>10252</v>
      </c>
      <c r="D149" t="s">
        <v>424</v>
      </c>
      <c r="E149">
        <v>6659.2923461459905</v>
      </c>
      <c r="F149">
        <v>215.82</v>
      </c>
      <c r="G149">
        <v>200.25696592858301</v>
      </c>
      <c r="H149">
        <f>(Table2[[#This Row],[1Y Return vs Nifty]]-AVERAGE(Table2[1Y Return vs Nifty]))/_xlfn.STDEV.P(Table2[1Y Return vs Nifty])</f>
        <v>2.2842171512469247</v>
      </c>
      <c r="I149">
        <v>-2.36836831969753</v>
      </c>
      <c r="J149">
        <f>(Table2[[#This Row],[1M Return vs Nifty]]-AVERAGE(Table2[1M Return vs Nifty]))/_xlfn.STDEV.P(Table2[1M Return vs Nifty])</f>
        <v>-0.43466234435662121</v>
      </c>
      <c r="K149">
        <v>13.4997336801964</v>
      </c>
      <c r="L149">
        <f>(Table2[[#This Row],[6M Return vs Nifty]]-AVERAGE(Table2[6M Return vs Nifty]))/_xlfn.STDEV.P(Table2[6M Return vs Nifty])</f>
        <v>0.27329322955733576</v>
      </c>
      <c r="M149">
        <v>12.757225110308701</v>
      </c>
      <c r="N149">
        <f>(Table2[[#This Row],[1W Return vs Nifty]]-AVERAGE(Table2[1W Return vs Nifty]))/_xlfn.STDEV.P(Table2[1W Return vs Nifty])</f>
        <v>2.4737769829530198</v>
      </c>
      <c r="O149">
        <v>199.63</v>
      </c>
      <c r="P149">
        <v>193.48171138195301</v>
      </c>
      <c r="Q149">
        <v>154.84855969310399</v>
      </c>
      <c r="R149">
        <v>74.656193168831294</v>
      </c>
      <c r="S149" s="2">
        <f>(Table2[[#This Row],[Close Price]]-Table2[[#This Row],[20D EMA]])/Table2[[#This Row],[20D EMA]]</f>
        <v>8.1100035064869999E-2</v>
      </c>
      <c r="T149" s="2">
        <f>(Table2[[#This Row],[Close Price]]-Table2[[#This Row],[50D EMA]])/Table2[[#This Row],[50D EMA]]</f>
        <v>0.11545426417047183</v>
      </c>
      <c r="U149" s="2">
        <f>(Table2[[#This Row],[Close Price]]-Table2[[#This Row],[200D EMA]])/Table2[[#This Row],[200D EMA]]</f>
        <v>0.39374883710727399</v>
      </c>
      <c r="V149">
        <v>0.97642468679755501</v>
      </c>
      <c r="W149">
        <v>211</v>
      </c>
      <c r="X149">
        <v>216.4</v>
      </c>
      <c r="Y149">
        <v>194.99</v>
      </c>
      <c r="Z149">
        <v>222.8</v>
      </c>
      <c r="AA149">
        <v>201.43</v>
      </c>
      <c r="AB149">
        <v>222.8</v>
      </c>
      <c r="AC149" s="2">
        <f>(Table2[[#This Row],[Close Price]]/Table2[[#This Row],[Day Low]])-1</f>
        <v>2.2843601895734533E-2</v>
      </c>
      <c r="AD149" s="2">
        <f>(Table2[[#This Row],[Day High]]/Table2[[#This Row],[Close Price]])-1</f>
        <v>2.6874247057733225E-3</v>
      </c>
      <c r="AE149" s="2">
        <f>(Table2[[#This Row],[Close Price]]/Table2[[#This Row],[Current Week Low]])-1</f>
        <v>0.10682599107646529</v>
      </c>
      <c r="AF149" s="2">
        <f>(Table2[[#This Row],[Current Week High]]/Table2[[#This Row],[Close Price]])-1</f>
        <v>3.2341766286720475E-2</v>
      </c>
      <c r="AG149" s="2">
        <f>(Table2[[#This Row],[Close Price]]/Table2[[#This Row],[Current Month Low]])-1</f>
        <v>7.1439209650995261E-2</v>
      </c>
      <c r="AH149" s="2">
        <f>(Table2[[#This Row],[Current Month High]]/Table2[[#This Row],[Close Price]])-1</f>
        <v>3.2341766286720475E-2</v>
      </c>
      <c r="AI149">
        <v>11.157446019831299</v>
      </c>
      <c r="AJ149">
        <v>241.21739130434699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0.33</v>
      </c>
      <c r="AM149" t="s">
        <v>10296</v>
      </c>
      <c r="AN149">
        <v>12.75</v>
      </c>
      <c r="AO149" t="s">
        <v>10296</v>
      </c>
      <c r="AP149">
        <v>6.5207112433951997E-2</v>
      </c>
      <c r="AQ149">
        <f>(Table2[[#This Row],[Sharpe Ratio]]-AVERAGE(Table2[Sharpe Ratio]))/_xlfn.STDEV.P(Table2[Sharpe Ratio])</f>
        <v>0.10685463996882613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4.703479659369485</v>
      </c>
      <c r="AS149">
        <f>_xlfn.RANK.AVG(Table2[[#This Row],[1Y Return vs Nifty Z-Score]],Table2[1Y Return vs Nifty Z-Score])</f>
        <v>20</v>
      </c>
      <c r="AT149">
        <f>_xlfn.RANK.AVG(Table2[[#This Row],[6M Return vs Nifty Z-Score]],Table2[6M Return vs Nifty Z-Score])</f>
        <v>237</v>
      </c>
      <c r="AU149">
        <f>_xlfn.RANK.AVG(Table2[[#This Row],[Sharpe Ratio Z-Score]],Table2[Sharpe Ratio Z-Score])</f>
        <v>301</v>
      </c>
      <c r="AV149">
        <f>(Table2[[#This Row],[Rank 1Y]]+Table2[[#This Row],[Rank 6M]]+Table2[[#This Row],[Rank Sharpe]])/3</f>
        <v>186</v>
      </c>
    </row>
    <row r="150" spans="1:48" x14ac:dyDescent="0.3">
      <c r="A150" t="s">
        <v>992</v>
      </c>
      <c r="B150" t="s">
        <v>993</v>
      </c>
      <c r="C150" t="s">
        <v>10262</v>
      </c>
      <c r="D150" t="s">
        <v>257</v>
      </c>
      <c r="E150">
        <v>13920.38312</v>
      </c>
      <c r="F150">
        <v>4409.6499999999996</v>
      </c>
      <c r="G150">
        <v>28.8495702826994</v>
      </c>
      <c r="H150">
        <f>(Table2[[#This Row],[1Y Return vs Nifty]]-AVERAGE(Table2[1Y Return vs Nifty]))/_xlfn.STDEV.P(Table2[1Y Return vs Nifty])</f>
        <v>-0.12193050288578881</v>
      </c>
      <c r="I150">
        <v>-7.1672075816138001</v>
      </c>
      <c r="J150">
        <f>(Table2[[#This Row],[1M Return vs Nifty]]-AVERAGE(Table2[1M Return vs Nifty]))/_xlfn.STDEV.P(Table2[1M Return vs Nifty])</f>
        <v>-0.90904101772477253</v>
      </c>
      <c r="K150">
        <v>20.75568798167</v>
      </c>
      <c r="L150">
        <f>(Table2[[#This Row],[6M Return vs Nifty]]-AVERAGE(Table2[6M Return vs Nifty]))/_xlfn.STDEV.P(Table2[6M Return vs Nifty])</f>
        <v>0.52246919081399623</v>
      </c>
      <c r="M150">
        <v>2.1821732639252698</v>
      </c>
      <c r="N150">
        <f>(Table2[[#This Row],[1W Return vs Nifty]]-AVERAGE(Table2[1W Return vs Nifty]))/_xlfn.STDEV.P(Table2[1W Return vs Nifty])</f>
        <v>0.21432040483288237</v>
      </c>
      <c r="O150">
        <v>4372.3999999999996</v>
      </c>
      <c r="P150">
        <v>4374.2774023557204</v>
      </c>
      <c r="Q150">
        <v>3804.3257131864898</v>
      </c>
      <c r="R150">
        <v>56.730631760280701</v>
      </c>
      <c r="S150" s="2">
        <f>(Table2[[#This Row],[Close Price]]-Table2[[#This Row],[20D EMA]])/Table2[[#This Row],[20D EMA]]</f>
        <v>8.5193486414783647E-3</v>
      </c>
      <c r="T150" s="2">
        <f>(Table2[[#This Row],[Close Price]]-Table2[[#This Row],[50D EMA]])/Table2[[#This Row],[50D EMA]]</f>
        <v>8.0865007841591698E-3</v>
      </c>
      <c r="U150" s="2">
        <f>(Table2[[#This Row],[Close Price]]-Table2[[#This Row],[200D EMA]])/Table2[[#This Row],[200D EMA]]</f>
        <v>0.15911473739363194</v>
      </c>
      <c r="V150">
        <v>0.69536328488437804</v>
      </c>
      <c r="W150">
        <v>4318</v>
      </c>
      <c r="X150">
        <v>4409.6499999999996</v>
      </c>
      <c r="Y150">
        <v>4208.2</v>
      </c>
      <c r="Z150">
        <v>4539.55</v>
      </c>
      <c r="AA150">
        <v>4327</v>
      </c>
      <c r="AB150">
        <v>4449</v>
      </c>
      <c r="AC150" s="2">
        <f>(Table2[[#This Row],[Close Price]]/Table2[[#This Row],[Day Low]])-1</f>
        <v>2.1225104214914303E-2</v>
      </c>
      <c r="AD150" s="2">
        <f>(Table2[[#This Row],[Day High]]/Table2[[#This Row],[Close Price]])-1</f>
        <v>0</v>
      </c>
      <c r="AE150" s="2">
        <f>(Table2[[#This Row],[Close Price]]/Table2[[#This Row],[Current Week Low]])-1</f>
        <v>4.787082363005557E-2</v>
      </c>
      <c r="AF150" s="2">
        <f>(Table2[[#This Row],[Current Week High]]/Table2[[#This Row],[Close Price]])-1</f>
        <v>2.9458120258977649E-2</v>
      </c>
      <c r="AG150" s="2">
        <f>(Table2[[#This Row],[Close Price]]/Table2[[#This Row],[Current Month Low]])-1</f>
        <v>1.9100993760110763E-2</v>
      </c>
      <c r="AH150" s="2">
        <f>(Table2[[#This Row],[Current Month High]]/Table2[[#This Row],[Close Price]])-1</f>
        <v>8.9236107174039958E-3</v>
      </c>
      <c r="AI150">
        <v>13.3876838297824</v>
      </c>
      <c r="AJ150">
        <v>59.769927536231798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-0.14000000000000001</v>
      </c>
      <c r="AM150" t="s">
        <v>10295</v>
      </c>
      <c r="AN150">
        <v>2.77</v>
      </c>
      <c r="AO150" t="s">
        <v>10296</v>
      </c>
      <c r="AP150">
        <v>0.18096684311462</v>
      </c>
      <c r="AQ150">
        <f>(Table2[[#This Row],[Sharpe Ratio]]-AVERAGE(Table2[Sharpe Ratio]))/_xlfn.STDEV.P(Table2[Sharpe Ratio])</f>
        <v>1.4451440063990451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323</v>
      </c>
      <c r="AT150">
        <f>_xlfn.RANK.AVG(Table2[[#This Row],[6M Return vs Nifty Z-Score]],Table2[6M Return vs Nifty Z-Score])</f>
        <v>179</v>
      </c>
      <c r="AU150">
        <f>_xlfn.RANK.AVG(Table2[[#This Row],[Sharpe Ratio Z-Score]],Table2[Sharpe Ratio Z-Score])</f>
        <v>57</v>
      </c>
      <c r="AV150">
        <f>(Table2[[#This Row],[Rank 1Y]]+Table2[[#This Row],[Rank 6M]]+Table2[[#This Row],[Rank Sharpe]])/3</f>
        <v>186.33333333333334</v>
      </c>
    </row>
    <row r="151" spans="1:48" x14ac:dyDescent="0.3">
      <c r="A151" t="s">
        <v>707</v>
      </c>
      <c r="B151" t="s">
        <v>708</v>
      </c>
      <c r="C151" t="s">
        <v>10258</v>
      </c>
      <c r="D151" t="s">
        <v>65</v>
      </c>
      <c r="E151">
        <v>24104.172699120001</v>
      </c>
      <c r="F151">
        <v>181.84</v>
      </c>
      <c r="G151">
        <v>108.49629322483101</v>
      </c>
      <c r="H151">
        <f>(Table2[[#This Row],[1Y Return vs Nifty]]-AVERAGE(Table2[1Y Return vs Nifty]))/_xlfn.STDEV.P(Table2[1Y Return vs Nifty])</f>
        <v>0.99611796196859492</v>
      </c>
      <c r="I151">
        <v>2.8171176223586998</v>
      </c>
      <c r="J151">
        <f>(Table2[[#This Row],[1M Return vs Nifty]]-AVERAGE(Table2[1M Return vs Nifty]))/_xlfn.STDEV.P(Table2[1M Return vs Nifty])</f>
        <v>7.7937433986350974E-2</v>
      </c>
      <c r="K151">
        <v>14.521855621735</v>
      </c>
      <c r="L151">
        <f>(Table2[[#This Row],[6M Return vs Nifty]]-AVERAGE(Table2[6M Return vs Nifty]))/_xlfn.STDEV.P(Table2[6M Return vs Nifty])</f>
        <v>0.30839381133093935</v>
      </c>
      <c r="M151">
        <v>0.266141957600038</v>
      </c>
      <c r="N151">
        <f>(Table2[[#This Row],[1W Return vs Nifty]]-AVERAGE(Table2[1W Return vs Nifty]))/_xlfn.STDEV.P(Table2[1W Return vs Nifty])</f>
        <v>-0.1950572135322898</v>
      </c>
      <c r="O151">
        <v>170.65</v>
      </c>
      <c r="P151">
        <v>162.06977523992401</v>
      </c>
      <c r="Q151">
        <v>134.772079724343</v>
      </c>
      <c r="R151">
        <v>70.746073192490499</v>
      </c>
      <c r="S151" s="2">
        <f>(Table2[[#This Row],[Close Price]]-Table2[[#This Row],[20D EMA]])/Table2[[#This Row],[20D EMA]]</f>
        <v>6.557280984471138E-2</v>
      </c>
      <c r="T151" s="2">
        <f>(Table2[[#This Row],[Close Price]]-Table2[[#This Row],[50D EMA]])/Table2[[#This Row],[50D EMA]]</f>
        <v>0.12198588373932553</v>
      </c>
      <c r="U151" s="2">
        <f>(Table2[[#This Row],[Close Price]]-Table2[[#This Row],[200D EMA]])/Table2[[#This Row],[200D EMA]]</f>
        <v>0.34924088410542969</v>
      </c>
      <c r="V151">
        <v>1.0834853341824</v>
      </c>
      <c r="W151">
        <v>176.06</v>
      </c>
      <c r="X151">
        <v>181.64</v>
      </c>
      <c r="Y151">
        <v>166.33</v>
      </c>
      <c r="Z151">
        <v>183</v>
      </c>
      <c r="AA151">
        <v>172.64</v>
      </c>
      <c r="AB151">
        <v>183</v>
      </c>
      <c r="AC151" s="2">
        <f>(Table2[[#This Row],[Close Price]]/Table2[[#This Row],[Day Low]])-1</f>
        <v>3.282971714188343E-2</v>
      </c>
      <c r="AD151" s="2">
        <f>(Table2[[#This Row],[Day High]]/Table2[[#This Row],[Close Price]])-1</f>
        <v>-1.099868015838168E-3</v>
      </c>
      <c r="AE151" s="2">
        <f>(Table2[[#This Row],[Close Price]]/Table2[[#This Row],[Current Week Low]])-1</f>
        <v>9.3248361690615011E-2</v>
      </c>
      <c r="AF151" s="2">
        <f>(Table2[[#This Row],[Current Week High]]/Table2[[#This Row],[Close Price]])-1</f>
        <v>6.3792344918609523E-3</v>
      </c>
      <c r="AG151" s="2">
        <f>(Table2[[#This Row],[Close Price]]/Table2[[#This Row],[Current Month Low]])-1</f>
        <v>5.3290083410565403E-2</v>
      </c>
      <c r="AH151" s="2">
        <f>(Table2[[#This Row],[Current Month High]]/Table2[[#This Row],[Close Price]])-1</f>
        <v>6.3792344918609523E-3</v>
      </c>
      <c r="AI151">
        <v>5.9722833260008796</v>
      </c>
      <c r="AJ151">
        <v>138.32241153342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0.12</v>
      </c>
      <c r="AM151" t="s">
        <v>10296</v>
      </c>
      <c r="AN151">
        <v>-0.9</v>
      </c>
      <c r="AO151" t="s">
        <v>10295</v>
      </c>
      <c r="AP151">
        <v>9.2086132199106996E-2</v>
      </c>
      <c r="AQ151">
        <f>(Table2[[#This Row],[Sharpe Ratio]]-AVERAGE(Table2[Sharpe Ratio]))/_xlfn.STDEV.P(Table2[Sharpe Ratio])</f>
        <v>0.41760092557487899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1.6049929193284744</v>
      </c>
      <c r="AS151">
        <f>_xlfn.RANK.AVG(Table2[[#This Row],[1Y Return vs Nifty Z-Score]],Table2[1Y Return vs Nifty Z-Score])</f>
        <v>98</v>
      </c>
      <c r="AT151">
        <f>_xlfn.RANK.AVG(Table2[[#This Row],[6M Return vs Nifty Z-Score]],Table2[6M Return vs Nifty Z-Score])</f>
        <v>230</v>
      </c>
      <c r="AU151">
        <f>_xlfn.RANK.AVG(Table2[[#This Row],[Sharpe Ratio Z-Score]],Table2[Sharpe Ratio Z-Score])</f>
        <v>232</v>
      </c>
      <c r="AV151">
        <f>(Table2[[#This Row],[Rank 1Y]]+Table2[[#This Row],[Rank 6M]]+Table2[[#This Row],[Rank Sharpe]])/3</f>
        <v>186.66666666666666</v>
      </c>
    </row>
    <row r="152" spans="1:48" x14ac:dyDescent="0.3">
      <c r="A152" t="s">
        <v>1573</v>
      </c>
      <c r="B152" t="s">
        <v>1574</v>
      </c>
      <c r="C152" t="s">
        <v>10250</v>
      </c>
      <c r="D152" t="s">
        <v>289</v>
      </c>
      <c r="E152">
        <v>5923.6828945799998</v>
      </c>
      <c r="F152">
        <v>1204.0999999999999</v>
      </c>
      <c r="G152">
        <v>99.591552394748902</v>
      </c>
      <c r="H152">
        <f>(Table2[[#This Row],[1Y Return vs Nifty]]-AVERAGE(Table2[1Y Return vs Nifty]))/_xlfn.STDEV.P(Table2[1Y Return vs Nifty])</f>
        <v>0.87111681380794714</v>
      </c>
      <c r="I152">
        <v>-6.2527728485909799</v>
      </c>
      <c r="J152">
        <f>(Table2[[#This Row],[1M Return vs Nifty]]-AVERAGE(Table2[1M Return vs Nifty]))/_xlfn.STDEV.P(Table2[1M Return vs Nifty])</f>
        <v>-0.81864658860194639</v>
      </c>
      <c r="K152">
        <v>34.056065854422698</v>
      </c>
      <c r="L152">
        <f>(Table2[[#This Row],[6M Return vs Nifty]]-AVERAGE(Table2[6M Return vs Nifty]))/_xlfn.STDEV.P(Table2[6M Return vs Nifty])</f>
        <v>0.97921606432268249</v>
      </c>
      <c r="M152">
        <v>0.74842763351065</v>
      </c>
      <c r="N152">
        <f>(Table2[[#This Row],[1W Return vs Nifty]]-AVERAGE(Table2[1W Return vs Nifty]))/_xlfn.STDEV.P(Table2[1W Return vs Nifty])</f>
        <v>-9.201246644275024E-2</v>
      </c>
      <c r="O152">
        <v>1196.29</v>
      </c>
      <c r="P152">
        <v>1132.4576965443</v>
      </c>
      <c r="Q152">
        <v>920.99151557944697</v>
      </c>
      <c r="R152">
        <v>49.7406134297172</v>
      </c>
      <c r="S152" s="2">
        <f>(Table2[[#This Row],[Close Price]]-Table2[[#This Row],[20D EMA]])/Table2[[#This Row],[20D EMA]]</f>
        <v>6.528517332753718E-3</v>
      </c>
      <c r="T152" s="2">
        <f>(Table2[[#This Row],[Close Price]]-Table2[[#This Row],[50D EMA]])/Table2[[#This Row],[50D EMA]]</f>
        <v>6.3262675218965558E-2</v>
      </c>
      <c r="U152" s="2">
        <f>(Table2[[#This Row],[Close Price]]-Table2[[#This Row],[200D EMA]])/Table2[[#This Row],[200D EMA]]</f>
        <v>0.3073953230094999</v>
      </c>
      <c r="V152">
        <v>0.89035400145323496</v>
      </c>
      <c r="W152">
        <v>1185.2</v>
      </c>
      <c r="X152">
        <v>1232.7</v>
      </c>
      <c r="Y152">
        <v>1188</v>
      </c>
      <c r="Z152">
        <v>1257</v>
      </c>
      <c r="AA152">
        <v>1197</v>
      </c>
      <c r="AB152">
        <v>1243.95</v>
      </c>
      <c r="AC152" s="2">
        <f>(Table2[[#This Row],[Close Price]]/Table2[[#This Row],[Day Low]])-1</f>
        <v>1.5946675666554055E-2</v>
      </c>
      <c r="AD152" s="2">
        <f>(Table2[[#This Row],[Day High]]/Table2[[#This Row],[Close Price]])-1</f>
        <v>2.3752180051490823E-2</v>
      </c>
      <c r="AE152" s="2">
        <f>(Table2[[#This Row],[Close Price]]/Table2[[#This Row],[Current Week Low]])-1</f>
        <v>1.3552188552188538E-2</v>
      </c>
      <c r="AF152" s="2">
        <f>(Table2[[#This Row],[Current Week High]]/Table2[[#This Row],[Close Price]])-1</f>
        <v>4.3933228137198022E-2</v>
      </c>
      <c r="AG152" s="2">
        <f>(Table2[[#This Row],[Close Price]]/Table2[[#This Row],[Current Month Low]])-1</f>
        <v>5.9314954051794544E-3</v>
      </c>
      <c r="AH152" s="2">
        <f>(Table2[[#This Row],[Current Month High]]/Table2[[#This Row],[Close Price]])-1</f>
        <v>3.3095257868947847E-2</v>
      </c>
      <c r="AI152">
        <v>12.033884228884601</v>
      </c>
      <c r="AJ152">
        <v>130.64840532516001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10296</v>
      </c>
      <c r="AN152">
        <v>-2.61</v>
      </c>
      <c r="AO152" t="s">
        <v>10295</v>
      </c>
      <c r="AP152">
        <v>5.4402648446552002E-2</v>
      </c>
      <c r="AQ152">
        <f>(Table2[[#This Row],[Sharpe Ratio]]-AVERAGE(Table2[Sharpe Ratio]))/_xlfn.STDEV.P(Table2[Sharpe Ratio])</f>
        <v>-1.8054939375335297E-2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0.92161888371059764</v>
      </c>
      <c r="AS152">
        <f>_xlfn.RANK.AVG(Table2[[#This Row],[1Y Return vs Nifty Z-Score]],Table2[1Y Return vs Nifty Z-Score])</f>
        <v>108</v>
      </c>
      <c r="AT152">
        <f>_xlfn.RANK.AVG(Table2[[#This Row],[6M Return vs Nifty Z-Score]],Table2[6M Return vs Nifty Z-Score])</f>
        <v>107</v>
      </c>
      <c r="AU152">
        <f>_xlfn.RANK.AVG(Table2[[#This Row],[Sharpe Ratio Z-Score]],Table2[Sharpe Ratio Z-Score])</f>
        <v>345</v>
      </c>
      <c r="AV152">
        <f>(Table2[[#This Row],[Rank 1Y]]+Table2[[#This Row],[Rank 6M]]+Table2[[#This Row],[Rank Sharpe]])/3</f>
        <v>186.66666666666666</v>
      </c>
    </row>
    <row r="153" spans="1:48" x14ac:dyDescent="0.3">
      <c r="A153" t="s">
        <v>81</v>
      </c>
      <c r="B153" t="s">
        <v>82</v>
      </c>
      <c r="C153" t="s">
        <v>10258</v>
      </c>
      <c r="D153" t="s">
        <v>83</v>
      </c>
      <c r="E153">
        <v>335844.80390409002</v>
      </c>
      <c r="F153">
        <v>361.1</v>
      </c>
      <c r="G153">
        <v>57.636102809706003</v>
      </c>
      <c r="H153">
        <f>(Table2[[#This Row],[1Y Return vs Nifty]]-AVERAGE(Table2[1Y Return vs Nifty]))/_xlfn.STDEV.P(Table2[1Y Return vs Nifty])</f>
        <v>0.28216319126010553</v>
      </c>
      <c r="I153">
        <v>1.7387929757757501</v>
      </c>
      <c r="J153">
        <f>(Table2[[#This Row],[1M Return vs Nifty]]-AVERAGE(Table2[1M Return vs Nifty]))/_xlfn.STDEV.P(Table2[1M Return vs Nifty])</f>
        <v>-2.865797114958489E-2</v>
      </c>
      <c r="K153">
        <v>20.5828762084491</v>
      </c>
      <c r="L153">
        <f>(Table2[[#This Row],[6M Return vs Nifty]]-AVERAGE(Table2[6M Return vs Nifty]))/_xlfn.STDEV.P(Table2[6M Return vs Nifty])</f>
        <v>0.51653467993924607</v>
      </c>
      <c r="M153">
        <v>2.0728291962544598</v>
      </c>
      <c r="N153">
        <f>(Table2[[#This Row],[1W Return vs Nifty]]-AVERAGE(Table2[1W Return vs Nifty]))/_xlfn.STDEV.P(Table2[1W Return vs Nifty])</f>
        <v>0.19095804438623201</v>
      </c>
      <c r="O153">
        <v>341.53</v>
      </c>
      <c r="P153">
        <v>329.63494825574497</v>
      </c>
      <c r="Q153">
        <v>280.797818816149</v>
      </c>
      <c r="R153">
        <v>77.141210120284796</v>
      </c>
      <c r="S153" s="2">
        <f>(Table2[[#This Row],[Close Price]]-Table2[[#This Row],[20D EMA]])/Table2[[#This Row],[20D EMA]]</f>
        <v>5.7300969168155219E-2</v>
      </c>
      <c r="T153" s="2">
        <f>(Table2[[#This Row],[Close Price]]-Table2[[#This Row],[50D EMA]])/Table2[[#This Row],[50D EMA]]</f>
        <v>9.5454234785333228E-2</v>
      </c>
      <c r="U153" s="2">
        <f>(Table2[[#This Row],[Close Price]]-Table2[[#This Row],[200D EMA]])/Table2[[#This Row],[200D EMA]]</f>
        <v>0.28597865012772222</v>
      </c>
      <c r="V153">
        <v>0.93788264399952703</v>
      </c>
      <c r="W153">
        <v>355</v>
      </c>
      <c r="X153">
        <v>361.05</v>
      </c>
      <c r="Y153">
        <v>337.75</v>
      </c>
      <c r="Z153">
        <v>362.5</v>
      </c>
      <c r="AA153">
        <v>350.15</v>
      </c>
      <c r="AB153">
        <v>362.5</v>
      </c>
      <c r="AC153" s="2">
        <f>(Table2[[#This Row],[Close Price]]/Table2[[#This Row],[Day Low]])-1</f>
        <v>1.7183098591549317E-2</v>
      </c>
      <c r="AD153" s="2">
        <f>(Table2[[#This Row],[Day High]]/Table2[[#This Row],[Close Price]])-1</f>
        <v>-1.3846579894771782E-4</v>
      </c>
      <c r="AE153" s="2">
        <f>(Table2[[#This Row],[Close Price]]/Table2[[#This Row],[Current Week Low]])-1</f>
        <v>6.9133974833456735E-2</v>
      </c>
      <c r="AF153" s="2">
        <f>(Table2[[#This Row],[Current Week High]]/Table2[[#This Row],[Close Price]])-1</f>
        <v>3.8770423705343227E-3</v>
      </c>
      <c r="AG153" s="2">
        <f>(Table2[[#This Row],[Close Price]]/Table2[[#This Row],[Current Month Low]])-1</f>
        <v>3.1272311866343161E-2</v>
      </c>
      <c r="AH153" s="2">
        <f>(Table2[[#This Row],[Current Month High]]/Table2[[#This Row],[Close Price]])-1</f>
        <v>3.8770423705343227E-3</v>
      </c>
      <c r="AI153">
        <v>0.38770423705343199</v>
      </c>
      <c r="AJ153">
        <v>100.82029892248801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0.03</v>
      </c>
      <c r="AM153" t="s">
        <v>10296</v>
      </c>
      <c r="AN153">
        <v>5.0199999999999996</v>
      </c>
      <c r="AO153" t="s">
        <v>10296</v>
      </c>
      <c r="AP153">
        <v>0.122214389391145</v>
      </c>
      <c r="AQ153">
        <f>(Table2[[#This Row],[Sharpe Ratio]]-AVERAGE(Table2[Sharpe Ratio]))/_xlfn.STDEV.P(Table2[Sharpe Ratio])</f>
        <v>0.76591139582299927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1.7269093402589979</v>
      </c>
      <c r="AS153">
        <f>_xlfn.RANK.AVG(Table2[[#This Row],[1Y Return vs Nifty Z-Score]],Table2[1Y Return vs Nifty Z-Score])</f>
        <v>215</v>
      </c>
      <c r="AT153">
        <f>_xlfn.RANK.AVG(Table2[[#This Row],[6M Return vs Nifty Z-Score]],Table2[6M Return vs Nifty Z-Score])</f>
        <v>181</v>
      </c>
      <c r="AU153">
        <f>_xlfn.RANK.AVG(Table2[[#This Row],[Sharpe Ratio Z-Score]],Table2[Sharpe Ratio Z-Score])</f>
        <v>166</v>
      </c>
      <c r="AV153">
        <f>(Table2[[#This Row],[Rank 1Y]]+Table2[[#This Row],[Rank 6M]]+Table2[[#This Row],[Rank Sharpe]])/3</f>
        <v>187.33333333333334</v>
      </c>
    </row>
    <row r="154" spans="1:48" x14ac:dyDescent="0.3">
      <c r="A154" t="s">
        <v>836</v>
      </c>
      <c r="B154" t="s">
        <v>837</v>
      </c>
      <c r="C154" t="s">
        <v>10262</v>
      </c>
      <c r="D154" t="s">
        <v>685</v>
      </c>
      <c r="E154">
        <v>18975.941092500001</v>
      </c>
      <c r="F154">
        <v>4556.6499999999996</v>
      </c>
      <c r="G154">
        <v>104.03184564496701</v>
      </c>
      <c r="H154">
        <f>(Table2[[#This Row],[1Y Return vs Nifty]]-AVERAGE(Table2[1Y Return vs Nifty]))/_xlfn.STDEV.P(Table2[1Y Return vs Nifty])</f>
        <v>0.93344785353592974</v>
      </c>
      <c r="I154">
        <v>-1.3873198306952701</v>
      </c>
      <c r="J154">
        <f>(Table2[[#This Row],[1M Return vs Nifty]]-AVERAGE(Table2[1M Return vs Nifty]))/_xlfn.STDEV.P(Table2[1M Return vs Nifty])</f>
        <v>-0.3376829592757209</v>
      </c>
      <c r="K154">
        <v>4.4894162266495403</v>
      </c>
      <c r="L154">
        <f>(Table2[[#This Row],[6M Return vs Nifty]]-AVERAGE(Table2[6M Return vs Nifty]))/_xlfn.STDEV.P(Table2[6M Return vs Nifty])</f>
        <v>-3.612913164182989E-2</v>
      </c>
      <c r="M154">
        <v>-2.71206898546918</v>
      </c>
      <c r="N154">
        <f>(Table2[[#This Row],[1W Return vs Nifty]]-AVERAGE(Table2[1W Return vs Nifty]))/_xlfn.STDEV.P(Table2[1W Return vs Nifty])</f>
        <v>-0.83137922916840479</v>
      </c>
      <c r="O154">
        <v>4650.68</v>
      </c>
      <c r="P154">
        <v>4454.3320084515099</v>
      </c>
      <c r="Q154">
        <v>3510.2334125324701</v>
      </c>
      <c r="R154">
        <v>41.345451279857301</v>
      </c>
      <c r="S154" s="2">
        <f>(Table2[[#This Row],[Close Price]]-Table2[[#This Row],[20D EMA]])/Table2[[#This Row],[20D EMA]]</f>
        <v>-2.0218548685353679E-2</v>
      </c>
      <c r="T154" s="2">
        <f>(Table2[[#This Row],[Close Price]]-Table2[[#This Row],[50D EMA]])/Table2[[#This Row],[50D EMA]]</f>
        <v>2.2970445704171765E-2</v>
      </c>
      <c r="U154" s="2">
        <f>(Table2[[#This Row],[Close Price]]-Table2[[#This Row],[200D EMA]])/Table2[[#This Row],[200D EMA]]</f>
        <v>0.29810456015020059</v>
      </c>
      <c r="V154">
        <v>0.44674163851131399</v>
      </c>
      <c r="W154">
        <v>4425</v>
      </c>
      <c r="X154">
        <v>4499</v>
      </c>
      <c r="Y154">
        <v>4500.1000000000004</v>
      </c>
      <c r="Z154">
        <v>4793.7</v>
      </c>
      <c r="AA154">
        <v>4500.1000000000004</v>
      </c>
      <c r="AB154">
        <v>4580.8500000000004</v>
      </c>
      <c r="AC154" s="2">
        <f>(Table2[[#This Row],[Close Price]]/Table2[[#This Row],[Day Low]])-1</f>
        <v>2.975141242937851E-2</v>
      </c>
      <c r="AD154" s="2">
        <f>(Table2[[#This Row],[Day High]]/Table2[[#This Row],[Close Price]])-1</f>
        <v>-1.2651838521720915E-2</v>
      </c>
      <c r="AE154" s="2">
        <f>(Table2[[#This Row],[Close Price]]/Table2[[#This Row],[Current Week Low]])-1</f>
        <v>1.2566387413612823E-2</v>
      </c>
      <c r="AF154" s="2">
        <f>(Table2[[#This Row],[Current Week High]]/Table2[[#This Row],[Close Price]])-1</f>
        <v>5.2022867676911888E-2</v>
      </c>
      <c r="AG154" s="2">
        <f>(Table2[[#This Row],[Close Price]]/Table2[[#This Row],[Current Month Low]])-1</f>
        <v>1.2566387413612823E-2</v>
      </c>
      <c r="AH154" s="2">
        <f>(Table2[[#This Row],[Current Month High]]/Table2[[#This Row],[Close Price]])-1</f>
        <v>5.31091920599569E-3</v>
      </c>
      <c r="AI154">
        <v>20.439357861586899</v>
      </c>
      <c r="AJ154">
        <v>139.187947822891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0.06</v>
      </c>
      <c r="AM154" t="s">
        <v>10296</v>
      </c>
      <c r="AN154">
        <v>-8.9600000000000009</v>
      </c>
      <c r="AO154" t="s">
        <v>10295</v>
      </c>
      <c r="AP154">
        <v>0.13860700273211399</v>
      </c>
      <c r="AQ154">
        <f>(Table2[[#This Row],[Sharpe Ratio]]-AVERAGE(Table2[Sharpe Ratio]))/_xlfn.STDEV.P(Table2[Sharpe Ratio])</f>
        <v>0.95542514117490185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0.68368167462487595</v>
      </c>
      <c r="AS154">
        <f>_xlfn.RANK.AVG(Table2[[#This Row],[1Y Return vs Nifty Z-Score]],Table2[1Y Return vs Nifty Z-Score])</f>
        <v>102</v>
      </c>
      <c r="AT154">
        <f>_xlfn.RANK.AVG(Table2[[#This Row],[6M Return vs Nifty Z-Score]],Table2[6M Return vs Nifty Z-Score])</f>
        <v>336</v>
      </c>
      <c r="AU154">
        <f>_xlfn.RANK.AVG(Table2[[#This Row],[Sharpe Ratio Z-Score]],Table2[Sharpe Ratio Z-Score])</f>
        <v>130</v>
      </c>
      <c r="AV154">
        <f>(Table2[[#This Row],[Rank 1Y]]+Table2[[#This Row],[Rank 6M]]+Table2[[#This Row],[Rank Sharpe]])/3</f>
        <v>189.33333333333334</v>
      </c>
    </row>
    <row r="155" spans="1:48" x14ac:dyDescent="0.3">
      <c r="A155" t="s">
        <v>156</v>
      </c>
      <c r="B155" t="s">
        <v>157</v>
      </c>
      <c r="C155" t="s">
        <v>10260</v>
      </c>
      <c r="D155" t="s">
        <v>158</v>
      </c>
      <c r="E155">
        <v>170079.94537377</v>
      </c>
      <c r="F155">
        <v>4404.3</v>
      </c>
      <c r="G155">
        <v>44.580509641507703</v>
      </c>
      <c r="H155">
        <f>(Table2[[#This Row],[1Y Return vs Nifty]]-AVERAGE(Table2[1Y Return vs Nifty]))/_xlfn.STDEV.P(Table2[1Y Return vs Nifty])</f>
        <v>9.8894057763263724E-2</v>
      </c>
      <c r="I155">
        <v>0.97459727061013601</v>
      </c>
      <c r="J155">
        <f>(Table2[[#This Row],[1M Return vs Nifty]]-AVERAGE(Table2[1M Return vs Nifty]))/_xlfn.STDEV.P(Table2[1M Return vs Nifty])</f>
        <v>-0.10420085246404306</v>
      </c>
      <c r="K155">
        <v>28.3504510948793</v>
      </c>
      <c r="L155">
        <f>(Table2[[#This Row],[6M Return vs Nifty]]-AVERAGE(Table2[6M Return vs Nifty]))/_xlfn.STDEV.P(Table2[6M Return vs Nifty])</f>
        <v>0.78328014973448234</v>
      </c>
      <c r="M155">
        <v>0.33169448986913203</v>
      </c>
      <c r="N155">
        <f>(Table2[[#This Row],[1W Return vs Nifty]]-AVERAGE(Table2[1W Return vs Nifty]))/_xlfn.STDEV.P(Table2[1W Return vs Nifty])</f>
        <v>-0.18105131527293608</v>
      </c>
      <c r="O155">
        <v>4378.2700000000004</v>
      </c>
      <c r="P155">
        <v>4261.19471934187</v>
      </c>
      <c r="Q155">
        <v>3576.7592485076402</v>
      </c>
      <c r="R155">
        <v>50.778710387396799</v>
      </c>
      <c r="S155" s="2">
        <f>(Table2[[#This Row],[Close Price]]-Table2[[#This Row],[20D EMA]])/Table2[[#This Row],[20D EMA]]</f>
        <v>5.9452706205875248E-3</v>
      </c>
      <c r="T155" s="2">
        <f>(Table2[[#This Row],[Close Price]]-Table2[[#This Row],[50D EMA]])/Table2[[#This Row],[50D EMA]]</f>
        <v>3.3583370412190963E-2</v>
      </c>
      <c r="U155" s="2">
        <f>(Table2[[#This Row],[Close Price]]-Table2[[#This Row],[200D EMA]])/Table2[[#This Row],[200D EMA]]</f>
        <v>0.2313660758234263</v>
      </c>
      <c r="V155">
        <v>0.76279177568632694</v>
      </c>
      <c r="W155">
        <v>4317.45</v>
      </c>
      <c r="X155">
        <v>4407.8</v>
      </c>
      <c r="Y155">
        <v>4273.2</v>
      </c>
      <c r="Z155">
        <v>4527.8500000000004</v>
      </c>
      <c r="AA155">
        <v>4373.3999999999996</v>
      </c>
      <c r="AB155">
        <v>4468.6000000000004</v>
      </c>
      <c r="AC155" s="2">
        <f>(Table2[[#This Row],[Close Price]]/Table2[[#This Row],[Day Low]])-1</f>
        <v>2.0116040718479722E-2</v>
      </c>
      <c r="AD155" s="2">
        <f>(Table2[[#This Row],[Day High]]/Table2[[#This Row],[Close Price]])-1</f>
        <v>7.9467792838827656E-4</v>
      </c>
      <c r="AE155" s="2">
        <f>(Table2[[#This Row],[Close Price]]/Table2[[#This Row],[Current Week Low]])-1</f>
        <v>3.0679584386408498E-2</v>
      </c>
      <c r="AF155" s="2">
        <f>(Table2[[#This Row],[Current Week High]]/Table2[[#This Row],[Close Price]])-1</f>
        <v>2.8052130872102232E-2</v>
      </c>
      <c r="AG155" s="2">
        <f>(Table2[[#This Row],[Close Price]]/Table2[[#This Row],[Current Month Low]])-1</f>
        <v>7.0654410755934816E-3</v>
      </c>
      <c r="AH155" s="2">
        <f>(Table2[[#This Row],[Current Month High]]/Table2[[#This Row],[Close Price]])-1</f>
        <v>1.4599368798674073E-2</v>
      </c>
      <c r="AI155">
        <v>4.6658946938219401</v>
      </c>
      <c r="AJ155">
        <v>88.754366040242502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-0.06</v>
      </c>
      <c r="AM155" t="s">
        <v>10295</v>
      </c>
      <c r="AN155">
        <v>0.42</v>
      </c>
      <c r="AO155" t="s">
        <v>10296</v>
      </c>
      <c r="AP155">
        <v>0.113582693013835</v>
      </c>
      <c r="AQ155">
        <f>(Table2[[#This Row],[Sharpe Ratio]]-AVERAGE(Table2[Sharpe Ratio]))/_xlfn.STDEV.P(Table2[Sharpe Ratio])</f>
        <v>0.66612101614533337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1.2630430559061003</v>
      </c>
      <c r="AS155">
        <f>_xlfn.RANK.AVG(Table2[[#This Row],[1Y Return vs Nifty Z-Score]],Table2[1Y Return vs Nifty Z-Score])</f>
        <v>259</v>
      </c>
      <c r="AT155">
        <f>_xlfn.RANK.AVG(Table2[[#This Row],[6M Return vs Nifty Z-Score]],Table2[6M Return vs Nifty Z-Score])</f>
        <v>135</v>
      </c>
      <c r="AU155">
        <f>_xlfn.RANK.AVG(Table2[[#This Row],[Sharpe Ratio Z-Score]],Table2[Sharpe Ratio Z-Score])</f>
        <v>181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923</v>
      </c>
      <c r="B156" t="s">
        <v>924</v>
      </c>
      <c r="C156" t="s">
        <v>10253</v>
      </c>
      <c r="D156" t="s">
        <v>925</v>
      </c>
      <c r="E156">
        <v>15931.382523479901</v>
      </c>
      <c r="F156">
        <v>496.4</v>
      </c>
      <c r="G156">
        <v>156.03898458846399</v>
      </c>
      <c r="H156">
        <f>(Table2[[#This Row],[1Y Return vs Nifty]]-AVERAGE(Table2[1Y Return vs Nifty]))/_xlfn.STDEV.P(Table2[1Y Return vs Nifty])</f>
        <v>1.6635030235332258</v>
      </c>
      <c r="I156">
        <v>3.1245325597798699</v>
      </c>
      <c r="J156">
        <f>(Table2[[#This Row],[1M Return vs Nifty]]-AVERAGE(Table2[1M Return vs Nifty]))/_xlfn.STDEV.P(Table2[1M Return vs Nifty])</f>
        <v>0.10832625974776534</v>
      </c>
      <c r="K156">
        <v>2.9333987857991799</v>
      </c>
      <c r="L156">
        <f>(Table2[[#This Row],[6M Return vs Nifty]]-AVERAGE(Table2[6M Return vs Nifty]))/_xlfn.STDEV.P(Table2[6M Return vs Nifty])</f>
        <v>-8.9564162438161607E-2</v>
      </c>
      <c r="M156">
        <v>-3.3197364991692102</v>
      </c>
      <c r="N156">
        <f>(Table2[[#This Row],[1W Return vs Nifty]]-AVERAGE(Table2[1W Return vs Nifty]))/_xlfn.STDEV.P(Table2[1W Return vs Nifty])</f>
        <v>-0.96121295301998044</v>
      </c>
      <c r="O156">
        <v>503.73</v>
      </c>
      <c r="P156">
        <v>474.52369628766502</v>
      </c>
      <c r="Q156">
        <v>378.34621427760499</v>
      </c>
      <c r="R156">
        <v>44.325453688127901</v>
      </c>
      <c r="S156" s="2">
        <f>(Table2[[#This Row],[Close Price]]-Table2[[#This Row],[20D EMA]])/Table2[[#This Row],[20D EMA]]</f>
        <v>-1.4551446211264052E-2</v>
      </c>
      <c r="T156" s="2">
        <f>(Table2[[#This Row],[Close Price]]-Table2[[#This Row],[50D EMA]])/Table2[[#This Row],[50D EMA]]</f>
        <v>4.6101604373985028E-2</v>
      </c>
      <c r="U156" s="2">
        <f>(Table2[[#This Row],[Close Price]]-Table2[[#This Row],[200D EMA]])/Table2[[#This Row],[200D EMA]]</f>
        <v>0.31202581463065748</v>
      </c>
      <c r="V156">
        <v>1.1192360647275801</v>
      </c>
      <c r="W156">
        <v>481.1</v>
      </c>
      <c r="X156">
        <v>508.8</v>
      </c>
      <c r="Y156">
        <v>488.35</v>
      </c>
      <c r="Z156">
        <v>518.9</v>
      </c>
      <c r="AA156">
        <v>494</v>
      </c>
      <c r="AB156">
        <v>505.5</v>
      </c>
      <c r="AC156" s="2">
        <f>(Table2[[#This Row],[Close Price]]/Table2[[#This Row],[Day Low]])-1</f>
        <v>3.180212014134276E-2</v>
      </c>
      <c r="AD156" s="2">
        <f>(Table2[[#This Row],[Day High]]/Table2[[#This Row],[Close Price]])-1</f>
        <v>2.4979854955681002E-2</v>
      </c>
      <c r="AE156" s="2">
        <f>(Table2[[#This Row],[Close Price]]/Table2[[#This Row],[Current Week Low]])-1</f>
        <v>1.6484079041670929E-2</v>
      </c>
      <c r="AF156" s="2">
        <f>(Table2[[#This Row],[Current Week High]]/Table2[[#This Row],[Close Price]])-1</f>
        <v>4.532634971796945E-2</v>
      </c>
      <c r="AG156" s="2">
        <f>(Table2[[#This Row],[Close Price]]/Table2[[#This Row],[Current Month Low]])-1</f>
        <v>4.858299595141613E-3</v>
      </c>
      <c r="AH156" s="2">
        <f>(Table2[[#This Row],[Current Month High]]/Table2[[#This Row],[Close Price]])-1</f>
        <v>1.8331990330378689E-2</v>
      </c>
      <c r="AI156">
        <v>24.456083803384299</v>
      </c>
      <c r="AJ156">
        <v>204.07350689127099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0.12</v>
      </c>
      <c r="AM156" t="s">
        <v>10296</v>
      </c>
      <c r="AN156">
        <v>-13.74</v>
      </c>
      <c r="AO156" t="s">
        <v>10295</v>
      </c>
      <c r="AP156">
        <v>0.113579203128278</v>
      </c>
      <c r="AQ156">
        <f>(Table2[[#This Row],[Sharpe Ratio]]-AVERAGE(Table2[Sharpe Ratio]))/_xlfn.STDEV.P(Table2[Sharpe Ratio])</f>
        <v>0.66608066984611924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1.3871328376689682</v>
      </c>
      <c r="AS156">
        <f>_xlfn.RANK.AVG(Table2[[#This Row],[1Y Return vs Nifty Z-Score]],Table2[1Y Return vs Nifty Z-Score])</f>
        <v>45</v>
      </c>
      <c r="AT156">
        <f>_xlfn.RANK.AVG(Table2[[#This Row],[6M Return vs Nifty Z-Score]],Table2[6M Return vs Nifty Z-Score])</f>
        <v>349</v>
      </c>
      <c r="AU156">
        <f>_xlfn.RANK.AVG(Table2[[#This Row],[Sharpe Ratio Z-Score]],Table2[Sharpe Ratio Z-Score])</f>
        <v>182</v>
      </c>
      <c r="AV156">
        <f>(Table2[[#This Row],[Rank 1Y]]+Table2[[#This Row],[Rank 6M]]+Table2[[#This Row],[Rank Sharpe]])/3</f>
        <v>192</v>
      </c>
    </row>
    <row r="157" spans="1:48" x14ac:dyDescent="0.3">
      <c r="A157" t="s">
        <v>1106</v>
      </c>
      <c r="B157" t="s">
        <v>1107</v>
      </c>
      <c r="C157" t="s">
        <v>10255</v>
      </c>
      <c r="D157" t="s">
        <v>920</v>
      </c>
      <c r="E157">
        <v>11302.2209821</v>
      </c>
      <c r="F157">
        <v>1537.1</v>
      </c>
      <c r="G157">
        <v>83.962928916931702</v>
      </c>
      <c r="H157">
        <f>(Table2[[#This Row],[1Y Return vs Nifty]]-AVERAGE(Table2[1Y Return vs Nifty]))/_xlfn.STDEV.P(Table2[1Y Return vs Nifty])</f>
        <v>0.65172852209057985</v>
      </c>
      <c r="I157">
        <v>23.141730349580602</v>
      </c>
      <c r="J157">
        <f>(Table2[[#This Row],[1M Return vs Nifty]]-AVERAGE(Table2[1M Return vs Nifty]))/_xlfn.STDEV.P(Table2[1M Return vs Nifty])</f>
        <v>2.0870822075520539</v>
      </c>
      <c r="K157">
        <v>33.054625014959299</v>
      </c>
      <c r="L157">
        <f>(Table2[[#This Row],[6M Return vs Nifty]]-AVERAGE(Table2[6M Return vs Nifty]))/_xlfn.STDEV.P(Table2[6M Return vs Nifty])</f>
        <v>0.94482569009385198</v>
      </c>
      <c r="M157">
        <v>12.0715509788429</v>
      </c>
      <c r="N157">
        <f>(Table2[[#This Row],[1W Return vs Nifty]]-AVERAGE(Table2[1W Return vs Nifty]))/_xlfn.STDEV.P(Table2[1W Return vs Nifty])</f>
        <v>2.3272764315333081</v>
      </c>
      <c r="O157">
        <v>1424.26</v>
      </c>
      <c r="P157">
        <v>1306.9902470152699</v>
      </c>
      <c r="Q157">
        <v>1044.08406517815</v>
      </c>
      <c r="R157">
        <v>70.376909414509399</v>
      </c>
      <c r="S157" s="2">
        <f>(Table2[[#This Row],[Close Price]]-Table2[[#This Row],[20D EMA]])/Table2[[#This Row],[20D EMA]]</f>
        <v>7.9227107410163825E-2</v>
      </c>
      <c r="T157" s="2">
        <f>(Table2[[#This Row],[Close Price]]-Table2[[#This Row],[50D EMA]])/Table2[[#This Row],[50D EMA]]</f>
        <v>0.17606080344533862</v>
      </c>
      <c r="U157" s="2">
        <f>(Table2[[#This Row],[Close Price]]-Table2[[#This Row],[200D EMA]])/Table2[[#This Row],[200D EMA]]</f>
        <v>0.47219946292133819</v>
      </c>
      <c r="V157">
        <v>0.70538574680914801</v>
      </c>
      <c r="W157">
        <v>1493.6</v>
      </c>
      <c r="X157">
        <v>1526.8</v>
      </c>
      <c r="Y157">
        <v>1406</v>
      </c>
      <c r="Z157">
        <v>1591.25</v>
      </c>
      <c r="AA157">
        <v>1526.55</v>
      </c>
      <c r="AB157">
        <v>1591.25</v>
      </c>
      <c r="AC157" s="2">
        <f>(Table2[[#This Row],[Close Price]]/Table2[[#This Row],[Day Low]])-1</f>
        <v>2.9124263524370697E-2</v>
      </c>
      <c r="AD157" s="2">
        <f>(Table2[[#This Row],[Day High]]/Table2[[#This Row],[Close Price]])-1</f>
        <v>-6.700930323336074E-3</v>
      </c>
      <c r="AE157" s="2">
        <f>(Table2[[#This Row],[Close Price]]/Table2[[#This Row],[Current Week Low]])-1</f>
        <v>9.3243243243243068E-2</v>
      </c>
      <c r="AF157" s="2">
        <f>(Table2[[#This Row],[Current Week High]]/Table2[[#This Row],[Close Price]])-1</f>
        <v>3.5228677379480988E-2</v>
      </c>
      <c r="AG157" s="2">
        <f>(Table2[[#This Row],[Close Price]]/Table2[[#This Row],[Current Month Low]])-1</f>
        <v>6.911008483180936E-3</v>
      </c>
      <c r="AH157" s="2">
        <f>(Table2[[#This Row],[Current Month High]]/Table2[[#This Row],[Close Price]])-1</f>
        <v>3.5228677379480988E-2</v>
      </c>
      <c r="AI157">
        <v>3.5228677379480899</v>
      </c>
      <c r="AJ157">
        <v>134.31402439024299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0.33</v>
      </c>
      <c r="AM157" t="s">
        <v>10296</v>
      </c>
      <c r="AN157">
        <v>4.51</v>
      </c>
      <c r="AO157" t="s">
        <v>10296</v>
      </c>
      <c r="AP157">
        <v>5.7767300035988997E-2</v>
      </c>
      <c r="AQ157">
        <f>(Table2[[#This Row],[Sharpe Ratio]]-AVERAGE(Table2[Sharpe Ratio]))/_xlfn.STDEV.P(Table2[Sharpe Ratio])</f>
        <v>2.0843539546558491E-2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6.0317563908163523</v>
      </c>
      <c r="AS157">
        <f>_xlfn.RANK.AVG(Table2[[#This Row],[1Y Return vs Nifty Z-Score]],Table2[1Y Return vs Nifty Z-Score])</f>
        <v>128</v>
      </c>
      <c r="AT157">
        <f>_xlfn.RANK.AVG(Table2[[#This Row],[6M Return vs Nifty Z-Score]],Table2[6M Return vs Nifty Z-Score])</f>
        <v>116</v>
      </c>
      <c r="AU157">
        <f>_xlfn.RANK.AVG(Table2[[#This Row],[Sharpe Ratio Z-Score]],Table2[Sharpe Ratio Z-Score])</f>
        <v>332</v>
      </c>
      <c r="AV157">
        <f>(Table2[[#This Row],[Rank 1Y]]+Table2[[#This Row],[Rank 6M]]+Table2[[#This Row],[Rank Sharpe]])/3</f>
        <v>192</v>
      </c>
    </row>
    <row r="158" spans="1:48" x14ac:dyDescent="0.3">
      <c r="A158" t="s">
        <v>765</v>
      </c>
      <c r="B158" t="s">
        <v>766</v>
      </c>
      <c r="C158" t="s">
        <v>10253</v>
      </c>
      <c r="D158" t="s">
        <v>633</v>
      </c>
      <c r="E158">
        <v>21040.926345619999</v>
      </c>
      <c r="F158">
        <v>1230.2</v>
      </c>
      <c r="G158">
        <v>25.4435187831638</v>
      </c>
      <c r="H158">
        <f>(Table2[[#This Row],[1Y Return vs Nifty]]-AVERAGE(Table2[1Y Return vs Nifty]))/_xlfn.STDEV.P(Table2[1Y Return vs Nifty])</f>
        <v>-0.16974327545946516</v>
      </c>
      <c r="I158">
        <v>-15.9614558123201</v>
      </c>
      <c r="J158">
        <f>(Table2[[#This Row],[1M Return vs Nifty]]-AVERAGE(Table2[1M Return vs Nifty]))/_xlfn.STDEV.P(Table2[1M Return vs Nifty])</f>
        <v>-1.7783770344695349</v>
      </c>
      <c r="K158">
        <v>44.381047108335501</v>
      </c>
      <c r="L158">
        <f>(Table2[[#This Row],[6M Return vs Nifty]]-AVERAGE(Table2[6M Return vs Nifty]))/_xlfn.STDEV.P(Table2[6M Return vs Nifty])</f>
        <v>1.3337851564100223</v>
      </c>
      <c r="M158">
        <v>-7.0600625764701803</v>
      </c>
      <c r="N158">
        <f>(Table2[[#This Row],[1W Return vs Nifty]]-AVERAGE(Table2[1W Return vs Nifty]))/_xlfn.STDEV.P(Table2[1W Return vs Nifty])</f>
        <v>-1.7603678396754221</v>
      </c>
      <c r="O158">
        <v>1324.71</v>
      </c>
      <c r="P158">
        <v>1286.4810389999</v>
      </c>
      <c r="Q158">
        <v>1026.9111847884501</v>
      </c>
      <c r="R158">
        <v>23.902572432439399</v>
      </c>
      <c r="S158" s="2">
        <f>(Table2[[#This Row],[Close Price]]-Table2[[#This Row],[20D EMA]])/Table2[[#This Row],[20D EMA]]</f>
        <v>-7.1343916781786199E-2</v>
      </c>
      <c r="T158" s="2">
        <f>(Table2[[#This Row],[Close Price]]-Table2[[#This Row],[50D EMA]])/Table2[[#This Row],[50D EMA]]</f>
        <v>-4.3748051695851151E-2</v>
      </c>
      <c r="U158" s="2">
        <f>(Table2[[#This Row],[Close Price]]-Table2[[#This Row],[200D EMA]])/Table2[[#This Row],[200D EMA]]</f>
        <v>0.19796143836278174</v>
      </c>
      <c r="V158">
        <v>0.76194256361220802</v>
      </c>
      <c r="W158">
        <v>1193.3</v>
      </c>
      <c r="X158">
        <v>1226.3499999999999</v>
      </c>
      <c r="Y158">
        <v>1222.55</v>
      </c>
      <c r="Z158">
        <v>1328.8</v>
      </c>
      <c r="AA158">
        <v>1222.55</v>
      </c>
      <c r="AB158">
        <v>1267.75</v>
      </c>
      <c r="AC158" s="2">
        <f>(Table2[[#This Row],[Close Price]]/Table2[[#This Row],[Day Low]])-1</f>
        <v>3.0922651470711493E-2</v>
      </c>
      <c r="AD158" s="2">
        <f>(Table2[[#This Row],[Day High]]/Table2[[#This Row],[Close Price]])-1</f>
        <v>-3.1295724272477621E-3</v>
      </c>
      <c r="AE158" s="2">
        <f>(Table2[[#This Row],[Close Price]]/Table2[[#This Row],[Current Week Low]])-1</f>
        <v>6.2574127847532246E-3</v>
      </c>
      <c r="AF158" s="2">
        <f>(Table2[[#This Row],[Current Week High]]/Table2[[#This Row],[Close Price]])-1</f>
        <v>8.0149569175743673E-2</v>
      </c>
      <c r="AG158" s="2">
        <f>(Table2[[#This Row],[Close Price]]/Table2[[#This Row],[Current Month Low]])-1</f>
        <v>6.2574127847532246E-3</v>
      </c>
      <c r="AH158" s="2">
        <f>(Table2[[#This Row],[Current Month High]]/Table2[[#This Row],[Close Price]])-1</f>
        <v>3.052349211510319E-2</v>
      </c>
      <c r="AI158">
        <v>21.524955291822401</v>
      </c>
      <c r="AJ158">
        <v>88.898272552783098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-0.09</v>
      </c>
      <c r="AM158" t="s">
        <v>10295</v>
      </c>
      <c r="AN158">
        <v>-13.66</v>
      </c>
      <c r="AO158" t="s">
        <v>10295</v>
      </c>
      <c r="AP158">
        <v>0.116615833617059</v>
      </c>
      <c r="AQ158">
        <f>(Table2[[#This Row],[Sharpe Ratio]]-AVERAGE(Table2[Sharpe Ratio]))/_xlfn.STDEV.P(Table2[Sharpe Ratio])</f>
        <v>0.70118692198594113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-1.6735160712084587</v>
      </c>
      <c r="AS158">
        <f>_xlfn.RANK.AVG(Table2[[#This Row],[1Y Return vs Nifty Z-Score]],Table2[1Y Return vs Nifty Z-Score])</f>
        <v>336</v>
      </c>
      <c r="AT158">
        <f>_xlfn.RANK.AVG(Table2[[#This Row],[6M Return vs Nifty Z-Score]],Table2[6M Return vs Nifty Z-Score])</f>
        <v>71</v>
      </c>
      <c r="AU158">
        <f>_xlfn.RANK.AVG(Table2[[#This Row],[Sharpe Ratio Z-Score]],Table2[Sharpe Ratio Z-Score])</f>
        <v>175</v>
      </c>
      <c r="AV158">
        <f>(Table2[[#This Row],[Rank 1Y]]+Table2[[#This Row],[Rank 6M]]+Table2[[#This Row],[Rank Sharpe]])/3</f>
        <v>194</v>
      </c>
    </row>
    <row r="159" spans="1:48" x14ac:dyDescent="0.3">
      <c r="A159" t="s">
        <v>375</v>
      </c>
      <c r="B159" t="s">
        <v>376</v>
      </c>
      <c r="C159" t="s">
        <v>10265</v>
      </c>
      <c r="D159" t="s">
        <v>377</v>
      </c>
      <c r="E159">
        <v>65480.448408930002</v>
      </c>
      <c r="F159">
        <v>1011.95</v>
      </c>
      <c r="G159">
        <v>77.505628760352593</v>
      </c>
      <c r="H159">
        <f>(Table2[[#This Row],[1Y Return vs Nifty]]-AVERAGE(Table2[1Y Return vs Nifty]))/_xlfn.STDEV.P(Table2[1Y Return vs Nifty])</f>
        <v>0.56108355566286228</v>
      </c>
      <c r="I159">
        <v>4.6821324351177897E-2</v>
      </c>
      <c r="J159">
        <f>(Table2[[#This Row],[1M Return vs Nifty]]-AVERAGE(Table2[1M Return vs Nifty]))/_xlfn.STDEV.P(Table2[1M Return vs Nifty])</f>
        <v>-0.19591409780276242</v>
      </c>
      <c r="K159">
        <v>5.6959177462171704</v>
      </c>
      <c r="L159">
        <f>(Table2[[#This Row],[6M Return vs Nifty]]-AVERAGE(Table2[6M Return vs Nifty]))/_xlfn.STDEV.P(Table2[6M Return vs Nifty])</f>
        <v>5.3032097711846731E-3</v>
      </c>
      <c r="M159">
        <v>-1.17104064728901</v>
      </c>
      <c r="N159">
        <f>(Table2[[#This Row],[1W Return vs Nifty]]-AVERAGE(Table2[1W Return vs Nifty]))/_xlfn.STDEV.P(Table2[1W Return vs Nifty])</f>
        <v>-0.50212442584926054</v>
      </c>
      <c r="O159">
        <v>1021.64</v>
      </c>
      <c r="P159">
        <v>943.27206958103204</v>
      </c>
      <c r="Q159">
        <v>762.58235428383603</v>
      </c>
      <c r="R159">
        <v>44.267315226531302</v>
      </c>
      <c r="S159" s="2">
        <f>(Table2[[#This Row],[Close Price]]-Table2[[#This Row],[20D EMA]])/Table2[[#This Row],[20D EMA]]</f>
        <v>-9.4847500097881253E-3</v>
      </c>
      <c r="T159" s="2">
        <f>(Table2[[#This Row],[Close Price]]-Table2[[#This Row],[50D EMA]])/Table2[[#This Row],[50D EMA]]</f>
        <v>7.2808188256302656E-2</v>
      </c>
      <c r="U159" s="2">
        <f>(Table2[[#This Row],[Close Price]]-Table2[[#This Row],[200D EMA]])/Table2[[#This Row],[200D EMA]]</f>
        <v>0.32700421707285982</v>
      </c>
      <c r="V159">
        <v>0.48906163905186301</v>
      </c>
      <c r="W159">
        <v>980</v>
      </c>
      <c r="X159">
        <v>1011</v>
      </c>
      <c r="Y159">
        <v>1006</v>
      </c>
      <c r="Z159">
        <v>1059.75</v>
      </c>
      <c r="AA159">
        <v>1006</v>
      </c>
      <c r="AB159">
        <v>1034</v>
      </c>
      <c r="AC159" s="2">
        <f>(Table2[[#This Row],[Close Price]]/Table2[[#This Row],[Day Low]])-1</f>
        <v>3.2602040816326561E-2</v>
      </c>
      <c r="AD159" s="2">
        <f>(Table2[[#This Row],[Day High]]/Table2[[#This Row],[Close Price]])-1</f>
        <v>-9.3878156035376303E-4</v>
      </c>
      <c r="AE159" s="2">
        <f>(Table2[[#This Row],[Close Price]]/Table2[[#This Row],[Current Week Low]])-1</f>
        <v>5.9145129224653648E-3</v>
      </c>
      <c r="AF159" s="2">
        <f>(Table2[[#This Row],[Current Week High]]/Table2[[#This Row],[Close Price]])-1</f>
        <v>4.7235535352537106E-2</v>
      </c>
      <c r="AG159" s="2">
        <f>(Table2[[#This Row],[Close Price]]/Table2[[#This Row],[Current Month Low]])-1</f>
        <v>5.9145129224653648E-3</v>
      </c>
      <c r="AH159" s="2">
        <f>(Table2[[#This Row],[Current Month High]]/Table2[[#This Row],[Close Price]])-1</f>
        <v>2.1789614111369149E-2</v>
      </c>
      <c r="AI159">
        <v>17.298285488413399</v>
      </c>
      <c r="AJ159">
        <v>144.93525353987599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0.37</v>
      </c>
      <c r="AM159" t="s">
        <v>10296</v>
      </c>
      <c r="AN159">
        <v>-6.63</v>
      </c>
      <c r="AO159" t="s">
        <v>10295</v>
      </c>
      <c r="AP159">
        <v>0.14301813088118501</v>
      </c>
      <c r="AQ159">
        <f>(Table2[[#This Row],[Sharpe Ratio]]-AVERAGE(Table2[Sharpe Ratio]))/_xlfn.STDEV.P(Table2[Sharpe Ratio])</f>
        <v>1.0064218553271458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0.87477009710916964</v>
      </c>
      <c r="AS159">
        <f>_xlfn.RANK.AVG(Table2[[#This Row],[1Y Return vs Nifty Z-Score]],Table2[1Y Return vs Nifty Z-Score])</f>
        <v>142</v>
      </c>
      <c r="AT159">
        <f>_xlfn.RANK.AVG(Table2[[#This Row],[6M Return vs Nifty Z-Score]],Table2[6M Return vs Nifty Z-Score])</f>
        <v>320</v>
      </c>
      <c r="AU159">
        <f>_xlfn.RANK.AVG(Table2[[#This Row],[Sharpe Ratio Z-Score]],Table2[Sharpe Ratio Z-Score])</f>
        <v>122</v>
      </c>
      <c r="AV159">
        <f>(Table2[[#This Row],[Rank 1Y]]+Table2[[#This Row],[Rank 6M]]+Table2[[#This Row],[Rank Sharpe]])/3</f>
        <v>194.66666666666666</v>
      </c>
    </row>
    <row r="160" spans="1:48" x14ac:dyDescent="0.3">
      <c r="A160" t="s">
        <v>109</v>
      </c>
      <c r="B160" t="s">
        <v>110</v>
      </c>
      <c r="C160" t="s">
        <v>10256</v>
      </c>
      <c r="D160" t="s">
        <v>111</v>
      </c>
      <c r="E160">
        <v>271655.86157579999</v>
      </c>
      <c r="F160">
        <v>9730.5</v>
      </c>
      <c r="G160">
        <v>70.872701263020303</v>
      </c>
      <c r="H160">
        <f>(Table2[[#This Row],[1Y Return vs Nifty]]-AVERAGE(Table2[1Y Return vs Nifty]))/_xlfn.STDEV.P(Table2[1Y Return vs Nifty])</f>
        <v>0.46797320369934281</v>
      </c>
      <c r="I160">
        <v>-2.5354056803273499</v>
      </c>
      <c r="J160">
        <f>(Table2[[#This Row],[1M Return vs Nifty]]-AVERAGE(Table2[1M Return vs Nifty]))/_xlfn.STDEV.P(Table2[1M Return vs Nifty])</f>
        <v>-0.45117445430940378</v>
      </c>
      <c r="K160">
        <v>11.8293959670404</v>
      </c>
      <c r="L160">
        <f>(Table2[[#This Row],[6M Return vs Nifty]]-AVERAGE(Table2[6M Return vs Nifty]))/_xlfn.STDEV.P(Table2[6M Return vs Nifty])</f>
        <v>0.2159323383490806</v>
      </c>
      <c r="M160">
        <v>2.80970488499185</v>
      </c>
      <c r="N160">
        <f>(Table2[[#This Row],[1W Return vs Nifty]]-AVERAGE(Table2[1W Return vs Nifty]))/_xlfn.STDEV.P(Table2[1W Return vs Nifty])</f>
        <v>0.34839827696002285</v>
      </c>
      <c r="O160">
        <v>9525.08</v>
      </c>
      <c r="P160">
        <v>9408.2013748016398</v>
      </c>
      <c r="Q160">
        <v>8076.6144768908098</v>
      </c>
      <c r="R160">
        <v>68.186556458526496</v>
      </c>
      <c r="S160" s="2">
        <f>(Table2[[#This Row],[Close Price]]-Table2[[#This Row],[20D EMA]])/Table2[[#This Row],[20D EMA]]</f>
        <v>2.1566223065843024E-2</v>
      </c>
      <c r="T160" s="2">
        <f>(Table2[[#This Row],[Close Price]]-Table2[[#This Row],[50D EMA]])/Table2[[#This Row],[50D EMA]]</f>
        <v>3.4257198837344773E-2</v>
      </c>
      <c r="U160" s="2">
        <f>(Table2[[#This Row],[Close Price]]-Table2[[#This Row],[200D EMA]])/Table2[[#This Row],[200D EMA]]</f>
        <v>0.20477460300245423</v>
      </c>
      <c r="V160">
        <v>0.95635998169909797</v>
      </c>
      <c r="W160">
        <v>9596.15</v>
      </c>
      <c r="X160">
        <v>9730</v>
      </c>
      <c r="Y160">
        <v>9509</v>
      </c>
      <c r="Z160">
        <v>9844</v>
      </c>
      <c r="AA160">
        <v>9662</v>
      </c>
      <c r="AB160">
        <v>9844</v>
      </c>
      <c r="AC160" s="2">
        <f>(Table2[[#This Row],[Close Price]]/Table2[[#This Row],[Day Low]])-1</f>
        <v>1.4000406412988609E-2</v>
      </c>
      <c r="AD160" s="2">
        <f>(Table2[[#This Row],[Day High]]/Table2[[#This Row],[Close Price]])-1</f>
        <v>-5.1384820923927599E-5</v>
      </c>
      <c r="AE160" s="2">
        <f>(Table2[[#This Row],[Close Price]]/Table2[[#This Row],[Current Week Low]])-1</f>
        <v>2.3293721737301487E-2</v>
      </c>
      <c r="AF160" s="2">
        <f>(Table2[[#This Row],[Current Week High]]/Table2[[#This Row],[Close Price]])-1</f>
        <v>1.1664354349725015E-2</v>
      </c>
      <c r="AG160" s="2">
        <f>(Table2[[#This Row],[Close Price]]/Table2[[#This Row],[Current Month Low]])-1</f>
        <v>7.0896294762989864E-3</v>
      </c>
      <c r="AH160" s="2">
        <f>(Table2[[#This Row],[Current Month High]]/Table2[[#This Row],[Close Price]])-1</f>
        <v>1.1664354349725015E-2</v>
      </c>
      <c r="AI160">
        <v>3.16838805816761</v>
      </c>
      <c r="AJ160">
        <v>114.280995375467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-7.0000000000000007E-2</v>
      </c>
      <c r="AM160" t="s">
        <v>10295</v>
      </c>
      <c r="AN160">
        <v>0.59</v>
      </c>
      <c r="AO160" t="s">
        <v>10296</v>
      </c>
      <c r="AP160">
        <v>0.121190691613511</v>
      </c>
      <c r="AQ160">
        <f>(Table2[[#This Row],[Sharpe Ratio]]-AVERAGE(Table2[Sharpe Ratio]))/_xlfn.STDEV.P(Table2[Sharpe Ratio])</f>
        <v>0.75407650434398321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1.3352058690430255</v>
      </c>
      <c r="AS160">
        <f>_xlfn.RANK.AVG(Table2[[#This Row],[1Y Return vs Nifty Z-Score]],Table2[1Y Return vs Nifty Z-Score])</f>
        <v>167</v>
      </c>
      <c r="AT160">
        <f>_xlfn.RANK.AVG(Table2[[#This Row],[6M Return vs Nifty Z-Score]],Table2[6M Return vs Nifty Z-Score])</f>
        <v>252</v>
      </c>
      <c r="AU160">
        <f>_xlfn.RANK.AVG(Table2[[#This Row],[Sharpe Ratio Z-Score]],Table2[Sharpe Ratio Z-Score])</f>
        <v>169</v>
      </c>
      <c r="AV160">
        <f>(Table2[[#This Row],[Rank 1Y]]+Table2[[#This Row],[Rank 6M]]+Table2[[#This Row],[Rank Sharpe]])/3</f>
        <v>196</v>
      </c>
    </row>
    <row r="161" spans="1:48" x14ac:dyDescent="0.3">
      <c r="A161" t="s">
        <v>52</v>
      </c>
      <c r="B161" t="s">
        <v>176</v>
      </c>
      <c r="C161" t="s">
        <v>10256</v>
      </c>
      <c r="D161" t="s">
        <v>54</v>
      </c>
      <c r="E161">
        <v>151860.11489632499</v>
      </c>
      <c r="F161">
        <v>783.55</v>
      </c>
      <c r="G161">
        <v>61.973247238795402</v>
      </c>
      <c r="H161">
        <f>(Table2[[#This Row],[1Y Return vs Nifty]]-AVERAGE(Table2[1Y Return vs Nifty]))/_xlfn.STDEV.P(Table2[1Y Return vs Nifty])</f>
        <v>0.34304626957982937</v>
      </c>
      <c r="I161">
        <v>15.393596639346001</v>
      </c>
      <c r="J161">
        <f>(Table2[[#This Row],[1M Return vs Nifty]]-AVERAGE(Table2[1M Return vs Nifty]))/_xlfn.STDEV.P(Table2[1M Return vs Nifty])</f>
        <v>1.3211575349527003</v>
      </c>
      <c r="K161">
        <v>19.243872084531301</v>
      </c>
      <c r="L161">
        <f>(Table2[[#This Row],[6M Return vs Nifty]]-AVERAGE(Table2[6M Return vs Nifty]))/_xlfn.STDEV.P(Table2[6M Return vs Nifty])</f>
        <v>0.47055208056756997</v>
      </c>
      <c r="M161">
        <v>10.8053534525547</v>
      </c>
      <c r="N161">
        <f>(Table2[[#This Row],[1W Return vs Nifty]]-AVERAGE(Table2[1W Return vs Nifty]))/_xlfn.STDEV.P(Table2[1W Return vs Nifty])</f>
        <v>2.0567417456017467</v>
      </c>
      <c r="O161">
        <v>724.62</v>
      </c>
      <c r="P161">
        <v>690.01880447318604</v>
      </c>
      <c r="Q161">
        <v>593.05420496943702</v>
      </c>
      <c r="R161">
        <v>39.2687657472623</v>
      </c>
      <c r="S161" s="2">
        <f>(Table2[[#This Row],[Close Price]]-Table2[[#This Row],[20D EMA]])/Table2[[#This Row],[20D EMA]]</f>
        <v>8.1325384339377818E-2</v>
      </c>
      <c r="T161" s="2">
        <f>(Table2[[#This Row],[Close Price]]-Table2[[#This Row],[50D EMA]])/Table2[[#This Row],[50D EMA]]</f>
        <v>0.13554876319381309</v>
      </c>
      <c r="U161" s="2">
        <f>(Table2[[#This Row],[Close Price]]-Table2[[#This Row],[200D EMA]])/Table2[[#This Row],[200D EMA]]</f>
        <v>0.32121143975428029</v>
      </c>
      <c r="V161">
        <v>1.4286816634582999</v>
      </c>
      <c r="W161">
        <v>748.15</v>
      </c>
      <c r="X161">
        <v>770</v>
      </c>
      <c r="Y161">
        <v>763.45</v>
      </c>
      <c r="Z161">
        <v>804.3</v>
      </c>
      <c r="AA161">
        <v>778</v>
      </c>
      <c r="AB161">
        <v>802.8</v>
      </c>
      <c r="AC161" s="2">
        <f>(Table2[[#This Row],[Close Price]]/Table2[[#This Row],[Day Low]])-1</f>
        <v>4.7316714562587681E-2</v>
      </c>
      <c r="AD161" s="2">
        <f>(Table2[[#This Row],[Day High]]/Table2[[#This Row],[Close Price]])-1</f>
        <v>-1.7293089145555385E-2</v>
      </c>
      <c r="AE161" s="2">
        <f>(Table2[[#This Row],[Close Price]]/Table2[[#This Row],[Current Week Low]])-1</f>
        <v>2.6327853821468183E-2</v>
      </c>
      <c r="AF161" s="2">
        <f>(Table2[[#This Row],[Current Week High]]/Table2[[#This Row],[Close Price]])-1</f>
        <v>2.6482036883415327E-2</v>
      </c>
      <c r="AG161" s="2">
        <f>(Table2[[#This Row],[Close Price]]/Table2[[#This Row],[Current Month Low]])-1</f>
        <v>7.1336760925448939E-3</v>
      </c>
      <c r="AH161" s="2">
        <f>(Table2[[#This Row],[Current Month High]]/Table2[[#This Row],[Close Price]])-1</f>
        <v>2.4567672771361071E-2</v>
      </c>
      <c r="AI161">
        <v>2.6482036883415301</v>
      </c>
      <c r="AJ161">
        <v>99.401959536836699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0.05</v>
      </c>
      <c r="AM161" t="s">
        <v>10296</v>
      </c>
      <c r="AN161">
        <v>11.96</v>
      </c>
      <c r="AO161" t="s">
        <v>10296</v>
      </c>
      <c r="AP161">
        <v>0.108572439416318</v>
      </c>
      <c r="AQ161">
        <f>(Table2[[#This Row],[Sharpe Ratio]]-AVERAGE(Table2[Sharpe Ratio]))/_xlfn.STDEV.P(Table2[Sharpe Ratio])</f>
        <v>0.60819785864272591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4.7996954893445718</v>
      </c>
      <c r="AS161">
        <f>_xlfn.RANK.AVG(Table2[[#This Row],[1Y Return vs Nifty Z-Score]],Table2[1Y Return vs Nifty Z-Score])</f>
        <v>200</v>
      </c>
      <c r="AT161">
        <f>_xlfn.RANK.AVG(Table2[[#This Row],[6M Return vs Nifty Z-Score]],Table2[6M Return vs Nifty Z-Score])</f>
        <v>192</v>
      </c>
      <c r="AU161">
        <f>_xlfn.RANK.AVG(Table2[[#This Row],[Sharpe Ratio Z-Score]],Table2[Sharpe Ratio Z-Score])</f>
        <v>196</v>
      </c>
      <c r="AV161">
        <f>(Table2[[#This Row],[Rank 1Y]]+Table2[[#This Row],[Rank 6M]]+Table2[[#This Row],[Rank Sharpe]])/3</f>
        <v>196</v>
      </c>
    </row>
    <row r="162" spans="1:48" x14ac:dyDescent="0.3">
      <c r="A162" t="s">
        <v>301</v>
      </c>
      <c r="B162" t="s">
        <v>302</v>
      </c>
      <c r="C162" t="s">
        <v>10261</v>
      </c>
      <c r="D162" t="s">
        <v>303</v>
      </c>
      <c r="E162">
        <v>89982.268229805006</v>
      </c>
      <c r="F162">
        <v>632.15</v>
      </c>
      <c r="G162">
        <v>32.7096081281042</v>
      </c>
      <c r="H162">
        <f>(Table2[[#This Row],[1Y Return vs Nifty]]-AVERAGE(Table2[1Y Return vs Nifty]))/_xlfn.STDEV.P(Table2[1Y Return vs Nifty])</f>
        <v>-6.7744853710112171E-2</v>
      </c>
      <c r="I162">
        <v>-0.91941238973838302</v>
      </c>
      <c r="J162">
        <f>(Table2[[#This Row],[1M Return vs Nifty]]-AVERAGE(Table2[1M Return vs Nifty]))/_xlfn.STDEV.P(Table2[1M Return vs Nifty])</f>
        <v>-0.29142900097756785</v>
      </c>
      <c r="K162">
        <v>12.5521243084501</v>
      </c>
      <c r="L162">
        <f>(Table2[[#This Row],[6M Return vs Nifty]]-AVERAGE(Table2[6M Return vs Nifty]))/_xlfn.STDEV.P(Table2[6M Return vs Nifty])</f>
        <v>0.2407514760828478</v>
      </c>
      <c r="M162">
        <v>3.7760170013072499E-3</v>
      </c>
      <c r="N162">
        <f>(Table2[[#This Row],[1W Return vs Nifty]]-AVERAGE(Table2[1W Return vs Nifty]))/_xlfn.STDEV.P(Table2[1W Return vs Nifty])</f>
        <v>-0.25111409712697524</v>
      </c>
      <c r="O162">
        <v>622.07000000000005</v>
      </c>
      <c r="P162">
        <v>607.21837294179704</v>
      </c>
      <c r="Q162">
        <v>536.85118467838799</v>
      </c>
      <c r="R162">
        <v>54.816232834243301</v>
      </c>
      <c r="S162" s="2">
        <f>(Table2[[#This Row],[Close Price]]-Table2[[#This Row],[20D EMA]])/Table2[[#This Row],[20D EMA]]</f>
        <v>1.6203964184094918E-2</v>
      </c>
      <c r="T162" s="2">
        <f>(Table2[[#This Row],[Close Price]]-Table2[[#This Row],[50D EMA]])/Table2[[#This Row],[50D EMA]]</f>
        <v>4.1058749486476219E-2</v>
      </c>
      <c r="U162" s="2">
        <f>(Table2[[#This Row],[Close Price]]-Table2[[#This Row],[200D EMA]])/Table2[[#This Row],[200D EMA]]</f>
        <v>0.17751439885282685</v>
      </c>
      <c r="V162">
        <v>1.3433926483837</v>
      </c>
      <c r="W162">
        <v>623.04999999999995</v>
      </c>
      <c r="X162">
        <v>633.15</v>
      </c>
      <c r="Y162">
        <v>630.65</v>
      </c>
      <c r="Z162">
        <v>653.79999999999995</v>
      </c>
      <c r="AA162">
        <v>630.65</v>
      </c>
      <c r="AB162">
        <v>642.35</v>
      </c>
      <c r="AC162" s="2">
        <f>(Table2[[#This Row],[Close Price]]/Table2[[#This Row],[Day Low]])-1</f>
        <v>1.460556937645463E-2</v>
      </c>
      <c r="AD162" s="2">
        <f>(Table2[[#This Row],[Day High]]/Table2[[#This Row],[Close Price]])-1</f>
        <v>1.5819030293442449E-3</v>
      </c>
      <c r="AE162" s="2">
        <f>(Table2[[#This Row],[Close Price]]/Table2[[#This Row],[Current Week Low]])-1</f>
        <v>2.378498374692839E-3</v>
      </c>
      <c r="AF162" s="2">
        <f>(Table2[[#This Row],[Current Week High]]/Table2[[#This Row],[Close Price]])-1</f>
        <v>3.4248200585303978E-2</v>
      </c>
      <c r="AG162" s="2">
        <f>(Table2[[#This Row],[Close Price]]/Table2[[#This Row],[Current Month Low]])-1</f>
        <v>2.378498374692839E-3</v>
      </c>
      <c r="AH162" s="2">
        <f>(Table2[[#This Row],[Current Month High]]/Table2[[#This Row],[Close Price]])-1</f>
        <v>1.6135410899311919E-2</v>
      </c>
      <c r="AI162">
        <v>4.8722613303804501</v>
      </c>
      <c r="AJ162">
        <v>70.115715823466005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-0.01</v>
      </c>
      <c r="AM162" t="s">
        <v>10295</v>
      </c>
      <c r="AN162">
        <v>6.85</v>
      </c>
      <c r="AO162" t="s">
        <v>10296</v>
      </c>
      <c r="AP162">
        <v>0.19362736333758501</v>
      </c>
      <c r="AQ162">
        <f>(Table2[[#This Row],[Sharpe Ratio]]-AVERAGE(Table2[Sharpe Ratio]))/_xlfn.STDEV.P(Table2[Sharpe Ratio])</f>
        <v>1.591511309503858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1.2219748337720504</v>
      </c>
      <c r="AS162">
        <f>_xlfn.RANK.AVG(Table2[[#This Row],[1Y Return vs Nifty Z-Score]],Table2[1Y Return vs Nifty Z-Score])</f>
        <v>307</v>
      </c>
      <c r="AT162">
        <f>_xlfn.RANK.AVG(Table2[[#This Row],[6M Return vs Nifty Z-Score]],Table2[6M Return vs Nifty Z-Score])</f>
        <v>245</v>
      </c>
      <c r="AU162">
        <f>_xlfn.RANK.AVG(Table2[[#This Row],[Sharpe Ratio Z-Score]],Table2[Sharpe Ratio Z-Score])</f>
        <v>38</v>
      </c>
      <c r="AV162">
        <f>(Table2[[#This Row],[Rank 1Y]]+Table2[[#This Row],[Rank 6M]]+Table2[[#This Row],[Rank Sharpe]])/3</f>
        <v>196.66666666666666</v>
      </c>
    </row>
    <row r="163" spans="1:48" x14ac:dyDescent="0.3">
      <c r="A163" t="s">
        <v>1378</v>
      </c>
      <c r="B163" t="s">
        <v>1379</v>
      </c>
      <c r="C163" t="s">
        <v>10265</v>
      </c>
      <c r="D163" t="s">
        <v>377</v>
      </c>
      <c r="E163">
        <v>7907.8392139999996</v>
      </c>
      <c r="F163">
        <v>1735</v>
      </c>
      <c r="G163">
        <v>102.390616219127</v>
      </c>
      <c r="H163">
        <f>(Table2[[#This Row],[1Y Return vs Nifty]]-AVERAGE(Table2[1Y Return vs Nifty]))/_xlfn.STDEV.P(Table2[1Y Return vs Nifty])</f>
        <v>0.91040893903636533</v>
      </c>
      <c r="I163">
        <v>-0.41772249605665701</v>
      </c>
      <c r="J163">
        <f>(Table2[[#This Row],[1M Return vs Nifty]]-AVERAGE(Table2[1M Return vs Nifty]))/_xlfn.STDEV.P(Table2[1M Return vs Nifty])</f>
        <v>-0.24183555280862221</v>
      </c>
      <c r="K163">
        <v>28.182486575529101</v>
      </c>
      <c r="L163">
        <f>(Table2[[#This Row],[6M Return vs Nifty]]-AVERAGE(Table2[6M Return vs Nifty]))/_xlfn.STDEV.P(Table2[6M Return vs Nifty])</f>
        <v>0.77751209789358267</v>
      </c>
      <c r="M163">
        <v>-1.2040724977397299</v>
      </c>
      <c r="N163">
        <f>(Table2[[#This Row],[1W Return vs Nifty]]-AVERAGE(Table2[1W Return vs Nifty]))/_xlfn.STDEV.P(Table2[1W Return vs Nifty])</f>
        <v>-0.50918198290642847</v>
      </c>
      <c r="O163">
        <v>1690.84</v>
      </c>
      <c r="P163">
        <v>1590.36467673167</v>
      </c>
      <c r="Q163">
        <v>1260.2036214289401</v>
      </c>
      <c r="R163">
        <v>61.4344268200933</v>
      </c>
      <c r="S163" s="2">
        <f>(Table2[[#This Row],[Close Price]]-Table2[[#This Row],[20D EMA]])/Table2[[#This Row],[20D EMA]]</f>
        <v>2.6117196186510896E-2</v>
      </c>
      <c r="T163" s="2">
        <f>(Table2[[#This Row],[Close Price]]-Table2[[#This Row],[50D EMA]])/Table2[[#This Row],[50D EMA]]</f>
        <v>9.0944753354034166E-2</v>
      </c>
      <c r="U163" s="2">
        <f>(Table2[[#This Row],[Close Price]]-Table2[[#This Row],[200D EMA]])/Table2[[#This Row],[200D EMA]]</f>
        <v>0.37676163637166038</v>
      </c>
      <c r="V163">
        <v>1.2559026786838501</v>
      </c>
      <c r="W163">
        <v>1711.15</v>
      </c>
      <c r="X163">
        <v>1734.95</v>
      </c>
      <c r="Y163">
        <v>1678.6</v>
      </c>
      <c r="Z163">
        <v>1758</v>
      </c>
      <c r="AA163">
        <v>1715</v>
      </c>
      <c r="AB163">
        <v>1755</v>
      </c>
      <c r="AC163" s="2">
        <f>(Table2[[#This Row],[Close Price]]/Table2[[#This Row],[Day Low]])-1</f>
        <v>1.3937994915699914E-2</v>
      </c>
      <c r="AD163" s="2">
        <f>(Table2[[#This Row],[Day High]]/Table2[[#This Row],[Close Price]])-1</f>
        <v>-2.8818443803979577E-5</v>
      </c>
      <c r="AE163" s="2">
        <f>(Table2[[#This Row],[Close Price]]/Table2[[#This Row],[Current Week Low]])-1</f>
        <v>3.3599428094841066E-2</v>
      </c>
      <c r="AF163" s="2">
        <f>(Table2[[#This Row],[Current Week High]]/Table2[[#This Row],[Close Price]])-1</f>
        <v>1.3256484149855918E-2</v>
      </c>
      <c r="AG163" s="2">
        <f>(Table2[[#This Row],[Close Price]]/Table2[[#This Row],[Current Month Low]])-1</f>
        <v>1.1661807580174877E-2</v>
      </c>
      <c r="AH163" s="2">
        <f>(Table2[[#This Row],[Current Month High]]/Table2[[#This Row],[Close Price]])-1</f>
        <v>1.1527377521613813E-2</v>
      </c>
      <c r="AI163">
        <v>5.1268011527377499</v>
      </c>
      <c r="AJ163">
        <v>146.67661903746301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0.16</v>
      </c>
      <c r="AM163" t="s">
        <v>10296</v>
      </c>
      <c r="AN163">
        <v>0.87</v>
      </c>
      <c r="AO163" t="s">
        <v>10296</v>
      </c>
      <c r="AP163">
        <v>5.1527242970083001E-2</v>
      </c>
      <c r="AQ163">
        <f>(Table2[[#This Row],[Sharpe Ratio]]-AVERAGE(Table2[Sharpe Ratio]))/_xlfn.STDEV.P(Table2[Sharpe Ratio])</f>
        <v>-5.1297281515444666E-2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0.88560621969945263</v>
      </c>
      <c r="AS163">
        <f>_xlfn.RANK.AVG(Table2[[#This Row],[1Y Return vs Nifty Z-Score]],Table2[1Y Return vs Nifty Z-Score])</f>
        <v>106</v>
      </c>
      <c r="AT163">
        <f>_xlfn.RANK.AVG(Table2[[#This Row],[6M Return vs Nifty Z-Score]],Table2[6M Return vs Nifty Z-Score])</f>
        <v>136</v>
      </c>
      <c r="AU163">
        <f>_xlfn.RANK.AVG(Table2[[#This Row],[Sharpe Ratio Z-Score]],Table2[Sharpe Ratio Z-Score])</f>
        <v>352</v>
      </c>
      <c r="AV163">
        <f>(Table2[[#This Row],[Rank 1Y]]+Table2[[#This Row],[Rank 6M]]+Table2[[#This Row],[Rank Sharpe]])/3</f>
        <v>198</v>
      </c>
    </row>
    <row r="164" spans="1:48" x14ac:dyDescent="0.3">
      <c r="A164" t="s">
        <v>558</v>
      </c>
      <c r="B164" t="s">
        <v>559</v>
      </c>
      <c r="C164" t="s">
        <v>10252</v>
      </c>
      <c r="D164" t="s">
        <v>560</v>
      </c>
      <c r="E164">
        <v>35783.356092675</v>
      </c>
      <c r="F164">
        <v>2643.25</v>
      </c>
      <c r="G164">
        <v>187.182144075851</v>
      </c>
      <c r="H164">
        <f>(Table2[[#This Row],[1Y Return vs Nifty]]-AVERAGE(Table2[1Y Return vs Nifty]))/_xlfn.STDEV.P(Table2[1Y Return vs Nifty])</f>
        <v>2.1006780932581521</v>
      </c>
      <c r="I164">
        <v>-5.1556708624869296</v>
      </c>
      <c r="J164">
        <f>(Table2[[#This Row],[1M Return vs Nifty]]-AVERAGE(Table2[1M Return vs Nifty]))/_xlfn.STDEV.P(Table2[1M Return vs Nifty])</f>
        <v>-0.71019499097336058</v>
      </c>
      <c r="K164">
        <v>-9.2634090951637198</v>
      </c>
      <c r="L164">
        <f>(Table2[[#This Row],[6M Return vs Nifty]]-AVERAGE(Table2[6M Return vs Nifty]))/_xlfn.STDEV.P(Table2[6M Return vs Nifty])</f>
        <v>-0.508413455271294</v>
      </c>
      <c r="M164">
        <v>5.19838859447826</v>
      </c>
      <c r="N164">
        <f>(Table2[[#This Row],[1W Return vs Nifty]]-AVERAGE(Table2[1W Return vs Nifty]))/_xlfn.STDEV.P(Table2[1W Return vs Nifty])</f>
        <v>0.85876240555701377</v>
      </c>
      <c r="O164">
        <v>2441.08</v>
      </c>
      <c r="P164">
        <v>2501.6093411260599</v>
      </c>
      <c r="Q164">
        <v>2258.98044049483</v>
      </c>
      <c r="R164">
        <v>75.191570402391903</v>
      </c>
      <c r="S164" s="2">
        <f>(Table2[[#This Row],[Close Price]]-Table2[[#This Row],[20D EMA]])/Table2[[#This Row],[20D EMA]]</f>
        <v>8.2819899388795151E-2</v>
      </c>
      <c r="T164" s="2">
        <f>(Table2[[#This Row],[Close Price]]-Table2[[#This Row],[50D EMA]])/Table2[[#This Row],[50D EMA]]</f>
        <v>5.6619815310644299E-2</v>
      </c>
      <c r="U164" s="2">
        <f>(Table2[[#This Row],[Close Price]]-Table2[[#This Row],[200D EMA]])/Table2[[#This Row],[200D EMA]]</f>
        <v>0.17010751957683873</v>
      </c>
      <c r="V164">
        <v>1.2743499375879199</v>
      </c>
      <c r="W164">
        <v>2556.85</v>
      </c>
      <c r="X164">
        <v>2619</v>
      </c>
      <c r="Y164">
        <v>2374</v>
      </c>
      <c r="Z164">
        <v>2660</v>
      </c>
      <c r="AA164">
        <v>2571.25</v>
      </c>
      <c r="AB164">
        <v>2660</v>
      </c>
      <c r="AC164" s="2">
        <f>(Table2[[#This Row],[Close Price]]/Table2[[#This Row],[Day Low]])-1</f>
        <v>3.3791579482566503E-2</v>
      </c>
      <c r="AD164" s="2">
        <f>(Table2[[#This Row],[Day High]]/Table2[[#This Row],[Close Price]])-1</f>
        <v>-9.1743119266054496E-3</v>
      </c>
      <c r="AE164" s="2">
        <f>(Table2[[#This Row],[Close Price]]/Table2[[#This Row],[Current Week Low]])-1</f>
        <v>0.11341617523167646</v>
      </c>
      <c r="AF164" s="2">
        <f>(Table2[[#This Row],[Current Week High]]/Table2[[#This Row],[Close Price]])-1</f>
        <v>6.3368958668306163E-3</v>
      </c>
      <c r="AG164" s="2">
        <f>(Table2[[#This Row],[Close Price]]/Table2[[#This Row],[Current Month Low]])-1</f>
        <v>2.8001944579484794E-2</v>
      </c>
      <c r="AH164" s="2">
        <f>(Table2[[#This Row],[Current Month High]]/Table2[[#This Row],[Close Price]])-1</f>
        <v>6.3368958668306163E-3</v>
      </c>
      <c r="AI164">
        <v>23.510829471294699</v>
      </c>
      <c r="AJ164">
        <v>228.76243781094499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-0.11</v>
      </c>
      <c r="AM164" t="s">
        <v>10295</v>
      </c>
      <c r="AN164">
        <v>11.47</v>
      </c>
      <c r="AO164" t="s">
        <v>10296</v>
      </c>
      <c r="AP164">
        <v>0.17030411373453699</v>
      </c>
      <c r="AQ164">
        <f>(Table2[[#This Row],[Sharpe Ratio]]-AVERAGE(Table2[Sharpe Ratio]))/_xlfn.STDEV.P(Table2[Sharpe Ratio])</f>
        <v>1.3218730099775646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26</v>
      </c>
      <c r="AT164">
        <f>_xlfn.RANK.AVG(Table2[[#This Row],[6M Return vs Nifty Z-Score]],Table2[6M Return vs Nifty Z-Score])</f>
        <v>495</v>
      </c>
      <c r="AU164">
        <f>_xlfn.RANK.AVG(Table2[[#This Row],[Sharpe Ratio Z-Score]],Table2[Sharpe Ratio Z-Score])</f>
        <v>74</v>
      </c>
      <c r="AV164">
        <f>(Table2[[#This Row],[Rank 1Y]]+Table2[[#This Row],[Rank 6M]]+Table2[[#This Row],[Rank Sharpe]])/3</f>
        <v>198.33333333333334</v>
      </c>
    </row>
    <row r="165" spans="1:48" x14ac:dyDescent="0.3">
      <c r="A165" t="s">
        <v>25</v>
      </c>
      <c r="B165" t="s">
        <v>26</v>
      </c>
      <c r="C165" t="s">
        <v>10253</v>
      </c>
      <c r="D165" t="s">
        <v>27</v>
      </c>
      <c r="E165">
        <v>899757.39301352995</v>
      </c>
      <c r="F165">
        <v>1505.5</v>
      </c>
      <c r="G165">
        <v>42.101243391713602</v>
      </c>
      <c r="H165">
        <f>(Table2[[#This Row],[1Y Return vs Nifty]]-AVERAGE(Table2[1Y Return vs Nifty]))/_xlfn.STDEV.P(Table2[1Y Return vs Nifty])</f>
        <v>6.4091121469681767E-2</v>
      </c>
      <c r="I165">
        <v>-0.97662857054521601</v>
      </c>
      <c r="J165">
        <f>(Table2[[#This Row],[1M Return vs Nifty]]-AVERAGE(Table2[1M Return vs Nifty]))/_xlfn.STDEV.P(Table2[1M Return vs Nifty])</f>
        <v>-0.29708498036444553</v>
      </c>
      <c r="K165">
        <v>15.5054315843031</v>
      </c>
      <c r="L165">
        <f>(Table2[[#This Row],[6M Return vs Nifty]]-AVERAGE(Table2[6M Return vs Nifty]))/_xlfn.STDEV.P(Table2[6M Return vs Nifty])</f>
        <v>0.34217068970682407</v>
      </c>
      <c r="M165">
        <v>0.71875145231259996</v>
      </c>
      <c r="N165">
        <f>(Table2[[#This Row],[1W Return vs Nifty]]-AVERAGE(Table2[1W Return vs Nifty]))/_xlfn.STDEV.P(Table2[1W Return vs Nifty])</f>
        <v>-9.8353054063070086E-2</v>
      </c>
      <c r="O165">
        <v>1463.6</v>
      </c>
      <c r="P165">
        <v>1419.7829401111701</v>
      </c>
      <c r="Q165">
        <v>1223.96817007249</v>
      </c>
      <c r="R165">
        <v>64.042353216629394</v>
      </c>
      <c r="S165" s="2">
        <f>(Table2[[#This Row],[Close Price]]-Table2[[#This Row],[20D EMA]])/Table2[[#This Row],[20D EMA]]</f>
        <v>2.8628040448209956E-2</v>
      </c>
      <c r="T165" s="2">
        <f>(Table2[[#This Row],[Close Price]]-Table2[[#This Row],[50D EMA]])/Table2[[#This Row],[50D EMA]]</f>
        <v>6.0373355297619086E-2</v>
      </c>
      <c r="U165" s="2">
        <f>(Table2[[#This Row],[Close Price]]-Table2[[#This Row],[200D EMA]])/Table2[[#This Row],[200D EMA]]</f>
        <v>0.23001564649416997</v>
      </c>
      <c r="V165">
        <v>0.64465386821638504</v>
      </c>
      <c r="W165">
        <v>1483.6</v>
      </c>
      <c r="X165">
        <v>1505.15</v>
      </c>
      <c r="Y165">
        <v>1464.05</v>
      </c>
      <c r="Z165">
        <v>1525</v>
      </c>
      <c r="AA165">
        <v>1485</v>
      </c>
      <c r="AB165">
        <v>1511</v>
      </c>
      <c r="AC165" s="2">
        <f>(Table2[[#This Row],[Close Price]]/Table2[[#This Row],[Day Low]])-1</f>
        <v>1.4761391210568853E-2</v>
      </c>
      <c r="AD165" s="2">
        <f>(Table2[[#This Row],[Day High]]/Table2[[#This Row],[Close Price]])-1</f>
        <v>-2.3248090335425964E-4</v>
      </c>
      <c r="AE165" s="2">
        <f>(Table2[[#This Row],[Close Price]]/Table2[[#This Row],[Current Week Low]])-1</f>
        <v>2.831187459444684E-2</v>
      </c>
      <c r="AF165" s="2">
        <f>(Table2[[#This Row],[Current Week High]]/Table2[[#This Row],[Close Price]])-1</f>
        <v>1.2952507472600461E-2</v>
      </c>
      <c r="AG165" s="2">
        <f>(Table2[[#This Row],[Close Price]]/Table2[[#This Row],[Current Month Low]])-1</f>
        <v>1.3804713804713709E-2</v>
      </c>
      <c r="AH165" s="2">
        <f>(Table2[[#This Row],[Current Month High]]/Table2[[#This Row],[Close Price]])-1</f>
        <v>3.6532713384258564E-3</v>
      </c>
      <c r="AI165">
        <v>2.0425107937562301</v>
      </c>
      <c r="AJ165">
        <v>77.734490289829395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0.04</v>
      </c>
      <c r="AM165" t="s">
        <v>10296</v>
      </c>
      <c r="AN165">
        <v>4.72</v>
      </c>
      <c r="AO165" t="s">
        <v>10296</v>
      </c>
      <c r="AP165">
        <v>0.145140091050044</v>
      </c>
      <c r="AQ165">
        <f>(Table2[[#This Row],[Sharpe Ratio]]-AVERAGE(Table2[Sharpe Ratio]))/_xlfn.STDEV.P(Table2[Sharpe Ratio])</f>
        <v>1.0309536740630258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1.0417774508120161</v>
      </c>
      <c r="AS165">
        <f>_xlfn.RANK.AVG(Table2[[#This Row],[1Y Return vs Nifty Z-Score]],Table2[1Y Return vs Nifty Z-Score])</f>
        <v>267</v>
      </c>
      <c r="AT165">
        <f>_xlfn.RANK.AVG(Table2[[#This Row],[6M Return vs Nifty Z-Score]],Table2[6M Return vs Nifty Z-Score])</f>
        <v>217</v>
      </c>
      <c r="AU165">
        <f>_xlfn.RANK.AVG(Table2[[#This Row],[Sharpe Ratio Z-Score]],Table2[Sharpe Ratio Z-Score])</f>
        <v>117</v>
      </c>
      <c r="AV165">
        <f>(Table2[[#This Row],[Rank 1Y]]+Table2[[#This Row],[Rank 6M]]+Table2[[#This Row],[Rank Sharpe]])/3</f>
        <v>200.33333333333334</v>
      </c>
    </row>
    <row r="166" spans="1:48" x14ac:dyDescent="0.3">
      <c r="A166" t="s">
        <v>76</v>
      </c>
      <c r="B166" t="s">
        <v>77</v>
      </c>
      <c r="C166" t="s">
        <v>10260</v>
      </c>
      <c r="D166" t="s">
        <v>78</v>
      </c>
      <c r="E166">
        <v>343494.494339175</v>
      </c>
      <c r="F166">
        <v>1590.15</v>
      </c>
      <c r="G166">
        <v>81.024653914472296</v>
      </c>
      <c r="H166">
        <f>(Table2[[#This Row],[1Y Return vs Nifty]]-AVERAGE(Table2[1Y Return vs Nifty]))/_xlfn.STDEV.P(Table2[1Y Return vs Nifty])</f>
        <v>0.61048220668088493</v>
      </c>
      <c r="I166">
        <v>2.4065883458014898</v>
      </c>
      <c r="J166">
        <f>(Table2[[#This Row],[1M Return vs Nifty]]-AVERAGE(Table2[1M Return vs Nifty]))/_xlfn.STDEV.P(Table2[1M Return vs Nifty])</f>
        <v>3.7355467605957954E-2</v>
      </c>
      <c r="K166">
        <v>15.1919921111307</v>
      </c>
      <c r="L166">
        <f>(Table2[[#This Row],[6M Return vs Nifty]]-AVERAGE(Table2[6M Return vs Nifty]))/_xlfn.STDEV.P(Table2[6M Return vs Nifty])</f>
        <v>0.33140689782246058</v>
      </c>
      <c r="M166">
        <v>4.2383489031094204</v>
      </c>
      <c r="N166">
        <f>(Table2[[#This Row],[1W Return vs Nifty]]-AVERAGE(Table2[1W Return vs Nifty]))/_xlfn.STDEV.P(Table2[1W Return vs Nifty])</f>
        <v>0.65364114209374424</v>
      </c>
      <c r="O166">
        <v>1511.55</v>
      </c>
      <c r="P166">
        <v>1461.3100090321</v>
      </c>
      <c r="Q166">
        <v>1249.6533675084399</v>
      </c>
      <c r="R166">
        <v>79.696799048762003</v>
      </c>
      <c r="S166" s="2">
        <f>(Table2[[#This Row],[Close Price]]-Table2[[#This Row],[20D EMA]])/Table2[[#This Row],[20D EMA]]</f>
        <v>5.199960305646531E-2</v>
      </c>
      <c r="T166" s="2">
        <f>(Table2[[#This Row],[Close Price]]-Table2[[#This Row],[50D EMA]])/Table2[[#This Row],[50D EMA]]</f>
        <v>8.8167459451836239E-2</v>
      </c>
      <c r="U166" s="2">
        <f>(Table2[[#This Row],[Close Price]]-Table2[[#This Row],[200D EMA]])/Table2[[#This Row],[200D EMA]]</f>
        <v>0.27247286435153029</v>
      </c>
      <c r="V166">
        <v>0.58393369446654897</v>
      </c>
      <c r="W166">
        <v>1550.2</v>
      </c>
      <c r="X166">
        <v>1594.8</v>
      </c>
      <c r="Y166">
        <v>1536</v>
      </c>
      <c r="Z166">
        <v>1604.95</v>
      </c>
      <c r="AA166">
        <v>1568.5</v>
      </c>
      <c r="AB166">
        <v>1604.95</v>
      </c>
      <c r="AC166" s="2">
        <f>(Table2[[#This Row],[Close Price]]/Table2[[#This Row],[Day Low]])-1</f>
        <v>2.5770868275061254E-2</v>
      </c>
      <c r="AD166" s="2">
        <f>(Table2[[#This Row],[Day High]]/Table2[[#This Row],[Close Price]])-1</f>
        <v>2.924252429016061E-3</v>
      </c>
      <c r="AE166" s="2">
        <f>(Table2[[#This Row],[Close Price]]/Table2[[#This Row],[Current Week Low]])-1</f>
        <v>3.5253906250000133E-2</v>
      </c>
      <c r="AF166" s="2">
        <f>(Table2[[#This Row],[Current Week High]]/Table2[[#This Row],[Close Price]])-1</f>
        <v>9.3072980536426098E-3</v>
      </c>
      <c r="AG166" s="2">
        <f>(Table2[[#This Row],[Close Price]]/Table2[[#This Row],[Current Month Low]])-1</f>
        <v>1.3802996493465169E-2</v>
      </c>
      <c r="AH166" s="2">
        <f>(Table2[[#This Row],[Current Month High]]/Table2[[#This Row],[Close Price]])-1</f>
        <v>9.3072980536426098E-3</v>
      </c>
      <c r="AI166">
        <v>1.9652234065968599</v>
      </c>
      <c r="AJ166">
        <v>111.582729026678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0.05</v>
      </c>
      <c r="AM166" t="s">
        <v>10296</v>
      </c>
      <c r="AN166">
        <v>6.36</v>
      </c>
      <c r="AO166" t="s">
        <v>10296</v>
      </c>
      <c r="AP166">
        <v>7.9155983347285006E-2</v>
      </c>
      <c r="AQ166">
        <f>(Table2[[#This Row],[Sharpe Ratio]]-AVERAGE(Table2[Sharpe Ratio]))/_xlfn.STDEV.P(Table2[Sharpe Ratio])</f>
        <v>0.26811646657515614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1.901002180778204</v>
      </c>
      <c r="AS166">
        <f>_xlfn.RANK.AVG(Table2[[#This Row],[1Y Return vs Nifty Z-Score]],Table2[1Y Return vs Nifty Z-Score])</f>
        <v>133</v>
      </c>
      <c r="AT166">
        <f>_xlfn.RANK.AVG(Table2[[#This Row],[6M Return vs Nifty Z-Score]],Table2[6M Return vs Nifty Z-Score])</f>
        <v>221</v>
      </c>
      <c r="AU166">
        <f>_xlfn.RANK.AVG(Table2[[#This Row],[Sharpe Ratio Z-Score]],Table2[Sharpe Ratio Z-Score])</f>
        <v>260</v>
      </c>
      <c r="AV166">
        <f>(Table2[[#This Row],[Rank 1Y]]+Table2[[#This Row],[Rank 6M]]+Table2[[#This Row],[Rank Sharpe]])/3</f>
        <v>204.66666666666666</v>
      </c>
    </row>
    <row r="167" spans="1:48" x14ac:dyDescent="0.3">
      <c r="A167" t="s">
        <v>328</v>
      </c>
      <c r="B167" t="s">
        <v>329</v>
      </c>
      <c r="C167" t="s">
        <v>10256</v>
      </c>
      <c r="D167" t="s">
        <v>127</v>
      </c>
      <c r="E167">
        <v>79967.175489159999</v>
      </c>
      <c r="F167">
        <v>1717.55</v>
      </c>
      <c r="G167">
        <v>57.237470454318597</v>
      </c>
      <c r="H167">
        <f>(Table2[[#This Row],[1Y Return vs Nifty]]-AVERAGE(Table2[1Y Return vs Nifty]))/_xlfn.STDEV.P(Table2[1Y Return vs Nifty])</f>
        <v>0.27656735157557766</v>
      </c>
      <c r="I167">
        <v>-0.313111782374414</v>
      </c>
      <c r="J167">
        <f>(Table2[[#This Row],[1M Return vs Nifty]]-AVERAGE(Table2[1M Return vs Nifty]))/_xlfn.STDEV.P(Table2[1M Return vs Nifty])</f>
        <v>-0.23149449138351796</v>
      </c>
      <c r="K167">
        <v>24.418167855184699</v>
      </c>
      <c r="L167">
        <f>(Table2[[#This Row],[6M Return vs Nifty]]-AVERAGE(Table2[6M Return vs Nifty]))/_xlfn.STDEV.P(Table2[6M Return vs Nifty])</f>
        <v>0.64824202580564694</v>
      </c>
      <c r="M167">
        <v>7.8788462252939002</v>
      </c>
      <c r="N167">
        <f>(Table2[[#This Row],[1W Return vs Nifty]]-AVERAGE(Table2[1W Return vs Nifty]))/_xlfn.STDEV.P(Table2[1W Return vs Nifty])</f>
        <v>1.4314667018853522</v>
      </c>
      <c r="O167">
        <v>1665.84</v>
      </c>
      <c r="P167">
        <v>1602.90531320933</v>
      </c>
      <c r="Q167">
        <v>1338.08162234734</v>
      </c>
      <c r="R167">
        <v>62.991852515714299</v>
      </c>
      <c r="S167" s="2">
        <f>(Table2[[#This Row],[Close Price]]-Table2[[#This Row],[20D EMA]])/Table2[[#This Row],[20D EMA]]</f>
        <v>3.1041396532680232E-2</v>
      </c>
      <c r="T167" s="2">
        <f>(Table2[[#This Row],[Close Price]]-Table2[[#This Row],[50D EMA]])/Table2[[#This Row],[50D EMA]]</f>
        <v>7.1523056194210816E-2</v>
      </c>
      <c r="U167" s="2">
        <f>(Table2[[#This Row],[Close Price]]-Table2[[#This Row],[200D EMA]])/Table2[[#This Row],[200D EMA]]</f>
        <v>0.28359135296019877</v>
      </c>
      <c r="V167">
        <v>0.78149096027614795</v>
      </c>
      <c r="W167">
        <v>1669.05</v>
      </c>
      <c r="X167">
        <v>1707</v>
      </c>
      <c r="Y167">
        <v>1691.25</v>
      </c>
      <c r="Z167">
        <v>1771.2</v>
      </c>
      <c r="AA167">
        <v>1703.65</v>
      </c>
      <c r="AB167">
        <v>1771.2</v>
      </c>
      <c r="AC167" s="2">
        <f>(Table2[[#This Row],[Close Price]]/Table2[[#This Row],[Day Low]])-1</f>
        <v>2.9058446421617035E-2</v>
      </c>
      <c r="AD167" s="2">
        <f>(Table2[[#This Row],[Day High]]/Table2[[#This Row],[Close Price]])-1</f>
        <v>-6.1424703793193647E-3</v>
      </c>
      <c r="AE167" s="2">
        <f>(Table2[[#This Row],[Close Price]]/Table2[[#This Row],[Current Week Low]])-1</f>
        <v>1.555062823355513E-2</v>
      </c>
      <c r="AF167" s="2">
        <f>(Table2[[#This Row],[Current Week High]]/Table2[[#This Row],[Close Price]])-1</f>
        <v>3.123635410905079E-2</v>
      </c>
      <c r="AG167" s="2">
        <f>(Table2[[#This Row],[Close Price]]/Table2[[#This Row],[Current Month Low]])-1</f>
        <v>8.1589528365566544E-3</v>
      </c>
      <c r="AH167" s="2">
        <f>(Table2[[#This Row],[Current Month High]]/Table2[[#This Row],[Close Price]])-1</f>
        <v>3.123635410905079E-2</v>
      </c>
      <c r="AI167">
        <v>5.0624435969840897</v>
      </c>
      <c r="AJ167">
        <v>93.592200180342601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0.03</v>
      </c>
      <c r="AM167" t="s">
        <v>10296</v>
      </c>
      <c r="AN167">
        <v>5.13</v>
      </c>
      <c r="AO167" t="s">
        <v>10296</v>
      </c>
      <c r="AP167">
        <v>8.7627772085621003E-2</v>
      </c>
      <c r="AQ167">
        <f>(Table2[[#This Row],[Sharpe Ratio]]-AVERAGE(Table2[Sharpe Ratio]))/_xlfn.STDEV.P(Table2[Sharpe Ratio])</f>
        <v>0.36605816630521393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2.490839754188273</v>
      </c>
      <c r="AS167">
        <f>_xlfn.RANK.AVG(Table2[[#This Row],[1Y Return vs Nifty Z-Score]],Table2[1Y Return vs Nifty Z-Score])</f>
        <v>219</v>
      </c>
      <c r="AT167">
        <f>_xlfn.RANK.AVG(Table2[[#This Row],[6M Return vs Nifty Z-Score]],Table2[6M Return vs Nifty Z-Score])</f>
        <v>155</v>
      </c>
      <c r="AU167">
        <f>_xlfn.RANK.AVG(Table2[[#This Row],[Sharpe Ratio Z-Score]],Table2[Sharpe Ratio Z-Score])</f>
        <v>241</v>
      </c>
      <c r="AV167">
        <f>(Table2[[#This Row],[Rank 1Y]]+Table2[[#This Row],[Rank 6M]]+Table2[[#This Row],[Rank Sharpe]])/3</f>
        <v>205</v>
      </c>
    </row>
    <row r="168" spans="1:48" x14ac:dyDescent="0.3">
      <c r="A168" t="s">
        <v>258</v>
      </c>
      <c r="B168" t="s">
        <v>259</v>
      </c>
      <c r="C168" t="s">
        <v>10258</v>
      </c>
      <c r="D168" t="s">
        <v>98</v>
      </c>
      <c r="E168">
        <v>105523.09062652499</v>
      </c>
      <c r="F168">
        <v>105.05</v>
      </c>
      <c r="G168">
        <v>75.470632916071395</v>
      </c>
      <c r="H168">
        <f>(Table2[[#This Row],[1Y Return vs Nifty]]-AVERAGE(Table2[1Y Return vs Nifty]))/_xlfn.STDEV.P(Table2[1Y Return vs Nifty])</f>
        <v>0.53251710753245096</v>
      </c>
      <c r="I168">
        <v>0.55922774538374598</v>
      </c>
      <c r="J168">
        <f>(Table2[[#This Row],[1M Return vs Nifty]]-AVERAGE(Table2[1M Return vs Nifty]))/_xlfn.STDEV.P(Table2[1M Return vs Nifty])</f>
        <v>-0.14526129095344786</v>
      </c>
      <c r="K168">
        <v>-0.33679488891931197</v>
      </c>
      <c r="L168">
        <f>(Table2[[#This Row],[6M Return vs Nifty]]-AVERAGE(Table2[6M Return vs Nifty]))/_xlfn.STDEV.P(Table2[6M Return vs Nifty])</f>
        <v>-0.20186553845812136</v>
      </c>
      <c r="M168">
        <v>1.2168763074709901</v>
      </c>
      <c r="N168">
        <f>(Table2[[#This Row],[1W Return vs Nifty]]-AVERAGE(Table2[1W Return vs Nifty]))/_xlfn.STDEV.P(Table2[1W Return vs Nifty])</f>
        <v>8.0758785853946996E-3</v>
      </c>
      <c r="O168">
        <v>105.37</v>
      </c>
      <c r="P168">
        <v>103.05046905459901</v>
      </c>
      <c r="Q168">
        <v>86.250571777672803</v>
      </c>
      <c r="R168">
        <v>47.388355369392798</v>
      </c>
      <c r="S168" s="2">
        <f>(Table2[[#This Row],[Close Price]]-Table2[[#This Row],[20D EMA]])/Table2[[#This Row],[20D EMA]]</f>
        <v>-3.0369175287084309E-3</v>
      </c>
      <c r="T168" s="2">
        <f>(Table2[[#This Row],[Close Price]]-Table2[[#This Row],[50D EMA]])/Table2[[#This Row],[50D EMA]]</f>
        <v>1.9403414305097285E-2</v>
      </c>
      <c r="U168" s="2">
        <f>(Table2[[#This Row],[Close Price]]-Table2[[#This Row],[200D EMA]])/Table2[[#This Row],[200D EMA]]</f>
        <v>0.21796294024329813</v>
      </c>
      <c r="V168">
        <v>0.61929443114607896</v>
      </c>
      <c r="W168">
        <v>102.36</v>
      </c>
      <c r="X168">
        <v>103.95</v>
      </c>
      <c r="Y168">
        <v>103.8</v>
      </c>
      <c r="Z168">
        <v>106.65</v>
      </c>
      <c r="AA168">
        <v>103.8</v>
      </c>
      <c r="AB168">
        <v>106.3</v>
      </c>
      <c r="AC168" s="2">
        <f>(Table2[[#This Row],[Close Price]]/Table2[[#This Row],[Day Low]])-1</f>
        <v>2.62797967956232E-2</v>
      </c>
      <c r="AD168" s="2">
        <f>(Table2[[#This Row],[Day High]]/Table2[[#This Row],[Close Price]])-1</f>
        <v>-1.0471204188481575E-2</v>
      </c>
      <c r="AE168" s="2">
        <f>(Table2[[#This Row],[Close Price]]/Table2[[#This Row],[Current Week Low]])-1</f>
        <v>1.2042389210019211E-2</v>
      </c>
      <c r="AF168" s="2">
        <f>(Table2[[#This Row],[Current Week High]]/Table2[[#This Row],[Close Price]])-1</f>
        <v>1.5230842455973503E-2</v>
      </c>
      <c r="AG168" s="2">
        <f>(Table2[[#This Row],[Close Price]]/Table2[[#This Row],[Current Month Low]])-1</f>
        <v>1.2042389210019211E-2</v>
      </c>
      <c r="AH168" s="2">
        <f>(Table2[[#This Row],[Current Month High]]/Table2[[#This Row],[Close Price]])-1</f>
        <v>1.1899095668729265E-2</v>
      </c>
      <c r="AI168">
        <v>12.708234174202699</v>
      </c>
      <c r="AJ168">
        <v>117.04545454545401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-7.0000000000000007E-2</v>
      </c>
      <c r="AM168" t="s">
        <v>10295</v>
      </c>
      <c r="AN168">
        <v>-9.2899999999999991</v>
      </c>
      <c r="AO168" t="s">
        <v>10295</v>
      </c>
      <c r="AP168">
        <v>0.16181827350945099</v>
      </c>
      <c r="AQ168">
        <f>(Table2[[#This Row],[Sharpe Ratio]]-AVERAGE(Table2[Sharpe Ratio]))/_xlfn.STDEV.P(Table2[Sharpe Ratio])</f>
        <v>1.2237688620870846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1.4172350187933609</v>
      </c>
      <c r="AS168">
        <f>_xlfn.RANK.AVG(Table2[[#This Row],[1Y Return vs Nifty Z-Score]],Table2[1Y Return vs Nifty Z-Score])</f>
        <v>149</v>
      </c>
      <c r="AT168">
        <f>_xlfn.RANK.AVG(Table2[[#This Row],[6M Return vs Nifty Z-Score]],Table2[6M Return vs Nifty Z-Score])</f>
        <v>386</v>
      </c>
      <c r="AU168">
        <f>_xlfn.RANK.AVG(Table2[[#This Row],[Sharpe Ratio Z-Score]],Table2[Sharpe Ratio Z-Score])</f>
        <v>81</v>
      </c>
      <c r="AV168">
        <f>(Table2[[#This Row],[Rank 1Y]]+Table2[[#This Row],[Rank 6M]]+Table2[[#This Row],[Rank Sharpe]])/3</f>
        <v>205.33333333333334</v>
      </c>
    </row>
    <row r="169" spans="1:48" x14ac:dyDescent="0.3">
      <c r="A169" t="s">
        <v>713</v>
      </c>
      <c r="B169" t="s">
        <v>714</v>
      </c>
      <c r="C169" t="s">
        <v>10252</v>
      </c>
      <c r="D169" t="s">
        <v>424</v>
      </c>
      <c r="E169">
        <v>23523.523441810001</v>
      </c>
      <c r="F169">
        <v>6644.9</v>
      </c>
      <c r="G169">
        <v>127.607205163033</v>
      </c>
      <c r="H169">
        <f>(Table2[[#This Row],[1Y Return vs Nifty]]-AVERAGE(Table2[1Y Return vs Nifty]))/_xlfn.STDEV.P(Table2[1Y Return vs Nifty])</f>
        <v>1.2643892098641105</v>
      </c>
      <c r="I169">
        <v>22.1737195829797</v>
      </c>
      <c r="J169">
        <f>(Table2[[#This Row],[1M Return vs Nifty]]-AVERAGE(Table2[1M Return vs Nifty]))/_xlfn.STDEV.P(Table2[1M Return vs Nifty])</f>
        <v>1.9913916377697989</v>
      </c>
      <c r="K169">
        <v>73.233978212146596</v>
      </c>
      <c r="L169">
        <f>(Table2[[#This Row],[6M Return vs Nifty]]-AVERAGE(Table2[6M Return vs Nifty]))/_xlfn.STDEV.P(Table2[6M Return vs Nifty])</f>
        <v>2.3246206198313164</v>
      </c>
      <c r="M169">
        <v>18.489287032894701</v>
      </c>
      <c r="N169">
        <f>(Table2[[#This Row],[1W Return vs Nifty]]-AVERAGE(Table2[1W Return vs Nifty]))/_xlfn.STDEV.P(Table2[1W Return vs Nifty])</f>
        <v>3.6984844553431571</v>
      </c>
      <c r="O169">
        <v>5478.41</v>
      </c>
      <c r="P169">
        <v>5165.5652771384102</v>
      </c>
      <c r="Q169">
        <v>4142.3415155065404</v>
      </c>
      <c r="R169">
        <v>92.049269076051402</v>
      </c>
      <c r="S169" s="2">
        <f>(Table2[[#This Row],[Close Price]]-Table2[[#This Row],[20D EMA]])/Table2[[#This Row],[20D EMA]]</f>
        <v>0.21292491799627991</v>
      </c>
      <c r="T169" s="2">
        <f>(Table2[[#This Row],[Close Price]]-Table2[[#This Row],[50D EMA]])/Table2[[#This Row],[50D EMA]]</f>
        <v>0.28638389866231689</v>
      </c>
      <c r="U169" s="2">
        <f>(Table2[[#This Row],[Close Price]]-Table2[[#This Row],[200D EMA]])/Table2[[#This Row],[200D EMA]]</f>
        <v>0.60414103354958104</v>
      </c>
      <c r="V169">
        <v>2.0356994972970899</v>
      </c>
      <c r="W169">
        <v>6400</v>
      </c>
      <c r="X169">
        <v>6635</v>
      </c>
      <c r="Y169">
        <v>5720</v>
      </c>
      <c r="Z169">
        <v>6719</v>
      </c>
      <c r="AA169">
        <v>6330</v>
      </c>
      <c r="AB169">
        <v>6719</v>
      </c>
      <c r="AC169" s="2">
        <f>(Table2[[#This Row],[Close Price]]/Table2[[#This Row],[Day Low]])-1</f>
        <v>3.826562499999997E-2</v>
      </c>
      <c r="AD169" s="2">
        <f>(Table2[[#This Row],[Day High]]/Table2[[#This Row],[Close Price]])-1</f>
        <v>-1.4898644072897094E-3</v>
      </c>
      <c r="AE169" s="2">
        <f>(Table2[[#This Row],[Close Price]]/Table2[[#This Row],[Current Week Low]])-1</f>
        <v>0.16169580419580409</v>
      </c>
      <c r="AF169" s="2">
        <f>(Table2[[#This Row],[Current Week High]]/Table2[[#This Row],[Close Price]])-1</f>
        <v>1.1151409351532804E-2</v>
      </c>
      <c r="AG169" s="2">
        <f>(Table2[[#This Row],[Close Price]]/Table2[[#This Row],[Current Month Low]])-1</f>
        <v>4.9747235387045841E-2</v>
      </c>
      <c r="AH169" s="2">
        <f>(Table2[[#This Row],[Current Month High]]/Table2[[#This Row],[Close Price]])-1</f>
        <v>1.1151409351532804E-2</v>
      </c>
      <c r="AI169">
        <v>1.1151409351532799</v>
      </c>
      <c r="AJ169">
        <v>216.42380952380901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</v>
      </c>
      <c r="AM169" t="s">
        <v>10296</v>
      </c>
      <c r="AN169">
        <v>38.450000000000003</v>
      </c>
      <c r="AO169" t="s">
        <v>10296</v>
      </c>
      <c r="AQ169">
        <f>(Table2[[#This Row],[Sharpe Ratio]]-AVERAGE(Table2[Sharpe Ratio]))/_xlfn.STDEV.P(Table2[Sharpe Ratio])</f>
        <v>-0.64699978481994191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8.6318861379884417</v>
      </c>
      <c r="AS169">
        <f>_xlfn.RANK.AVG(Table2[[#This Row],[1Y Return vs Nifty Z-Score]],Table2[1Y Return vs Nifty Z-Score])</f>
        <v>73</v>
      </c>
      <c r="AT169">
        <f>_xlfn.RANK.AVG(Table2[[#This Row],[6M Return vs Nifty Z-Score]],Table2[6M Return vs Nifty Z-Score])</f>
        <v>20</v>
      </c>
      <c r="AU169">
        <f>_xlfn.RANK.AVG(Table2[[#This Row],[Sharpe Ratio Z-Score]],Table2[Sharpe Ratio Z-Score])</f>
        <v>534.5</v>
      </c>
      <c r="AV169">
        <f>(Table2[[#This Row],[Rank 1Y]]+Table2[[#This Row],[Rank 6M]]+Table2[[#This Row],[Rank Sharpe]])/3</f>
        <v>209.16666666666666</v>
      </c>
    </row>
    <row r="170" spans="1:48" x14ac:dyDescent="0.3">
      <c r="A170" t="s">
        <v>368</v>
      </c>
      <c r="B170" t="s">
        <v>369</v>
      </c>
      <c r="C170" t="s">
        <v>10264</v>
      </c>
      <c r="D170" t="s">
        <v>133</v>
      </c>
      <c r="E170">
        <v>66877.359451409997</v>
      </c>
      <c r="F170">
        <v>1839.3</v>
      </c>
      <c r="G170">
        <v>39.221324151006201</v>
      </c>
      <c r="H170">
        <f>(Table2[[#This Row],[1Y Return vs Nifty]]-AVERAGE(Table2[1Y Return vs Nifty]))/_xlfn.STDEV.P(Table2[1Y Return vs Nifty])</f>
        <v>2.3663980627779628E-2</v>
      </c>
      <c r="I170">
        <v>1.43515832836943</v>
      </c>
      <c r="J170">
        <f>(Table2[[#This Row],[1M Return vs Nifty]]-AVERAGE(Table2[1M Return vs Nifty]))/_xlfn.STDEV.P(Table2[1M Return vs Nifty])</f>
        <v>-5.8673104677457913E-2</v>
      </c>
      <c r="K170">
        <v>25.391132668742198</v>
      </c>
      <c r="L170">
        <f>(Table2[[#This Row],[6M Return vs Nifty]]-AVERAGE(Table2[6M Return vs Nifty]))/_xlfn.STDEV.P(Table2[6M Return vs Nifty])</f>
        <v>0.6816545078326991</v>
      </c>
      <c r="M170">
        <v>5.9780265732207498</v>
      </c>
      <c r="N170">
        <f>(Table2[[#This Row],[1W Return vs Nifty]]-AVERAGE(Table2[1W Return vs Nifty]))/_xlfn.STDEV.P(Table2[1W Return vs Nifty])</f>
        <v>1.025339192622549</v>
      </c>
      <c r="O170">
        <v>1775.61</v>
      </c>
      <c r="P170">
        <v>1748.27726512443</v>
      </c>
      <c r="Q170">
        <v>1517.8294004296699</v>
      </c>
      <c r="R170">
        <v>64.554861476288394</v>
      </c>
      <c r="S170" s="2">
        <f>(Table2[[#This Row],[Close Price]]-Table2[[#This Row],[20D EMA]])/Table2[[#This Row],[20D EMA]]</f>
        <v>3.5869363204757837E-2</v>
      </c>
      <c r="T170" s="2">
        <f>(Table2[[#This Row],[Close Price]]-Table2[[#This Row],[50D EMA]])/Table2[[#This Row],[50D EMA]]</f>
        <v>5.2064244437275593E-2</v>
      </c>
      <c r="U170" s="2">
        <f>(Table2[[#This Row],[Close Price]]-Table2[[#This Row],[200D EMA]])/Table2[[#This Row],[200D EMA]]</f>
        <v>0.21179626608848631</v>
      </c>
      <c r="V170">
        <v>1.40381826051361</v>
      </c>
      <c r="W170">
        <v>1790</v>
      </c>
      <c r="X170">
        <v>1824.8</v>
      </c>
      <c r="Y170">
        <v>1783.1</v>
      </c>
      <c r="Z170">
        <v>1879</v>
      </c>
      <c r="AA170">
        <v>1815.5</v>
      </c>
      <c r="AB170">
        <v>1870</v>
      </c>
      <c r="AC170" s="2">
        <f>(Table2[[#This Row],[Close Price]]/Table2[[#This Row],[Day Low]])-1</f>
        <v>2.7541899441340778E-2</v>
      </c>
      <c r="AD170" s="2">
        <f>(Table2[[#This Row],[Day High]]/Table2[[#This Row],[Close Price]])-1</f>
        <v>-7.8834339150763988E-3</v>
      </c>
      <c r="AE170" s="2">
        <f>(Table2[[#This Row],[Close Price]]/Table2[[#This Row],[Current Week Low]])-1</f>
        <v>3.151814256070895E-2</v>
      </c>
      <c r="AF170" s="2">
        <f>(Table2[[#This Row],[Current Week High]]/Table2[[#This Row],[Close Price]])-1</f>
        <v>2.1584298374381694E-2</v>
      </c>
      <c r="AG170" s="2">
        <f>(Table2[[#This Row],[Close Price]]/Table2[[#This Row],[Current Month Low]])-1</f>
        <v>1.310933627099975E-2</v>
      </c>
      <c r="AH170" s="2">
        <f>(Table2[[#This Row],[Current Month High]]/Table2[[#This Row],[Close Price]])-1</f>
        <v>1.6691132496058358E-2</v>
      </c>
      <c r="AI170">
        <v>6.1844179851030301</v>
      </c>
      <c r="AJ170">
        <v>74.988107696698705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10296</v>
      </c>
      <c r="AN170">
        <v>7.23</v>
      </c>
      <c r="AO170" t="s">
        <v>10296</v>
      </c>
      <c r="AP170">
        <v>0.10538109475903799</v>
      </c>
      <c r="AQ170">
        <f>(Table2[[#This Row],[Sharpe Ratio]]-AVERAGE(Table2[Sharpe Ratio]))/_xlfn.STDEV.P(Table2[Sharpe Ratio])</f>
        <v>0.57130296786906432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2.2432875442746338</v>
      </c>
      <c r="AS170">
        <f>_xlfn.RANK.AVG(Table2[[#This Row],[1Y Return vs Nifty Z-Score]],Table2[1Y Return vs Nifty Z-Score])</f>
        <v>279</v>
      </c>
      <c r="AT170">
        <f>_xlfn.RANK.AVG(Table2[[#This Row],[6M Return vs Nifty Z-Score]],Table2[6M Return vs Nifty Z-Score])</f>
        <v>148</v>
      </c>
      <c r="AU170">
        <f>_xlfn.RANK.AVG(Table2[[#This Row],[Sharpe Ratio Z-Score]],Table2[Sharpe Ratio Z-Score])</f>
        <v>202</v>
      </c>
      <c r="AV170">
        <f>(Table2[[#This Row],[Rank 1Y]]+Table2[[#This Row],[Rank 6M]]+Table2[[#This Row],[Rank Sharpe]])/3</f>
        <v>209.66666666666666</v>
      </c>
    </row>
    <row r="171" spans="1:48" x14ac:dyDescent="0.3">
      <c r="A171" t="s">
        <v>451</v>
      </c>
      <c r="B171" t="s">
        <v>452</v>
      </c>
      <c r="C171" t="s">
        <v>10251</v>
      </c>
      <c r="D171" t="s">
        <v>21</v>
      </c>
      <c r="E171">
        <v>49941.319139204999</v>
      </c>
      <c r="F171">
        <v>1840.45</v>
      </c>
      <c r="G171">
        <v>41.734629787975599</v>
      </c>
      <c r="H171">
        <f>(Table2[[#This Row],[1Y Return vs Nifty]]-AVERAGE(Table2[1Y Return vs Nifty]))/_xlfn.STDEV.P(Table2[1Y Return vs Nifty])</f>
        <v>5.8944748063310487E-2</v>
      </c>
      <c r="I171">
        <v>8.0622348354983693</v>
      </c>
      <c r="J171">
        <f>(Table2[[#This Row],[1M Return vs Nifty]]-AVERAGE(Table2[1M Return vs Nifty]))/_xlfn.STDEV.P(Table2[1M Return vs Nifty])</f>
        <v>0.59643193014000528</v>
      </c>
      <c r="K171">
        <v>5.4418011385364302</v>
      </c>
      <c r="L171">
        <f>(Table2[[#This Row],[6M Return vs Nifty]]-AVERAGE(Table2[6M Return vs Nifty]))/_xlfn.STDEV.P(Table2[6M Return vs Nifty])</f>
        <v>-3.4233818471322446E-3</v>
      </c>
      <c r="M171">
        <v>-1.9288276130265201</v>
      </c>
      <c r="N171">
        <f>(Table2[[#This Row],[1W Return vs Nifty]]-AVERAGE(Table2[1W Return vs Nifty]))/_xlfn.STDEV.P(Table2[1W Return vs Nifty])</f>
        <v>-0.66403254407138235</v>
      </c>
      <c r="O171">
        <v>1779.18</v>
      </c>
      <c r="P171">
        <v>1679.0219988005999</v>
      </c>
      <c r="Q171">
        <v>1481.2037121197</v>
      </c>
      <c r="R171">
        <v>60.583081317231503</v>
      </c>
      <c r="S171" s="2">
        <f>(Table2[[#This Row],[Close Price]]-Table2[[#This Row],[20D EMA]])/Table2[[#This Row],[20D EMA]]</f>
        <v>3.4437212648523466E-2</v>
      </c>
      <c r="T171" s="2">
        <f>(Table2[[#This Row],[Close Price]]-Table2[[#This Row],[50D EMA]])/Table2[[#This Row],[50D EMA]]</f>
        <v>9.6144065601710585E-2</v>
      </c>
      <c r="U171" s="2">
        <f>(Table2[[#This Row],[Close Price]]-Table2[[#This Row],[200D EMA]])/Table2[[#This Row],[200D EMA]]</f>
        <v>0.2425367185761336</v>
      </c>
      <c r="V171">
        <v>1.0455879805181301</v>
      </c>
      <c r="W171">
        <v>1800.45</v>
      </c>
      <c r="X171">
        <v>1874.95</v>
      </c>
      <c r="Y171">
        <v>1774.2</v>
      </c>
      <c r="Z171">
        <v>1910</v>
      </c>
      <c r="AA171">
        <v>1831</v>
      </c>
      <c r="AB171">
        <v>1899.9</v>
      </c>
      <c r="AC171" s="2">
        <f>(Table2[[#This Row],[Close Price]]/Table2[[#This Row],[Day Low]])-1</f>
        <v>2.2216668055208499E-2</v>
      </c>
      <c r="AD171" s="2">
        <f>(Table2[[#This Row],[Day High]]/Table2[[#This Row],[Close Price]])-1</f>
        <v>1.8745415523377496E-2</v>
      </c>
      <c r="AE171" s="2">
        <f>(Table2[[#This Row],[Close Price]]/Table2[[#This Row],[Current Week Low]])-1</f>
        <v>3.734077330627894E-2</v>
      </c>
      <c r="AF171" s="2">
        <f>(Table2[[#This Row],[Current Week High]]/Table2[[#This Row],[Close Price]])-1</f>
        <v>3.7789671004373915E-2</v>
      </c>
      <c r="AG171" s="2">
        <f>(Table2[[#This Row],[Close Price]]/Table2[[#This Row],[Current Month Low]])-1</f>
        <v>5.1611141452758691E-3</v>
      </c>
      <c r="AH171" s="2">
        <f>(Table2[[#This Row],[Current Month High]]/Table2[[#This Row],[Close Price]])-1</f>
        <v>3.2301882691732953E-2</v>
      </c>
      <c r="AI171">
        <v>4.7950229563421898</v>
      </c>
      <c r="AJ171">
        <v>77.307321772639696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</v>
      </c>
      <c r="AM171" t="s">
        <v>10297</v>
      </c>
      <c r="AN171">
        <v>0</v>
      </c>
      <c r="AO171" t="s">
        <v>10297</v>
      </c>
      <c r="AP171">
        <v>0.19021215615411199</v>
      </c>
      <c r="AQ171">
        <f>(Table2[[#This Row],[Sharpe Ratio]]-AVERAGE(Table2[Sharpe Ratio]))/_xlfn.STDEV.P(Table2[Sharpe Ratio])</f>
        <v>1.5520283612374506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1.5399491135222516</v>
      </c>
      <c r="AS171">
        <f>_xlfn.RANK.AVG(Table2[[#This Row],[1Y Return vs Nifty Z-Score]],Table2[1Y Return vs Nifty Z-Score])</f>
        <v>268</v>
      </c>
      <c r="AT171">
        <f>_xlfn.RANK.AVG(Table2[[#This Row],[6M Return vs Nifty Z-Score]],Table2[6M Return vs Nifty Z-Score])</f>
        <v>324</v>
      </c>
      <c r="AU171">
        <f>_xlfn.RANK.AVG(Table2[[#This Row],[Sharpe Ratio Z-Score]],Table2[Sharpe Ratio Z-Score])</f>
        <v>45</v>
      </c>
      <c r="AV171">
        <f>(Table2[[#This Row],[Rank 1Y]]+Table2[[#This Row],[Rank 6M]]+Table2[[#This Row],[Rank Sharpe]])/3</f>
        <v>212.33333333333334</v>
      </c>
    </row>
    <row r="172" spans="1:48" x14ac:dyDescent="0.3">
      <c r="A172" t="s">
        <v>1183</v>
      </c>
      <c r="B172" t="s">
        <v>1184</v>
      </c>
      <c r="C172" t="s">
        <v>10257</v>
      </c>
      <c r="D172" t="s">
        <v>62</v>
      </c>
      <c r="E172">
        <v>10018.387624229999</v>
      </c>
      <c r="F172">
        <v>1089.45</v>
      </c>
      <c r="G172">
        <v>100.17844062135499</v>
      </c>
      <c r="H172">
        <f>(Table2[[#This Row],[1Y Return vs Nifty]]-AVERAGE(Table2[1Y Return vs Nifty]))/_xlfn.STDEV.P(Table2[1Y Return vs Nifty])</f>
        <v>0.87935531322837912</v>
      </c>
      <c r="I172">
        <v>8.8990389752980796</v>
      </c>
      <c r="J172">
        <f>(Table2[[#This Row],[1M Return vs Nifty]]-AVERAGE(Table2[1M Return vs Nifty]))/_xlfn.STDEV.P(Table2[1M Return vs Nifty])</f>
        <v>0.6791523581521427</v>
      </c>
      <c r="K172">
        <v>41.9593312141334</v>
      </c>
      <c r="L172">
        <f>(Table2[[#This Row],[6M Return vs Nifty]]-AVERAGE(Table2[6M Return vs Nifty]))/_xlfn.STDEV.P(Table2[6M Return vs Nifty])</f>
        <v>1.2506212663472374</v>
      </c>
      <c r="M172">
        <v>4.6325291460137201</v>
      </c>
      <c r="N172">
        <f>(Table2[[#This Row],[1W Return vs Nifty]]-AVERAGE(Table2[1W Return vs Nifty]))/_xlfn.STDEV.P(Table2[1W Return vs Nifty])</f>
        <v>0.73786135734495384</v>
      </c>
      <c r="O172">
        <v>993.06</v>
      </c>
      <c r="P172">
        <v>944.44921928153099</v>
      </c>
      <c r="Q172">
        <v>776.37111557163496</v>
      </c>
      <c r="R172">
        <v>85.943369773226394</v>
      </c>
      <c r="S172" s="2">
        <f>(Table2[[#This Row],[Close Price]]-Table2[[#This Row],[20D EMA]])/Table2[[#This Row],[20D EMA]]</f>
        <v>9.7063621533442196E-2</v>
      </c>
      <c r="T172" s="2">
        <f>(Table2[[#This Row],[Close Price]]-Table2[[#This Row],[50D EMA]])/Table2[[#This Row],[50D EMA]]</f>
        <v>0.15352946220737546</v>
      </c>
      <c r="U172" s="2">
        <f>(Table2[[#This Row],[Close Price]]-Table2[[#This Row],[200D EMA]])/Table2[[#This Row],[200D EMA]]</f>
        <v>0.40325931522819208</v>
      </c>
      <c r="V172">
        <v>1.64830808883207</v>
      </c>
      <c r="W172">
        <v>1077.3</v>
      </c>
      <c r="X172">
        <v>1099</v>
      </c>
      <c r="Y172">
        <v>992.95</v>
      </c>
      <c r="Z172">
        <v>1123</v>
      </c>
      <c r="AA172">
        <v>1070</v>
      </c>
      <c r="AB172">
        <v>1100</v>
      </c>
      <c r="AC172" s="2">
        <f>(Table2[[#This Row],[Close Price]]/Table2[[#This Row],[Day Low]])-1</f>
        <v>1.1278195488721998E-2</v>
      </c>
      <c r="AD172" s="2">
        <f>(Table2[[#This Row],[Day High]]/Table2[[#This Row],[Close Price]])-1</f>
        <v>8.7658910459404993E-3</v>
      </c>
      <c r="AE172" s="2">
        <f>(Table2[[#This Row],[Close Price]]/Table2[[#This Row],[Current Week Low]])-1</f>
        <v>9.718515534518346E-2</v>
      </c>
      <c r="AF172" s="2">
        <f>(Table2[[#This Row],[Current Week High]]/Table2[[#This Row],[Close Price]])-1</f>
        <v>3.0795355454587225E-2</v>
      </c>
      <c r="AG172" s="2">
        <f>(Table2[[#This Row],[Close Price]]/Table2[[#This Row],[Current Month Low]])-1</f>
        <v>1.8177570093457884E-2</v>
      </c>
      <c r="AH172" s="2">
        <f>(Table2[[#This Row],[Current Month High]]/Table2[[#This Row],[Close Price]])-1</f>
        <v>9.6837853963007703E-3</v>
      </c>
      <c r="AI172">
        <v>3.0795355454587199</v>
      </c>
      <c r="AJ172">
        <v>164.36544528027099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10296</v>
      </c>
      <c r="AN172">
        <v>19.93</v>
      </c>
      <c r="AO172" t="s">
        <v>10296</v>
      </c>
      <c r="AP172">
        <v>1.9928177527380998E-2</v>
      </c>
      <c r="AQ172">
        <f>(Table2[[#This Row],[Sharpe Ratio]]-AVERAGE(Table2[Sharpe Ratio]))/_xlfn.STDEV.P(Table2[Sharpe Ratio])</f>
        <v>-0.41661165312328174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3.1303786419494313</v>
      </c>
      <c r="AS172">
        <f>_xlfn.RANK.AVG(Table2[[#This Row],[1Y Return vs Nifty Z-Score]],Table2[1Y Return vs Nifty Z-Score])</f>
        <v>107</v>
      </c>
      <c r="AT172">
        <f>_xlfn.RANK.AVG(Table2[[#This Row],[6M Return vs Nifty Z-Score]],Table2[6M Return vs Nifty Z-Score])</f>
        <v>78</v>
      </c>
      <c r="AU172">
        <f>_xlfn.RANK.AVG(Table2[[#This Row],[Sharpe Ratio Z-Score]],Table2[Sharpe Ratio Z-Score])</f>
        <v>452</v>
      </c>
      <c r="AV172">
        <f>(Table2[[#This Row],[Rank 1Y]]+Table2[[#This Row],[Rank 6M]]+Table2[[#This Row],[Rank Sharpe]])/3</f>
        <v>212.33333333333334</v>
      </c>
    </row>
    <row r="173" spans="1:48" x14ac:dyDescent="0.3">
      <c r="A173" t="s">
        <v>695</v>
      </c>
      <c r="B173" t="s">
        <v>696</v>
      </c>
      <c r="C173" t="s">
        <v>10257</v>
      </c>
      <c r="D173" t="s">
        <v>62</v>
      </c>
      <c r="E173">
        <v>25209.56759268</v>
      </c>
      <c r="F173">
        <v>990.3</v>
      </c>
      <c r="G173">
        <v>75.070701408510104</v>
      </c>
      <c r="H173">
        <f>(Table2[[#This Row],[1Y Return vs Nifty]]-AVERAGE(Table2[1Y Return vs Nifty]))/_xlfn.STDEV.P(Table2[1Y Return vs Nifty])</f>
        <v>0.52690303087545309</v>
      </c>
      <c r="I173">
        <v>21.069925051247399</v>
      </c>
      <c r="J173">
        <f>(Table2[[#This Row],[1M Return vs Nifty]]-AVERAGE(Table2[1M Return vs Nifty]))/_xlfn.STDEV.P(Table2[1M Return vs Nifty])</f>
        <v>1.8822784633007923</v>
      </c>
      <c r="K173">
        <v>34.7856731118558</v>
      </c>
      <c r="L173">
        <f>(Table2[[#This Row],[6M Return vs Nifty]]-AVERAGE(Table2[6M Return vs Nifty]))/_xlfn.STDEV.P(Table2[6M Return vs Nifty])</f>
        <v>1.0042714301859719</v>
      </c>
      <c r="M173">
        <v>11.932110976612099</v>
      </c>
      <c r="N173">
        <f>(Table2[[#This Row],[1W Return vs Nifty]]-AVERAGE(Table2[1W Return vs Nifty]))/_xlfn.STDEV.P(Table2[1W Return vs Nifty])</f>
        <v>2.2974837993202359</v>
      </c>
      <c r="O173">
        <v>878.99</v>
      </c>
      <c r="P173">
        <v>798.40988114274603</v>
      </c>
      <c r="Q173">
        <v>681.61119682007495</v>
      </c>
      <c r="R173">
        <v>75.512721041724106</v>
      </c>
      <c r="S173" s="2">
        <f>(Table2[[#This Row],[Close Price]]-Table2[[#This Row],[20D EMA]])/Table2[[#This Row],[20D EMA]]</f>
        <v>0.1266339776334201</v>
      </c>
      <c r="T173" s="2">
        <f>(Table2[[#This Row],[Close Price]]-Table2[[#This Row],[50D EMA]])/Table2[[#This Row],[50D EMA]]</f>
        <v>0.24034036074629478</v>
      </c>
      <c r="U173" s="2">
        <f>(Table2[[#This Row],[Close Price]]-Table2[[#This Row],[200D EMA]])/Table2[[#This Row],[200D EMA]]</f>
        <v>0.45288106272322526</v>
      </c>
      <c r="V173">
        <v>2.32145201411736</v>
      </c>
      <c r="W173">
        <v>980</v>
      </c>
      <c r="X173">
        <v>999.6</v>
      </c>
      <c r="Y173">
        <v>888.55</v>
      </c>
      <c r="Z173">
        <v>1070.7</v>
      </c>
      <c r="AA173">
        <v>966</v>
      </c>
      <c r="AB173">
        <v>1009.7</v>
      </c>
      <c r="AC173" s="2">
        <f>(Table2[[#This Row],[Close Price]]/Table2[[#This Row],[Day Low]])-1</f>
        <v>1.0510204081632502E-2</v>
      </c>
      <c r="AD173" s="2">
        <f>(Table2[[#This Row],[Day High]]/Table2[[#This Row],[Close Price]])-1</f>
        <v>9.3910936079977247E-3</v>
      </c>
      <c r="AE173" s="2">
        <f>(Table2[[#This Row],[Close Price]]/Table2[[#This Row],[Current Week Low]])-1</f>
        <v>0.11451240785549488</v>
      </c>
      <c r="AF173" s="2">
        <f>(Table2[[#This Row],[Current Week High]]/Table2[[#This Row],[Close Price]])-1</f>
        <v>8.1187518933656611E-2</v>
      </c>
      <c r="AG173" s="2">
        <f>(Table2[[#This Row],[Close Price]]/Table2[[#This Row],[Current Month Low]])-1</f>
        <v>2.5155279503105588E-2</v>
      </c>
      <c r="AH173" s="2">
        <f>(Table2[[#This Row],[Current Month High]]/Table2[[#This Row],[Close Price]])-1</f>
        <v>1.9590023225285469E-2</v>
      </c>
      <c r="AI173">
        <v>8.1187518933656602</v>
      </c>
      <c r="AJ173">
        <v>103.744470733463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0.31</v>
      </c>
      <c r="AM173" t="s">
        <v>10296</v>
      </c>
      <c r="AN173">
        <v>17.73</v>
      </c>
      <c r="AO173" t="s">
        <v>10296</v>
      </c>
      <c r="AP173">
        <v>4.0444520182952998E-2</v>
      </c>
      <c r="AQ173">
        <f>(Table2[[#This Row],[Sharpe Ratio]]-AVERAGE(Table2[Sharpe Ratio]))/_xlfn.STDEV.P(Table2[Sharpe Ratio])</f>
        <v>-0.17942378949795593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5.5315129341844971</v>
      </c>
      <c r="AS173">
        <f>_xlfn.RANK.AVG(Table2[[#This Row],[1Y Return vs Nifty Z-Score]],Table2[1Y Return vs Nifty Z-Score])</f>
        <v>151</v>
      </c>
      <c r="AT173">
        <f>_xlfn.RANK.AVG(Table2[[#This Row],[6M Return vs Nifty Z-Score]],Table2[6M Return vs Nifty Z-Score])</f>
        <v>105</v>
      </c>
      <c r="AU173">
        <f>_xlfn.RANK.AVG(Table2[[#This Row],[Sharpe Ratio Z-Score]],Table2[Sharpe Ratio Z-Score])</f>
        <v>385</v>
      </c>
      <c r="AV173">
        <f>(Table2[[#This Row],[Rank 1Y]]+Table2[[#This Row],[Rank 6M]]+Table2[[#This Row],[Rank Sharpe]])/3</f>
        <v>213.66666666666666</v>
      </c>
    </row>
    <row r="174" spans="1:48" x14ac:dyDescent="0.3">
      <c r="A174" t="s">
        <v>1059</v>
      </c>
      <c r="B174" t="s">
        <v>1060</v>
      </c>
      <c r="C174" t="s">
        <v>10256</v>
      </c>
      <c r="D174" t="s">
        <v>201</v>
      </c>
      <c r="E174">
        <v>12115.790511944901</v>
      </c>
      <c r="F174">
        <v>514.95000000000005</v>
      </c>
      <c r="G174">
        <v>42.815741035597</v>
      </c>
      <c r="H174">
        <f>(Table2[[#This Row],[1Y Return vs Nifty]]-AVERAGE(Table2[1Y Return vs Nifty]))/_xlfn.STDEV.P(Table2[1Y Return vs Nifty])</f>
        <v>7.412095024827843E-2</v>
      </c>
      <c r="I174">
        <v>-1.0547766193969399</v>
      </c>
      <c r="J174">
        <f>(Table2[[#This Row],[1M Return vs Nifty]]-AVERAGE(Table2[1M Return vs Nifty]))/_xlfn.STDEV.P(Table2[1M Return vs Nifty])</f>
        <v>-0.30481013341026497</v>
      </c>
      <c r="K174">
        <v>11.704562621358599</v>
      </c>
      <c r="L174">
        <f>(Table2[[#This Row],[6M Return vs Nifty]]-AVERAGE(Table2[6M Return vs Nifty]))/_xlfn.STDEV.P(Table2[6M Return vs Nifty])</f>
        <v>0.211645449593341</v>
      </c>
      <c r="M174">
        <v>1.1255345962652501</v>
      </c>
      <c r="N174">
        <f>(Table2[[#This Row],[1W Return vs Nifty]]-AVERAGE(Table2[1W Return vs Nifty]))/_xlfn.STDEV.P(Table2[1W Return vs Nifty])</f>
        <v>-1.1440113698949515E-2</v>
      </c>
      <c r="O174">
        <v>485.09</v>
      </c>
      <c r="P174">
        <v>468.94913564419898</v>
      </c>
      <c r="Q174">
        <v>411.104568522867</v>
      </c>
      <c r="R174">
        <v>76.506930074518905</v>
      </c>
      <c r="S174" s="2">
        <f>(Table2[[#This Row],[Close Price]]-Table2[[#This Row],[20D EMA]])/Table2[[#This Row],[20D EMA]]</f>
        <v>6.1555587622915485E-2</v>
      </c>
      <c r="T174" s="2">
        <f>(Table2[[#This Row],[Close Price]]-Table2[[#This Row],[50D EMA]])/Table2[[#This Row],[50D EMA]]</f>
        <v>9.8093504944004928E-2</v>
      </c>
      <c r="U174" s="2">
        <f>(Table2[[#This Row],[Close Price]]-Table2[[#This Row],[200D EMA]])/Table2[[#This Row],[200D EMA]]</f>
        <v>0.25260101547948821</v>
      </c>
      <c r="V174">
        <v>0.70904896465421596</v>
      </c>
      <c r="W174">
        <v>506.45</v>
      </c>
      <c r="X174">
        <v>522.25</v>
      </c>
      <c r="Y174">
        <v>480.05</v>
      </c>
      <c r="Z174">
        <v>522</v>
      </c>
      <c r="AA174">
        <v>488.45</v>
      </c>
      <c r="AB174">
        <v>522</v>
      </c>
      <c r="AC174" s="2">
        <f>(Table2[[#This Row],[Close Price]]/Table2[[#This Row],[Day Low]])-1</f>
        <v>1.6783492941060407E-2</v>
      </c>
      <c r="AD174" s="2">
        <f>(Table2[[#This Row],[Day High]]/Table2[[#This Row],[Close Price]])-1</f>
        <v>1.41761336052042E-2</v>
      </c>
      <c r="AE174" s="2">
        <f>(Table2[[#This Row],[Close Price]]/Table2[[#This Row],[Current Week Low]])-1</f>
        <v>7.2700760337464976E-2</v>
      </c>
      <c r="AF174" s="2">
        <f>(Table2[[#This Row],[Current Week High]]/Table2[[#This Row],[Close Price]])-1</f>
        <v>1.3690649577628777E-2</v>
      </c>
      <c r="AG174" s="2">
        <f>(Table2[[#This Row],[Close Price]]/Table2[[#This Row],[Current Month Low]])-1</f>
        <v>5.4253250076773618E-2</v>
      </c>
      <c r="AH174" s="2">
        <f>(Table2[[#This Row],[Current Month High]]/Table2[[#This Row],[Close Price]])-1</f>
        <v>1.3690649577628777E-2</v>
      </c>
      <c r="AI174">
        <v>1.36906495776287</v>
      </c>
      <c r="AJ174">
        <v>83.910714285714306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0.04</v>
      </c>
      <c r="AM174" t="s">
        <v>10296</v>
      </c>
      <c r="AN174">
        <v>5.59</v>
      </c>
      <c r="AO174" t="s">
        <v>10296</v>
      </c>
      <c r="AP174">
        <v>0.13889105123936599</v>
      </c>
      <c r="AQ174">
        <f>(Table2[[#This Row],[Sharpe Ratio]]-AVERAGE(Table2[Sharpe Ratio]))/_xlfn.STDEV.P(Table2[Sharpe Ratio])</f>
        <v>0.95870900417778304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0.92822515691018803</v>
      </c>
      <c r="AS174">
        <f>_xlfn.RANK.AVG(Table2[[#This Row],[1Y Return vs Nifty Z-Score]],Table2[1Y Return vs Nifty Z-Score])</f>
        <v>263</v>
      </c>
      <c r="AT174">
        <f>_xlfn.RANK.AVG(Table2[[#This Row],[6M Return vs Nifty Z-Score]],Table2[6M Return vs Nifty Z-Score])</f>
        <v>253</v>
      </c>
      <c r="AU174">
        <f>_xlfn.RANK.AVG(Table2[[#This Row],[Sharpe Ratio Z-Score]],Table2[Sharpe Ratio Z-Score])</f>
        <v>129</v>
      </c>
      <c r="AV174">
        <f>(Table2[[#This Row],[Rank 1Y]]+Table2[[#This Row],[Rank 6M]]+Table2[[#This Row],[Rank Sharpe]])/3</f>
        <v>215</v>
      </c>
    </row>
    <row r="175" spans="1:48" x14ac:dyDescent="0.3">
      <c r="A175" t="s">
        <v>529</v>
      </c>
      <c r="B175" t="s">
        <v>530</v>
      </c>
      <c r="C175" t="s">
        <v>10258</v>
      </c>
      <c r="D175" t="s">
        <v>155</v>
      </c>
      <c r="E175">
        <v>39408.212427779901</v>
      </c>
      <c r="F175">
        <v>284.2</v>
      </c>
      <c r="G175">
        <v>114.206520824725</v>
      </c>
      <c r="H175">
        <f>(Table2[[#This Row],[1Y Return vs Nifty]]-AVERAGE(Table2[1Y Return vs Nifty]))/_xlfn.STDEV.P(Table2[1Y Return vs Nifty])</f>
        <v>1.0762758261743728</v>
      </c>
      <c r="I175">
        <v>16.200418017760501</v>
      </c>
      <c r="J175">
        <f>(Table2[[#This Row],[1M Return vs Nifty]]-AVERAGE(Table2[1M Return vs Nifty]))/_xlfn.STDEV.P(Table2[1M Return vs Nifty])</f>
        <v>1.4009140832027658</v>
      </c>
      <c r="K175">
        <v>-6.2151248159854502</v>
      </c>
      <c r="L175">
        <f>(Table2[[#This Row],[6M Return vs Nifty]]-AVERAGE(Table2[6M Return vs Nifty]))/_xlfn.STDEV.P(Table2[6M Return vs Nifty])</f>
        <v>-0.40373264639498202</v>
      </c>
      <c r="M175">
        <v>1.70512608822601</v>
      </c>
      <c r="N175">
        <f>(Table2[[#This Row],[1W Return vs Nifty]]-AVERAGE(Table2[1W Return vs Nifty]))/_xlfn.STDEV.P(Table2[1W Return vs Nifty])</f>
        <v>0.11239491124053215</v>
      </c>
      <c r="O175">
        <v>276.16000000000003</v>
      </c>
      <c r="P175">
        <v>259.23153003808801</v>
      </c>
      <c r="Q175">
        <v>218.56450568276401</v>
      </c>
      <c r="R175">
        <v>54.276118765284203</v>
      </c>
      <c r="S175" s="2">
        <f>(Table2[[#This Row],[Close Price]]-Table2[[#This Row],[20D EMA]])/Table2[[#This Row],[20D EMA]]</f>
        <v>2.9113557358053169E-2</v>
      </c>
      <c r="T175" s="2">
        <f>(Table2[[#This Row],[Close Price]]-Table2[[#This Row],[50D EMA]])/Table2[[#This Row],[50D EMA]]</f>
        <v>9.6317257234270245E-2</v>
      </c>
      <c r="U175" s="2">
        <f>(Table2[[#This Row],[Close Price]]-Table2[[#This Row],[200D EMA]])/Table2[[#This Row],[200D EMA]]</f>
        <v>0.30030262284445575</v>
      </c>
      <c r="V175">
        <v>0.96927272336561898</v>
      </c>
      <c r="W175">
        <v>275.25</v>
      </c>
      <c r="X175">
        <v>281.64999999999998</v>
      </c>
      <c r="Y175">
        <v>282.45</v>
      </c>
      <c r="Z175">
        <v>301.45</v>
      </c>
      <c r="AA175">
        <v>282.45</v>
      </c>
      <c r="AB175">
        <v>293.5</v>
      </c>
      <c r="AC175" s="2">
        <f>(Table2[[#This Row],[Close Price]]/Table2[[#This Row],[Day Low]])-1</f>
        <v>3.2515894641235166E-2</v>
      </c>
      <c r="AD175" s="2">
        <f>(Table2[[#This Row],[Day High]]/Table2[[#This Row],[Close Price]])-1</f>
        <v>-8.9725545390569872E-3</v>
      </c>
      <c r="AE175" s="2">
        <f>(Table2[[#This Row],[Close Price]]/Table2[[#This Row],[Current Week Low]])-1</f>
        <v>6.1957868649318293E-3</v>
      </c>
      <c r="AF175" s="2">
        <f>(Table2[[#This Row],[Current Week High]]/Table2[[#This Row],[Close Price]])-1</f>
        <v>6.0696692470091573E-2</v>
      </c>
      <c r="AG175" s="2">
        <f>(Table2[[#This Row],[Close Price]]/Table2[[#This Row],[Current Month Low]])-1</f>
        <v>6.1957868649318293E-3</v>
      </c>
      <c r="AH175" s="2">
        <f>(Table2[[#This Row],[Current Month High]]/Table2[[#This Row],[Close Price]])-1</f>
        <v>3.2723434201266777E-2</v>
      </c>
      <c r="AI175">
        <v>9.7114707952146304</v>
      </c>
      <c r="AJ175">
        <v>147.88486698648001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0.11</v>
      </c>
      <c r="AM175" t="s">
        <v>10296</v>
      </c>
      <c r="AN175">
        <v>-4.54</v>
      </c>
      <c r="AO175" t="s">
        <v>10295</v>
      </c>
      <c r="AP175">
        <v>0.15907683864712399</v>
      </c>
      <c r="AQ175">
        <f>(Table2[[#This Row],[Sharpe Ratio]]-AVERAGE(Table2[Sharpe Ratio]))/_xlfn.STDEV.P(Table2[Sharpe Ratio])</f>
        <v>1.1920753439401386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3.377927518162827</v>
      </c>
      <c r="AS175">
        <f>_xlfn.RANK.AVG(Table2[[#This Row],[1Y Return vs Nifty Z-Score]],Table2[1Y Return vs Nifty Z-Score])</f>
        <v>91</v>
      </c>
      <c r="AT175">
        <f>_xlfn.RANK.AVG(Table2[[#This Row],[6M Return vs Nifty Z-Score]],Table2[6M Return vs Nifty Z-Score])</f>
        <v>466</v>
      </c>
      <c r="AU175">
        <f>_xlfn.RANK.AVG(Table2[[#This Row],[Sharpe Ratio Z-Score]],Table2[Sharpe Ratio Z-Score])</f>
        <v>90</v>
      </c>
      <c r="AV175">
        <f>(Table2[[#This Row],[Rank 1Y]]+Table2[[#This Row],[Rank 6M]]+Table2[[#This Row],[Rank Sharpe]])/3</f>
        <v>215.66666666666666</v>
      </c>
    </row>
    <row r="176" spans="1:48" x14ac:dyDescent="0.3">
      <c r="A176" t="s">
        <v>199</v>
      </c>
      <c r="B176" t="s">
        <v>200</v>
      </c>
      <c r="C176" t="s">
        <v>10256</v>
      </c>
      <c r="D176" t="s">
        <v>201</v>
      </c>
      <c r="E176">
        <v>133021.15141458</v>
      </c>
      <c r="F176">
        <v>196.3</v>
      </c>
      <c r="G176">
        <v>71.740282409877693</v>
      </c>
      <c r="H176">
        <f>(Table2[[#This Row],[1Y Return vs Nifty]]-AVERAGE(Table2[1Y Return vs Nifty]))/_xlfn.STDEV.P(Table2[1Y Return vs Nifty])</f>
        <v>0.48015195674214256</v>
      </c>
      <c r="I176">
        <v>-2.0477592299654201</v>
      </c>
      <c r="J176">
        <f>(Table2[[#This Row],[1M Return vs Nifty]]-AVERAGE(Table2[1M Return vs Nifty]))/_xlfn.STDEV.P(Table2[1M Return vs Nifty])</f>
        <v>-0.40296923976279159</v>
      </c>
      <c r="K176">
        <v>55.128156180859399</v>
      </c>
      <c r="L176">
        <f>(Table2[[#This Row],[6M Return vs Nifty]]-AVERAGE(Table2[6M Return vs Nifty]))/_xlfn.STDEV.P(Table2[6M Return vs Nifty])</f>
        <v>1.7028504953872075</v>
      </c>
      <c r="M176">
        <v>2.2318830948436599</v>
      </c>
      <c r="N176">
        <f>(Table2[[#This Row],[1W Return vs Nifty]]-AVERAGE(Table2[1W Return vs Nifty]))/_xlfn.STDEV.P(Table2[1W Return vs Nifty])</f>
        <v>0.22494136500379705</v>
      </c>
      <c r="O176">
        <v>194.2</v>
      </c>
      <c r="P176">
        <v>180.248436688894</v>
      </c>
      <c r="Q176">
        <v>137.570092538719</v>
      </c>
      <c r="R176">
        <v>53.0100751975341</v>
      </c>
      <c r="S176" s="2">
        <f>(Table2[[#This Row],[Close Price]]-Table2[[#This Row],[20D EMA]])/Table2[[#This Row],[20D EMA]]</f>
        <v>1.081359423274986E-2</v>
      </c>
      <c r="T176" s="2">
        <f>(Table2[[#This Row],[Close Price]]-Table2[[#This Row],[50D EMA]])/Table2[[#This Row],[50D EMA]]</f>
        <v>8.9052441208190655E-2</v>
      </c>
      <c r="U176" s="2">
        <f>(Table2[[#This Row],[Close Price]]-Table2[[#This Row],[200D EMA]])/Table2[[#This Row],[200D EMA]]</f>
        <v>0.426908976925719</v>
      </c>
      <c r="V176">
        <v>0.72430961180336695</v>
      </c>
      <c r="W176">
        <v>192.59</v>
      </c>
      <c r="X176">
        <v>197.16</v>
      </c>
      <c r="Y176">
        <v>193.02</v>
      </c>
      <c r="Z176">
        <v>199.13</v>
      </c>
      <c r="AA176">
        <v>194.24</v>
      </c>
      <c r="AB176">
        <v>198</v>
      </c>
      <c r="AC176" s="2">
        <f>(Table2[[#This Row],[Close Price]]/Table2[[#This Row],[Day Low]])-1</f>
        <v>1.9263720857780831E-2</v>
      </c>
      <c r="AD176" s="2">
        <f>(Table2[[#This Row],[Day High]]/Table2[[#This Row],[Close Price]])-1</f>
        <v>4.3810494141618417E-3</v>
      </c>
      <c r="AE176" s="2">
        <f>(Table2[[#This Row],[Close Price]]/Table2[[#This Row],[Current Week Low]])-1</f>
        <v>1.6993057714226545E-2</v>
      </c>
      <c r="AF176" s="2">
        <f>(Table2[[#This Row],[Current Week High]]/Table2[[#This Row],[Close Price]])-1</f>
        <v>1.4416709118695747E-2</v>
      </c>
      <c r="AG176" s="2">
        <f>(Table2[[#This Row],[Close Price]]/Table2[[#This Row],[Current Month Low]])-1</f>
        <v>1.0605436573311477E-2</v>
      </c>
      <c r="AH176" s="2">
        <f>(Table2[[#This Row],[Current Month High]]/Table2[[#This Row],[Close Price]])-1</f>
        <v>8.6602139582272475E-3</v>
      </c>
      <c r="AI176">
        <v>6.4085583290881303</v>
      </c>
      <c r="AJ176">
        <v>126.15207373271799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0.33</v>
      </c>
      <c r="AM176" t="s">
        <v>10296</v>
      </c>
      <c r="AN176">
        <v>-2.62</v>
      </c>
      <c r="AO176" t="s">
        <v>10295</v>
      </c>
      <c r="AP176">
        <v>2.2573989505525999E-2</v>
      </c>
      <c r="AQ176">
        <f>(Table2[[#This Row],[Sharpe Ratio]]-AVERAGE(Table2[Sharpe Ratio]))/_xlfn.STDEV.P(Table2[Sharpe Ratio])</f>
        <v>-0.38602362380509947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1.618950953565256</v>
      </c>
      <c r="AS176">
        <f>_xlfn.RANK.AVG(Table2[[#This Row],[1Y Return vs Nifty Z-Score]],Table2[1Y Return vs Nifty Z-Score])</f>
        <v>163</v>
      </c>
      <c r="AT176">
        <f>_xlfn.RANK.AVG(Table2[[#This Row],[6M Return vs Nifty Z-Score]],Table2[6M Return vs Nifty Z-Score])</f>
        <v>40</v>
      </c>
      <c r="AU176">
        <f>_xlfn.RANK.AVG(Table2[[#This Row],[Sharpe Ratio Z-Score]],Table2[Sharpe Ratio Z-Score])</f>
        <v>445</v>
      </c>
      <c r="AV176">
        <f>(Table2[[#This Row],[Rank 1Y]]+Table2[[#This Row],[Rank 6M]]+Table2[[#This Row],[Rank Sharpe]])/3</f>
        <v>216</v>
      </c>
    </row>
    <row r="177" spans="1:48" x14ac:dyDescent="0.3">
      <c r="A177" t="s">
        <v>187</v>
      </c>
      <c r="B177" t="s">
        <v>188</v>
      </c>
      <c r="C177" t="s">
        <v>10258</v>
      </c>
      <c r="D177" t="s">
        <v>83</v>
      </c>
      <c r="E177">
        <v>148391.56856268001</v>
      </c>
      <c r="F177">
        <v>464.4</v>
      </c>
      <c r="G177">
        <v>63.273332540694803</v>
      </c>
      <c r="H177">
        <f>(Table2[[#This Row],[1Y Return vs Nifty]]-AVERAGE(Table2[1Y Return vs Nifty]))/_xlfn.STDEV.P(Table2[1Y Return vs Nifty])</f>
        <v>0.36129634092331042</v>
      </c>
      <c r="I177">
        <v>-0.90292690975912104</v>
      </c>
      <c r="J177">
        <f>(Table2[[#This Row],[1M Return vs Nifty]]-AVERAGE(Table2[1M Return vs Nifty]))/_xlfn.STDEV.P(Table2[1M Return vs Nifty])</f>
        <v>-0.28979936520617161</v>
      </c>
      <c r="K177">
        <v>4.15793639102331</v>
      </c>
      <c r="L177">
        <f>(Table2[[#This Row],[6M Return vs Nifty]]-AVERAGE(Table2[6M Return vs Nifty]))/_xlfn.STDEV.P(Table2[6M Return vs Nifty])</f>
        <v>-4.7512445710193203E-2</v>
      </c>
      <c r="M177">
        <v>6.5133963130126702</v>
      </c>
      <c r="N177">
        <f>(Table2[[#This Row],[1W Return vs Nifty]]-AVERAGE(Table2[1W Return vs Nifty]))/_xlfn.STDEV.P(Table2[1W Return vs Nifty])</f>
        <v>1.1397258356263851</v>
      </c>
      <c r="O177">
        <v>438.32</v>
      </c>
      <c r="P177">
        <v>434.69214924404201</v>
      </c>
      <c r="Q177">
        <v>380.982808683587</v>
      </c>
      <c r="R177">
        <v>75.384345055371199</v>
      </c>
      <c r="S177" s="2">
        <f>(Table2[[#This Row],[Close Price]]-Table2[[#This Row],[20D EMA]])/Table2[[#This Row],[20D EMA]]</f>
        <v>5.9499908742471221E-2</v>
      </c>
      <c r="T177" s="2">
        <f>(Table2[[#This Row],[Close Price]]-Table2[[#This Row],[50D EMA]])/Table2[[#This Row],[50D EMA]]</f>
        <v>6.8342275809723851E-2</v>
      </c>
      <c r="U177" s="2">
        <f>(Table2[[#This Row],[Close Price]]-Table2[[#This Row],[200D EMA]])/Table2[[#This Row],[200D EMA]]</f>
        <v>0.21895263884647467</v>
      </c>
      <c r="V177">
        <v>1.2530881921005901</v>
      </c>
      <c r="W177">
        <v>452.35</v>
      </c>
      <c r="X177">
        <v>464.2</v>
      </c>
      <c r="Y177">
        <v>440</v>
      </c>
      <c r="Z177">
        <v>465.85</v>
      </c>
      <c r="AA177">
        <v>454.05</v>
      </c>
      <c r="AB177">
        <v>465.85</v>
      </c>
      <c r="AC177" s="2">
        <f>(Table2[[#This Row],[Close Price]]/Table2[[#This Row],[Day Low]])-1</f>
        <v>2.6638664750745944E-2</v>
      </c>
      <c r="AD177" s="2">
        <f>(Table2[[#This Row],[Day High]]/Table2[[#This Row],[Close Price]])-1</f>
        <v>-4.3066322136087187E-4</v>
      </c>
      <c r="AE177" s="2">
        <f>(Table2[[#This Row],[Close Price]]/Table2[[#This Row],[Current Week Low]])-1</f>
        <v>5.5454545454545423E-2</v>
      </c>
      <c r="AF177" s="2">
        <f>(Table2[[#This Row],[Current Week High]]/Table2[[#This Row],[Close Price]])-1</f>
        <v>3.1223083548665986E-3</v>
      </c>
      <c r="AG177" s="2">
        <f>(Table2[[#This Row],[Close Price]]/Table2[[#This Row],[Current Month Low]])-1</f>
        <v>2.279484638255691E-2</v>
      </c>
      <c r="AH177" s="2">
        <f>(Table2[[#This Row],[Current Month High]]/Table2[[#This Row],[Close Price]])-1</f>
        <v>3.1223083548665986E-3</v>
      </c>
      <c r="AI177">
        <v>0.31223083548665898</v>
      </c>
      <c r="AJ177">
        <v>103.639552729664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-0.05</v>
      </c>
      <c r="AM177" t="s">
        <v>10295</v>
      </c>
      <c r="AN177">
        <v>5.7</v>
      </c>
      <c r="AO177" t="s">
        <v>10296</v>
      </c>
      <c r="AP177">
        <v>0.14604518133473399</v>
      </c>
      <c r="AQ177">
        <f>(Table2[[#This Row],[Sharpe Ratio]]-AVERAGE(Table2[Sharpe Ratio]))/_xlfn.STDEV.P(Table2[Sharpe Ratio])</f>
        <v>1.0414173534145381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2.2051277190478684</v>
      </c>
      <c r="AS177">
        <f>_xlfn.RANK.AVG(Table2[[#This Row],[1Y Return vs Nifty Z-Score]],Table2[1Y Return vs Nifty Z-Score])</f>
        <v>197</v>
      </c>
      <c r="AT177">
        <f>_xlfn.RANK.AVG(Table2[[#This Row],[6M Return vs Nifty Z-Score]],Table2[6M Return vs Nifty Z-Score])</f>
        <v>340</v>
      </c>
      <c r="AU177">
        <f>_xlfn.RANK.AVG(Table2[[#This Row],[Sharpe Ratio Z-Score]],Table2[Sharpe Ratio Z-Score])</f>
        <v>115</v>
      </c>
      <c r="AV177">
        <f>(Table2[[#This Row],[Rank 1Y]]+Table2[[#This Row],[Rank 6M]]+Table2[[#This Row],[Rank Sharpe]])/3</f>
        <v>217.33333333333334</v>
      </c>
    </row>
    <row r="178" spans="1:48" x14ac:dyDescent="0.3">
      <c r="A178" t="s">
        <v>1081</v>
      </c>
      <c r="B178" t="s">
        <v>1082</v>
      </c>
      <c r="C178" t="s">
        <v>10265</v>
      </c>
      <c r="D178" t="s">
        <v>377</v>
      </c>
      <c r="E178">
        <v>11798.818313625001</v>
      </c>
      <c r="F178">
        <v>934.65</v>
      </c>
      <c r="G178">
        <v>41.5259370330933</v>
      </c>
      <c r="H178">
        <f>(Table2[[#This Row],[1Y Return vs Nifty]]-AVERAGE(Table2[1Y Return vs Nifty]))/_xlfn.STDEV.P(Table2[1Y Return vs Nifty])</f>
        <v>5.6015203625030013E-2</v>
      </c>
      <c r="I178">
        <v>34.656073079736998</v>
      </c>
      <c r="J178">
        <f>(Table2[[#This Row],[1M Return vs Nifty]]-AVERAGE(Table2[1M Return vs Nifty]))/_xlfn.STDEV.P(Table2[1M Return vs Nifty])</f>
        <v>3.2253071679889791</v>
      </c>
      <c r="K178">
        <v>45.9448920224578</v>
      </c>
      <c r="L178">
        <f>(Table2[[#This Row],[6M Return vs Nifty]]-AVERAGE(Table2[6M Return vs Nifty]))/_xlfn.STDEV.P(Table2[6M Return vs Nifty])</f>
        <v>1.3874889896402876</v>
      </c>
      <c r="M178">
        <v>10.756694786386801</v>
      </c>
      <c r="N178">
        <f>(Table2[[#This Row],[1W Return vs Nifty]]-AVERAGE(Table2[1W Return vs Nifty]))/_xlfn.STDEV.P(Table2[1W Return vs Nifty])</f>
        <v>2.0463453763968795</v>
      </c>
      <c r="O178">
        <v>823.61</v>
      </c>
      <c r="P178">
        <v>730.23999564914004</v>
      </c>
      <c r="Q178">
        <v>633.30647600345605</v>
      </c>
      <c r="R178">
        <v>75.163975543324199</v>
      </c>
      <c r="S178" s="2">
        <f>(Table2[[#This Row],[Close Price]]-Table2[[#This Row],[20D EMA]])/Table2[[#This Row],[20D EMA]]</f>
        <v>0.13482109250737601</v>
      </c>
      <c r="T178" s="2">
        <f>(Table2[[#This Row],[Close Price]]-Table2[[#This Row],[50D EMA]])/Table2[[#This Row],[50D EMA]]</f>
        <v>0.27992167721401179</v>
      </c>
      <c r="U178" s="2">
        <f>(Table2[[#This Row],[Close Price]]-Table2[[#This Row],[200D EMA]])/Table2[[#This Row],[200D EMA]]</f>
        <v>0.47582574221915813</v>
      </c>
      <c r="V178">
        <v>1.4335660157176999</v>
      </c>
      <c r="W178">
        <v>922.5</v>
      </c>
      <c r="X178">
        <v>965</v>
      </c>
      <c r="Y178">
        <v>865.35</v>
      </c>
      <c r="Z178">
        <v>993.3</v>
      </c>
      <c r="AA178">
        <v>927.35</v>
      </c>
      <c r="AB178">
        <v>974.9</v>
      </c>
      <c r="AC178" s="2">
        <f>(Table2[[#This Row],[Close Price]]/Table2[[#This Row],[Day Low]])-1</f>
        <v>1.3170731707317085E-2</v>
      </c>
      <c r="AD178" s="2">
        <f>(Table2[[#This Row],[Day High]]/Table2[[#This Row],[Close Price]])-1</f>
        <v>3.2472048360348893E-2</v>
      </c>
      <c r="AE178" s="2">
        <f>(Table2[[#This Row],[Close Price]]/Table2[[#This Row],[Current Week Low]])-1</f>
        <v>8.0083203328133123E-2</v>
      </c>
      <c r="AF178" s="2">
        <f>(Table2[[#This Row],[Current Week High]]/Table2[[#This Row],[Close Price]])-1</f>
        <v>6.275076231744503E-2</v>
      </c>
      <c r="AG178" s="2">
        <f>(Table2[[#This Row],[Close Price]]/Table2[[#This Row],[Current Month Low]])-1</f>
        <v>7.8718930285219813E-3</v>
      </c>
      <c r="AH178" s="2">
        <f>(Table2[[#This Row],[Current Month High]]/Table2[[#This Row],[Close Price]])-1</f>
        <v>4.3064248649226977E-2</v>
      </c>
      <c r="AI178">
        <v>6.2750762317445004</v>
      </c>
      <c r="AJ178">
        <v>107.69999999999899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0.57999999999999996</v>
      </c>
      <c r="AM178" t="s">
        <v>10296</v>
      </c>
      <c r="AN178">
        <v>19.559999999999999</v>
      </c>
      <c r="AO178" t="s">
        <v>10296</v>
      </c>
      <c r="AP178">
        <v>6.1180241242123998E-2</v>
      </c>
      <c r="AQ178">
        <f>(Table2[[#This Row],[Sharpe Ratio]]-AVERAGE(Table2[Sharpe Ratio]))/_xlfn.STDEV.P(Table2[Sharpe Ratio])</f>
        <v>6.0300291022784717E-2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6.7754570286739613</v>
      </c>
      <c r="AS178">
        <f>_xlfn.RANK.AVG(Table2[[#This Row],[1Y Return vs Nifty Z-Score]],Table2[1Y Return vs Nifty Z-Score])</f>
        <v>270</v>
      </c>
      <c r="AT178">
        <f>_xlfn.RANK.AVG(Table2[[#This Row],[6M Return vs Nifty Z-Score]],Table2[6M Return vs Nifty Z-Score])</f>
        <v>66</v>
      </c>
      <c r="AU178">
        <f>_xlfn.RANK.AVG(Table2[[#This Row],[Sharpe Ratio Z-Score]],Table2[Sharpe Ratio Z-Score])</f>
        <v>316</v>
      </c>
      <c r="AV178">
        <f>(Table2[[#This Row],[Rank 1Y]]+Table2[[#This Row],[Rank 6M]]+Table2[[#This Row],[Rank Sharpe]])/3</f>
        <v>217.33333333333334</v>
      </c>
    </row>
    <row r="179" spans="1:48" x14ac:dyDescent="0.3">
      <c r="A179" t="s">
        <v>561</v>
      </c>
      <c r="B179" t="s">
        <v>562</v>
      </c>
      <c r="C179" t="s">
        <v>10259</v>
      </c>
      <c r="D179" t="s">
        <v>183</v>
      </c>
      <c r="E179">
        <v>35404.750957999</v>
      </c>
      <c r="F179">
        <v>192.77</v>
      </c>
      <c r="G179">
        <v>74.899225342809501</v>
      </c>
      <c r="H179">
        <f>(Table2[[#This Row],[1Y Return vs Nifty]]-AVERAGE(Table2[1Y Return vs Nifty]))/_xlfn.STDEV.P(Table2[1Y Return vs Nifty])</f>
        <v>0.52449591925888195</v>
      </c>
      <c r="I179">
        <v>-8.2225143015136296E-2</v>
      </c>
      <c r="J179">
        <f>(Table2[[#This Row],[1M Return vs Nifty]]-AVERAGE(Table2[1M Return vs Nifty]))/_xlfn.STDEV.P(Table2[1M Return vs Nifty])</f>
        <v>-0.20867070177528921</v>
      </c>
      <c r="K179">
        <v>15.820316113233099</v>
      </c>
      <c r="L179">
        <f>(Table2[[#This Row],[6M Return vs Nifty]]-AVERAGE(Table2[6M Return vs Nifty]))/_xlfn.STDEV.P(Table2[6M Return vs Nifty])</f>
        <v>0.35298410609852443</v>
      </c>
      <c r="M179">
        <v>3.3157241335932199</v>
      </c>
      <c r="N179">
        <f>(Table2[[#This Row],[1W Return vs Nifty]]-AVERAGE(Table2[1W Return vs Nifty]))/_xlfn.STDEV.P(Table2[1W Return vs Nifty])</f>
        <v>0.45651391899337912</v>
      </c>
      <c r="O179">
        <v>191.79</v>
      </c>
      <c r="P179">
        <v>189.18006137290701</v>
      </c>
      <c r="Q179">
        <v>158.16446516989501</v>
      </c>
      <c r="R179">
        <v>53.0058689142517</v>
      </c>
      <c r="S179" s="2">
        <f>(Table2[[#This Row],[Close Price]]-Table2[[#This Row],[20D EMA]])/Table2[[#This Row],[20D EMA]]</f>
        <v>5.1097554617029993E-3</v>
      </c>
      <c r="T179" s="2">
        <f>(Table2[[#This Row],[Close Price]]-Table2[[#This Row],[50D EMA]])/Table2[[#This Row],[50D EMA]]</f>
        <v>1.8976305436420215E-2</v>
      </c>
      <c r="U179" s="2">
        <f>(Table2[[#This Row],[Close Price]]-Table2[[#This Row],[200D EMA]])/Table2[[#This Row],[200D EMA]]</f>
        <v>0.21879462490473373</v>
      </c>
      <c r="V179">
        <v>0.76626193575794299</v>
      </c>
      <c r="W179">
        <v>184.3</v>
      </c>
      <c r="X179">
        <v>189.43</v>
      </c>
      <c r="Y179">
        <v>189.08</v>
      </c>
      <c r="Z179">
        <v>200.4</v>
      </c>
      <c r="AA179">
        <v>190.64</v>
      </c>
      <c r="AB179">
        <v>200.4</v>
      </c>
      <c r="AC179" s="2">
        <f>(Table2[[#This Row],[Close Price]]/Table2[[#This Row],[Day Low]])-1</f>
        <v>4.5957677699403066E-2</v>
      </c>
      <c r="AD179" s="2">
        <f>(Table2[[#This Row],[Day High]]/Table2[[#This Row],[Close Price]])-1</f>
        <v>-1.7326347460704494E-2</v>
      </c>
      <c r="AE179" s="2">
        <f>(Table2[[#This Row],[Close Price]]/Table2[[#This Row],[Current Week Low]])-1</f>
        <v>1.9515548973979335E-2</v>
      </c>
      <c r="AF179" s="2">
        <f>(Table2[[#This Row],[Current Week High]]/Table2[[#This Row],[Close Price]])-1</f>
        <v>3.958084764226788E-2</v>
      </c>
      <c r="AG179" s="2">
        <f>(Table2[[#This Row],[Close Price]]/Table2[[#This Row],[Current Month Low]])-1</f>
        <v>1.1172891313470545E-2</v>
      </c>
      <c r="AH179" s="2">
        <f>(Table2[[#This Row],[Current Month High]]/Table2[[#This Row],[Close Price]])-1</f>
        <v>3.958084764226788E-2</v>
      </c>
      <c r="AI179">
        <v>8.4193598588992096</v>
      </c>
      <c r="AJ179">
        <v>123.631090487238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-0.01</v>
      </c>
      <c r="AM179" t="s">
        <v>10295</v>
      </c>
      <c r="AN179">
        <v>-2.97</v>
      </c>
      <c r="AO179" t="s">
        <v>10295</v>
      </c>
      <c r="AP179">
        <v>6.6047200441358006E-2</v>
      </c>
      <c r="AQ179">
        <f>(Table2[[#This Row],[Sharpe Ratio]]-AVERAGE(Table2[Sharpe Ratio]))/_xlfn.STDEV.P(Table2[Sharpe Ratio])</f>
        <v>0.11656683297900536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1.2418900755545017</v>
      </c>
      <c r="AS179">
        <f>_xlfn.RANK.AVG(Table2[[#This Row],[1Y Return vs Nifty Z-Score]],Table2[1Y Return vs Nifty Z-Score])</f>
        <v>152</v>
      </c>
      <c r="AT179">
        <f>_xlfn.RANK.AVG(Table2[[#This Row],[6M Return vs Nifty Z-Score]],Table2[6M Return vs Nifty Z-Score])</f>
        <v>213</v>
      </c>
      <c r="AU179">
        <f>_xlfn.RANK.AVG(Table2[[#This Row],[Sharpe Ratio Z-Score]],Table2[Sharpe Ratio Z-Score])</f>
        <v>299</v>
      </c>
      <c r="AV179">
        <f>(Table2[[#This Row],[Rank 1Y]]+Table2[[#This Row],[Rank 6M]]+Table2[[#This Row],[Rank Sharpe]])/3</f>
        <v>221.33333333333334</v>
      </c>
    </row>
    <row r="180" spans="1:48" x14ac:dyDescent="0.3">
      <c r="A180" t="s">
        <v>976</v>
      </c>
      <c r="B180" t="s">
        <v>977</v>
      </c>
      <c r="C180" t="s">
        <v>10262</v>
      </c>
      <c r="D180" t="s">
        <v>163</v>
      </c>
      <c r="E180">
        <v>14283.055544500001</v>
      </c>
      <c r="F180">
        <v>636.5</v>
      </c>
      <c r="G180">
        <v>35.919884405455498</v>
      </c>
      <c r="H180">
        <f>(Table2[[#This Row],[1Y Return vs Nifty]]-AVERAGE(Table2[1Y Return vs Nifty]))/_xlfn.STDEV.P(Table2[1Y Return vs Nifty])</f>
        <v>-2.2680294478229172E-2</v>
      </c>
      <c r="I180">
        <v>-8.4524573463246302</v>
      </c>
      <c r="J180">
        <f>(Table2[[#This Row],[1M Return vs Nifty]]-AVERAGE(Table2[1M Return vs Nifty]))/_xlfn.STDEV.P(Table2[1M Return vs Nifty])</f>
        <v>-1.0360915491248988</v>
      </c>
      <c r="K180">
        <v>3.7174938930517101</v>
      </c>
      <c r="L180">
        <f>(Table2[[#This Row],[6M Return vs Nifty]]-AVERAGE(Table2[6M Return vs Nifty]))/_xlfn.STDEV.P(Table2[6M Return vs Nifty])</f>
        <v>-6.2637635071993575E-2</v>
      </c>
      <c r="M180">
        <v>-3.7651116381774298E-2</v>
      </c>
      <c r="N180">
        <f>(Table2[[#This Row],[1W Return vs Nifty]]-AVERAGE(Table2[1W Return vs Nifty]))/_xlfn.STDEV.P(Table2[1W Return vs Nifty])</f>
        <v>-0.25996538319107859</v>
      </c>
      <c r="O180">
        <v>635.47</v>
      </c>
      <c r="P180">
        <v>618.34677008876497</v>
      </c>
      <c r="Q180">
        <v>522.15678342174601</v>
      </c>
      <c r="R180">
        <v>51.605511572472999</v>
      </c>
      <c r="S180" s="2">
        <f>(Table2[[#This Row],[Close Price]]-Table2[[#This Row],[20D EMA]])/Table2[[#This Row],[20D EMA]]</f>
        <v>1.6208475616472416E-3</v>
      </c>
      <c r="T180" s="2">
        <f>(Table2[[#This Row],[Close Price]]-Table2[[#This Row],[50D EMA]])/Table2[[#This Row],[50D EMA]]</f>
        <v>2.9357685346410228E-2</v>
      </c>
      <c r="U180" s="2">
        <f>(Table2[[#This Row],[Close Price]]-Table2[[#This Row],[200D EMA]])/Table2[[#This Row],[200D EMA]]</f>
        <v>0.21898253591373718</v>
      </c>
      <c r="V180">
        <v>1.1385860351109001</v>
      </c>
      <c r="W180">
        <v>623.79999999999995</v>
      </c>
      <c r="X180">
        <v>642</v>
      </c>
      <c r="Y180">
        <v>617.9</v>
      </c>
      <c r="Z180">
        <v>652</v>
      </c>
      <c r="AA180">
        <v>626</v>
      </c>
      <c r="AB180">
        <v>639.5</v>
      </c>
      <c r="AC180" s="2">
        <f>(Table2[[#This Row],[Close Price]]/Table2[[#This Row],[Day Low]])-1</f>
        <v>2.0359089451747359E-2</v>
      </c>
      <c r="AD180" s="2">
        <f>(Table2[[#This Row],[Day High]]/Table2[[#This Row],[Close Price]])-1</f>
        <v>8.6410054988217411E-3</v>
      </c>
      <c r="AE180" s="2">
        <f>(Table2[[#This Row],[Close Price]]/Table2[[#This Row],[Current Week Low]])-1</f>
        <v>3.0101958245670968E-2</v>
      </c>
      <c r="AF180" s="2">
        <f>(Table2[[#This Row],[Current Week High]]/Table2[[#This Row],[Close Price]])-1</f>
        <v>2.4351924587588281E-2</v>
      </c>
      <c r="AG180" s="2">
        <f>(Table2[[#This Row],[Close Price]]/Table2[[#This Row],[Current Month Low]])-1</f>
        <v>1.6773162939297093E-2</v>
      </c>
      <c r="AH180" s="2">
        <f>(Table2[[#This Row],[Current Month High]]/Table2[[#This Row],[Close Price]])-1</f>
        <v>4.7132757266299397E-3</v>
      </c>
      <c r="AI180">
        <v>12.6080125687352</v>
      </c>
      <c r="AJ180">
        <v>83.919670591634699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0.03</v>
      </c>
      <c r="AM180" t="s">
        <v>10296</v>
      </c>
      <c r="AN180">
        <v>-3.68</v>
      </c>
      <c r="AO180" t="s">
        <v>10295</v>
      </c>
      <c r="AP180">
        <v>0.208806666852763</v>
      </c>
      <c r="AQ180">
        <f>(Table2[[#This Row],[Sharpe Ratio]]-AVERAGE(Table2[Sharpe Ratio]))/_xlfn.STDEV.P(Table2[Sharpe Ratio])</f>
        <v>1.7669980730332073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0.38562321116700721</v>
      </c>
      <c r="AS180">
        <f>_xlfn.RANK.AVG(Table2[[#This Row],[1Y Return vs Nifty Z-Score]],Table2[1Y Return vs Nifty Z-Score])</f>
        <v>294</v>
      </c>
      <c r="AT180">
        <f>_xlfn.RANK.AVG(Table2[[#This Row],[6M Return vs Nifty Z-Score]],Table2[6M Return vs Nifty Z-Score])</f>
        <v>344</v>
      </c>
      <c r="AU180">
        <f>_xlfn.RANK.AVG(Table2[[#This Row],[Sharpe Ratio Z-Score]],Table2[Sharpe Ratio Z-Score])</f>
        <v>27</v>
      </c>
      <c r="AV180">
        <f>(Table2[[#This Row],[Rank 1Y]]+Table2[[#This Row],[Rank 6M]]+Table2[[#This Row],[Rank Sharpe]])/3</f>
        <v>221.66666666666666</v>
      </c>
    </row>
    <row r="181" spans="1:48" x14ac:dyDescent="0.3">
      <c r="A181" t="s">
        <v>951</v>
      </c>
      <c r="B181" t="s">
        <v>952</v>
      </c>
      <c r="C181" t="s">
        <v>10257</v>
      </c>
      <c r="D181" t="s">
        <v>62</v>
      </c>
      <c r="E181">
        <v>15305.584415400001</v>
      </c>
      <c r="F181">
        <v>631.5</v>
      </c>
      <c r="G181">
        <v>66.849853727479896</v>
      </c>
      <c r="H181">
        <f>(Table2[[#This Row],[1Y Return vs Nifty]]-AVERAGE(Table2[1Y Return vs Nifty]))/_xlfn.STDEV.P(Table2[1Y Return vs Nifty])</f>
        <v>0.41150209798012716</v>
      </c>
      <c r="I181">
        <v>24.260803771636098</v>
      </c>
      <c r="J181">
        <f>(Table2[[#This Row],[1M Return vs Nifty]]-AVERAGE(Table2[1M Return vs Nifty]))/_xlfn.STDEV.P(Table2[1M Return vs Nifty])</f>
        <v>2.1977057430326439</v>
      </c>
      <c r="K181">
        <v>37.931179591825</v>
      </c>
      <c r="L181">
        <f>(Table2[[#This Row],[6M Return vs Nifty]]-AVERAGE(Table2[6M Return vs Nifty]))/_xlfn.STDEV.P(Table2[6M Return vs Nifty])</f>
        <v>1.1122909364039482</v>
      </c>
      <c r="M181">
        <v>15.194184251507</v>
      </c>
      <c r="N181">
        <f>(Table2[[#This Row],[1W Return vs Nifty]]-AVERAGE(Table2[1W Return vs Nifty]))/_xlfn.STDEV.P(Table2[1W Return vs Nifty])</f>
        <v>2.9944555992071398</v>
      </c>
      <c r="O181">
        <v>547.66999999999996</v>
      </c>
      <c r="P181">
        <v>505.80172059639199</v>
      </c>
      <c r="Q181">
        <v>434.37907906253599</v>
      </c>
      <c r="R181">
        <v>92.257246261139002</v>
      </c>
      <c r="S181" s="2">
        <f>(Table2[[#This Row],[Close Price]]-Table2[[#This Row],[20D EMA]])/Table2[[#This Row],[20D EMA]]</f>
        <v>0.15306662771376933</v>
      </c>
      <c r="T181" s="2">
        <f>(Table2[[#This Row],[Close Price]]-Table2[[#This Row],[50D EMA]])/Table2[[#This Row],[50D EMA]]</f>
        <v>0.24851295336717494</v>
      </c>
      <c r="U181" s="2">
        <f>(Table2[[#This Row],[Close Price]]-Table2[[#This Row],[200D EMA]])/Table2[[#This Row],[200D EMA]]</f>
        <v>0.45379929752345466</v>
      </c>
      <c r="V181">
        <v>1.5663811852618299</v>
      </c>
      <c r="W181">
        <v>622.1</v>
      </c>
      <c r="X181">
        <v>647.85</v>
      </c>
      <c r="Y181">
        <v>557.85</v>
      </c>
      <c r="Z181">
        <v>634.70000000000005</v>
      </c>
      <c r="AA181">
        <v>624.95000000000005</v>
      </c>
      <c r="AB181">
        <v>634.70000000000005</v>
      </c>
      <c r="AC181" s="2">
        <f>(Table2[[#This Row],[Close Price]]/Table2[[#This Row],[Day Low]])-1</f>
        <v>1.5110110914643871E-2</v>
      </c>
      <c r="AD181" s="2">
        <f>(Table2[[#This Row],[Day High]]/Table2[[#This Row],[Close Price]])-1</f>
        <v>2.5890736342042864E-2</v>
      </c>
      <c r="AE181" s="2">
        <f>(Table2[[#This Row],[Close Price]]/Table2[[#This Row],[Current Week Low]])-1</f>
        <v>0.13202473783275059</v>
      </c>
      <c r="AF181" s="2">
        <f>(Table2[[#This Row],[Current Week High]]/Table2[[#This Row],[Close Price]])-1</f>
        <v>5.067300079176551E-3</v>
      </c>
      <c r="AG181" s="2">
        <f>(Table2[[#This Row],[Close Price]]/Table2[[#This Row],[Current Month Low]])-1</f>
        <v>1.0480838467077369E-2</v>
      </c>
      <c r="AH181" s="2">
        <f>(Table2[[#This Row],[Current Month High]]/Table2[[#This Row],[Close Price]])-1</f>
        <v>5.067300079176551E-3</v>
      </c>
      <c r="AI181">
        <v>0.50673000791765499</v>
      </c>
      <c r="AJ181">
        <v>119.49947862356601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0.37</v>
      </c>
      <c r="AM181" t="s">
        <v>10296</v>
      </c>
      <c r="AN181">
        <v>21.41</v>
      </c>
      <c r="AO181" t="s">
        <v>10296</v>
      </c>
      <c r="AP181">
        <v>3.7212967434099999E-2</v>
      </c>
      <c r="AQ181">
        <f>(Table2[[#This Row],[Sharpe Ratio]]-AVERAGE(Table2[Sharpe Ratio]))/_xlfn.STDEV.P(Table2[Sharpe Ratio])</f>
        <v>-0.21678352293391623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6.4991708536899431</v>
      </c>
      <c r="AS181">
        <f>_xlfn.RANK.AVG(Table2[[#This Row],[1Y Return vs Nifty Z-Score]],Table2[1Y Return vs Nifty Z-Score])</f>
        <v>185</v>
      </c>
      <c r="AT181">
        <f>_xlfn.RANK.AVG(Table2[[#This Row],[6M Return vs Nifty Z-Score]],Table2[6M Return vs Nifty Z-Score])</f>
        <v>89</v>
      </c>
      <c r="AU181">
        <f>_xlfn.RANK.AVG(Table2[[#This Row],[Sharpe Ratio Z-Score]],Table2[Sharpe Ratio Z-Score])</f>
        <v>394</v>
      </c>
      <c r="AV181">
        <f>(Table2[[#This Row],[Rank 1Y]]+Table2[[#This Row],[Rank 6M]]+Table2[[#This Row],[Rank Sharpe]])/3</f>
        <v>222.66666666666666</v>
      </c>
    </row>
    <row r="182" spans="1:48" x14ac:dyDescent="0.3">
      <c r="A182" t="s">
        <v>1249</v>
      </c>
      <c r="B182" t="s">
        <v>1250</v>
      </c>
      <c r="C182" t="s">
        <v>10260</v>
      </c>
      <c r="D182" t="s">
        <v>295</v>
      </c>
      <c r="E182">
        <v>9181.4208353100003</v>
      </c>
      <c r="F182">
        <v>564.1</v>
      </c>
      <c r="G182">
        <v>15.9226209614616</v>
      </c>
      <c r="H182">
        <f>(Table2[[#This Row],[1Y Return vs Nifty]]-AVERAGE(Table2[1Y Return vs Nifty]))/_xlfn.STDEV.P(Table2[1Y Return vs Nifty])</f>
        <v>-0.30339378611919099</v>
      </c>
      <c r="I182">
        <v>7.8419180446301002</v>
      </c>
      <c r="J182">
        <f>(Table2[[#This Row],[1M Return vs Nifty]]-AVERAGE(Table2[1M Return vs Nifty]))/_xlfn.STDEV.P(Table2[1M Return vs Nifty])</f>
        <v>0.57465299959689653</v>
      </c>
      <c r="K182">
        <v>33.587539106633798</v>
      </c>
      <c r="L182">
        <f>(Table2[[#This Row],[6M Return vs Nifty]]-AVERAGE(Table2[6M Return vs Nifty]))/_xlfn.STDEV.P(Table2[6M Return vs Nifty])</f>
        <v>0.96312643670043485</v>
      </c>
      <c r="M182">
        <v>1.18543167108771</v>
      </c>
      <c r="N182">
        <f>(Table2[[#This Row],[1W Return vs Nifty]]-AVERAGE(Table2[1W Return vs Nifty]))/_xlfn.STDEV.P(Table2[1W Return vs Nifty])</f>
        <v>1.3574443351554715E-3</v>
      </c>
      <c r="O182">
        <v>541.61</v>
      </c>
      <c r="P182">
        <v>502.23315759625501</v>
      </c>
      <c r="Q182">
        <v>426.06094424110898</v>
      </c>
      <c r="R182">
        <v>58.725313692450001</v>
      </c>
      <c r="S182" s="2">
        <f>(Table2[[#This Row],[Close Price]]-Table2[[#This Row],[20D EMA]])/Table2[[#This Row],[20D EMA]]</f>
        <v>4.1524344085227392E-2</v>
      </c>
      <c r="T182" s="2">
        <f>(Table2[[#This Row],[Close Price]]-Table2[[#This Row],[50D EMA]])/Table2[[#This Row],[50D EMA]]</f>
        <v>0.1231835084323121</v>
      </c>
      <c r="U182" s="2">
        <f>(Table2[[#This Row],[Close Price]]-Table2[[#This Row],[200D EMA]])/Table2[[#This Row],[200D EMA]]</f>
        <v>0.3239889917738491</v>
      </c>
      <c r="V182">
        <v>0.86251775404735398</v>
      </c>
      <c r="W182">
        <v>557.5</v>
      </c>
      <c r="X182">
        <v>569.95000000000005</v>
      </c>
      <c r="Y182">
        <v>559.79999999999995</v>
      </c>
      <c r="Z182">
        <v>594.6</v>
      </c>
      <c r="AA182">
        <v>559.79999999999995</v>
      </c>
      <c r="AB182">
        <v>575</v>
      </c>
      <c r="AC182" s="2">
        <f>(Table2[[#This Row],[Close Price]]/Table2[[#This Row],[Day Low]])-1</f>
        <v>1.1838565022421532E-2</v>
      </c>
      <c r="AD182" s="2">
        <f>(Table2[[#This Row],[Day High]]/Table2[[#This Row],[Close Price]])-1</f>
        <v>1.0370501684098699E-2</v>
      </c>
      <c r="AE182" s="2">
        <f>(Table2[[#This Row],[Close Price]]/Table2[[#This Row],[Current Week Low]])-1</f>
        <v>7.6813147552698968E-3</v>
      </c>
      <c r="AF182" s="2">
        <f>(Table2[[#This Row],[Current Week High]]/Table2[[#This Row],[Close Price]])-1</f>
        <v>5.4068427583761736E-2</v>
      </c>
      <c r="AG182" s="2">
        <f>(Table2[[#This Row],[Close Price]]/Table2[[#This Row],[Current Month Low]])-1</f>
        <v>7.6813147552698968E-3</v>
      </c>
      <c r="AH182" s="2">
        <f>(Table2[[#This Row],[Current Month High]]/Table2[[#This Row],[Close Price]])-1</f>
        <v>1.9322815103705038E-2</v>
      </c>
      <c r="AI182">
        <v>5.40684275837617</v>
      </c>
      <c r="AJ182">
        <v>65.2798124816876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0.14000000000000001</v>
      </c>
      <c r="AM182" t="s">
        <v>10296</v>
      </c>
      <c r="AN182">
        <v>6.13</v>
      </c>
      <c r="AO182" t="s">
        <v>10296</v>
      </c>
      <c r="AP182">
        <v>0.12765951855989699</v>
      </c>
      <c r="AQ182">
        <f>(Table2[[#This Row],[Sharpe Ratio]]-AVERAGE(Table2[Sharpe Ratio]))/_xlfn.STDEV.P(Table2[Sharpe Ratio])</f>
        <v>0.82886211644519892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2.0646052109584949</v>
      </c>
      <c r="AS182">
        <f>_xlfn.RANK.AVG(Table2[[#This Row],[1Y Return vs Nifty Z-Score]],Table2[1Y Return vs Nifty Z-Score])</f>
        <v>400</v>
      </c>
      <c r="AT182">
        <f>_xlfn.RANK.AVG(Table2[[#This Row],[6M Return vs Nifty Z-Score]],Table2[6M Return vs Nifty Z-Score])</f>
        <v>113</v>
      </c>
      <c r="AU182">
        <f>_xlfn.RANK.AVG(Table2[[#This Row],[Sharpe Ratio Z-Score]],Table2[Sharpe Ratio Z-Score])</f>
        <v>155</v>
      </c>
      <c r="AV182">
        <f>(Table2[[#This Row],[Rank 1Y]]+Table2[[#This Row],[Rank 6M]]+Table2[[#This Row],[Rank Sharpe]])/3</f>
        <v>222.66666666666666</v>
      </c>
    </row>
    <row r="183" spans="1:48" x14ac:dyDescent="0.3">
      <c r="A183" t="s">
        <v>1877</v>
      </c>
      <c r="B183" t="s">
        <v>1878</v>
      </c>
      <c r="C183" t="s">
        <v>10251</v>
      </c>
      <c r="D183" t="s">
        <v>295</v>
      </c>
      <c r="E183">
        <v>3747.7555315199902</v>
      </c>
      <c r="F183">
        <v>1372.8</v>
      </c>
      <c r="G183">
        <v>47.139169855119299</v>
      </c>
      <c r="H183">
        <f>(Table2[[#This Row],[1Y Return vs Nifty]]-AVERAGE(Table2[1Y Return vs Nifty]))/_xlfn.STDEV.P(Table2[1Y Return vs Nifty])</f>
        <v>0.13481149439139617</v>
      </c>
      <c r="I183">
        <v>-4.0815348027671403</v>
      </c>
      <c r="J183">
        <f>(Table2[[#This Row],[1M Return vs Nifty]]-AVERAGE(Table2[1M Return vs Nifty]))/_xlfn.STDEV.P(Table2[1M Return vs Nifty])</f>
        <v>-0.60401363935557484</v>
      </c>
      <c r="K183">
        <v>19.8070755588864</v>
      </c>
      <c r="L183">
        <f>(Table2[[#This Row],[6M Return vs Nifty]]-AVERAGE(Table2[6M Return vs Nifty]))/_xlfn.STDEV.P(Table2[6M Return vs Nifty])</f>
        <v>0.48989299166964539</v>
      </c>
      <c r="M183">
        <v>-1.3290697486281799</v>
      </c>
      <c r="N183">
        <f>(Table2[[#This Row],[1W Return vs Nifty]]-AVERAGE(Table2[1W Return vs Nifty]))/_xlfn.STDEV.P(Table2[1W Return vs Nifty])</f>
        <v>-0.53588878915848748</v>
      </c>
      <c r="O183">
        <v>1358.72</v>
      </c>
      <c r="P183">
        <v>1340.83141567845</v>
      </c>
      <c r="Q183">
        <v>1182.4463220553801</v>
      </c>
      <c r="R183">
        <v>68.409852260121696</v>
      </c>
      <c r="S183" s="2">
        <f>(Table2[[#This Row],[Close Price]]-Table2[[#This Row],[20D EMA]])/Table2[[#This Row],[20D EMA]]</f>
        <v>1.0362694300518081E-2</v>
      </c>
      <c r="T183" s="2">
        <f>(Table2[[#This Row],[Close Price]]-Table2[[#This Row],[50D EMA]])/Table2[[#This Row],[50D EMA]]</f>
        <v>2.3842359261379738E-2</v>
      </c>
      <c r="U183" s="2">
        <f>(Table2[[#This Row],[Close Price]]-Table2[[#This Row],[200D EMA]])/Table2[[#This Row],[200D EMA]]</f>
        <v>0.16098293376543199</v>
      </c>
      <c r="V183">
        <v>0.62613377002558201</v>
      </c>
      <c r="W183">
        <v>1355.05</v>
      </c>
      <c r="X183">
        <v>1365</v>
      </c>
      <c r="Y183">
        <v>1351.2</v>
      </c>
      <c r="Z183">
        <v>1378.9</v>
      </c>
      <c r="AA183">
        <v>1357.55</v>
      </c>
      <c r="AB183">
        <v>1374.95</v>
      </c>
      <c r="AC183" s="2">
        <f>(Table2[[#This Row],[Close Price]]/Table2[[#This Row],[Day Low]])-1</f>
        <v>1.3099147632928743E-2</v>
      </c>
      <c r="AD183" s="2">
        <f>(Table2[[#This Row],[Day High]]/Table2[[#This Row],[Close Price]])-1</f>
        <v>-5.6818181818181213E-3</v>
      </c>
      <c r="AE183" s="2">
        <f>(Table2[[#This Row],[Close Price]]/Table2[[#This Row],[Current Week Low]])-1</f>
        <v>1.5985790408525657E-2</v>
      </c>
      <c r="AF183" s="2">
        <f>(Table2[[#This Row],[Current Week High]]/Table2[[#This Row],[Close Price]])-1</f>
        <v>4.4434731934732685E-3</v>
      </c>
      <c r="AG183" s="2">
        <f>(Table2[[#This Row],[Close Price]]/Table2[[#This Row],[Current Month Low]])-1</f>
        <v>1.1233472063644001E-2</v>
      </c>
      <c r="AH183" s="2">
        <f>(Table2[[#This Row],[Current Month High]]/Table2[[#This Row],[Close Price]])-1</f>
        <v>1.5661421911421503E-3</v>
      </c>
      <c r="AI183">
        <v>3.0740093240093098</v>
      </c>
      <c r="AJ183">
        <v>81.096233757667704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-0.14000000000000001</v>
      </c>
      <c r="AM183" t="s">
        <v>10295</v>
      </c>
      <c r="AN183">
        <v>0.9</v>
      </c>
      <c r="AO183" t="s">
        <v>10296</v>
      </c>
      <c r="AP183">
        <v>9.0889761357490995E-2</v>
      </c>
      <c r="AQ183">
        <f>(Table2[[#This Row],[Sharpe Ratio]]-AVERAGE(Table2[Sharpe Ratio]))/_xlfn.STDEV.P(Table2[Sharpe Ratio])</f>
        <v>0.40376977404897751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-0.11142816840404324</v>
      </c>
      <c r="AS183">
        <f>_xlfn.RANK.AVG(Table2[[#This Row],[1Y Return vs Nifty Z-Score]],Table2[1Y Return vs Nifty Z-Score])</f>
        <v>250</v>
      </c>
      <c r="AT183">
        <f>_xlfn.RANK.AVG(Table2[[#This Row],[6M Return vs Nifty Z-Score]],Table2[6M Return vs Nifty Z-Score])</f>
        <v>186</v>
      </c>
      <c r="AU183">
        <f>_xlfn.RANK.AVG(Table2[[#This Row],[Sharpe Ratio Z-Score]],Table2[Sharpe Ratio Z-Score])</f>
        <v>234</v>
      </c>
      <c r="AV183">
        <f>(Table2[[#This Row],[Rank 1Y]]+Table2[[#This Row],[Rank 6M]]+Table2[[#This Row],[Rank Sharpe]])/3</f>
        <v>223.33333333333334</v>
      </c>
    </row>
    <row r="184" spans="1:48" x14ac:dyDescent="0.3">
      <c r="A184" t="s">
        <v>1243</v>
      </c>
      <c r="B184" t="s">
        <v>1244</v>
      </c>
      <c r="C184" t="s">
        <v>10257</v>
      </c>
      <c r="D184" t="s">
        <v>62</v>
      </c>
      <c r="E184">
        <v>9317.9529452520001</v>
      </c>
      <c r="F184">
        <v>205.62</v>
      </c>
      <c r="G184">
        <v>49.075691879844697</v>
      </c>
      <c r="H184">
        <f>(Table2[[#This Row],[1Y Return vs Nifty]]-AVERAGE(Table2[1Y Return vs Nifty]))/_xlfn.STDEV.P(Table2[1Y Return vs Nifty])</f>
        <v>0.16199560689372769</v>
      </c>
      <c r="I184">
        <v>28.695822647251099</v>
      </c>
      <c r="J184">
        <f>(Table2[[#This Row],[1M Return vs Nifty]]-AVERAGE(Table2[1M Return vs Nifty]))/_xlfn.STDEV.P(Table2[1M Return vs Nifty])</f>
        <v>2.6361197543693842</v>
      </c>
      <c r="K184">
        <v>19.916227351142101</v>
      </c>
      <c r="L184">
        <f>(Table2[[#This Row],[6M Return vs Nifty]]-AVERAGE(Table2[6M Return vs Nifty]))/_xlfn.STDEV.P(Table2[6M Return vs Nifty])</f>
        <v>0.49364136185338237</v>
      </c>
      <c r="M184">
        <v>1.6988351695658299</v>
      </c>
      <c r="N184">
        <f>(Table2[[#This Row],[1W Return vs Nifty]]-AVERAGE(Table2[1W Return vs Nifty]))/_xlfn.STDEV.P(Table2[1W Return vs Nifty])</f>
        <v>0.11105079891317524</v>
      </c>
      <c r="O184">
        <v>192.46</v>
      </c>
      <c r="P184">
        <v>179.112790767006</v>
      </c>
      <c r="Q184">
        <v>154.096767583359</v>
      </c>
      <c r="R184">
        <v>66.269131598392093</v>
      </c>
      <c r="S184" s="2">
        <f>(Table2[[#This Row],[Close Price]]-Table2[[#This Row],[20D EMA]])/Table2[[#This Row],[20D EMA]]</f>
        <v>6.8377844746960389E-2</v>
      </c>
      <c r="T184" s="2">
        <f>(Table2[[#This Row],[Close Price]]-Table2[[#This Row],[50D EMA]])/Table2[[#This Row],[50D EMA]]</f>
        <v>0.14799171583159118</v>
      </c>
      <c r="U184" s="2">
        <f>(Table2[[#This Row],[Close Price]]-Table2[[#This Row],[200D EMA]])/Table2[[#This Row],[200D EMA]]</f>
        <v>0.33435634779794715</v>
      </c>
      <c r="V184">
        <v>1.2038472865034699</v>
      </c>
      <c r="W184">
        <v>198.51</v>
      </c>
      <c r="X184">
        <v>208.35</v>
      </c>
      <c r="Y184">
        <v>200</v>
      </c>
      <c r="Z184">
        <v>216.48</v>
      </c>
      <c r="AA184">
        <v>204.28</v>
      </c>
      <c r="AB184">
        <v>216.48</v>
      </c>
      <c r="AC184" s="2">
        <f>(Table2[[#This Row],[Close Price]]/Table2[[#This Row],[Day Low]])-1</f>
        <v>3.5816835423908122E-2</v>
      </c>
      <c r="AD184" s="2">
        <f>(Table2[[#This Row],[Day High]]/Table2[[#This Row],[Close Price]])-1</f>
        <v>1.3276918587685982E-2</v>
      </c>
      <c r="AE184" s="2">
        <f>(Table2[[#This Row],[Close Price]]/Table2[[#This Row],[Current Week Low]])-1</f>
        <v>2.8100000000000014E-2</v>
      </c>
      <c r="AF184" s="2">
        <f>(Table2[[#This Row],[Current Week High]]/Table2[[#This Row],[Close Price]])-1</f>
        <v>5.2815873942223535E-2</v>
      </c>
      <c r="AG184" s="2">
        <f>(Table2[[#This Row],[Close Price]]/Table2[[#This Row],[Current Month Low]])-1</f>
        <v>6.5596240454277588E-3</v>
      </c>
      <c r="AH184" s="2">
        <f>(Table2[[#This Row],[Current Month High]]/Table2[[#This Row],[Close Price]])-1</f>
        <v>5.2815873942223535E-2</v>
      </c>
      <c r="AI184">
        <v>5.2815873942223499</v>
      </c>
      <c r="AJ184">
        <v>111.000513083632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0.12</v>
      </c>
      <c r="AM184" t="s">
        <v>10296</v>
      </c>
      <c r="AN184">
        <v>9.4499999999999993</v>
      </c>
      <c r="AO184" t="s">
        <v>10296</v>
      </c>
      <c r="AP184">
        <v>8.7370192805173996E-2</v>
      </c>
      <c r="AQ184">
        <f>(Table2[[#This Row],[Sharpe Ratio]]-AVERAGE(Table2[Sharpe Ratio]))/_xlfn.STDEV.P(Table2[Sharpe Ratio])</f>
        <v>0.36308031200296181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3.7658878340326316</v>
      </c>
      <c r="AS184">
        <f>_xlfn.RANK.AVG(Table2[[#This Row],[1Y Return vs Nifty Z-Score]],Table2[1Y Return vs Nifty Z-Score])</f>
        <v>243</v>
      </c>
      <c r="AT184">
        <f>_xlfn.RANK.AVG(Table2[[#This Row],[6M Return vs Nifty Z-Score]],Table2[6M Return vs Nifty Z-Score])</f>
        <v>184</v>
      </c>
      <c r="AU184">
        <f>_xlfn.RANK.AVG(Table2[[#This Row],[Sharpe Ratio Z-Score]],Table2[Sharpe Ratio Z-Score])</f>
        <v>244</v>
      </c>
      <c r="AV184">
        <f>(Table2[[#This Row],[Rank 1Y]]+Table2[[#This Row],[Rank 6M]]+Table2[[#This Row],[Rank Sharpe]])/3</f>
        <v>223.66666666666666</v>
      </c>
    </row>
    <row r="185" spans="1:48" x14ac:dyDescent="0.3">
      <c r="A185" t="s">
        <v>320</v>
      </c>
      <c r="B185" t="s">
        <v>321</v>
      </c>
      <c r="C185" t="s">
        <v>10250</v>
      </c>
      <c r="D185" t="s">
        <v>18</v>
      </c>
      <c r="E185">
        <v>83282.973315380004</v>
      </c>
      <c r="F185">
        <v>391.4</v>
      </c>
      <c r="G185">
        <v>79.220831917006606</v>
      </c>
      <c r="H185">
        <f>(Table2[[#This Row],[1Y Return vs Nifty]]-AVERAGE(Table2[1Y Return vs Nifty]))/_xlfn.STDEV.P(Table2[1Y Return vs Nifty])</f>
        <v>0.5851608834595593</v>
      </c>
      <c r="I185">
        <v>15.0227908129367</v>
      </c>
      <c r="J185">
        <f>(Table2[[#This Row],[1M Return vs Nifty]]-AVERAGE(Table2[1M Return vs Nifty]))/_xlfn.STDEV.P(Table2[1M Return vs Nifty])</f>
        <v>1.2845023426429283</v>
      </c>
      <c r="K185">
        <v>10.7700700327749</v>
      </c>
      <c r="L185">
        <f>(Table2[[#This Row],[6M Return vs Nifty]]-AVERAGE(Table2[6M Return vs Nifty]))/_xlfn.STDEV.P(Table2[6M Return vs Nifty])</f>
        <v>0.17955413818578725</v>
      </c>
      <c r="M185">
        <v>10.0147840515524</v>
      </c>
      <c r="N185">
        <f>(Table2[[#This Row],[1W Return vs Nifty]]-AVERAGE(Table2[1W Return vs Nifty]))/_xlfn.STDEV.P(Table2[1W Return vs Nifty])</f>
        <v>1.8878293601588303</v>
      </c>
      <c r="O185">
        <v>363.2</v>
      </c>
      <c r="P185">
        <v>350.99457655441802</v>
      </c>
      <c r="Q185">
        <v>305.25969568181603</v>
      </c>
      <c r="R185">
        <v>76.750119255886204</v>
      </c>
      <c r="S185" s="2">
        <f>(Table2[[#This Row],[Close Price]]-Table2[[#This Row],[20D EMA]])/Table2[[#This Row],[20D EMA]]</f>
        <v>7.7643171806167366E-2</v>
      </c>
      <c r="T185" s="2">
        <f>(Table2[[#This Row],[Close Price]]-Table2[[#This Row],[50D EMA]])/Table2[[#This Row],[50D EMA]]</f>
        <v>0.11511694523096862</v>
      </c>
      <c r="U185" s="2">
        <f>(Table2[[#This Row],[Close Price]]-Table2[[#This Row],[200D EMA]])/Table2[[#This Row],[200D EMA]]</f>
        <v>0.28218695601390925</v>
      </c>
      <c r="V185">
        <v>1.3012587422653401</v>
      </c>
      <c r="W185">
        <v>383.85</v>
      </c>
      <c r="X185">
        <v>398.5</v>
      </c>
      <c r="Y185">
        <v>370.1</v>
      </c>
      <c r="Z185">
        <v>406.6</v>
      </c>
      <c r="AA185">
        <v>384.75</v>
      </c>
      <c r="AB185">
        <v>393.5</v>
      </c>
      <c r="AC185" s="2">
        <f>(Table2[[#This Row],[Close Price]]/Table2[[#This Row],[Day Low]])-1</f>
        <v>1.966914159176758E-2</v>
      </c>
      <c r="AD185" s="2">
        <f>(Table2[[#This Row],[Day High]]/Table2[[#This Row],[Close Price]])-1</f>
        <v>1.8140010219724223E-2</v>
      </c>
      <c r="AE185" s="2">
        <f>(Table2[[#This Row],[Close Price]]/Table2[[#This Row],[Current Week Low]])-1</f>
        <v>5.7552012969467548E-2</v>
      </c>
      <c r="AF185" s="2">
        <f>(Table2[[#This Row],[Current Week High]]/Table2[[#This Row],[Close Price]])-1</f>
        <v>3.8834951456310884E-2</v>
      </c>
      <c r="AG185" s="2">
        <f>(Table2[[#This Row],[Close Price]]/Table2[[#This Row],[Current Month Low]])-1</f>
        <v>1.7283950617283939E-2</v>
      </c>
      <c r="AH185" s="2">
        <f>(Table2[[#This Row],[Current Month High]]/Table2[[#This Row],[Close Price]])-1</f>
        <v>5.3653551354113649E-3</v>
      </c>
      <c r="AI185">
        <v>3.88349514563108</v>
      </c>
      <c r="AJ185">
        <v>145.443143812709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0.05</v>
      </c>
      <c r="AM185" t="s">
        <v>10296</v>
      </c>
      <c r="AN185">
        <v>12.46</v>
      </c>
      <c r="AO185" t="s">
        <v>10296</v>
      </c>
      <c r="AP185">
        <v>7.5122724909870001E-2</v>
      </c>
      <c r="AQ185">
        <f>(Table2[[#This Row],[Sharpe Ratio]]-AVERAGE(Table2[Sharpe Ratio]))/_xlfn.STDEV.P(Table2[Sharpe Ratio])</f>
        <v>0.22148827517285116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4.1585349996199561</v>
      </c>
      <c r="AS185">
        <f>_xlfn.RANK.AVG(Table2[[#This Row],[1Y Return vs Nifty Z-Score]],Table2[1Y Return vs Nifty Z-Score])</f>
        <v>138</v>
      </c>
      <c r="AT185">
        <f>_xlfn.RANK.AVG(Table2[[#This Row],[6M Return vs Nifty Z-Score]],Table2[6M Return vs Nifty Z-Score])</f>
        <v>267</v>
      </c>
      <c r="AU185">
        <f>_xlfn.RANK.AVG(Table2[[#This Row],[Sharpe Ratio Z-Score]],Table2[Sharpe Ratio Z-Score])</f>
        <v>271</v>
      </c>
      <c r="AV185">
        <f>(Table2[[#This Row],[Rank 1Y]]+Table2[[#This Row],[Rank 6M]]+Table2[[#This Row],[Rank Sharpe]])/3</f>
        <v>225.33333333333334</v>
      </c>
    </row>
    <row r="186" spans="1:48" x14ac:dyDescent="0.3">
      <c r="A186" t="s">
        <v>720</v>
      </c>
      <c r="B186" t="s">
        <v>721</v>
      </c>
      <c r="C186" t="s">
        <v>10262</v>
      </c>
      <c r="D186" t="s">
        <v>533</v>
      </c>
      <c r="E186">
        <v>23310.250268175001</v>
      </c>
      <c r="F186">
        <v>1524.15</v>
      </c>
      <c r="G186">
        <v>24.507338063147401</v>
      </c>
      <c r="H186">
        <f>(Table2[[#This Row],[1Y Return vs Nifty]]-AVERAGE(Table2[1Y Return vs Nifty]))/_xlfn.STDEV.P(Table2[1Y Return vs Nifty])</f>
        <v>-0.18288500154907586</v>
      </c>
      <c r="I186">
        <v>-6.7825417419214196</v>
      </c>
      <c r="J186">
        <f>(Table2[[#This Row],[1M Return vs Nifty]]-AVERAGE(Table2[1M Return vs Nifty]))/_xlfn.STDEV.P(Table2[1M Return vs Nifty])</f>
        <v>-0.87101572436446706</v>
      </c>
      <c r="K186">
        <v>24.2902461019086</v>
      </c>
      <c r="L186">
        <f>(Table2[[#This Row],[6M Return vs Nifty]]-AVERAGE(Table2[6M Return vs Nifty]))/_xlfn.STDEV.P(Table2[6M Return vs Nifty])</f>
        <v>0.64384907837049898</v>
      </c>
      <c r="M186">
        <v>-3.2520828683396998</v>
      </c>
      <c r="N186">
        <f>(Table2[[#This Row],[1W Return vs Nifty]]-AVERAGE(Table2[1W Return vs Nifty]))/_xlfn.STDEV.P(Table2[1W Return vs Nifty])</f>
        <v>-0.94675813583024482</v>
      </c>
      <c r="O186">
        <v>1561.2</v>
      </c>
      <c r="P186">
        <v>1486.0908659394599</v>
      </c>
      <c r="Q186">
        <v>1196.9377301079701</v>
      </c>
      <c r="R186">
        <v>39.2697054471058</v>
      </c>
      <c r="S186" s="2">
        <f>(Table2[[#This Row],[Close Price]]-Table2[[#This Row],[20D EMA]])/Table2[[#This Row],[20D EMA]]</f>
        <v>-2.3731744811683289E-2</v>
      </c>
      <c r="T186" s="2">
        <f>(Table2[[#This Row],[Close Price]]-Table2[[#This Row],[50D EMA]])/Table2[[#This Row],[50D EMA]]</f>
        <v>2.5610233487627525E-2</v>
      </c>
      <c r="U186" s="2">
        <f>(Table2[[#This Row],[Close Price]]-Table2[[#This Row],[200D EMA]])/Table2[[#This Row],[200D EMA]]</f>
        <v>0.27337451369547333</v>
      </c>
      <c r="V186">
        <v>0.275442210962006</v>
      </c>
      <c r="W186">
        <v>1498.9</v>
      </c>
      <c r="X186">
        <v>1539.95</v>
      </c>
      <c r="Y186">
        <v>1516</v>
      </c>
      <c r="Z186">
        <v>1611</v>
      </c>
      <c r="AA186">
        <v>1516</v>
      </c>
      <c r="AB186">
        <v>1548.85</v>
      </c>
      <c r="AC186" s="2">
        <f>(Table2[[#This Row],[Close Price]]/Table2[[#This Row],[Day Low]])-1</f>
        <v>1.6845686837013707E-2</v>
      </c>
      <c r="AD186" s="2">
        <f>(Table2[[#This Row],[Day High]]/Table2[[#This Row],[Close Price]])-1</f>
        <v>1.0366433749958937E-2</v>
      </c>
      <c r="AE186" s="2">
        <f>(Table2[[#This Row],[Close Price]]/Table2[[#This Row],[Current Week Low]])-1</f>
        <v>5.3759894459104451E-3</v>
      </c>
      <c r="AF186" s="2">
        <f>(Table2[[#This Row],[Current Week High]]/Table2[[#This Row],[Close Price]])-1</f>
        <v>5.6982580454679521E-2</v>
      </c>
      <c r="AG186" s="2">
        <f>(Table2[[#This Row],[Close Price]]/Table2[[#This Row],[Current Month Low]])-1</f>
        <v>5.3759894459104451E-3</v>
      </c>
      <c r="AH186" s="2">
        <f>(Table2[[#This Row],[Current Month High]]/Table2[[#This Row],[Close Price]])-1</f>
        <v>1.6205754026834551E-2</v>
      </c>
      <c r="AI186">
        <v>11.537578322343499</v>
      </c>
      <c r="AJ186">
        <v>83.356390977443596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0.31</v>
      </c>
      <c r="AM186" t="s">
        <v>10296</v>
      </c>
      <c r="AN186">
        <v>-4.91</v>
      </c>
      <c r="AO186" t="s">
        <v>10295</v>
      </c>
      <c r="AP186">
        <v>0.115236721676582</v>
      </c>
      <c r="AQ186">
        <f>(Table2[[#This Row],[Sharpe Ratio]]-AVERAGE(Table2[Sharpe Ratio]))/_xlfn.STDEV.P(Table2[Sharpe Ratio])</f>
        <v>0.68524311463424048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-0.67156666873904824</v>
      </c>
      <c r="AS186">
        <f>_xlfn.RANK.AVG(Table2[[#This Row],[1Y Return vs Nifty Z-Score]],Table2[1Y Return vs Nifty Z-Score])</f>
        <v>343</v>
      </c>
      <c r="AT186">
        <f>_xlfn.RANK.AVG(Table2[[#This Row],[6M Return vs Nifty Z-Score]],Table2[6M Return vs Nifty Z-Score])</f>
        <v>156</v>
      </c>
      <c r="AU186">
        <f>_xlfn.RANK.AVG(Table2[[#This Row],[Sharpe Ratio Z-Score]],Table2[Sharpe Ratio Z-Score])</f>
        <v>178</v>
      </c>
      <c r="AV186">
        <f>(Table2[[#This Row],[Rank 1Y]]+Table2[[#This Row],[Rank 6M]]+Table2[[#This Row],[Rank Sharpe]])/3</f>
        <v>225.66666666666666</v>
      </c>
    </row>
    <row r="187" spans="1:48" x14ac:dyDescent="0.3">
      <c r="A187" t="s">
        <v>1043</v>
      </c>
      <c r="B187" t="s">
        <v>1044</v>
      </c>
      <c r="C187" t="s">
        <v>10251</v>
      </c>
      <c r="D187" t="s">
        <v>21</v>
      </c>
      <c r="E187">
        <v>12708.459629839999</v>
      </c>
      <c r="F187">
        <v>2254.6</v>
      </c>
      <c r="G187">
        <v>129.127135593226</v>
      </c>
      <c r="H187">
        <f>(Table2[[#This Row],[1Y Return vs Nifty]]-AVERAGE(Table2[1Y Return vs Nifty]))/_xlfn.STDEV.P(Table2[1Y Return vs Nifty])</f>
        <v>1.2857253781506255</v>
      </c>
      <c r="I187">
        <v>-14.7792232386031</v>
      </c>
      <c r="J187">
        <f>(Table2[[#This Row],[1M Return vs Nifty]]-AVERAGE(Table2[1M Return vs Nifty]))/_xlfn.STDEV.P(Table2[1M Return vs Nifty])</f>
        <v>-1.6615100403230092</v>
      </c>
      <c r="K187">
        <v>44.008257195420398</v>
      </c>
      <c r="L187">
        <f>(Table2[[#This Row],[6M Return vs Nifty]]-AVERAGE(Table2[6M Return vs Nifty]))/_xlfn.STDEV.P(Table2[6M Return vs Nifty])</f>
        <v>1.3209832173351659</v>
      </c>
      <c r="M187">
        <v>-5.6200882783898702</v>
      </c>
      <c r="N187">
        <f>(Table2[[#This Row],[1W Return vs Nifty]]-AVERAGE(Table2[1W Return vs Nifty]))/_xlfn.STDEV.P(Table2[1W Return vs Nifty])</f>
        <v>-1.4527041565669394</v>
      </c>
      <c r="O187">
        <v>2413.19</v>
      </c>
      <c r="P187">
        <v>2360.0243429550201</v>
      </c>
      <c r="Q187">
        <v>1711.0203274271</v>
      </c>
      <c r="R187">
        <v>24.169281080664401</v>
      </c>
      <c r="S187" s="2">
        <f>(Table2[[#This Row],[Close Price]]-Table2[[#This Row],[20D EMA]])/Table2[[#This Row],[20D EMA]]</f>
        <v>-6.5717991538171525E-2</v>
      </c>
      <c r="T187" s="2">
        <f>(Table2[[#This Row],[Close Price]]-Table2[[#This Row],[50D EMA]])/Table2[[#This Row],[50D EMA]]</f>
        <v>-4.4670870988990245E-2</v>
      </c>
      <c r="U187" s="2">
        <f>(Table2[[#This Row],[Close Price]]-Table2[[#This Row],[200D EMA]])/Table2[[#This Row],[200D EMA]]</f>
        <v>0.31769328736748143</v>
      </c>
      <c r="V187">
        <v>0.63601104844799805</v>
      </c>
      <c r="W187">
        <v>2210</v>
      </c>
      <c r="X187">
        <v>2421</v>
      </c>
      <c r="Y187">
        <v>2250</v>
      </c>
      <c r="Z187">
        <v>2409</v>
      </c>
      <c r="AA187">
        <v>2250</v>
      </c>
      <c r="AB187">
        <v>2350</v>
      </c>
      <c r="AC187" s="2">
        <f>(Table2[[#This Row],[Close Price]]/Table2[[#This Row],[Day Low]])-1</f>
        <v>2.0180995475113095E-2</v>
      </c>
      <c r="AD187" s="2">
        <f>(Table2[[#This Row],[Day High]]/Table2[[#This Row],[Close Price]])-1</f>
        <v>7.3804666016144882E-2</v>
      </c>
      <c r="AE187" s="2">
        <f>(Table2[[#This Row],[Close Price]]/Table2[[#This Row],[Current Week Low]])-1</f>
        <v>2.0444444444442933E-3</v>
      </c>
      <c r="AF187" s="2">
        <f>(Table2[[#This Row],[Current Week High]]/Table2[[#This Row],[Close Price]])-1</f>
        <v>6.8482214139980568E-2</v>
      </c>
      <c r="AG187" s="2">
        <f>(Table2[[#This Row],[Close Price]]/Table2[[#This Row],[Current Month Low]])-1</f>
        <v>2.0444444444442933E-3</v>
      </c>
      <c r="AH187" s="2">
        <f>(Table2[[#This Row],[Current Month High]]/Table2[[#This Row],[Close Price]])-1</f>
        <v>4.2313492415506193E-2</v>
      </c>
      <c r="AI187">
        <v>22.946420651113201</v>
      </c>
      <c r="AJ187">
        <v>205.25318169509799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-0.08</v>
      </c>
      <c r="AM187" t="s">
        <v>10295</v>
      </c>
      <c r="AN187">
        <v>-6.08</v>
      </c>
      <c r="AO187" t="s">
        <v>10295</v>
      </c>
      <c r="AQ187">
        <f>(Table2[[#This Row],[Sharpe Ratio]]-AVERAGE(Table2[Sharpe Ratio]))/_xlfn.STDEV.P(Table2[Sharpe Ratio])</f>
        <v>-0.64699978481994191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-1.154505386224099</v>
      </c>
      <c r="AS187">
        <f>_xlfn.RANK.AVG(Table2[[#This Row],[1Y Return vs Nifty Z-Score]],Table2[1Y Return vs Nifty Z-Score])</f>
        <v>72</v>
      </c>
      <c r="AT187">
        <f>_xlfn.RANK.AVG(Table2[[#This Row],[6M Return vs Nifty Z-Score]],Table2[6M Return vs Nifty Z-Score])</f>
        <v>73</v>
      </c>
      <c r="AU187">
        <f>_xlfn.RANK.AVG(Table2[[#This Row],[Sharpe Ratio Z-Score]],Table2[Sharpe Ratio Z-Score])</f>
        <v>534.5</v>
      </c>
      <c r="AV187">
        <f>(Table2[[#This Row],[Rank 1Y]]+Table2[[#This Row],[Rank 6M]]+Table2[[#This Row],[Rank Sharpe]])/3</f>
        <v>226.5</v>
      </c>
    </row>
    <row r="188" spans="1:48" x14ac:dyDescent="0.3">
      <c r="A188" t="s">
        <v>775</v>
      </c>
      <c r="B188" t="s">
        <v>776</v>
      </c>
      <c r="C188" t="s">
        <v>10260</v>
      </c>
      <c r="D188" t="s">
        <v>777</v>
      </c>
      <c r="E188">
        <v>20738.052323799999</v>
      </c>
      <c r="F188">
        <v>301</v>
      </c>
      <c r="G188">
        <v>78.297837863188406</v>
      </c>
      <c r="H188">
        <f>(Table2[[#This Row],[1Y Return vs Nifty]]-AVERAGE(Table2[1Y Return vs Nifty]))/_xlfn.STDEV.P(Table2[1Y Return vs Nifty])</f>
        <v>0.57220426645359734</v>
      </c>
      <c r="I188">
        <v>26.284683599680601</v>
      </c>
      <c r="J188">
        <f>(Table2[[#This Row],[1M Return vs Nifty]]-AVERAGE(Table2[1M Return vs Nifty]))/_xlfn.STDEV.P(Table2[1M Return vs Nifty])</f>
        <v>2.3977719205984522</v>
      </c>
      <c r="K188">
        <v>33.738751615402897</v>
      </c>
      <c r="L188">
        <f>(Table2[[#This Row],[6M Return vs Nifty]]-AVERAGE(Table2[6M Return vs Nifty]))/_xlfn.STDEV.P(Table2[6M Return vs Nifty])</f>
        <v>0.96831920951309158</v>
      </c>
      <c r="M188">
        <v>8.9233270819786998</v>
      </c>
      <c r="N188">
        <f>(Table2[[#This Row],[1W Return vs Nifty]]-AVERAGE(Table2[1W Return vs Nifty]))/_xlfn.STDEV.P(Table2[1W Return vs Nifty])</f>
        <v>1.6546295928705259</v>
      </c>
      <c r="O188">
        <v>252.4</v>
      </c>
      <c r="P188">
        <v>231.183465189515</v>
      </c>
      <c r="Q188">
        <v>198.11593447027801</v>
      </c>
      <c r="R188">
        <v>90.322413959956094</v>
      </c>
      <c r="S188" s="2">
        <f>(Table2[[#This Row],[Close Price]]-Table2[[#This Row],[20D EMA]])/Table2[[#This Row],[20D EMA]]</f>
        <v>0.19255150554675116</v>
      </c>
      <c r="T188" s="2">
        <f>(Table2[[#This Row],[Close Price]]-Table2[[#This Row],[50D EMA]])/Table2[[#This Row],[50D EMA]]</f>
        <v>0.3019962295021929</v>
      </c>
      <c r="U188" s="2">
        <f>(Table2[[#This Row],[Close Price]]-Table2[[#This Row],[200D EMA]])/Table2[[#This Row],[200D EMA]]</f>
        <v>0.51931242080458195</v>
      </c>
      <c r="V188">
        <v>2.2766457714436701</v>
      </c>
      <c r="W188">
        <v>291.10000000000002</v>
      </c>
      <c r="X188">
        <v>300.60000000000002</v>
      </c>
      <c r="Y188">
        <v>257.2</v>
      </c>
      <c r="Z188">
        <v>309.3</v>
      </c>
      <c r="AA188">
        <v>273.39999999999998</v>
      </c>
      <c r="AB188">
        <v>309.3</v>
      </c>
      <c r="AC188" s="2">
        <f>(Table2[[#This Row],[Close Price]]/Table2[[#This Row],[Day Low]])-1</f>
        <v>3.4008931638612072E-2</v>
      </c>
      <c r="AD188" s="2">
        <f>(Table2[[#This Row],[Day High]]/Table2[[#This Row],[Close Price]])-1</f>
        <v>-1.3289036544850141E-3</v>
      </c>
      <c r="AE188" s="2">
        <f>(Table2[[#This Row],[Close Price]]/Table2[[#This Row],[Current Week Low]])-1</f>
        <v>0.1702954898911353</v>
      </c>
      <c r="AF188" s="2">
        <f>(Table2[[#This Row],[Current Week High]]/Table2[[#This Row],[Close Price]])-1</f>
        <v>2.757475083056482E-2</v>
      </c>
      <c r="AG188" s="2">
        <f>(Table2[[#This Row],[Close Price]]/Table2[[#This Row],[Current Month Low]])-1</f>
        <v>0.10095098756400889</v>
      </c>
      <c r="AH188" s="2">
        <f>(Table2[[#This Row],[Current Month High]]/Table2[[#This Row],[Close Price]])-1</f>
        <v>2.757475083056482E-2</v>
      </c>
      <c r="AI188">
        <v>2.7574750830564798</v>
      </c>
      <c r="AJ188">
        <v>114.08250355618701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0.28000000000000003</v>
      </c>
      <c r="AM188" t="s">
        <v>10296</v>
      </c>
      <c r="AN188">
        <v>18.98</v>
      </c>
      <c r="AO188" t="s">
        <v>10296</v>
      </c>
      <c r="AP188">
        <v>2.487512172422E-2</v>
      </c>
      <c r="AQ188">
        <f>(Table2[[#This Row],[Sharpe Ratio]]-AVERAGE(Table2[Sharpe Ratio]))/_xlfn.STDEV.P(Table2[Sharpe Ratio])</f>
        <v>-0.35942041074542663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5.2335045786902405</v>
      </c>
      <c r="AS188">
        <f>_xlfn.RANK.AVG(Table2[[#This Row],[1Y Return vs Nifty Z-Score]],Table2[1Y Return vs Nifty Z-Score])</f>
        <v>141</v>
      </c>
      <c r="AT188">
        <f>_xlfn.RANK.AVG(Table2[[#This Row],[6M Return vs Nifty Z-Score]],Table2[6M Return vs Nifty Z-Score])</f>
        <v>110</v>
      </c>
      <c r="AU188">
        <f>_xlfn.RANK.AVG(Table2[[#This Row],[Sharpe Ratio Z-Score]],Table2[Sharpe Ratio Z-Score])</f>
        <v>432</v>
      </c>
      <c r="AV188">
        <f>(Table2[[#This Row],[Rank 1Y]]+Table2[[#This Row],[Rank 6M]]+Table2[[#This Row],[Rank Sharpe]])/3</f>
        <v>227.66666666666666</v>
      </c>
    </row>
    <row r="189" spans="1:48" x14ac:dyDescent="0.3">
      <c r="A189" t="s">
        <v>341</v>
      </c>
      <c r="B189" t="s">
        <v>342</v>
      </c>
      <c r="C189" t="s">
        <v>10251</v>
      </c>
      <c r="D189" t="s">
        <v>295</v>
      </c>
      <c r="E189">
        <v>73383.100193095001</v>
      </c>
      <c r="F189">
        <v>4796.45</v>
      </c>
      <c r="G189">
        <v>74.203000380871103</v>
      </c>
      <c r="H189">
        <f>(Table2[[#This Row],[1Y Return vs Nifty]]-AVERAGE(Table2[1Y Return vs Nifty]))/_xlfn.STDEV.P(Table2[1Y Return vs Nifty])</f>
        <v>0.51472259499475503</v>
      </c>
      <c r="I189">
        <v>10.641461765857599</v>
      </c>
      <c r="J189">
        <f>(Table2[[#This Row],[1M Return vs Nifty]]-AVERAGE(Table2[1M Return vs Nifty]))/_xlfn.STDEV.P(Table2[1M Return vs Nifty])</f>
        <v>0.85139572091524396</v>
      </c>
      <c r="K189">
        <v>0.36517042761230001</v>
      </c>
      <c r="L189">
        <f>(Table2[[#This Row],[6M Return vs Nifty]]-AVERAGE(Table2[6M Return vs Nifty]))/_xlfn.STDEV.P(Table2[6M Return vs Nifty])</f>
        <v>-0.17775942157145938</v>
      </c>
      <c r="M189">
        <v>-1.17525690365838</v>
      </c>
      <c r="N189">
        <f>(Table2[[#This Row],[1W Return vs Nifty]]-AVERAGE(Table2[1W Return vs Nifty]))/_xlfn.STDEV.P(Table2[1W Return vs Nifty])</f>
        <v>-0.50302526759710231</v>
      </c>
      <c r="O189">
        <v>4666.3900000000003</v>
      </c>
      <c r="P189">
        <v>4346.5100259289202</v>
      </c>
      <c r="Q189">
        <v>3773.8109552250298</v>
      </c>
      <c r="R189">
        <v>57.264521851281202</v>
      </c>
      <c r="S189" s="2">
        <f>(Table2[[#This Row],[Close Price]]-Table2[[#This Row],[20D EMA]])/Table2[[#This Row],[20D EMA]]</f>
        <v>2.7871652390820203E-2</v>
      </c>
      <c r="T189" s="2">
        <f>(Table2[[#This Row],[Close Price]]-Table2[[#This Row],[50D EMA]])/Table2[[#This Row],[50D EMA]]</f>
        <v>0.10351752817478435</v>
      </c>
      <c r="U189" s="2">
        <f>(Table2[[#This Row],[Close Price]]-Table2[[#This Row],[200D EMA]])/Table2[[#This Row],[200D EMA]]</f>
        <v>0.27098311412739823</v>
      </c>
      <c r="V189">
        <v>1.04299313692174</v>
      </c>
      <c r="W189">
        <v>4675</v>
      </c>
      <c r="X189">
        <v>4785.8999999999996</v>
      </c>
      <c r="Y189">
        <v>4727.8999999999996</v>
      </c>
      <c r="Z189">
        <v>4964.8</v>
      </c>
      <c r="AA189">
        <v>4755.1499999999996</v>
      </c>
      <c r="AB189">
        <v>4883.45</v>
      </c>
      <c r="AC189" s="2">
        <f>(Table2[[#This Row],[Close Price]]/Table2[[#This Row],[Day Low]])-1</f>
        <v>2.5978609625668447E-2</v>
      </c>
      <c r="AD189" s="2">
        <f>(Table2[[#This Row],[Day High]]/Table2[[#This Row],[Close Price]])-1</f>
        <v>-2.19954341231543E-3</v>
      </c>
      <c r="AE189" s="2">
        <f>(Table2[[#This Row],[Close Price]]/Table2[[#This Row],[Current Week Low]])-1</f>
        <v>1.449903762769944E-2</v>
      </c>
      <c r="AF189" s="2">
        <f>(Table2[[#This Row],[Current Week High]]/Table2[[#This Row],[Close Price]])-1</f>
        <v>3.5098875209790714E-2</v>
      </c>
      <c r="AG189" s="2">
        <f>(Table2[[#This Row],[Close Price]]/Table2[[#This Row],[Current Month Low]])-1</f>
        <v>8.6853201265997271E-3</v>
      </c>
      <c r="AH189" s="2">
        <f>(Table2[[#This Row],[Current Month High]]/Table2[[#This Row],[Close Price]])-1</f>
        <v>1.8138414869330433E-2</v>
      </c>
      <c r="AI189">
        <v>3.5098875209790701</v>
      </c>
      <c r="AJ189">
        <v>106.995587299189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0.14000000000000001</v>
      </c>
      <c r="AM189" t="s">
        <v>10296</v>
      </c>
      <c r="AN189">
        <v>0.04</v>
      </c>
      <c r="AO189" t="s">
        <v>10296</v>
      </c>
      <c r="AP189">
        <v>0.13027803074348199</v>
      </c>
      <c r="AQ189">
        <f>(Table2[[#This Row],[Sharpe Ratio]]-AVERAGE(Table2[Sharpe Ratio]))/_xlfn.STDEV.P(Table2[Sharpe Ratio])</f>
        <v>0.85913453493264968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1.5444681616740867</v>
      </c>
      <c r="AS189">
        <f>_xlfn.RANK.AVG(Table2[[#This Row],[1Y Return vs Nifty Z-Score]],Table2[1Y Return vs Nifty Z-Score])</f>
        <v>155</v>
      </c>
      <c r="AT189">
        <f>_xlfn.RANK.AVG(Table2[[#This Row],[6M Return vs Nifty Z-Score]],Table2[6M Return vs Nifty Z-Score])</f>
        <v>381</v>
      </c>
      <c r="AU189">
        <f>_xlfn.RANK.AVG(Table2[[#This Row],[Sharpe Ratio Z-Score]],Table2[Sharpe Ratio Z-Score])</f>
        <v>148</v>
      </c>
      <c r="AV189">
        <f>(Table2[[#This Row],[Rank 1Y]]+Table2[[#This Row],[Rank 6M]]+Table2[[#This Row],[Rank Sharpe]])/3</f>
        <v>228</v>
      </c>
    </row>
    <row r="190" spans="1:48" x14ac:dyDescent="0.3">
      <c r="A190" t="s">
        <v>602</v>
      </c>
      <c r="B190" t="s">
        <v>603</v>
      </c>
      <c r="C190" t="s">
        <v>10252</v>
      </c>
      <c r="D190" t="s">
        <v>262</v>
      </c>
      <c r="E190">
        <v>31775.616723359999</v>
      </c>
      <c r="F190">
        <v>6280.35</v>
      </c>
      <c r="G190">
        <v>121.01230144477699</v>
      </c>
      <c r="H190">
        <f>(Table2[[#This Row],[1Y Return vs Nifty]]-AVERAGE(Table2[1Y Return vs Nifty]))/_xlfn.STDEV.P(Table2[1Y Return vs Nifty])</f>
        <v>1.1718126203236237</v>
      </c>
      <c r="I190">
        <v>-9.8747652142392699</v>
      </c>
      <c r="J190">
        <f>(Table2[[#This Row],[1M Return vs Nifty]]-AVERAGE(Table2[1M Return vs Nifty]))/_xlfn.STDEV.P(Table2[1M Return vs Nifty])</f>
        <v>-1.176690657091896</v>
      </c>
      <c r="K190">
        <v>-6.5242661498727097</v>
      </c>
      <c r="L190">
        <f>(Table2[[#This Row],[6M Return vs Nifty]]-AVERAGE(Table2[6M Return vs Nifty]))/_xlfn.STDEV.P(Table2[6M Return vs Nifty])</f>
        <v>-0.41434883633155323</v>
      </c>
      <c r="M190">
        <v>-3.5667159746789299</v>
      </c>
      <c r="N190">
        <f>(Table2[[#This Row],[1W Return vs Nifty]]-AVERAGE(Table2[1W Return vs Nifty]))/_xlfn.STDEV.P(Table2[1W Return vs Nifty])</f>
        <v>-1.0139823775776429</v>
      </c>
      <c r="O190">
        <v>6395.17</v>
      </c>
      <c r="P190">
        <v>6475.0127202473996</v>
      </c>
      <c r="Q190">
        <v>5654.03487809334</v>
      </c>
      <c r="R190">
        <v>39.271447942805302</v>
      </c>
      <c r="S190" s="2">
        <f>(Table2[[#This Row],[Close Price]]-Table2[[#This Row],[20D EMA]])/Table2[[#This Row],[20D EMA]]</f>
        <v>-1.7954174791287754E-2</v>
      </c>
      <c r="T190" s="2">
        <f>(Table2[[#This Row],[Close Price]]-Table2[[#This Row],[50D EMA]])/Table2[[#This Row],[50D EMA]]</f>
        <v>-3.00636815181363E-2</v>
      </c>
      <c r="U190" s="2">
        <f>(Table2[[#This Row],[Close Price]]-Table2[[#This Row],[200D EMA]])/Table2[[#This Row],[200D EMA]]</f>
        <v>0.1107731266981266</v>
      </c>
      <c r="V190">
        <v>0.754421428922463</v>
      </c>
      <c r="W190">
        <v>6201.1</v>
      </c>
      <c r="X190">
        <v>6268.25</v>
      </c>
      <c r="Y190">
        <v>6262</v>
      </c>
      <c r="Z190">
        <v>6436.2</v>
      </c>
      <c r="AA190">
        <v>6262</v>
      </c>
      <c r="AB190">
        <v>6401</v>
      </c>
      <c r="AC190" s="2">
        <f>(Table2[[#This Row],[Close Price]]/Table2[[#This Row],[Day Low]])-1</f>
        <v>1.2779990646820671E-2</v>
      </c>
      <c r="AD190" s="2">
        <f>(Table2[[#This Row],[Day High]]/Table2[[#This Row],[Close Price]])-1</f>
        <v>-1.9266442156886665E-3</v>
      </c>
      <c r="AE190" s="2">
        <f>(Table2[[#This Row],[Close Price]]/Table2[[#This Row],[Current Week Low]])-1</f>
        <v>2.9303736825296856E-3</v>
      </c>
      <c r="AF190" s="2">
        <f>(Table2[[#This Row],[Current Week High]]/Table2[[#This Row],[Close Price]])-1</f>
        <v>2.4815495951658662E-2</v>
      </c>
      <c r="AG190" s="2">
        <f>(Table2[[#This Row],[Close Price]]/Table2[[#This Row],[Current Month Low]])-1</f>
        <v>2.9303736825296856E-3</v>
      </c>
      <c r="AH190" s="2">
        <f>(Table2[[#This Row],[Current Month High]]/Table2[[#This Row],[Close Price]])-1</f>
        <v>1.9210712778746419E-2</v>
      </c>
      <c r="AI190">
        <v>55.355195172243498</v>
      </c>
      <c r="AJ190">
        <v>161.57226155768399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-0.14000000000000001</v>
      </c>
      <c r="AM190" t="s">
        <v>10295</v>
      </c>
      <c r="AN190">
        <v>-3.02</v>
      </c>
      <c r="AO190" t="s">
        <v>10295</v>
      </c>
      <c r="AP190">
        <v>0.13679828952290901</v>
      </c>
      <c r="AQ190">
        <f>(Table2[[#This Row],[Sharpe Ratio]]-AVERAGE(Table2[Sharpe Ratio]))/_xlfn.STDEV.P(Table2[Sharpe Ratio])</f>
        <v>0.93451474651029909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82</v>
      </c>
      <c r="AT190">
        <f>_xlfn.RANK.AVG(Table2[[#This Row],[6M Return vs Nifty Z-Score]],Table2[6M Return vs Nifty Z-Score])</f>
        <v>469</v>
      </c>
      <c r="AU190">
        <f>_xlfn.RANK.AVG(Table2[[#This Row],[Sharpe Ratio Z-Score]],Table2[Sharpe Ratio Z-Score])</f>
        <v>133</v>
      </c>
      <c r="AV190">
        <f>(Table2[[#This Row],[Rank 1Y]]+Table2[[#This Row],[Rank 6M]]+Table2[[#This Row],[Rank Sharpe]])/3</f>
        <v>228</v>
      </c>
    </row>
    <row r="191" spans="1:48" x14ac:dyDescent="0.3">
      <c r="A191" t="s">
        <v>646</v>
      </c>
      <c r="B191" t="s">
        <v>647</v>
      </c>
      <c r="C191" t="s">
        <v>10262</v>
      </c>
      <c r="D191" t="s">
        <v>231</v>
      </c>
      <c r="E191">
        <v>28025.195321399999</v>
      </c>
      <c r="F191">
        <v>4378.2</v>
      </c>
      <c r="G191">
        <v>125.602787254231</v>
      </c>
      <c r="H191">
        <f>(Table2[[#This Row],[1Y Return vs Nifty]]-AVERAGE(Table2[1Y Return vs Nifty]))/_xlfn.STDEV.P(Table2[1Y Return vs Nifty])</f>
        <v>1.2362520024175347</v>
      </c>
      <c r="I191">
        <v>11.227326483782701</v>
      </c>
      <c r="J191">
        <f>(Table2[[#This Row],[1M Return vs Nifty]]-AVERAGE(Table2[1M Return vs Nifty]))/_xlfn.STDEV.P(Table2[1M Return vs Nifty])</f>
        <v>0.90931008572177352</v>
      </c>
      <c r="K191">
        <v>40.317969124211103</v>
      </c>
      <c r="L191">
        <f>(Table2[[#This Row],[6M Return vs Nifty]]-AVERAGE(Table2[6M Return vs Nifty]))/_xlfn.STDEV.P(Table2[6M Return vs Nifty])</f>
        <v>1.1942554239598937</v>
      </c>
      <c r="M191">
        <v>6.9054539293431496</v>
      </c>
      <c r="N191">
        <f>(Table2[[#This Row],[1W Return vs Nifty]]-AVERAGE(Table2[1W Return vs Nifty]))/_xlfn.STDEV.P(Table2[1W Return vs Nifty])</f>
        <v>1.2234925322901893</v>
      </c>
      <c r="O191">
        <v>4179.3900000000003</v>
      </c>
      <c r="P191">
        <v>3839.7058358110999</v>
      </c>
      <c r="Q191">
        <v>2982.4055413646201</v>
      </c>
      <c r="R191">
        <v>59.594783268612403</v>
      </c>
      <c r="S191" s="2">
        <f>(Table2[[#This Row],[Close Price]]-Table2[[#This Row],[20D EMA]])/Table2[[#This Row],[20D EMA]]</f>
        <v>4.7569142865346255E-2</v>
      </c>
      <c r="T191" s="2">
        <f>(Table2[[#This Row],[Close Price]]-Table2[[#This Row],[50D EMA]])/Table2[[#This Row],[50D EMA]]</f>
        <v>0.14024359865451735</v>
      </c>
      <c r="U191" s="2">
        <f>(Table2[[#This Row],[Close Price]]-Table2[[#This Row],[200D EMA]])/Table2[[#This Row],[200D EMA]]</f>
        <v>0.46800961146173448</v>
      </c>
      <c r="V191">
        <v>1.00563379416577</v>
      </c>
      <c r="W191">
        <v>4225.3500000000004</v>
      </c>
      <c r="X191">
        <v>4347.95</v>
      </c>
      <c r="Y191">
        <v>4350.05</v>
      </c>
      <c r="Z191">
        <v>4729</v>
      </c>
      <c r="AA191">
        <v>4356.3500000000004</v>
      </c>
      <c r="AB191">
        <v>4509.6499999999996</v>
      </c>
      <c r="AC191" s="2">
        <f>(Table2[[#This Row],[Close Price]]/Table2[[#This Row],[Day Low]])-1</f>
        <v>3.6174518087259022E-2</v>
      </c>
      <c r="AD191" s="2">
        <f>(Table2[[#This Row],[Day High]]/Table2[[#This Row],[Close Price]])-1</f>
        <v>-6.9092321045178817E-3</v>
      </c>
      <c r="AE191" s="2">
        <f>(Table2[[#This Row],[Close Price]]/Table2[[#This Row],[Current Week Low]])-1</f>
        <v>6.4711899863219013E-3</v>
      </c>
      <c r="AF191" s="2">
        <f>(Table2[[#This Row],[Current Week High]]/Table2[[#This Row],[Close Price]])-1</f>
        <v>8.0124251975697725E-2</v>
      </c>
      <c r="AG191" s="2">
        <f>(Table2[[#This Row],[Close Price]]/Table2[[#This Row],[Current Month Low]])-1</f>
        <v>5.0156667852674364E-3</v>
      </c>
      <c r="AH191" s="2">
        <f>(Table2[[#This Row],[Current Month High]]/Table2[[#This Row],[Close Price]])-1</f>
        <v>3.0023754054177454E-2</v>
      </c>
      <c r="AI191">
        <v>8.0124251975697707</v>
      </c>
      <c r="AJ191">
        <v>159.833827893175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0.51</v>
      </c>
      <c r="AM191" t="s">
        <v>10296</v>
      </c>
      <c r="AN191">
        <v>8.17</v>
      </c>
      <c r="AO191" t="s">
        <v>10296</v>
      </c>
      <c r="AQ191">
        <f>(Table2[[#This Row],[Sharpe Ratio]]-AVERAGE(Table2[Sharpe Ratio]))/_xlfn.STDEV.P(Table2[Sharpe Ratio])</f>
        <v>-0.64699978481994191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3.9163102595694488</v>
      </c>
      <c r="AS191">
        <f>_xlfn.RANK.AVG(Table2[[#This Row],[1Y Return vs Nifty Z-Score]],Table2[1Y Return vs Nifty Z-Score])</f>
        <v>74</v>
      </c>
      <c r="AT191">
        <f>_xlfn.RANK.AVG(Table2[[#This Row],[6M Return vs Nifty Z-Score]],Table2[6M Return vs Nifty Z-Score])</f>
        <v>80</v>
      </c>
      <c r="AU191">
        <f>_xlfn.RANK.AVG(Table2[[#This Row],[Sharpe Ratio Z-Score]],Table2[Sharpe Ratio Z-Score])</f>
        <v>534.5</v>
      </c>
      <c r="AV191">
        <f>(Table2[[#This Row],[Rank 1Y]]+Table2[[#This Row],[Rank 6M]]+Table2[[#This Row],[Rank Sharpe]])/3</f>
        <v>229.5</v>
      </c>
    </row>
    <row r="192" spans="1:48" x14ac:dyDescent="0.3">
      <c r="A192" t="s">
        <v>1478</v>
      </c>
      <c r="B192" t="s">
        <v>1479</v>
      </c>
      <c r="C192" t="s">
        <v>10265</v>
      </c>
      <c r="D192" t="s">
        <v>170</v>
      </c>
      <c r="E192">
        <v>6791.193225</v>
      </c>
      <c r="F192">
        <v>981</v>
      </c>
      <c r="G192">
        <v>69.712357938196007</v>
      </c>
      <c r="H192">
        <f>(Table2[[#This Row],[1Y Return vs Nifty]]-AVERAGE(Table2[1Y Return vs Nifty]))/_xlfn.STDEV.P(Table2[1Y Return vs Nifty])</f>
        <v>0.4516847736786071</v>
      </c>
      <c r="I192">
        <v>-0.70270733723860301</v>
      </c>
      <c r="J192">
        <f>(Table2[[#This Row],[1M Return vs Nifty]]-AVERAGE(Table2[1M Return vs Nifty]))/_xlfn.STDEV.P(Table2[1M Return vs Nifty])</f>
        <v>-0.27000710086667085</v>
      </c>
      <c r="K192">
        <v>71.6572042838405</v>
      </c>
      <c r="L192">
        <f>(Table2[[#This Row],[6M Return vs Nifty]]-AVERAGE(Table2[6M Return vs Nifty]))/_xlfn.STDEV.P(Table2[6M Return vs Nifty])</f>
        <v>2.2704727926888109</v>
      </c>
      <c r="M192">
        <v>4.5318636333740603</v>
      </c>
      <c r="N192">
        <f>(Table2[[#This Row],[1W Return vs Nifty]]-AVERAGE(Table2[1W Return vs Nifty]))/_xlfn.STDEV.P(Table2[1W Return vs Nifty])</f>
        <v>0.71635324958080127</v>
      </c>
      <c r="O192">
        <v>911.16</v>
      </c>
      <c r="P192">
        <v>861.26873478197797</v>
      </c>
      <c r="Q192">
        <v>687.55908284500003</v>
      </c>
      <c r="R192">
        <v>79.828702715835803</v>
      </c>
      <c r="S192" s="2">
        <f>(Table2[[#This Row],[Close Price]]-Table2[[#This Row],[20D EMA]])/Table2[[#This Row],[20D EMA]]</f>
        <v>7.6649545634136743E-2</v>
      </c>
      <c r="T192" s="2">
        <f>(Table2[[#This Row],[Close Price]]-Table2[[#This Row],[50D EMA]])/Table2[[#This Row],[50D EMA]]</f>
        <v>0.13901731292769018</v>
      </c>
      <c r="U192" s="2">
        <f>(Table2[[#This Row],[Close Price]]-Table2[[#This Row],[200D EMA]])/Table2[[#This Row],[200D EMA]]</f>
        <v>0.42678647475761999</v>
      </c>
      <c r="V192">
        <v>0.76265661166762</v>
      </c>
      <c r="W192">
        <v>960</v>
      </c>
      <c r="X192">
        <v>985.95</v>
      </c>
      <c r="Y192">
        <v>906.85</v>
      </c>
      <c r="Z192">
        <v>1010</v>
      </c>
      <c r="AA192">
        <v>950.9</v>
      </c>
      <c r="AB192">
        <v>1010</v>
      </c>
      <c r="AC192" s="2">
        <f>(Table2[[#This Row],[Close Price]]/Table2[[#This Row],[Day Low]])-1</f>
        <v>2.1875000000000089E-2</v>
      </c>
      <c r="AD192" s="2">
        <f>(Table2[[#This Row],[Day High]]/Table2[[#This Row],[Close Price]])-1</f>
        <v>5.0458715596330972E-3</v>
      </c>
      <c r="AE192" s="2">
        <f>(Table2[[#This Row],[Close Price]]/Table2[[#This Row],[Current Week Low]])-1</f>
        <v>8.1766554556983007E-2</v>
      </c>
      <c r="AF192" s="2">
        <f>(Table2[[#This Row],[Current Week High]]/Table2[[#This Row],[Close Price]])-1</f>
        <v>2.9561671763506547E-2</v>
      </c>
      <c r="AG192" s="2">
        <f>(Table2[[#This Row],[Close Price]]/Table2[[#This Row],[Current Month Low]])-1</f>
        <v>3.1654222315701031E-2</v>
      </c>
      <c r="AH192" s="2">
        <f>(Table2[[#This Row],[Current Month High]]/Table2[[#This Row],[Close Price]])-1</f>
        <v>2.9561671763506547E-2</v>
      </c>
      <c r="AI192">
        <v>2.9561671763506499</v>
      </c>
      <c r="AJ192">
        <v>124.433768016472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0.19</v>
      </c>
      <c r="AM192" t="s">
        <v>10296</v>
      </c>
      <c r="AN192">
        <v>6.24</v>
      </c>
      <c r="AO192" t="s">
        <v>10296</v>
      </c>
      <c r="AP192">
        <v>2.9406384393500002E-3</v>
      </c>
      <c r="AQ192">
        <f>(Table2[[#This Row],[Sharpe Ratio]]-AVERAGE(Table2[Sharpe Ratio]))/_xlfn.STDEV.P(Table2[Sharpe Ratio])</f>
        <v>-0.61300328940000837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2.5555004256815401</v>
      </c>
      <c r="AS192">
        <f>_xlfn.RANK.AVG(Table2[[#This Row],[1Y Return vs Nifty Z-Score]],Table2[1Y Return vs Nifty Z-Score])</f>
        <v>174</v>
      </c>
      <c r="AT192">
        <f>_xlfn.RANK.AVG(Table2[[#This Row],[6M Return vs Nifty Z-Score]],Table2[6M Return vs Nifty Z-Score])</f>
        <v>21</v>
      </c>
      <c r="AU192">
        <f>_xlfn.RANK.AVG(Table2[[#This Row],[Sharpe Ratio Z-Score]],Table2[Sharpe Ratio Z-Score])</f>
        <v>503</v>
      </c>
      <c r="AV192">
        <f>(Table2[[#This Row],[Rank 1Y]]+Table2[[#This Row],[Rank 6M]]+Table2[[#This Row],[Rank Sharpe]])/3</f>
        <v>232.66666666666666</v>
      </c>
    </row>
    <row r="193" spans="1:48" x14ac:dyDescent="0.3">
      <c r="A193" t="s">
        <v>854</v>
      </c>
      <c r="B193" t="s">
        <v>855</v>
      </c>
      <c r="C193" t="s">
        <v>10252</v>
      </c>
      <c r="D193" t="s">
        <v>24</v>
      </c>
      <c r="E193">
        <v>18166.684009425</v>
      </c>
      <c r="F193">
        <v>225.75</v>
      </c>
      <c r="G193">
        <v>52.494758703494199</v>
      </c>
      <c r="H193">
        <f>(Table2[[#This Row],[1Y Return vs Nifty]]-AVERAGE(Table2[1Y Return vs Nifty]))/_xlfn.STDEV.P(Table2[1Y Return vs Nifty])</f>
        <v>0.20999108332021293</v>
      </c>
      <c r="I193">
        <v>7.3829361142585102</v>
      </c>
      <c r="J193">
        <f>(Table2[[#This Row],[1M Return vs Nifty]]-AVERAGE(Table2[1M Return vs Nifty]))/_xlfn.STDEV.P(Table2[1M Return vs Nifty])</f>
        <v>0.52928135296610623</v>
      </c>
      <c r="K193">
        <v>-1.48586711663159</v>
      </c>
      <c r="L193">
        <f>(Table2[[#This Row],[6M Return vs Nifty]]-AVERAGE(Table2[6M Return vs Nifty]))/_xlfn.STDEV.P(Table2[6M Return vs Nifty])</f>
        <v>-0.24132570661758601</v>
      </c>
      <c r="M193">
        <v>6.7203230475209699</v>
      </c>
      <c r="N193">
        <f>(Table2[[#This Row],[1W Return vs Nifty]]-AVERAGE(Table2[1W Return vs Nifty]))/_xlfn.STDEV.P(Table2[1W Return vs Nifty])</f>
        <v>1.183937625626601</v>
      </c>
      <c r="O193">
        <v>214.7</v>
      </c>
      <c r="P193">
        <v>206.816058993556</v>
      </c>
      <c r="Q193">
        <v>181.17265106958899</v>
      </c>
      <c r="R193">
        <v>66.571547310475196</v>
      </c>
      <c r="S193" s="2">
        <f>(Table2[[#This Row],[Close Price]]-Table2[[#This Row],[20D EMA]])/Table2[[#This Row],[20D EMA]]</f>
        <v>5.1467163483931121E-2</v>
      </c>
      <c r="T193" s="2">
        <f>(Table2[[#This Row],[Close Price]]-Table2[[#This Row],[50D EMA]])/Table2[[#This Row],[50D EMA]]</f>
        <v>9.1549665430158633E-2</v>
      </c>
      <c r="U193" s="2">
        <f>(Table2[[#This Row],[Close Price]]-Table2[[#This Row],[200D EMA]])/Table2[[#This Row],[200D EMA]]</f>
        <v>0.24604899617707038</v>
      </c>
      <c r="V193">
        <v>1.3668058509014001</v>
      </c>
      <c r="W193">
        <v>220.23</v>
      </c>
      <c r="X193">
        <v>224</v>
      </c>
      <c r="Y193">
        <v>223.37</v>
      </c>
      <c r="Z193">
        <v>232.75</v>
      </c>
      <c r="AA193">
        <v>223.37</v>
      </c>
      <c r="AB193">
        <v>229.37</v>
      </c>
      <c r="AC193" s="2">
        <f>(Table2[[#This Row],[Close Price]]/Table2[[#This Row],[Day Low]])-1</f>
        <v>2.5064705081051741E-2</v>
      </c>
      <c r="AD193" s="2">
        <f>(Table2[[#This Row],[Day High]]/Table2[[#This Row],[Close Price]])-1</f>
        <v>-7.7519379844961378E-3</v>
      </c>
      <c r="AE193" s="2">
        <f>(Table2[[#This Row],[Close Price]]/Table2[[#This Row],[Current Week Low]])-1</f>
        <v>1.0654967094954504E-2</v>
      </c>
      <c r="AF193" s="2">
        <f>(Table2[[#This Row],[Current Week High]]/Table2[[#This Row],[Close Price]])-1</f>
        <v>3.1007751937984551E-2</v>
      </c>
      <c r="AG193" s="2">
        <f>(Table2[[#This Row],[Close Price]]/Table2[[#This Row],[Current Month Low]])-1</f>
        <v>1.0654967094954504E-2</v>
      </c>
      <c r="AH193" s="2">
        <f>(Table2[[#This Row],[Current Month High]]/Table2[[#This Row],[Close Price]])-1</f>
        <v>1.6035437430786281E-2</v>
      </c>
      <c r="AI193">
        <v>3.1007751937984498</v>
      </c>
      <c r="AJ193">
        <v>95.285467128027705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0.08</v>
      </c>
      <c r="AM193" t="s">
        <v>10296</v>
      </c>
      <c r="AN193">
        <v>12.91</v>
      </c>
      <c r="AO193" t="s">
        <v>10296</v>
      </c>
      <c r="AP193">
        <v>0.177586156941931</v>
      </c>
      <c r="AQ193">
        <f>(Table2[[#This Row],[Sharpe Ratio]]-AVERAGE(Table2[Sharpe Ratio]))/_xlfn.STDEV.P(Table2[Sharpe Ratio])</f>
        <v>1.4060601528901935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3.0879445081855277</v>
      </c>
      <c r="AS193">
        <f>_xlfn.RANK.AVG(Table2[[#This Row],[1Y Return vs Nifty Z-Score]],Table2[1Y Return vs Nifty Z-Score])</f>
        <v>234</v>
      </c>
      <c r="AT193">
        <f>_xlfn.RANK.AVG(Table2[[#This Row],[6M Return vs Nifty Z-Score]],Table2[6M Return vs Nifty Z-Score])</f>
        <v>402</v>
      </c>
      <c r="AU193">
        <f>_xlfn.RANK.AVG(Table2[[#This Row],[Sharpe Ratio Z-Score]],Table2[Sharpe Ratio Z-Score])</f>
        <v>66</v>
      </c>
      <c r="AV193">
        <f>(Table2[[#This Row],[Rank 1Y]]+Table2[[#This Row],[Rank 6M]]+Table2[[#This Row],[Rank Sharpe]])/3</f>
        <v>234</v>
      </c>
    </row>
    <row r="194" spans="1:48" x14ac:dyDescent="0.3">
      <c r="A194" t="s">
        <v>466</v>
      </c>
      <c r="B194" t="s">
        <v>467</v>
      </c>
      <c r="C194" t="s">
        <v>10252</v>
      </c>
      <c r="D194" t="s">
        <v>32</v>
      </c>
      <c r="E194">
        <v>46814.961127429</v>
      </c>
      <c r="F194">
        <v>66.11</v>
      </c>
      <c r="G194">
        <v>67.698142399171701</v>
      </c>
      <c r="H194">
        <f>(Table2[[#This Row],[1Y Return vs Nifty]]-AVERAGE(Table2[1Y Return vs Nifty]))/_xlfn.STDEV.P(Table2[1Y Return vs Nifty])</f>
        <v>0.42341003106392122</v>
      </c>
      <c r="I194">
        <v>-0.52136924767396797</v>
      </c>
      <c r="J194">
        <f>(Table2[[#This Row],[1M Return vs Nifty]]-AVERAGE(Table2[1M Return vs Nifty]))/_xlfn.STDEV.P(Table2[1M Return vs Nifty])</f>
        <v>-0.25208132388941989</v>
      </c>
      <c r="K194">
        <v>1.8413395535589701</v>
      </c>
      <c r="L194">
        <f>(Table2[[#This Row],[6M Return vs Nifty]]-AVERAGE(Table2[6M Return vs Nifty]))/_xlfn.STDEV.P(Table2[6M Return vs Nifty])</f>
        <v>-0.12706645333426078</v>
      </c>
      <c r="M194">
        <v>-1.36041306412733</v>
      </c>
      <c r="N194">
        <f>(Table2[[#This Row],[1W Return vs Nifty]]-AVERAGE(Table2[1W Return vs Nifty]))/_xlfn.STDEV.P(Table2[1W Return vs Nifty])</f>
        <v>-0.54258557527484763</v>
      </c>
      <c r="O194">
        <v>66.36</v>
      </c>
      <c r="P194">
        <v>65.732429739145502</v>
      </c>
      <c r="Q194">
        <v>57.720042362613597</v>
      </c>
      <c r="R194">
        <v>46.056716104796699</v>
      </c>
      <c r="S194" s="2">
        <f>(Table2[[#This Row],[Close Price]]-Table2[[#This Row],[20D EMA]])/Table2[[#This Row],[20D EMA]]</f>
        <v>-3.7673297166968055E-3</v>
      </c>
      <c r="T194" s="2">
        <f>(Table2[[#This Row],[Close Price]]-Table2[[#This Row],[50D EMA]])/Table2[[#This Row],[50D EMA]]</f>
        <v>5.7440484453846969E-3</v>
      </c>
      <c r="U194" s="2">
        <f>(Table2[[#This Row],[Close Price]]-Table2[[#This Row],[200D EMA]])/Table2[[#This Row],[200D EMA]]</f>
        <v>0.14535605474227342</v>
      </c>
      <c r="V194">
        <v>0.86565205313333804</v>
      </c>
      <c r="W194">
        <v>64.8</v>
      </c>
      <c r="X194">
        <v>66.58</v>
      </c>
      <c r="Y194">
        <v>65.8</v>
      </c>
      <c r="Z194">
        <v>70.77</v>
      </c>
      <c r="AA194">
        <v>65.8</v>
      </c>
      <c r="AB194">
        <v>67.5</v>
      </c>
      <c r="AC194" s="2">
        <f>(Table2[[#This Row],[Close Price]]/Table2[[#This Row],[Day Low]])-1</f>
        <v>2.021604938271615E-2</v>
      </c>
      <c r="AD194" s="2">
        <f>(Table2[[#This Row],[Day High]]/Table2[[#This Row],[Close Price]])-1</f>
        <v>7.1093631825744907E-3</v>
      </c>
      <c r="AE194" s="2">
        <f>(Table2[[#This Row],[Close Price]]/Table2[[#This Row],[Current Week Low]])-1</f>
        <v>4.7112462006080325E-3</v>
      </c>
      <c r="AF194" s="2">
        <f>(Table2[[#This Row],[Current Week High]]/Table2[[#This Row],[Close Price]])-1</f>
        <v>7.0488579639993887E-2</v>
      </c>
      <c r="AG194" s="2">
        <f>(Table2[[#This Row],[Close Price]]/Table2[[#This Row],[Current Month Low]])-1</f>
        <v>4.7112462006080325E-3</v>
      </c>
      <c r="AH194" s="2">
        <f>(Table2[[#This Row],[Current Month High]]/Table2[[#This Row],[Close Price]])-1</f>
        <v>2.1025563454847962E-2</v>
      </c>
      <c r="AI194">
        <v>11.1783391317501</v>
      </c>
      <c r="AJ194">
        <v>102.171253822629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-0.05</v>
      </c>
      <c r="AM194" t="s">
        <v>10295</v>
      </c>
      <c r="AN194">
        <v>-3.84</v>
      </c>
      <c r="AO194" t="s">
        <v>10295</v>
      </c>
      <c r="AP194">
        <v>0.126275969116216</v>
      </c>
      <c r="AQ194">
        <f>(Table2[[#This Row],[Sharpe Ratio]]-AVERAGE(Table2[Sharpe Ratio]))/_xlfn.STDEV.P(Table2[Sharpe Ratio])</f>
        <v>0.81286700745935936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0.31454368602475224</v>
      </c>
      <c r="AS194">
        <f>_xlfn.RANK.AVG(Table2[[#This Row],[1Y Return vs Nifty Z-Score]],Table2[1Y Return vs Nifty Z-Score])</f>
        <v>182</v>
      </c>
      <c r="AT194">
        <f>_xlfn.RANK.AVG(Table2[[#This Row],[6M Return vs Nifty Z-Score]],Table2[6M Return vs Nifty Z-Score])</f>
        <v>366</v>
      </c>
      <c r="AU194">
        <f>_xlfn.RANK.AVG(Table2[[#This Row],[Sharpe Ratio Z-Score]],Table2[Sharpe Ratio Z-Score])</f>
        <v>157</v>
      </c>
      <c r="AV194">
        <f>(Table2[[#This Row],[Rank 1Y]]+Table2[[#This Row],[Rank 6M]]+Table2[[#This Row],[Rank Sharpe]])/3</f>
        <v>235</v>
      </c>
    </row>
    <row r="195" spans="1:48" x14ac:dyDescent="0.3">
      <c r="A195" t="s">
        <v>114</v>
      </c>
      <c r="B195" t="s">
        <v>115</v>
      </c>
      <c r="C195" t="s">
        <v>10250</v>
      </c>
      <c r="D195" t="s">
        <v>18</v>
      </c>
      <c r="E195">
        <v>253801.01745765799</v>
      </c>
      <c r="F195">
        <v>179.73</v>
      </c>
      <c r="G195">
        <v>64.459093588157899</v>
      </c>
      <c r="H195">
        <f>(Table2[[#This Row],[1Y Return vs Nifty]]-AVERAGE(Table2[1Y Return vs Nifty]))/_xlfn.STDEV.P(Table2[1Y Return vs Nifty])</f>
        <v>0.37794157464828709</v>
      </c>
      <c r="I195">
        <v>5.6376286881575801</v>
      </c>
      <c r="J195">
        <f>(Table2[[#This Row],[1M Return vs Nifty]]-AVERAGE(Table2[1M Return vs Nifty]))/_xlfn.STDEV.P(Table2[1M Return vs Nifty])</f>
        <v>0.35675283591743745</v>
      </c>
      <c r="K195">
        <v>4.7488840142855198</v>
      </c>
      <c r="L195">
        <f>(Table2[[#This Row],[6M Return vs Nifty]]-AVERAGE(Table2[6M Return vs Nifty]))/_xlfn.STDEV.P(Table2[6M Return vs Nifty])</f>
        <v>-2.7218775717151047E-2</v>
      </c>
      <c r="M195">
        <v>6.3489806635174304</v>
      </c>
      <c r="N195">
        <f>(Table2[[#This Row],[1W Return vs Nifty]]-AVERAGE(Table2[1W Return vs Nifty]))/_xlfn.STDEV.P(Table2[1W Return vs Nifty])</f>
        <v>1.1045969278730903</v>
      </c>
      <c r="O195">
        <v>173.64</v>
      </c>
      <c r="P195">
        <v>170.11228835010201</v>
      </c>
      <c r="Q195">
        <v>150.66586778278301</v>
      </c>
      <c r="R195">
        <v>63.642353298499302</v>
      </c>
      <c r="S195" s="2">
        <f>(Table2[[#This Row],[Close Price]]-Table2[[#This Row],[20D EMA]])/Table2[[#This Row],[20D EMA]]</f>
        <v>3.5072563925362843E-2</v>
      </c>
      <c r="T195" s="2">
        <f>(Table2[[#This Row],[Close Price]]-Table2[[#This Row],[50D EMA]])/Table2[[#This Row],[50D EMA]]</f>
        <v>5.6537430324281553E-2</v>
      </c>
      <c r="U195" s="2">
        <f>(Table2[[#This Row],[Close Price]]-Table2[[#This Row],[200D EMA]])/Table2[[#This Row],[200D EMA]]</f>
        <v>0.19290455525812339</v>
      </c>
      <c r="V195">
        <v>1.2212342152323801</v>
      </c>
      <c r="W195">
        <v>174.64</v>
      </c>
      <c r="X195">
        <v>178.55</v>
      </c>
      <c r="Y195">
        <v>177.87</v>
      </c>
      <c r="Z195">
        <v>185.97</v>
      </c>
      <c r="AA195">
        <v>177.87</v>
      </c>
      <c r="AB195">
        <v>182.49</v>
      </c>
      <c r="AC195" s="2">
        <f>(Table2[[#This Row],[Close Price]]/Table2[[#This Row],[Day Low]])-1</f>
        <v>2.9145671094823689E-2</v>
      </c>
      <c r="AD195" s="2">
        <f>(Table2[[#This Row],[Day High]]/Table2[[#This Row],[Close Price]])-1</f>
        <v>-6.5654036610469646E-3</v>
      </c>
      <c r="AE195" s="2">
        <f>(Table2[[#This Row],[Close Price]]/Table2[[#This Row],[Current Week Low]])-1</f>
        <v>1.0457075392140247E-2</v>
      </c>
      <c r="AF195" s="2">
        <f>(Table2[[#This Row],[Current Week High]]/Table2[[#This Row],[Close Price]])-1</f>
        <v>3.4718744783842403E-2</v>
      </c>
      <c r="AG195" s="2">
        <f>(Table2[[#This Row],[Close Price]]/Table2[[#This Row],[Current Month Low]])-1</f>
        <v>1.0457075392140247E-2</v>
      </c>
      <c r="AH195" s="2">
        <f>(Table2[[#This Row],[Current Month High]]/Table2[[#This Row],[Close Price]])-1</f>
        <v>1.5356367885161148E-2</v>
      </c>
      <c r="AI195">
        <v>9.4975797028876698</v>
      </c>
      <c r="AJ195">
        <v>110.210526315789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-0.01</v>
      </c>
      <c r="AM195" t="s">
        <v>10295</v>
      </c>
      <c r="AN195">
        <v>5.91</v>
      </c>
      <c r="AO195" t="s">
        <v>10296</v>
      </c>
      <c r="AP195">
        <v>0.11423425099734</v>
      </c>
      <c r="AQ195">
        <f>(Table2[[#This Row],[Sharpe Ratio]]-AVERAGE(Table2[Sharpe Ratio]))/_xlfn.STDEV.P(Table2[Sharpe Ratio])</f>
        <v>0.67365362801139628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2.4857261907330601</v>
      </c>
      <c r="AS195">
        <f>_xlfn.RANK.AVG(Table2[[#This Row],[1Y Return vs Nifty Z-Score]],Table2[1Y Return vs Nifty Z-Score])</f>
        <v>194</v>
      </c>
      <c r="AT195">
        <f>_xlfn.RANK.AVG(Table2[[#This Row],[6M Return vs Nifty Z-Score]],Table2[6M Return vs Nifty Z-Score])</f>
        <v>333</v>
      </c>
      <c r="AU195">
        <f>_xlfn.RANK.AVG(Table2[[#This Row],[Sharpe Ratio Z-Score]],Table2[Sharpe Ratio Z-Score])</f>
        <v>179</v>
      </c>
      <c r="AV195">
        <f>(Table2[[#This Row],[Rank 1Y]]+Table2[[#This Row],[Rank 6M]]+Table2[[#This Row],[Rank Sharpe]])/3</f>
        <v>235.33333333333334</v>
      </c>
    </row>
    <row r="196" spans="1:48" x14ac:dyDescent="0.3">
      <c r="A196" t="s">
        <v>998</v>
      </c>
      <c r="B196" t="s">
        <v>999</v>
      </c>
      <c r="C196" t="s">
        <v>10257</v>
      </c>
      <c r="D196" t="s">
        <v>62</v>
      </c>
      <c r="E196">
        <v>13716.340838939999</v>
      </c>
      <c r="F196">
        <v>866.2</v>
      </c>
      <c r="G196">
        <v>105.451041789728</v>
      </c>
      <c r="H196">
        <f>(Table2[[#This Row],[1Y Return vs Nifty]]-AVERAGE(Table2[1Y Return vs Nifty]))/_xlfn.STDEV.P(Table2[1Y Return vs Nifty])</f>
        <v>0.95336995468917063</v>
      </c>
      <c r="I196">
        <v>2.0498022681642301</v>
      </c>
      <c r="J196">
        <f>(Table2[[#This Row],[1M Return vs Nifty]]-AVERAGE(Table2[1M Return vs Nifty]))/_xlfn.STDEV.P(Table2[1M Return vs Nifty])</f>
        <v>2.0861666462496219E-3</v>
      </c>
      <c r="K196">
        <v>34.941284510676297</v>
      </c>
      <c r="L196">
        <f>(Table2[[#This Row],[6M Return vs Nifty]]-AVERAGE(Table2[6M Return vs Nifty]))/_xlfn.STDEV.P(Table2[6M Return vs Nifty])</f>
        <v>1.0096152648178571</v>
      </c>
      <c r="M196">
        <v>5.0711954944656998</v>
      </c>
      <c r="N196">
        <f>(Table2[[#This Row],[1W Return vs Nifty]]-AVERAGE(Table2[1W Return vs Nifty]))/_xlfn.STDEV.P(Table2[1W Return vs Nifty])</f>
        <v>0.8315864360497669</v>
      </c>
      <c r="O196">
        <v>746.68</v>
      </c>
      <c r="P196">
        <v>725.871983344255</v>
      </c>
      <c r="Q196">
        <v>616.28255726764803</v>
      </c>
      <c r="R196">
        <v>87.7350628018783</v>
      </c>
      <c r="S196" s="2">
        <f>(Table2[[#This Row],[Close Price]]-Table2[[#This Row],[20D EMA]])/Table2[[#This Row],[20D EMA]]</f>
        <v>0.16006857020410364</v>
      </c>
      <c r="T196" s="2">
        <f>(Table2[[#This Row],[Close Price]]-Table2[[#This Row],[50D EMA]])/Table2[[#This Row],[50D EMA]]</f>
        <v>0.19332336813610357</v>
      </c>
      <c r="U196" s="2">
        <f>(Table2[[#This Row],[Close Price]]-Table2[[#This Row],[200D EMA]])/Table2[[#This Row],[200D EMA]]</f>
        <v>0.40552412166326213</v>
      </c>
      <c r="V196">
        <v>3.2652853321489301</v>
      </c>
      <c r="W196">
        <v>836.7</v>
      </c>
      <c r="X196">
        <v>863.85</v>
      </c>
      <c r="Y196">
        <v>719.95</v>
      </c>
      <c r="Z196">
        <v>876.8</v>
      </c>
      <c r="AA196">
        <v>778.6</v>
      </c>
      <c r="AB196">
        <v>876.8</v>
      </c>
      <c r="AC196" s="2">
        <f>(Table2[[#This Row],[Close Price]]/Table2[[#This Row],[Day Low]])-1</f>
        <v>3.5257559459782373E-2</v>
      </c>
      <c r="AD196" s="2">
        <f>(Table2[[#This Row],[Day High]]/Table2[[#This Row],[Close Price]])-1</f>
        <v>-2.7129993073193859E-3</v>
      </c>
      <c r="AE196" s="2">
        <f>(Table2[[#This Row],[Close Price]]/Table2[[#This Row],[Current Week Low]])-1</f>
        <v>0.20313910688242243</v>
      </c>
      <c r="AF196" s="2">
        <f>(Table2[[#This Row],[Current Week High]]/Table2[[#This Row],[Close Price]])-1</f>
        <v>1.223735857769559E-2</v>
      </c>
      <c r="AG196" s="2">
        <f>(Table2[[#This Row],[Close Price]]/Table2[[#This Row],[Current Month Low]])-1</f>
        <v>0.11250963267403025</v>
      </c>
      <c r="AH196" s="2">
        <f>(Table2[[#This Row],[Current Month High]]/Table2[[#This Row],[Close Price]])-1</f>
        <v>1.223735857769559E-2</v>
      </c>
      <c r="AI196">
        <v>1.2237358577695501</v>
      </c>
      <c r="AJ196">
        <v>171.749019607843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0.09</v>
      </c>
      <c r="AM196" t="s">
        <v>10296</v>
      </c>
      <c r="AN196">
        <v>19.34</v>
      </c>
      <c r="AO196" t="s">
        <v>10296</v>
      </c>
      <c r="AP196">
        <v>2.414289373009E-3</v>
      </c>
      <c r="AQ196">
        <f>(Table2[[#This Row],[Sharpe Ratio]]-AVERAGE(Table2[Sharpe Ratio]))/_xlfn.STDEV.P(Table2[Sharpe Ratio])</f>
        <v>-0.61908837057955779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2.1775694516234863</v>
      </c>
      <c r="AS196">
        <f>_xlfn.RANK.AVG(Table2[[#This Row],[1Y Return vs Nifty Z-Score]],Table2[1Y Return vs Nifty Z-Score])</f>
        <v>101</v>
      </c>
      <c r="AT196">
        <f>_xlfn.RANK.AVG(Table2[[#This Row],[6M Return vs Nifty Z-Score]],Table2[6M Return vs Nifty Z-Score])</f>
        <v>103</v>
      </c>
      <c r="AU196">
        <f>_xlfn.RANK.AVG(Table2[[#This Row],[Sharpe Ratio Z-Score]],Table2[Sharpe Ratio Z-Score])</f>
        <v>505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891</v>
      </c>
      <c r="B197" t="s">
        <v>892</v>
      </c>
      <c r="C197" t="s">
        <v>10259</v>
      </c>
      <c r="D197" t="s">
        <v>127</v>
      </c>
      <c r="E197">
        <v>16958.754083700002</v>
      </c>
      <c r="F197">
        <v>929.5</v>
      </c>
      <c r="G197">
        <v>437.44512981325698</v>
      </c>
      <c r="H197">
        <f>(Table2[[#This Row],[1Y Return vs Nifty]]-AVERAGE(Table2[1Y Return vs Nifty]))/_xlfn.STDEV.P(Table2[1Y Return vs Nifty])</f>
        <v>5.613768609447729</v>
      </c>
      <c r="I197">
        <v>3.39774673137115</v>
      </c>
      <c r="J197">
        <f>(Table2[[#This Row],[1M Return vs Nifty]]-AVERAGE(Table2[1M Return vs Nifty]))/_xlfn.STDEV.P(Table2[1M Return vs Nifty])</f>
        <v>0.13533424421880499</v>
      </c>
      <c r="K197">
        <v>-29.226252360116099</v>
      </c>
      <c r="L197">
        <f>(Table2[[#This Row],[6M Return vs Nifty]]-AVERAGE(Table2[6M Return vs Nifty]))/_xlfn.STDEV.P(Table2[6M Return vs Nifty])</f>
        <v>-1.1939553500087439</v>
      </c>
      <c r="M197">
        <v>6.2370472717314298</v>
      </c>
      <c r="N197">
        <f>(Table2[[#This Row],[1W Return vs Nifty]]-AVERAGE(Table2[1W Return vs Nifty]))/_xlfn.STDEV.P(Table2[1W Return vs Nifty])</f>
        <v>1.0806813346395054</v>
      </c>
      <c r="O197">
        <v>892.8</v>
      </c>
      <c r="P197">
        <v>904.22985670076002</v>
      </c>
      <c r="Q197">
        <v>815.40431494999996</v>
      </c>
      <c r="R197">
        <v>70.813073713242602</v>
      </c>
      <c r="S197" s="2">
        <f>(Table2[[#This Row],[Close Price]]-Table2[[#This Row],[20D EMA]])/Table2[[#This Row],[20D EMA]]</f>
        <v>4.1106630824372811E-2</v>
      </c>
      <c r="T197" s="2">
        <f>(Table2[[#This Row],[Close Price]]-Table2[[#This Row],[50D EMA]])/Table2[[#This Row],[50D EMA]]</f>
        <v>2.7946592464268422E-2</v>
      </c>
      <c r="U197" s="2">
        <f>(Table2[[#This Row],[Close Price]]-Table2[[#This Row],[200D EMA]])/Table2[[#This Row],[200D EMA]]</f>
        <v>0.13992528977111965</v>
      </c>
      <c r="V197">
        <v>1.5018013215025401</v>
      </c>
      <c r="W197">
        <v>901.1</v>
      </c>
      <c r="X197">
        <v>923</v>
      </c>
      <c r="Y197">
        <v>885.1</v>
      </c>
      <c r="Z197">
        <v>964.9</v>
      </c>
      <c r="AA197">
        <v>913</v>
      </c>
      <c r="AB197">
        <v>945</v>
      </c>
      <c r="AC197" s="2">
        <f>(Table2[[#This Row],[Close Price]]/Table2[[#This Row],[Day Low]])-1</f>
        <v>3.1517034735323524E-2</v>
      </c>
      <c r="AD197" s="2">
        <f>(Table2[[#This Row],[Day High]]/Table2[[#This Row],[Close Price]])-1</f>
        <v>-6.9930069930069783E-3</v>
      </c>
      <c r="AE197" s="2">
        <f>(Table2[[#This Row],[Close Price]]/Table2[[#This Row],[Current Week Low]])-1</f>
        <v>5.016382329680269E-2</v>
      </c>
      <c r="AF197" s="2">
        <f>(Table2[[#This Row],[Current Week High]]/Table2[[#This Row],[Close Price]])-1</f>
        <v>3.8084991931145673E-2</v>
      </c>
      <c r="AG197" s="2">
        <f>(Table2[[#This Row],[Close Price]]/Table2[[#This Row],[Current Month Low]])-1</f>
        <v>1.8072289156626509E-2</v>
      </c>
      <c r="AH197" s="2">
        <f>(Table2[[#This Row],[Current Month High]]/Table2[[#This Row],[Close Price]])-1</f>
        <v>1.6675632060247469E-2</v>
      </c>
      <c r="AI197">
        <v>41.366325981710503</v>
      </c>
      <c r="AJ197">
        <v>480.9375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-0.01</v>
      </c>
      <c r="AM197" t="s">
        <v>10295</v>
      </c>
      <c r="AN197">
        <v>9.1</v>
      </c>
      <c r="AO197" t="s">
        <v>10296</v>
      </c>
      <c r="AP197">
        <v>0.20701009616722801</v>
      </c>
      <c r="AQ197">
        <f>(Table2[[#This Row],[Sharpe Ratio]]-AVERAGE(Table2[Sharpe Ratio]))/_xlfn.STDEV.P(Table2[Sharpe Ratio])</f>
        <v>1.7462280571532958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3</v>
      </c>
      <c r="AT197">
        <f>_xlfn.RANK.AVG(Table2[[#This Row],[6M Return vs Nifty Z-Score]],Table2[6M Return vs Nifty Z-Score])</f>
        <v>678</v>
      </c>
      <c r="AU197">
        <f>_xlfn.RANK.AVG(Table2[[#This Row],[Sharpe Ratio Z-Score]],Table2[Sharpe Ratio Z-Score])</f>
        <v>31</v>
      </c>
      <c r="AV197">
        <f>(Table2[[#This Row],[Rank 1Y]]+Table2[[#This Row],[Rank 6M]]+Table2[[#This Row],[Rank Sharpe]])/3</f>
        <v>237.33333333333334</v>
      </c>
    </row>
    <row r="198" spans="1:48" x14ac:dyDescent="0.3">
      <c r="A198" t="s">
        <v>455</v>
      </c>
      <c r="B198" t="s">
        <v>456</v>
      </c>
      <c r="C198" t="s">
        <v>10265</v>
      </c>
      <c r="D198" t="s">
        <v>377</v>
      </c>
      <c r="E198">
        <v>48112.559591229998</v>
      </c>
      <c r="F198">
        <v>1633.7</v>
      </c>
      <c r="G198">
        <v>29.831625694732601</v>
      </c>
      <c r="H198">
        <f>(Table2[[#This Row],[1Y Return vs Nifty]]-AVERAGE(Table2[1Y Return vs Nifty]))/_xlfn.STDEV.P(Table2[1Y Return vs Nifty])</f>
        <v>-0.10814480643443054</v>
      </c>
      <c r="I198">
        <v>1.2529986388801999</v>
      </c>
      <c r="J198">
        <f>(Table2[[#This Row],[1M Return vs Nifty]]-AVERAGE(Table2[1M Return vs Nifty]))/_xlfn.STDEV.P(Table2[1M Return vs Nifty])</f>
        <v>-7.6680099103553584E-2</v>
      </c>
      <c r="K198">
        <v>37.339780097513099</v>
      </c>
      <c r="L198">
        <f>(Table2[[#This Row],[6M Return vs Nifty]]-AVERAGE(Table2[6M Return vs Nifty]))/_xlfn.STDEV.P(Table2[6M Return vs Nifty])</f>
        <v>1.0919817487548551</v>
      </c>
      <c r="M198">
        <v>0.59918646350951799</v>
      </c>
      <c r="N198">
        <f>(Table2[[#This Row],[1W Return vs Nifty]]-AVERAGE(Table2[1W Return vs Nifty]))/_xlfn.STDEV.P(Table2[1W Return vs Nifty])</f>
        <v>-0.12389920782082907</v>
      </c>
      <c r="O198">
        <v>1610.68</v>
      </c>
      <c r="P198">
        <v>1514.1801449831401</v>
      </c>
      <c r="Q198">
        <v>1276.06169631029</v>
      </c>
      <c r="R198">
        <v>53.187688055695602</v>
      </c>
      <c r="S198" s="2">
        <f>(Table2[[#This Row],[Close Price]]-Table2[[#This Row],[20D EMA]])/Table2[[#This Row],[20D EMA]]</f>
        <v>1.4292100230958341E-2</v>
      </c>
      <c r="T198" s="2">
        <f>(Table2[[#This Row],[Close Price]]-Table2[[#This Row],[50D EMA]])/Table2[[#This Row],[50D EMA]]</f>
        <v>7.8933709052294312E-2</v>
      </c>
      <c r="U198" s="2">
        <f>(Table2[[#This Row],[Close Price]]-Table2[[#This Row],[200D EMA]])/Table2[[#This Row],[200D EMA]]</f>
        <v>0.28026725096742178</v>
      </c>
      <c r="V198">
        <v>1.12380987948111</v>
      </c>
      <c r="W198">
        <v>1605</v>
      </c>
      <c r="X198">
        <v>1643.45</v>
      </c>
      <c r="Y198">
        <v>1622.25</v>
      </c>
      <c r="Z198">
        <v>1694.4</v>
      </c>
      <c r="AA198">
        <v>1622.25</v>
      </c>
      <c r="AB198">
        <v>1668.15</v>
      </c>
      <c r="AC198" s="2">
        <f>(Table2[[#This Row],[Close Price]]/Table2[[#This Row],[Day Low]])-1</f>
        <v>1.788161993769477E-2</v>
      </c>
      <c r="AD198" s="2">
        <f>(Table2[[#This Row],[Day High]]/Table2[[#This Row],[Close Price]])-1</f>
        <v>5.96804798922701E-3</v>
      </c>
      <c r="AE198" s="2">
        <f>(Table2[[#This Row],[Close Price]]/Table2[[#This Row],[Current Week Low]])-1</f>
        <v>7.0580983202341852E-3</v>
      </c>
      <c r="AF198" s="2">
        <f>(Table2[[#This Row],[Current Week High]]/Table2[[#This Row],[Close Price]])-1</f>
        <v>3.7154924404725564E-2</v>
      </c>
      <c r="AG198" s="2">
        <f>(Table2[[#This Row],[Close Price]]/Table2[[#This Row],[Current Month Low]])-1</f>
        <v>7.0580983202341852E-3</v>
      </c>
      <c r="AH198" s="2">
        <f>(Table2[[#This Row],[Current Month High]]/Table2[[#This Row],[Close Price]])-1</f>
        <v>2.1087102895268384E-2</v>
      </c>
      <c r="AI198">
        <v>3.7154924404725498</v>
      </c>
      <c r="AJ198">
        <v>60.6312374022909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0.18</v>
      </c>
      <c r="AM198" t="s">
        <v>10296</v>
      </c>
      <c r="AN198">
        <v>2.2599999999999998</v>
      </c>
      <c r="AO198" t="s">
        <v>10296</v>
      </c>
      <c r="AP198">
        <v>6.4076242380095003E-2</v>
      </c>
      <c r="AQ198">
        <f>(Table2[[#This Row],[Sharpe Ratio]]-AVERAGE(Table2[Sharpe Ratio]))/_xlfn.STDEV.P(Table2[Sharpe Ratio])</f>
        <v>9.378073802561844E-2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0.87703837342166036</v>
      </c>
      <c r="AS198">
        <f>_xlfn.RANK.AVG(Table2[[#This Row],[1Y Return vs Nifty Z-Score]],Table2[1Y Return vs Nifty Z-Score])</f>
        <v>319</v>
      </c>
      <c r="AT198">
        <f>_xlfn.RANK.AVG(Table2[[#This Row],[6M Return vs Nifty Z-Score]],Table2[6M Return vs Nifty Z-Score])</f>
        <v>90</v>
      </c>
      <c r="AU198">
        <f>_xlfn.RANK.AVG(Table2[[#This Row],[Sharpe Ratio Z-Score]],Table2[Sharpe Ratio Z-Score])</f>
        <v>305</v>
      </c>
      <c r="AV198">
        <f>(Table2[[#This Row],[Rank 1Y]]+Table2[[#This Row],[Rank 6M]]+Table2[[#This Row],[Rank Sharpe]])/3</f>
        <v>238</v>
      </c>
    </row>
    <row r="199" spans="1:48" x14ac:dyDescent="0.3">
      <c r="A199" t="s">
        <v>797</v>
      </c>
      <c r="B199" t="s">
        <v>798</v>
      </c>
      <c r="C199" t="s">
        <v>10263</v>
      </c>
      <c r="D199" t="s">
        <v>231</v>
      </c>
      <c r="E199">
        <v>20057.771071615</v>
      </c>
      <c r="F199">
        <v>461.05</v>
      </c>
      <c r="G199">
        <v>36.258556877849898</v>
      </c>
      <c r="H199">
        <f>(Table2[[#This Row],[1Y Return vs Nifty]]-AVERAGE(Table2[1Y Return vs Nifty]))/_xlfn.STDEV.P(Table2[1Y Return vs Nifty])</f>
        <v>-1.792614736631206E-2</v>
      </c>
      <c r="I199">
        <v>3.0526896350611401</v>
      </c>
      <c r="J199">
        <f>(Table2[[#This Row],[1M Return vs Nifty]]-AVERAGE(Table2[1M Return vs Nifty]))/_xlfn.STDEV.P(Table2[1M Return vs Nifty])</f>
        <v>0.101224385844752</v>
      </c>
      <c r="K199">
        <v>38.848857310913097</v>
      </c>
      <c r="L199">
        <f>(Table2[[#This Row],[6M Return vs Nifty]]-AVERAGE(Table2[6M Return vs Nifty]))/_xlfn.STDEV.P(Table2[6M Return vs Nifty])</f>
        <v>1.1438048101519067</v>
      </c>
      <c r="M199">
        <v>-4.5305446738639503</v>
      </c>
      <c r="N199">
        <f>(Table2[[#This Row],[1W Return vs Nifty]]-AVERAGE(Table2[1W Return vs Nifty]))/_xlfn.STDEV.P(Table2[1W Return vs Nifty])</f>
        <v>-1.2199131972264687</v>
      </c>
      <c r="O199">
        <v>454.61</v>
      </c>
      <c r="P199">
        <v>428.208412525754</v>
      </c>
      <c r="Q199">
        <v>357.49823612005002</v>
      </c>
      <c r="R199">
        <v>55.149226247175903</v>
      </c>
      <c r="S199" s="2">
        <f>(Table2[[#This Row],[Close Price]]-Table2[[#This Row],[20D EMA]])/Table2[[#This Row],[20D EMA]]</f>
        <v>1.4165988429642985E-2</v>
      </c>
      <c r="T199" s="2">
        <f>(Table2[[#This Row],[Close Price]]-Table2[[#This Row],[50D EMA]])/Table2[[#This Row],[50D EMA]]</f>
        <v>7.6695334593107276E-2</v>
      </c>
      <c r="U199" s="2">
        <f>(Table2[[#This Row],[Close Price]]-Table2[[#This Row],[200D EMA]])/Table2[[#This Row],[200D EMA]]</f>
        <v>0.28965671272620402</v>
      </c>
      <c r="V199">
        <v>0.63350145283332704</v>
      </c>
      <c r="W199">
        <v>456.6</v>
      </c>
      <c r="X199">
        <v>472.9</v>
      </c>
      <c r="Y199">
        <v>452</v>
      </c>
      <c r="Z199">
        <v>471</v>
      </c>
      <c r="AA199">
        <v>459</v>
      </c>
      <c r="AB199">
        <v>467.9</v>
      </c>
      <c r="AC199" s="2">
        <f>(Table2[[#This Row],[Close Price]]/Table2[[#This Row],[Day Low]])-1</f>
        <v>9.7459483136224101E-3</v>
      </c>
      <c r="AD199" s="2">
        <f>(Table2[[#This Row],[Day High]]/Table2[[#This Row],[Close Price]])-1</f>
        <v>2.5702201496583754E-2</v>
      </c>
      <c r="AE199" s="2">
        <f>(Table2[[#This Row],[Close Price]]/Table2[[#This Row],[Current Week Low]])-1</f>
        <v>2.0022123893805421E-2</v>
      </c>
      <c r="AF199" s="2">
        <f>(Table2[[#This Row],[Current Week High]]/Table2[[#This Row],[Close Price]])-1</f>
        <v>2.1581173408524057E-2</v>
      </c>
      <c r="AG199" s="2">
        <f>(Table2[[#This Row],[Close Price]]/Table2[[#This Row],[Current Month Low]])-1</f>
        <v>4.4662309368193043E-3</v>
      </c>
      <c r="AH199" s="2">
        <f>(Table2[[#This Row],[Current Month High]]/Table2[[#This Row],[Close Price]])-1</f>
        <v>1.4857390738531429E-2</v>
      </c>
      <c r="AI199">
        <v>14.423598308209501</v>
      </c>
      <c r="AJ199">
        <v>66.895927601809902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0.15</v>
      </c>
      <c r="AM199" t="s">
        <v>10296</v>
      </c>
      <c r="AN199">
        <v>-0.22</v>
      </c>
      <c r="AO199" t="s">
        <v>10295</v>
      </c>
      <c r="AP199">
        <v>5.5217491354582003E-2</v>
      </c>
      <c r="AQ199">
        <f>(Table2[[#This Row],[Sharpe Ratio]]-AVERAGE(Table2[Sharpe Ratio]))/_xlfn.STDEV.P(Table2[Sharpe Ratio])</f>
        <v>-8.6346030224817936E-3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-1.4447516186038012E-3</v>
      </c>
      <c r="AS199">
        <f>_xlfn.RANK.AVG(Table2[[#This Row],[1Y Return vs Nifty Z-Score]],Table2[1Y Return vs Nifty Z-Score])</f>
        <v>290</v>
      </c>
      <c r="AT199">
        <f>_xlfn.RANK.AVG(Table2[[#This Row],[6M Return vs Nifty Z-Score]],Table2[6M Return vs Nifty Z-Score])</f>
        <v>84</v>
      </c>
      <c r="AU199">
        <f>_xlfn.RANK.AVG(Table2[[#This Row],[Sharpe Ratio Z-Score]],Table2[Sharpe Ratio Z-Score])</f>
        <v>342</v>
      </c>
      <c r="AV199">
        <f>(Table2[[#This Row],[Rank 1Y]]+Table2[[#This Row],[Rank 6M]]+Table2[[#This Row],[Rank Sharpe]])/3</f>
        <v>238.66666666666666</v>
      </c>
    </row>
    <row r="200" spans="1:48" x14ac:dyDescent="0.3">
      <c r="A200" t="s">
        <v>1110</v>
      </c>
      <c r="B200" t="s">
        <v>1111</v>
      </c>
      <c r="C200" t="s">
        <v>10260</v>
      </c>
      <c r="D200" t="s">
        <v>78</v>
      </c>
      <c r="E200">
        <v>11210.00463308</v>
      </c>
      <c r="F200">
        <v>231.88</v>
      </c>
      <c r="G200">
        <v>59.880708383311898</v>
      </c>
      <c r="H200">
        <f>(Table2[[#This Row],[1Y Return vs Nifty]]-AVERAGE(Table2[1Y Return vs Nifty]))/_xlfn.STDEV.P(Table2[1Y Return vs Nifty])</f>
        <v>0.31367205594493419</v>
      </c>
      <c r="I200">
        <v>5.6874951891456798</v>
      </c>
      <c r="J200">
        <f>(Table2[[#This Row],[1M Return vs Nifty]]-AVERAGE(Table2[1M Return vs Nifty]))/_xlfn.STDEV.P(Table2[1M Return vs Nifty])</f>
        <v>0.36168227891253374</v>
      </c>
      <c r="K200">
        <v>13.087555302857099</v>
      </c>
      <c r="L200">
        <f>(Table2[[#This Row],[6M Return vs Nifty]]-AVERAGE(Table2[6M Return vs Nifty]))/_xlfn.STDEV.P(Table2[6M Return vs Nifty])</f>
        <v>0.25913865538066649</v>
      </c>
      <c r="M200">
        <v>4.2504692757243001</v>
      </c>
      <c r="N200">
        <f>(Table2[[#This Row],[1W Return vs Nifty]]-AVERAGE(Table2[1W Return vs Nifty]))/_xlfn.STDEV.P(Table2[1W Return vs Nifty])</f>
        <v>0.65623077059219204</v>
      </c>
      <c r="O200">
        <v>222.19</v>
      </c>
      <c r="P200">
        <v>215.02096953631201</v>
      </c>
      <c r="Q200">
        <v>186.58435494111399</v>
      </c>
      <c r="R200">
        <v>63.948816637854698</v>
      </c>
      <c r="S200" s="2">
        <f>(Table2[[#This Row],[Close Price]]-Table2[[#This Row],[20D EMA]])/Table2[[#This Row],[20D EMA]]</f>
        <v>4.3611323641928067E-2</v>
      </c>
      <c r="T200" s="2">
        <f>(Table2[[#This Row],[Close Price]]-Table2[[#This Row],[50D EMA]])/Table2[[#This Row],[50D EMA]]</f>
        <v>7.8406447985255187E-2</v>
      </c>
      <c r="U200" s="2">
        <f>(Table2[[#This Row],[Close Price]]-Table2[[#This Row],[200D EMA]])/Table2[[#This Row],[200D EMA]]</f>
        <v>0.24276228879522785</v>
      </c>
      <c r="V200">
        <v>0.894958372502482</v>
      </c>
      <c r="W200">
        <v>225.1</v>
      </c>
      <c r="X200">
        <v>231.25</v>
      </c>
      <c r="Y200">
        <v>220.4</v>
      </c>
      <c r="Z200">
        <v>243.34</v>
      </c>
      <c r="AA200">
        <v>229.27</v>
      </c>
      <c r="AB200">
        <v>240.9</v>
      </c>
      <c r="AC200" s="2">
        <f>(Table2[[#This Row],[Close Price]]/Table2[[#This Row],[Day Low]])-1</f>
        <v>3.0119946690359889E-2</v>
      </c>
      <c r="AD200" s="2">
        <f>(Table2[[#This Row],[Day High]]/Table2[[#This Row],[Close Price]])-1</f>
        <v>-2.716922546144529E-3</v>
      </c>
      <c r="AE200" s="2">
        <f>(Table2[[#This Row],[Close Price]]/Table2[[#This Row],[Current Week Low]])-1</f>
        <v>5.2087114337568075E-2</v>
      </c>
      <c r="AF200" s="2">
        <f>(Table2[[#This Row],[Current Week High]]/Table2[[#This Row],[Close Price]])-1</f>
        <v>4.9422114887010649E-2</v>
      </c>
      <c r="AG200" s="2">
        <f>(Table2[[#This Row],[Close Price]]/Table2[[#This Row],[Current Month Low]])-1</f>
        <v>1.1383957779037779E-2</v>
      </c>
      <c r="AH200" s="2">
        <f>(Table2[[#This Row],[Current Month High]]/Table2[[#This Row],[Close Price]])-1</f>
        <v>3.8899430740038099E-2</v>
      </c>
      <c r="AI200">
        <v>4.9422114887010604</v>
      </c>
      <c r="AJ200">
        <v>100.675032453483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-0.01</v>
      </c>
      <c r="AM200" t="s">
        <v>10295</v>
      </c>
      <c r="AN200">
        <v>2.36</v>
      </c>
      <c r="AO200" t="s">
        <v>10296</v>
      </c>
      <c r="AP200">
        <v>7.5315608857645003E-2</v>
      </c>
      <c r="AQ200">
        <f>(Table2[[#This Row],[Sharpe Ratio]]-AVERAGE(Table2[Sharpe Ratio]))/_xlfn.STDEV.P(Table2[Sharpe Ratio])</f>
        <v>0.22371819169688362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1.81444195252721</v>
      </c>
      <c r="AS200">
        <f>_xlfn.RANK.AVG(Table2[[#This Row],[1Y Return vs Nifty Z-Score]],Table2[1Y Return vs Nifty Z-Score])</f>
        <v>207</v>
      </c>
      <c r="AT200">
        <f>_xlfn.RANK.AVG(Table2[[#This Row],[6M Return vs Nifty Z-Score]],Table2[6M Return vs Nifty Z-Score])</f>
        <v>240</v>
      </c>
      <c r="AU200">
        <f>_xlfn.RANK.AVG(Table2[[#This Row],[Sharpe Ratio Z-Score]],Table2[Sharpe Ratio Z-Score])</f>
        <v>270</v>
      </c>
      <c r="AV200">
        <f>(Table2[[#This Row],[Rank 1Y]]+Table2[[#This Row],[Rank 6M]]+Table2[[#This Row],[Rank Sharpe]])/3</f>
        <v>239</v>
      </c>
    </row>
    <row r="201" spans="1:48" x14ac:dyDescent="0.3">
      <c r="A201" t="s">
        <v>681</v>
      </c>
      <c r="B201" t="s">
        <v>682</v>
      </c>
      <c r="C201" t="s">
        <v>10252</v>
      </c>
      <c r="D201" t="s">
        <v>560</v>
      </c>
      <c r="E201">
        <v>25475.01</v>
      </c>
      <c r="F201">
        <v>2437.8000000000002</v>
      </c>
      <c r="G201">
        <v>69.142863879567798</v>
      </c>
      <c r="H201">
        <f>(Table2[[#This Row],[1Y Return vs Nifty]]-AVERAGE(Table2[1Y Return vs Nifty]))/_xlfn.STDEV.P(Table2[1Y Return vs Nifty])</f>
        <v>0.44369044654909573</v>
      </c>
      <c r="I201">
        <v>-0.96487432673221196</v>
      </c>
      <c r="J201">
        <f>(Table2[[#This Row],[1M Return vs Nifty]]-AVERAGE(Table2[1M Return vs Nifty]))/_xlfn.STDEV.P(Table2[1M Return vs Nifty])</f>
        <v>-0.29592304051146701</v>
      </c>
      <c r="K201">
        <v>19.3432795162175</v>
      </c>
      <c r="L201">
        <f>(Table2[[#This Row],[6M Return vs Nifty]]-AVERAGE(Table2[6M Return vs Nifty]))/_xlfn.STDEV.P(Table2[6M Return vs Nifty])</f>
        <v>0.47396582069289489</v>
      </c>
      <c r="M201">
        <v>3.6193630966455901</v>
      </c>
      <c r="N201">
        <f>(Table2[[#This Row],[1W Return vs Nifty]]-AVERAGE(Table2[1W Return vs Nifty]))/_xlfn.STDEV.P(Table2[1W Return vs Nifty])</f>
        <v>0.52138916144213188</v>
      </c>
      <c r="O201">
        <v>2368.5</v>
      </c>
      <c r="P201">
        <v>2251.97868816754</v>
      </c>
      <c r="Q201">
        <v>1925.46275933117</v>
      </c>
      <c r="R201">
        <v>58.583578653040298</v>
      </c>
      <c r="S201" s="2">
        <f>(Table2[[#This Row],[Close Price]]-Table2[[#This Row],[20D EMA]])/Table2[[#This Row],[20D EMA]]</f>
        <v>2.925902469917677E-2</v>
      </c>
      <c r="T201" s="2">
        <f>(Table2[[#This Row],[Close Price]]-Table2[[#This Row],[50D EMA]])/Table2[[#This Row],[50D EMA]]</f>
        <v>8.251468488969807E-2</v>
      </c>
      <c r="U201" s="2">
        <f>(Table2[[#This Row],[Close Price]]-Table2[[#This Row],[200D EMA]])/Table2[[#This Row],[200D EMA]]</f>
        <v>0.26608525051234749</v>
      </c>
      <c r="V201">
        <v>0.75248960203216997</v>
      </c>
      <c r="W201">
        <v>2391.3000000000002</v>
      </c>
      <c r="X201">
        <v>2458.4</v>
      </c>
      <c r="Y201">
        <v>2430</v>
      </c>
      <c r="Z201">
        <v>2594.1999999999998</v>
      </c>
      <c r="AA201">
        <v>2430</v>
      </c>
      <c r="AB201">
        <v>2530</v>
      </c>
      <c r="AC201" s="2">
        <f>(Table2[[#This Row],[Close Price]]/Table2[[#This Row],[Day Low]])-1</f>
        <v>1.9445489900890678E-2</v>
      </c>
      <c r="AD201" s="2">
        <f>(Table2[[#This Row],[Day High]]/Table2[[#This Row],[Close Price]])-1</f>
        <v>8.4502420214946916E-3</v>
      </c>
      <c r="AE201" s="2">
        <f>(Table2[[#This Row],[Close Price]]/Table2[[#This Row],[Current Week Low]])-1</f>
        <v>3.2098765432100329E-3</v>
      </c>
      <c r="AF201" s="2">
        <f>(Table2[[#This Row],[Current Week High]]/Table2[[#This Row],[Close Price]])-1</f>
        <v>6.4156206415620476E-2</v>
      </c>
      <c r="AG201" s="2">
        <f>(Table2[[#This Row],[Close Price]]/Table2[[#This Row],[Current Month Low]])-1</f>
        <v>3.2098765432100329E-3</v>
      </c>
      <c r="AH201" s="2">
        <f>(Table2[[#This Row],[Current Month High]]/Table2[[#This Row],[Close Price]])-1</f>
        <v>3.7820986135039814E-2</v>
      </c>
      <c r="AI201">
        <v>6.4156206415620396</v>
      </c>
      <c r="AJ201">
        <v>120.14719826613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0.08</v>
      </c>
      <c r="AM201" t="s">
        <v>10296</v>
      </c>
      <c r="AN201">
        <v>1.28</v>
      </c>
      <c r="AO201" t="s">
        <v>10296</v>
      </c>
      <c r="AP201">
        <v>5.1279561527115998E-2</v>
      </c>
      <c r="AQ201">
        <f>(Table2[[#This Row],[Sharpe Ratio]]-AVERAGE(Table2[Sharpe Ratio]))/_xlfn.STDEV.P(Table2[Sharpe Ratio])</f>
        <v>-5.4160707677857016E-2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1.0889616804947986</v>
      </c>
      <c r="AS201">
        <f>_xlfn.RANK.AVG(Table2[[#This Row],[1Y Return vs Nifty Z-Score]],Table2[1Y Return vs Nifty Z-Score])</f>
        <v>176</v>
      </c>
      <c r="AT201">
        <f>_xlfn.RANK.AVG(Table2[[#This Row],[6M Return vs Nifty Z-Score]],Table2[6M Return vs Nifty Z-Score])</f>
        <v>190</v>
      </c>
      <c r="AU201">
        <f>_xlfn.RANK.AVG(Table2[[#This Row],[Sharpe Ratio Z-Score]],Table2[Sharpe Ratio Z-Score])</f>
        <v>354</v>
      </c>
      <c r="AV201">
        <f>(Table2[[#This Row],[Rank 1Y]]+Table2[[#This Row],[Rank 6M]]+Table2[[#This Row],[Rank Sharpe]])/3</f>
        <v>240</v>
      </c>
    </row>
    <row r="202" spans="1:48" x14ac:dyDescent="0.3">
      <c r="A202" t="s">
        <v>316</v>
      </c>
      <c r="B202" t="s">
        <v>317</v>
      </c>
      <c r="C202" t="s">
        <v>10264</v>
      </c>
      <c r="D202" t="s">
        <v>133</v>
      </c>
      <c r="E202">
        <v>86953.974094799996</v>
      </c>
      <c r="F202">
        <v>3127.2</v>
      </c>
      <c r="G202">
        <v>58.0796609640445</v>
      </c>
      <c r="H202">
        <f>(Table2[[#This Row],[1Y Return vs Nifty]]-AVERAGE(Table2[1Y Return vs Nifty]))/_xlfn.STDEV.P(Table2[1Y Return vs Nifty])</f>
        <v>0.28838968112952695</v>
      </c>
      <c r="I202">
        <v>-5.4404557035501098</v>
      </c>
      <c r="J202">
        <f>(Table2[[#This Row],[1M Return vs Nifty]]-AVERAGE(Table2[1M Return vs Nifty]))/_xlfn.STDEV.P(Table2[1M Return vs Nifty])</f>
        <v>-0.7383467684606867</v>
      </c>
      <c r="K202">
        <v>17.513021148848502</v>
      </c>
      <c r="L202">
        <f>(Table2[[#This Row],[6M Return vs Nifty]]-AVERAGE(Table2[6M Return vs Nifty]))/_xlfn.STDEV.P(Table2[6M Return vs Nifty])</f>
        <v>0.4111131111678919</v>
      </c>
      <c r="M202">
        <v>1.7341095773826001</v>
      </c>
      <c r="N202">
        <f>(Table2[[#This Row],[1W Return vs Nifty]]-AVERAGE(Table2[1W Return vs Nifty]))/_xlfn.STDEV.P(Table2[1W Return vs Nifty])</f>
        <v>0.11858749886875519</v>
      </c>
      <c r="O202">
        <v>3182.84</v>
      </c>
      <c r="P202">
        <v>3065.3491275712099</v>
      </c>
      <c r="Q202">
        <v>2515.6412694280898</v>
      </c>
      <c r="R202">
        <v>40.345235484096399</v>
      </c>
      <c r="S202" s="2">
        <f>(Table2[[#This Row],[Close Price]]-Table2[[#This Row],[20D EMA]])/Table2[[#This Row],[20D EMA]]</f>
        <v>-1.7481243166480351E-2</v>
      </c>
      <c r="T202" s="2">
        <f>(Table2[[#This Row],[Close Price]]-Table2[[#This Row],[50D EMA]])/Table2[[#This Row],[50D EMA]]</f>
        <v>2.0177431625152807E-2</v>
      </c>
      <c r="U202" s="2">
        <f>(Table2[[#This Row],[Close Price]]-Table2[[#This Row],[200D EMA]])/Table2[[#This Row],[200D EMA]]</f>
        <v>0.24310251942676342</v>
      </c>
      <c r="V202">
        <v>1.1927034455477601</v>
      </c>
      <c r="W202">
        <v>3026.8</v>
      </c>
      <c r="X202">
        <v>3133</v>
      </c>
      <c r="Y202">
        <v>3100.4</v>
      </c>
      <c r="Z202">
        <v>3298.5</v>
      </c>
      <c r="AA202">
        <v>3107.05</v>
      </c>
      <c r="AB202">
        <v>3286</v>
      </c>
      <c r="AC202" s="2">
        <f>(Table2[[#This Row],[Close Price]]/Table2[[#This Row],[Day Low]])-1</f>
        <v>3.3170344918725947E-2</v>
      </c>
      <c r="AD202" s="2">
        <f>(Table2[[#This Row],[Day High]]/Table2[[#This Row],[Close Price]])-1</f>
        <v>1.8546942952162304E-3</v>
      </c>
      <c r="AE202" s="2">
        <f>(Table2[[#This Row],[Close Price]]/Table2[[#This Row],[Current Week Low]])-1</f>
        <v>8.6440459295573646E-3</v>
      </c>
      <c r="AF202" s="2">
        <f>(Table2[[#This Row],[Current Week High]]/Table2[[#This Row],[Close Price]])-1</f>
        <v>5.4777436684574132E-2</v>
      </c>
      <c r="AG202" s="2">
        <f>(Table2[[#This Row],[Close Price]]/Table2[[#This Row],[Current Month Low]])-1</f>
        <v>6.4852512833715181E-3</v>
      </c>
      <c r="AH202" s="2">
        <f>(Table2[[#This Row],[Current Month High]]/Table2[[#This Row],[Close Price]])-1</f>
        <v>5.0780250703504892E-2</v>
      </c>
      <c r="AI202">
        <v>8.8097979022768005</v>
      </c>
      <c r="AJ202">
        <v>109.13529057714101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-0.02</v>
      </c>
      <c r="AM202" t="s">
        <v>10295</v>
      </c>
      <c r="AN202">
        <v>-5.28</v>
      </c>
      <c r="AO202" t="s">
        <v>10295</v>
      </c>
      <c r="AP202">
        <v>6.2909848390392001E-2</v>
      </c>
      <c r="AQ202">
        <f>(Table2[[#This Row],[Sharpe Ratio]]-AVERAGE(Table2[Sharpe Ratio]))/_xlfn.STDEV.P(Table2[Sharpe Ratio])</f>
        <v>8.0296146585148456E-2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0.16003966929063579</v>
      </c>
      <c r="AS202">
        <f>_xlfn.RANK.AVG(Table2[[#This Row],[1Y Return vs Nifty Z-Score]],Table2[1Y Return vs Nifty Z-Score])</f>
        <v>214</v>
      </c>
      <c r="AT202">
        <f>_xlfn.RANK.AVG(Table2[[#This Row],[6M Return vs Nifty Z-Score]],Table2[6M Return vs Nifty Z-Score])</f>
        <v>200</v>
      </c>
      <c r="AU202">
        <f>_xlfn.RANK.AVG(Table2[[#This Row],[Sharpe Ratio Z-Score]],Table2[Sharpe Ratio Z-Score])</f>
        <v>307</v>
      </c>
      <c r="AV202">
        <f>(Table2[[#This Row],[Rank 1Y]]+Table2[[#This Row],[Rank 6M]]+Table2[[#This Row],[Rank Sharpe]])/3</f>
        <v>240.33333333333334</v>
      </c>
    </row>
    <row r="203" spans="1:48" x14ac:dyDescent="0.3">
      <c r="A203" t="s">
        <v>819</v>
      </c>
      <c r="B203" t="s">
        <v>820</v>
      </c>
      <c r="C203" t="s">
        <v>10253</v>
      </c>
      <c r="D203" t="s">
        <v>633</v>
      </c>
      <c r="E203">
        <v>19373.271924744</v>
      </c>
      <c r="F203">
        <v>134.37</v>
      </c>
      <c r="G203">
        <v>76.386217629263797</v>
      </c>
      <c r="H203">
        <f>(Table2[[#This Row],[1Y Return vs Nifty]]-AVERAGE(Table2[1Y Return vs Nifty]))/_xlfn.STDEV.P(Table2[1Y Return vs Nifty])</f>
        <v>0.54536971521315447</v>
      </c>
      <c r="I203">
        <v>13.8023811915983</v>
      </c>
      <c r="J203">
        <f>(Table2[[#This Row],[1M Return vs Nifty]]-AVERAGE(Table2[1M Return vs Nifty]))/_xlfn.STDEV.P(Table2[1M Return vs Nifty])</f>
        <v>1.1638614406375845</v>
      </c>
      <c r="K203">
        <v>14.617685811384099</v>
      </c>
      <c r="L203">
        <f>(Table2[[#This Row],[6M Return vs Nifty]]-AVERAGE(Table2[6M Return vs Nifty]))/_xlfn.STDEV.P(Table2[6M Return vs Nifty])</f>
        <v>0.31168470576482149</v>
      </c>
      <c r="M203">
        <v>10.1628056772705</v>
      </c>
      <c r="N203">
        <f>(Table2[[#This Row],[1W Return vs Nifty]]-AVERAGE(Table2[1W Return vs Nifty]))/_xlfn.STDEV.P(Table2[1W Return vs Nifty])</f>
        <v>1.9194555347432296</v>
      </c>
      <c r="O203">
        <v>123.64</v>
      </c>
      <c r="P203">
        <v>116.392880283504</v>
      </c>
      <c r="Q203">
        <v>98.411706238322196</v>
      </c>
      <c r="R203">
        <v>71.993300029061004</v>
      </c>
      <c r="S203" s="2">
        <f>(Table2[[#This Row],[Close Price]]-Table2[[#This Row],[20D EMA]])/Table2[[#This Row],[20D EMA]]</f>
        <v>8.6784212229052124E-2</v>
      </c>
      <c r="T203" s="2">
        <f>(Table2[[#This Row],[Close Price]]-Table2[[#This Row],[50D EMA]])/Table2[[#This Row],[50D EMA]]</f>
        <v>0.15445205645489854</v>
      </c>
      <c r="U203" s="2">
        <f>(Table2[[#This Row],[Close Price]]-Table2[[#This Row],[200D EMA]])/Table2[[#This Row],[200D EMA]]</f>
        <v>0.36538634615884141</v>
      </c>
      <c r="V203">
        <v>1.15926169269235</v>
      </c>
      <c r="W203">
        <v>130</v>
      </c>
      <c r="X203">
        <v>135.80000000000001</v>
      </c>
      <c r="Y203">
        <v>123.5</v>
      </c>
      <c r="Z203">
        <v>140.5</v>
      </c>
      <c r="AA203">
        <v>133.30000000000001</v>
      </c>
      <c r="AB203">
        <v>140.5</v>
      </c>
      <c r="AC203" s="2">
        <f>(Table2[[#This Row],[Close Price]]/Table2[[#This Row],[Day Low]])-1</f>
        <v>3.3615384615384603E-2</v>
      </c>
      <c r="AD203" s="2">
        <f>(Table2[[#This Row],[Day High]]/Table2[[#This Row],[Close Price]])-1</f>
        <v>1.0642256456054211E-2</v>
      </c>
      <c r="AE203" s="2">
        <f>(Table2[[#This Row],[Close Price]]/Table2[[#This Row],[Current Week Low]])-1</f>
        <v>8.8016194331983932E-2</v>
      </c>
      <c r="AF203" s="2">
        <f>(Table2[[#This Row],[Current Week High]]/Table2[[#This Row],[Close Price]])-1</f>
        <v>4.5620302150777725E-2</v>
      </c>
      <c r="AG203" s="2">
        <f>(Table2[[#This Row],[Close Price]]/Table2[[#This Row],[Current Month Low]])-1</f>
        <v>8.0270067516878818E-3</v>
      </c>
      <c r="AH203" s="2">
        <f>(Table2[[#This Row],[Current Month High]]/Table2[[#This Row],[Close Price]])-1</f>
        <v>4.5620302150777725E-2</v>
      </c>
      <c r="AI203">
        <v>4.5620302150777698</v>
      </c>
      <c r="AJ203">
        <v>118.487804878048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0.23</v>
      </c>
      <c r="AM203" t="s">
        <v>10296</v>
      </c>
      <c r="AN203">
        <v>9.59</v>
      </c>
      <c r="AO203" t="s">
        <v>10296</v>
      </c>
      <c r="AP203">
        <v>5.4048859001938003E-2</v>
      </c>
      <c r="AQ203">
        <f>(Table2[[#This Row],[Sharpe Ratio]]-AVERAGE(Table2[Sharpe Ratio]))/_xlfn.STDEV.P(Table2[Sharpe Ratio])</f>
        <v>-2.2145072005207059E-2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3.9182263243535829</v>
      </c>
      <c r="AS203">
        <f>_xlfn.RANK.AVG(Table2[[#This Row],[1Y Return vs Nifty Z-Score]],Table2[1Y Return vs Nifty Z-Score])</f>
        <v>147</v>
      </c>
      <c r="AT203">
        <f>_xlfn.RANK.AVG(Table2[[#This Row],[6M Return vs Nifty Z-Score]],Table2[6M Return vs Nifty Z-Score])</f>
        <v>228</v>
      </c>
      <c r="AU203">
        <f>_xlfn.RANK.AVG(Table2[[#This Row],[Sharpe Ratio Z-Score]],Table2[Sharpe Ratio Z-Score])</f>
        <v>346</v>
      </c>
      <c r="AV203">
        <f>(Table2[[#This Row],[Rank 1Y]]+Table2[[#This Row],[Rank 6M]]+Table2[[#This Row],[Rank Sharpe]])/3</f>
        <v>240.33333333333334</v>
      </c>
    </row>
    <row r="204" spans="1:48" x14ac:dyDescent="0.3">
      <c r="A204" t="s">
        <v>887</v>
      </c>
      <c r="B204" t="s">
        <v>888</v>
      </c>
      <c r="C204" t="s">
        <v>10262</v>
      </c>
      <c r="D204" t="s">
        <v>127</v>
      </c>
      <c r="E204">
        <v>17034.897165549999</v>
      </c>
      <c r="F204">
        <v>649.75</v>
      </c>
      <c r="G204">
        <v>72.566781879503694</v>
      </c>
      <c r="H204">
        <f>(Table2[[#This Row],[1Y Return vs Nifty]]-AVERAGE(Table2[1Y Return vs Nifty]))/_xlfn.STDEV.P(Table2[1Y Return vs Nifty])</f>
        <v>0.4917540218250927</v>
      </c>
      <c r="I204">
        <v>12.969884041496201</v>
      </c>
      <c r="J204">
        <f>(Table2[[#This Row],[1M Return vs Nifty]]-AVERAGE(Table2[1M Return vs Nifty]))/_xlfn.STDEV.P(Table2[1M Return vs Nifty])</f>
        <v>1.0815667705947078</v>
      </c>
      <c r="K204">
        <v>-4.9195868746960896</v>
      </c>
      <c r="L204">
        <f>(Table2[[#This Row],[6M Return vs Nifty]]-AVERAGE(Table2[6M Return vs Nifty]))/_xlfn.STDEV.P(Table2[6M Return vs Nifty])</f>
        <v>-0.35924271461582363</v>
      </c>
      <c r="M204">
        <v>-5.7867259041505399</v>
      </c>
      <c r="N204">
        <f>(Table2[[#This Row],[1W Return vs Nifty]]-AVERAGE(Table2[1W Return vs Nifty]))/_xlfn.STDEV.P(Table2[1W Return vs Nifty])</f>
        <v>-1.4883078098782025</v>
      </c>
      <c r="O204">
        <v>632.65</v>
      </c>
      <c r="P204">
        <v>605.02267712289097</v>
      </c>
      <c r="Q204">
        <v>530.39908622803898</v>
      </c>
      <c r="R204">
        <v>56.704596101993097</v>
      </c>
      <c r="S204" s="2">
        <f>(Table2[[#This Row],[Close Price]]-Table2[[#This Row],[20D EMA]])/Table2[[#This Row],[20D EMA]]</f>
        <v>2.7029163044337348E-2</v>
      </c>
      <c r="T204" s="2">
        <f>(Table2[[#This Row],[Close Price]]-Table2[[#This Row],[50D EMA]])/Table2[[#This Row],[50D EMA]]</f>
        <v>7.3926688318203496E-2</v>
      </c>
      <c r="U204" s="2">
        <f>(Table2[[#This Row],[Close Price]]-Table2[[#This Row],[200D EMA]])/Table2[[#This Row],[200D EMA]]</f>
        <v>0.22502096415876452</v>
      </c>
      <c r="V204">
        <v>0.57449950242124304</v>
      </c>
      <c r="W204">
        <v>632.70000000000005</v>
      </c>
      <c r="X204">
        <v>659</v>
      </c>
      <c r="Y204">
        <v>635.85</v>
      </c>
      <c r="Z204">
        <v>663.95</v>
      </c>
      <c r="AA204">
        <v>636.29999999999995</v>
      </c>
      <c r="AB204">
        <v>654.15</v>
      </c>
      <c r="AC204" s="2">
        <f>(Table2[[#This Row],[Close Price]]/Table2[[#This Row],[Day Low]])-1</f>
        <v>2.6948000632211144E-2</v>
      </c>
      <c r="AD204" s="2">
        <f>(Table2[[#This Row],[Day High]]/Table2[[#This Row],[Close Price]])-1</f>
        <v>1.4236244709503687E-2</v>
      </c>
      <c r="AE204" s="2">
        <f>(Table2[[#This Row],[Close Price]]/Table2[[#This Row],[Current Week Low]])-1</f>
        <v>2.1860501690650347E-2</v>
      </c>
      <c r="AF204" s="2">
        <f>(Table2[[#This Row],[Current Week High]]/Table2[[#This Row],[Close Price]])-1</f>
        <v>2.1854559445940724E-2</v>
      </c>
      <c r="AG204" s="2">
        <f>(Table2[[#This Row],[Close Price]]/Table2[[#This Row],[Current Month Low]])-1</f>
        <v>2.1137828068521269E-2</v>
      </c>
      <c r="AH204" s="2">
        <f>(Table2[[#This Row],[Current Month High]]/Table2[[#This Row],[Close Price]])-1</f>
        <v>6.7718353212773419E-3</v>
      </c>
      <c r="AI204">
        <v>4.4247787610619502</v>
      </c>
      <c r="AJ204">
        <v>109.596774193548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10296</v>
      </c>
      <c r="AN204">
        <v>1.83</v>
      </c>
      <c r="AO204" t="s">
        <v>10296</v>
      </c>
      <c r="AP204">
        <v>0.14578077941100201</v>
      </c>
      <c r="AQ204">
        <f>(Table2[[#This Row],[Sharpe Ratio]]-AVERAGE(Table2[Sharpe Ratio]))/_xlfn.STDEV.P(Table2[Sharpe Ratio])</f>
        <v>1.0383606230566358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0.76413089098241027</v>
      </c>
      <c r="AS204">
        <f>_xlfn.RANK.AVG(Table2[[#This Row],[1Y Return vs Nifty Z-Score]],Table2[1Y Return vs Nifty Z-Score])</f>
        <v>160</v>
      </c>
      <c r="AT204">
        <f>_xlfn.RANK.AVG(Table2[[#This Row],[6M Return vs Nifty Z-Score]],Table2[6M Return vs Nifty Z-Score])</f>
        <v>445</v>
      </c>
      <c r="AU204">
        <f>_xlfn.RANK.AVG(Table2[[#This Row],[Sharpe Ratio Z-Score]],Table2[Sharpe Ratio Z-Score])</f>
        <v>116</v>
      </c>
      <c r="AV204">
        <f>(Table2[[#This Row],[Rank 1Y]]+Table2[[#This Row],[Rank 6M]]+Table2[[#This Row],[Rank Sharpe]])/3</f>
        <v>240.33333333333334</v>
      </c>
    </row>
    <row r="205" spans="1:48" x14ac:dyDescent="0.3">
      <c r="A205" t="s">
        <v>1108</v>
      </c>
      <c r="B205" t="s">
        <v>1109</v>
      </c>
      <c r="C205" t="s">
        <v>6533</v>
      </c>
      <c r="D205" t="s">
        <v>75</v>
      </c>
      <c r="E205">
        <v>11258.56531233</v>
      </c>
      <c r="F205">
        <v>363.3</v>
      </c>
      <c r="G205">
        <v>39.299013460576198</v>
      </c>
      <c r="H205">
        <f>(Table2[[#This Row],[1Y Return vs Nifty]]-AVERAGE(Table2[1Y Return vs Nifty]))/_xlfn.STDEV.P(Table2[1Y Return vs Nifty])</f>
        <v>2.4754551715851163E-2</v>
      </c>
      <c r="I205">
        <v>21.880463167839299</v>
      </c>
      <c r="J205">
        <f>(Table2[[#This Row],[1M Return vs Nifty]]-AVERAGE(Table2[1M Return vs Nifty]))/_xlfn.STDEV.P(Table2[1M Return vs Nifty])</f>
        <v>1.9624024215076454</v>
      </c>
      <c r="K205">
        <v>34.728850625303899</v>
      </c>
      <c r="L205">
        <f>(Table2[[#This Row],[6M Return vs Nifty]]-AVERAGE(Table2[6M Return vs Nifty]))/_xlfn.STDEV.P(Table2[6M Return vs Nifty])</f>
        <v>1.0023200951693376</v>
      </c>
      <c r="M205">
        <v>2.7242431313899802</v>
      </c>
      <c r="N205">
        <f>(Table2[[#This Row],[1W Return vs Nifty]]-AVERAGE(Table2[1W Return vs Nifty]))/_xlfn.STDEV.P(Table2[1W Return vs Nifty])</f>
        <v>0.33013859141347257</v>
      </c>
      <c r="O205">
        <v>333.79</v>
      </c>
      <c r="P205">
        <v>290.202525345536</v>
      </c>
      <c r="Q205">
        <v>246.602798056632</v>
      </c>
      <c r="R205">
        <v>71.838093372708798</v>
      </c>
      <c r="S205" s="2">
        <f>(Table2[[#This Row],[Close Price]]-Table2[[#This Row],[20D EMA]])/Table2[[#This Row],[20D EMA]]</f>
        <v>8.840887983462653E-2</v>
      </c>
      <c r="T205" s="2">
        <f>(Table2[[#This Row],[Close Price]]-Table2[[#This Row],[50D EMA]])/Table2[[#This Row],[50D EMA]]</f>
        <v>0.25188435065280323</v>
      </c>
      <c r="U205" s="2">
        <f>(Table2[[#This Row],[Close Price]]-Table2[[#This Row],[200D EMA]])/Table2[[#This Row],[200D EMA]]</f>
        <v>0.47321929379150296</v>
      </c>
      <c r="V205">
        <v>1.52148962303765</v>
      </c>
      <c r="W205">
        <v>360.1</v>
      </c>
      <c r="X205">
        <v>375.45</v>
      </c>
      <c r="Y205">
        <v>359</v>
      </c>
      <c r="Z205">
        <v>385</v>
      </c>
      <c r="AA205">
        <v>359</v>
      </c>
      <c r="AB205">
        <v>366.75</v>
      </c>
      <c r="AC205" s="2">
        <f>(Table2[[#This Row],[Close Price]]/Table2[[#This Row],[Day Low]])-1</f>
        <v>8.8864204387670842E-3</v>
      </c>
      <c r="AD205" s="2">
        <f>(Table2[[#This Row],[Day High]]/Table2[[#This Row],[Close Price]])-1</f>
        <v>3.3443435177539227E-2</v>
      </c>
      <c r="AE205" s="2">
        <f>(Table2[[#This Row],[Close Price]]/Table2[[#This Row],[Current Week Low]])-1</f>
        <v>1.1977715877437456E-2</v>
      </c>
      <c r="AF205" s="2">
        <f>(Table2[[#This Row],[Current Week High]]/Table2[[#This Row],[Close Price]])-1</f>
        <v>5.9730250481695446E-2</v>
      </c>
      <c r="AG205" s="2">
        <f>(Table2[[#This Row],[Close Price]]/Table2[[#This Row],[Current Month Low]])-1</f>
        <v>1.1977715877437456E-2</v>
      </c>
      <c r="AH205" s="2">
        <f>(Table2[[#This Row],[Current Month High]]/Table2[[#This Row],[Close Price]])-1</f>
        <v>9.4962840627579315E-3</v>
      </c>
      <c r="AI205">
        <v>5.9730250481695402</v>
      </c>
      <c r="AJ205">
        <v>110.547667342799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0.53</v>
      </c>
      <c r="AM205" t="s">
        <v>10296</v>
      </c>
      <c r="AN205">
        <v>18.18</v>
      </c>
      <c r="AO205" t="s">
        <v>10296</v>
      </c>
      <c r="AP205">
        <v>5.6845477991210001E-2</v>
      </c>
      <c r="AQ205">
        <f>(Table2[[#This Row],[Sharpe Ratio]]-AVERAGE(Table2[Sharpe Ratio]))/_xlfn.STDEV.P(Table2[Sharpe Ratio])</f>
        <v>1.0186425600156451E-2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3.3298020854064632</v>
      </c>
      <c r="AS205">
        <f>_xlfn.RANK.AVG(Table2[[#This Row],[1Y Return vs Nifty Z-Score]],Table2[1Y Return vs Nifty Z-Score])</f>
        <v>278</v>
      </c>
      <c r="AT205">
        <f>_xlfn.RANK.AVG(Table2[[#This Row],[6M Return vs Nifty Z-Score]],Table2[6M Return vs Nifty Z-Score])</f>
        <v>106</v>
      </c>
      <c r="AU205">
        <f>_xlfn.RANK.AVG(Table2[[#This Row],[Sharpe Ratio Z-Score]],Table2[Sharpe Ratio Z-Score])</f>
        <v>338</v>
      </c>
      <c r="AV205">
        <f>(Table2[[#This Row],[Rank 1Y]]+Table2[[#This Row],[Rank 6M]]+Table2[[#This Row],[Rank Sharpe]])/3</f>
        <v>240.66666666666666</v>
      </c>
    </row>
    <row r="206" spans="1:48" x14ac:dyDescent="0.3">
      <c r="A206" t="s">
        <v>299</v>
      </c>
      <c r="B206" t="s">
        <v>300</v>
      </c>
      <c r="C206" t="s">
        <v>10254</v>
      </c>
      <c r="D206" t="s">
        <v>186</v>
      </c>
      <c r="E206">
        <v>91773.392624279993</v>
      </c>
      <c r="F206">
        <v>3374.2</v>
      </c>
      <c r="G206">
        <v>41.433006998187501</v>
      </c>
      <c r="H206">
        <f>(Table2[[#This Row],[1Y Return vs Nifty]]-AVERAGE(Table2[1Y Return vs Nifty]))/_xlfn.STDEV.P(Table2[1Y Return vs Nifty])</f>
        <v>5.4710689402382308E-2</v>
      </c>
      <c r="I206">
        <v>16.3023194174446</v>
      </c>
      <c r="J206">
        <f>(Table2[[#This Row],[1M Return vs Nifty]]-AVERAGE(Table2[1M Return vs Nifty]))/_xlfn.STDEV.P(Table2[1M Return vs Nifty])</f>
        <v>1.4109873213668627</v>
      </c>
      <c r="K206">
        <v>19.513543443071701</v>
      </c>
      <c r="L206">
        <f>(Table2[[#This Row],[6M Return vs Nifty]]-AVERAGE(Table2[6M Return vs Nifty]))/_xlfn.STDEV.P(Table2[6M Return vs Nifty])</f>
        <v>0.47981283624433146</v>
      </c>
      <c r="M206">
        <v>6.7611833890326301</v>
      </c>
      <c r="N206">
        <f>(Table2[[#This Row],[1W Return vs Nifty]]-AVERAGE(Table2[1W Return vs Nifty]))/_xlfn.STDEV.P(Table2[1W Return vs Nifty])</f>
        <v>1.1926678114217968</v>
      </c>
      <c r="O206">
        <v>3148.86</v>
      </c>
      <c r="P206">
        <v>2994.8705374856299</v>
      </c>
      <c r="Q206">
        <v>2615.4227284430099</v>
      </c>
      <c r="R206">
        <v>81.360149358519294</v>
      </c>
      <c r="S206" s="2">
        <f>(Table2[[#This Row],[Close Price]]-Table2[[#This Row],[20D EMA]])/Table2[[#This Row],[20D EMA]]</f>
        <v>7.1562406712270377E-2</v>
      </c>
      <c r="T206" s="2">
        <f>(Table2[[#This Row],[Close Price]]-Table2[[#This Row],[50D EMA]])/Table2[[#This Row],[50D EMA]]</f>
        <v>0.1266597195993785</v>
      </c>
      <c r="U206" s="2">
        <f>(Table2[[#This Row],[Close Price]]-Table2[[#This Row],[200D EMA]])/Table2[[#This Row],[200D EMA]]</f>
        <v>0.29011649371445908</v>
      </c>
      <c r="V206">
        <v>1.46117736359503</v>
      </c>
      <c r="W206">
        <v>3350.4</v>
      </c>
      <c r="X206">
        <v>3413.95</v>
      </c>
      <c r="Y206">
        <v>3170.45</v>
      </c>
      <c r="Z206">
        <v>3424.95</v>
      </c>
      <c r="AA206">
        <v>3350.4</v>
      </c>
      <c r="AB206">
        <v>3408.95</v>
      </c>
      <c r="AC206" s="2">
        <f>(Table2[[#This Row],[Close Price]]/Table2[[#This Row],[Day Low]])-1</f>
        <v>7.1036294173829617E-3</v>
      </c>
      <c r="AD206" s="2">
        <f>(Table2[[#This Row],[Day High]]/Table2[[#This Row],[Close Price]])-1</f>
        <v>1.1780570209234842E-2</v>
      </c>
      <c r="AE206" s="2">
        <f>(Table2[[#This Row],[Close Price]]/Table2[[#This Row],[Current Week Low]])-1</f>
        <v>6.4265325111577232E-2</v>
      </c>
      <c r="AF206" s="2">
        <f>(Table2[[#This Row],[Current Week High]]/Table2[[#This Row],[Close Price]])-1</f>
        <v>1.5040602216821686E-2</v>
      </c>
      <c r="AG206" s="2">
        <f>(Table2[[#This Row],[Close Price]]/Table2[[#This Row],[Current Month Low]])-1</f>
        <v>7.1036294173829617E-3</v>
      </c>
      <c r="AH206" s="2">
        <f>(Table2[[#This Row],[Current Month High]]/Table2[[#This Row],[Close Price]])-1</f>
        <v>1.0298737478513509E-2</v>
      </c>
      <c r="AI206">
        <v>1.5040602216821599</v>
      </c>
      <c r="AJ206">
        <v>76.752226296490306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0.06</v>
      </c>
      <c r="AM206" t="s">
        <v>10296</v>
      </c>
      <c r="AN206">
        <v>8.94</v>
      </c>
      <c r="AO206" t="s">
        <v>10296</v>
      </c>
      <c r="AP206">
        <v>7.8669533608878003E-2</v>
      </c>
      <c r="AQ206">
        <f>(Table2[[#This Row],[Sharpe Ratio]]-AVERAGE(Table2[Sharpe Ratio]))/_xlfn.STDEV.P(Table2[Sharpe Ratio])</f>
        <v>0.26249265846516046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3.4006713169005334</v>
      </c>
      <c r="AS206">
        <f>_xlfn.RANK.AVG(Table2[[#This Row],[1Y Return vs Nifty Z-Score]],Table2[1Y Return vs Nifty Z-Score])</f>
        <v>271</v>
      </c>
      <c r="AT206">
        <f>_xlfn.RANK.AVG(Table2[[#This Row],[6M Return vs Nifty Z-Score]],Table2[6M Return vs Nifty Z-Score])</f>
        <v>189</v>
      </c>
      <c r="AU206">
        <f>_xlfn.RANK.AVG(Table2[[#This Row],[Sharpe Ratio Z-Score]],Table2[Sharpe Ratio Z-Score])</f>
        <v>263</v>
      </c>
      <c r="AV206">
        <f>(Table2[[#This Row],[Rank 1Y]]+Table2[[#This Row],[Rank 6M]]+Table2[[#This Row],[Rank Sharpe]])/3</f>
        <v>241</v>
      </c>
    </row>
    <row r="207" spans="1:48" x14ac:dyDescent="0.3">
      <c r="A207" t="s">
        <v>1631</v>
      </c>
      <c r="B207" t="s">
        <v>1632</v>
      </c>
      <c r="C207" t="s">
        <v>10256</v>
      </c>
      <c r="D207" t="s">
        <v>201</v>
      </c>
      <c r="E207">
        <v>5323.1331195000002</v>
      </c>
      <c r="F207">
        <v>744.3</v>
      </c>
      <c r="G207">
        <v>83.155443085943901</v>
      </c>
      <c r="H207">
        <f>(Table2[[#This Row],[1Y Return vs Nifty]]-AVERAGE(Table2[1Y Return vs Nifty]))/_xlfn.STDEV.P(Table2[1Y Return vs Nifty])</f>
        <v>0.64039336277230485</v>
      </c>
      <c r="I207">
        <v>5.41213684461278</v>
      </c>
      <c r="J207">
        <f>(Table2[[#This Row],[1M Return vs Nifty]]-AVERAGE(Table2[1M Return vs Nifty]))/_xlfn.STDEV.P(Table2[1M Return vs Nifty])</f>
        <v>0.33446233695344291</v>
      </c>
      <c r="K207">
        <v>-8.6379115523465408</v>
      </c>
      <c r="L207">
        <f>(Table2[[#This Row],[6M Return vs Nifty]]-AVERAGE(Table2[6M Return vs Nifty]))/_xlfn.STDEV.P(Table2[6M Return vs Nifty])</f>
        <v>-0.48693331013538871</v>
      </c>
      <c r="M207">
        <v>8.1840430647598996</v>
      </c>
      <c r="N207">
        <f>(Table2[[#This Row],[1W Return vs Nifty]]-AVERAGE(Table2[1W Return vs Nifty]))/_xlfn.STDEV.P(Table2[1W Return vs Nifty])</f>
        <v>1.4966747988828868</v>
      </c>
      <c r="O207">
        <v>709.87</v>
      </c>
      <c r="P207">
        <v>674.58126681999499</v>
      </c>
      <c r="Q207">
        <v>597.38082438938204</v>
      </c>
      <c r="R207">
        <v>61.2886409801092</v>
      </c>
      <c r="S207" s="2">
        <f>(Table2[[#This Row],[Close Price]]-Table2[[#This Row],[20D EMA]])/Table2[[#This Row],[20D EMA]]</f>
        <v>4.8501838364770941E-2</v>
      </c>
      <c r="T207" s="2">
        <f>(Table2[[#This Row],[Close Price]]-Table2[[#This Row],[50D EMA]])/Table2[[#This Row],[50D EMA]]</f>
        <v>0.10335112551918624</v>
      </c>
      <c r="U207" s="2">
        <f>(Table2[[#This Row],[Close Price]]-Table2[[#This Row],[200D EMA]])/Table2[[#This Row],[200D EMA]]</f>
        <v>0.24593888791256835</v>
      </c>
      <c r="V207">
        <v>2.24558144736281</v>
      </c>
      <c r="W207">
        <v>731.35</v>
      </c>
      <c r="X207">
        <v>755</v>
      </c>
      <c r="Y207">
        <v>738.45</v>
      </c>
      <c r="Z207">
        <v>799.15</v>
      </c>
      <c r="AA207">
        <v>738.45</v>
      </c>
      <c r="AB207">
        <v>767.45</v>
      </c>
      <c r="AC207" s="2">
        <f>(Table2[[#This Row],[Close Price]]/Table2[[#This Row],[Day Low]])-1</f>
        <v>1.7706980242018E-2</v>
      </c>
      <c r="AD207" s="2">
        <f>(Table2[[#This Row],[Day High]]/Table2[[#This Row],[Close Price]])-1</f>
        <v>1.437592368668561E-2</v>
      </c>
      <c r="AE207" s="2">
        <f>(Table2[[#This Row],[Close Price]]/Table2[[#This Row],[Current Week Low]])-1</f>
        <v>7.921998781230899E-3</v>
      </c>
      <c r="AF207" s="2">
        <f>(Table2[[#This Row],[Current Week High]]/Table2[[#This Row],[Close Price]])-1</f>
        <v>7.3693403197635288E-2</v>
      </c>
      <c r="AG207" s="2">
        <f>(Table2[[#This Row],[Close Price]]/Table2[[#This Row],[Current Month Low]])-1</f>
        <v>7.921998781230899E-3</v>
      </c>
      <c r="AH207" s="2">
        <f>(Table2[[#This Row],[Current Month High]]/Table2[[#This Row],[Close Price]])-1</f>
        <v>3.1103049845492503E-2</v>
      </c>
      <c r="AI207">
        <v>7.3693403197635199</v>
      </c>
      <c r="AJ207">
        <v>127.44079449961799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</v>
      </c>
      <c r="AM207" t="s">
        <v>10296</v>
      </c>
      <c r="AN207">
        <v>7.15</v>
      </c>
      <c r="AO207" t="s">
        <v>10296</v>
      </c>
      <c r="AP207">
        <v>0.15075500576902101</v>
      </c>
      <c r="AQ207">
        <f>(Table2[[#This Row],[Sharpe Ratio]]-AVERAGE(Table2[Sharpe Ratio]))/_xlfn.STDEV.P(Table2[Sharpe Ratio])</f>
        <v>1.0958672724070688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3.0804644608803144</v>
      </c>
      <c r="AS207">
        <f>_xlfn.RANK.AVG(Table2[[#This Row],[1Y Return vs Nifty Z-Score]],Table2[1Y Return vs Nifty Z-Score])</f>
        <v>129</v>
      </c>
      <c r="AT207">
        <f>_xlfn.RANK.AVG(Table2[[#This Row],[6M Return vs Nifty Z-Score]],Table2[6M Return vs Nifty Z-Score])</f>
        <v>490</v>
      </c>
      <c r="AU207">
        <f>_xlfn.RANK.AVG(Table2[[#This Row],[Sharpe Ratio Z-Score]],Table2[Sharpe Ratio Z-Score])</f>
        <v>105</v>
      </c>
      <c r="AV207">
        <f>(Table2[[#This Row],[Rank 1Y]]+Table2[[#This Row],[Rank 6M]]+Table2[[#This Row],[Rank Sharpe]])/3</f>
        <v>241.33333333333334</v>
      </c>
    </row>
    <row r="208" spans="1:48" x14ac:dyDescent="0.3">
      <c r="A208" t="s">
        <v>1026</v>
      </c>
      <c r="B208" t="s">
        <v>1027</v>
      </c>
      <c r="C208" t="s">
        <v>10258</v>
      </c>
      <c r="D208" t="s">
        <v>98</v>
      </c>
      <c r="E208">
        <v>13131.227112532</v>
      </c>
      <c r="F208">
        <v>19.16</v>
      </c>
      <c r="G208">
        <v>159.22711518231401</v>
      </c>
      <c r="H208">
        <f>(Table2[[#This Row],[1Y Return vs Nifty]]-AVERAGE(Table2[1Y Return vs Nifty]))/_xlfn.STDEV.P(Table2[1Y Return vs Nifty])</f>
        <v>1.7082567106221365</v>
      </c>
      <c r="I208">
        <v>-2.91865362895558</v>
      </c>
      <c r="J208">
        <f>(Table2[[#This Row],[1M Return vs Nifty]]-AVERAGE(Table2[1M Return vs Nifty]))/_xlfn.STDEV.P(Table2[1M Return vs Nifty])</f>
        <v>-0.48905958517513887</v>
      </c>
      <c r="K208">
        <v>-9.7064110826850794</v>
      </c>
      <c r="L208">
        <f>(Table2[[#This Row],[6M Return vs Nifty]]-AVERAGE(Table2[6M Return vs Nifty]))/_xlfn.STDEV.P(Table2[6M Return vs Nifty])</f>
        <v>-0.52362653979372931</v>
      </c>
      <c r="M208">
        <v>4.2423611001885302</v>
      </c>
      <c r="N208">
        <f>(Table2[[#This Row],[1W Return vs Nifty]]-AVERAGE(Table2[1W Return vs Nifty]))/_xlfn.STDEV.P(Table2[1W Return vs Nifty])</f>
        <v>0.65449838470728372</v>
      </c>
      <c r="O208">
        <v>19</v>
      </c>
      <c r="P208">
        <v>18.914992992959</v>
      </c>
      <c r="Q208">
        <v>16.494724359179902</v>
      </c>
      <c r="R208">
        <v>52.436935781243101</v>
      </c>
      <c r="S208" s="2">
        <f>(Table2[[#This Row],[Close Price]]-Table2[[#This Row],[20D EMA]])/Table2[[#This Row],[20D EMA]]</f>
        <v>8.4210526315789541E-3</v>
      </c>
      <c r="T208" s="2">
        <f>(Table2[[#This Row],[Close Price]]-Table2[[#This Row],[50D EMA]])/Table2[[#This Row],[50D EMA]]</f>
        <v>1.2953058303125063E-2</v>
      </c>
      <c r="U208" s="2">
        <f>(Table2[[#This Row],[Close Price]]-Table2[[#This Row],[200D EMA]])/Table2[[#This Row],[200D EMA]]</f>
        <v>0.16158352105694798</v>
      </c>
      <c r="V208">
        <v>1.0189731066430601</v>
      </c>
      <c r="W208">
        <v>18.760000000000002</v>
      </c>
      <c r="X208">
        <v>19.38</v>
      </c>
      <c r="Y208">
        <v>19.03</v>
      </c>
      <c r="Z208">
        <v>20.64</v>
      </c>
      <c r="AA208">
        <v>19.03</v>
      </c>
      <c r="AB208">
        <v>19.989999999999998</v>
      </c>
      <c r="AC208" s="2">
        <f>(Table2[[#This Row],[Close Price]]/Table2[[#This Row],[Day Low]])-1</f>
        <v>2.1321961620468954E-2</v>
      </c>
      <c r="AD208" s="2">
        <f>(Table2[[#This Row],[Day High]]/Table2[[#This Row],[Close Price]])-1</f>
        <v>1.1482254697285921E-2</v>
      </c>
      <c r="AE208" s="2">
        <f>(Table2[[#This Row],[Close Price]]/Table2[[#This Row],[Current Week Low]])-1</f>
        <v>6.8313189700472954E-3</v>
      </c>
      <c r="AF208" s="2">
        <f>(Table2[[#This Row],[Current Week High]]/Table2[[#This Row],[Close Price]])-1</f>
        <v>7.7244258872651406E-2</v>
      </c>
      <c r="AG208" s="2">
        <f>(Table2[[#This Row],[Close Price]]/Table2[[#This Row],[Current Month Low]])-1</f>
        <v>6.8313189700472954E-3</v>
      </c>
      <c r="AH208" s="2">
        <f>(Table2[[#This Row],[Current Month High]]/Table2[[#This Row],[Close Price]])-1</f>
        <v>4.331941544885165E-2</v>
      </c>
      <c r="AI208">
        <v>25.2609603340292</v>
      </c>
      <c r="AJ208">
        <v>211.544715447154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-0.11</v>
      </c>
      <c r="AM208" t="s">
        <v>10295</v>
      </c>
      <c r="AN208">
        <v>3.62</v>
      </c>
      <c r="AO208" t="s">
        <v>10296</v>
      </c>
      <c r="AP208">
        <v>0.11333516965918999</v>
      </c>
      <c r="AQ208">
        <f>(Table2[[#This Row],[Sharpe Ratio]]-AVERAGE(Table2[Sharpe Ratio]))/_xlfn.STDEV.P(Table2[Sharpe Ratio])</f>
        <v>0.66325941762988461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2.0133283879904367</v>
      </c>
      <c r="AS208">
        <f>_xlfn.RANK.AVG(Table2[[#This Row],[1Y Return vs Nifty Z-Score]],Table2[1Y Return vs Nifty Z-Score])</f>
        <v>40</v>
      </c>
      <c r="AT208">
        <f>_xlfn.RANK.AVG(Table2[[#This Row],[6M Return vs Nifty Z-Score]],Table2[6M Return vs Nifty Z-Score])</f>
        <v>502</v>
      </c>
      <c r="AU208">
        <f>_xlfn.RANK.AVG(Table2[[#This Row],[Sharpe Ratio Z-Score]],Table2[Sharpe Ratio Z-Score])</f>
        <v>185</v>
      </c>
      <c r="AV208">
        <f>(Table2[[#This Row],[Rank 1Y]]+Table2[[#This Row],[Rank 6M]]+Table2[[#This Row],[Rank Sharpe]])/3</f>
        <v>242.33333333333334</v>
      </c>
    </row>
    <row r="209" spans="1:48" x14ac:dyDescent="0.3">
      <c r="A209" t="s">
        <v>1299</v>
      </c>
      <c r="B209" t="s">
        <v>1300</v>
      </c>
      <c r="C209" t="s">
        <v>10269</v>
      </c>
      <c r="D209" t="s">
        <v>1301</v>
      </c>
      <c r="E209">
        <v>8715.7689050000008</v>
      </c>
      <c r="F209">
        <v>709</v>
      </c>
      <c r="G209">
        <v>8.4333243651898293</v>
      </c>
      <c r="H209">
        <f>(Table2[[#This Row],[1Y Return vs Nifty]]-AVERAGE(Table2[1Y Return vs Nifty]))/_xlfn.STDEV.P(Table2[1Y Return vs Nifty])</f>
        <v>-0.40852550093418238</v>
      </c>
      <c r="I209">
        <v>14.3954798538901</v>
      </c>
      <c r="J209">
        <f>(Table2[[#This Row],[1M Return vs Nifty]]-AVERAGE(Table2[1M Return vs Nifty]))/_xlfn.STDEV.P(Table2[1M Return vs Nifty])</f>
        <v>1.2224909010629914</v>
      </c>
      <c r="K209">
        <v>20.189301523278601</v>
      </c>
      <c r="L209">
        <f>(Table2[[#This Row],[6M Return vs Nifty]]-AVERAGE(Table2[6M Return vs Nifty]))/_xlfn.STDEV.P(Table2[6M Return vs Nifty])</f>
        <v>0.50301897319289435</v>
      </c>
      <c r="M209">
        <v>1.42771513100394</v>
      </c>
      <c r="N209">
        <f>(Table2[[#This Row],[1W Return vs Nifty]]-AVERAGE(Table2[1W Return vs Nifty]))/_xlfn.STDEV.P(Table2[1W Return vs Nifty])</f>
        <v>5.3123522197426019E-2</v>
      </c>
      <c r="O209">
        <v>662.11</v>
      </c>
      <c r="P209">
        <v>611.79773996728704</v>
      </c>
      <c r="Q209">
        <v>541.641937502102</v>
      </c>
      <c r="R209">
        <v>61.956465804028198</v>
      </c>
      <c r="S209" s="2">
        <f>(Table2[[#This Row],[Close Price]]-Table2[[#This Row],[20D EMA]])/Table2[[#This Row],[20D EMA]]</f>
        <v>7.0819048194408762E-2</v>
      </c>
      <c r="T209" s="2">
        <f>(Table2[[#This Row],[Close Price]]-Table2[[#This Row],[50D EMA]])/Table2[[#This Row],[50D EMA]]</f>
        <v>0.15887973047744566</v>
      </c>
      <c r="U209" s="2">
        <f>(Table2[[#This Row],[Close Price]]-Table2[[#This Row],[200D EMA]])/Table2[[#This Row],[200D EMA]]</f>
        <v>0.30898283701905654</v>
      </c>
      <c r="V209">
        <v>1.5749796102177001</v>
      </c>
      <c r="W209">
        <v>691</v>
      </c>
      <c r="X209">
        <v>710</v>
      </c>
      <c r="Y209">
        <v>693</v>
      </c>
      <c r="Z209">
        <v>746.85</v>
      </c>
      <c r="AA209">
        <v>696.4</v>
      </c>
      <c r="AB209">
        <v>719</v>
      </c>
      <c r="AC209" s="2">
        <f>(Table2[[#This Row],[Close Price]]/Table2[[#This Row],[Day Low]])-1</f>
        <v>2.6049204052098318E-2</v>
      </c>
      <c r="AD209" s="2">
        <f>(Table2[[#This Row],[Day High]]/Table2[[#This Row],[Close Price]])-1</f>
        <v>1.4104372355430161E-3</v>
      </c>
      <c r="AE209" s="2">
        <f>(Table2[[#This Row],[Close Price]]/Table2[[#This Row],[Current Week Low]])-1</f>
        <v>2.3088023088023046E-2</v>
      </c>
      <c r="AF209" s="2">
        <f>(Table2[[#This Row],[Current Week High]]/Table2[[#This Row],[Close Price]])-1</f>
        <v>5.3385049365303194E-2</v>
      </c>
      <c r="AG209" s="2">
        <f>(Table2[[#This Row],[Close Price]]/Table2[[#This Row],[Current Month Low]])-1</f>
        <v>1.8093049971280806E-2</v>
      </c>
      <c r="AH209" s="2">
        <f>(Table2[[#This Row],[Current Month High]]/Table2[[#This Row],[Close Price]])-1</f>
        <v>1.4104372355430161E-2</v>
      </c>
      <c r="AI209">
        <v>8.3779971791255292</v>
      </c>
      <c r="AJ209">
        <v>74.222877503378797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0.17</v>
      </c>
      <c r="AM209" t="s">
        <v>10296</v>
      </c>
      <c r="AN209">
        <v>7.94</v>
      </c>
      <c r="AO209" t="s">
        <v>10296</v>
      </c>
      <c r="AP209">
        <v>0.15274347138361999</v>
      </c>
      <c r="AQ209">
        <f>(Table2[[#This Row],[Sharpe Ratio]]-AVERAGE(Table2[Sharpe Ratio]))/_xlfn.STDEV.P(Table2[Sharpe Ratio])</f>
        <v>1.1188557708415625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2.488963666360692</v>
      </c>
      <c r="AS209">
        <f>_xlfn.RANK.AVG(Table2[[#This Row],[1Y Return vs Nifty Z-Score]],Table2[1Y Return vs Nifty Z-Score])</f>
        <v>444</v>
      </c>
      <c r="AT209">
        <f>_xlfn.RANK.AVG(Table2[[#This Row],[6M Return vs Nifty Z-Score]],Table2[6M Return vs Nifty Z-Score])</f>
        <v>183</v>
      </c>
      <c r="AU209">
        <f>_xlfn.RANK.AVG(Table2[[#This Row],[Sharpe Ratio Z-Score]],Table2[Sharpe Ratio Z-Score])</f>
        <v>100</v>
      </c>
      <c r="AV209">
        <f>(Table2[[#This Row],[Rank 1Y]]+Table2[[#This Row],[Rank 6M]]+Table2[[#This Row],[Rank Sharpe]])/3</f>
        <v>242.33333333333334</v>
      </c>
    </row>
    <row r="210" spans="1:48" x14ac:dyDescent="0.3">
      <c r="A210" t="s">
        <v>1600</v>
      </c>
      <c r="B210" t="s">
        <v>1601</v>
      </c>
      <c r="C210" t="s">
        <v>10254</v>
      </c>
      <c r="D210" t="s">
        <v>1602</v>
      </c>
      <c r="E210">
        <v>5653.2170177999997</v>
      </c>
      <c r="F210">
        <v>1105.5</v>
      </c>
      <c r="G210">
        <v>66.898584425693301</v>
      </c>
      <c r="H210">
        <f>(Table2[[#This Row],[1Y Return vs Nifty]]-AVERAGE(Table2[1Y Return vs Nifty]))/_xlfn.STDEV.P(Table2[1Y Return vs Nifty])</f>
        <v>0.41218615980108075</v>
      </c>
      <c r="I210">
        <v>10.523379945681199</v>
      </c>
      <c r="J210">
        <f>(Table2[[#This Row],[1M Return vs Nifty]]-AVERAGE(Table2[1M Return vs Nifty]))/_xlfn.STDEV.P(Table2[1M Return vs Nifty])</f>
        <v>0.83972300296265112</v>
      </c>
      <c r="K210">
        <v>39.474091386782</v>
      </c>
      <c r="L210">
        <f>(Table2[[#This Row],[6M Return vs Nifty]]-AVERAGE(Table2[6M Return vs Nifty]))/_xlfn.STDEV.P(Table2[6M Return vs Nifty])</f>
        <v>1.1652759075971337</v>
      </c>
      <c r="M210">
        <v>-2.31908649541464</v>
      </c>
      <c r="N210">
        <f>(Table2[[#This Row],[1W Return vs Nifty]]-AVERAGE(Table2[1W Return vs Nifty]))/_xlfn.STDEV.P(Table2[1W Return vs Nifty])</f>
        <v>-0.74741492477178617</v>
      </c>
      <c r="O210">
        <v>1029.27</v>
      </c>
      <c r="P210">
        <v>960.89517062102698</v>
      </c>
      <c r="Q210">
        <v>782.38416069458299</v>
      </c>
      <c r="R210">
        <v>65.601208312111694</v>
      </c>
      <c r="S210" s="2">
        <f>(Table2[[#This Row],[Close Price]]-Table2[[#This Row],[20D EMA]])/Table2[[#This Row],[20D EMA]]</f>
        <v>7.4062199422891967E-2</v>
      </c>
      <c r="T210" s="2">
        <f>(Table2[[#This Row],[Close Price]]-Table2[[#This Row],[50D EMA]])/Table2[[#This Row],[50D EMA]]</f>
        <v>0.15048970355997821</v>
      </c>
      <c r="U210" s="2">
        <f>(Table2[[#This Row],[Close Price]]-Table2[[#This Row],[200D EMA]])/Table2[[#This Row],[200D EMA]]</f>
        <v>0.41298872796525182</v>
      </c>
      <c r="V210">
        <v>2.41725444491418</v>
      </c>
      <c r="W210">
        <v>1077.6500000000001</v>
      </c>
      <c r="X210">
        <v>1116.5</v>
      </c>
      <c r="Y210">
        <v>1061.05</v>
      </c>
      <c r="Z210">
        <v>1157.95</v>
      </c>
      <c r="AA210">
        <v>1068</v>
      </c>
      <c r="AB210">
        <v>1114</v>
      </c>
      <c r="AC210" s="2">
        <f>(Table2[[#This Row],[Close Price]]/Table2[[#This Row],[Day Low]])-1</f>
        <v>2.5843270078411251E-2</v>
      </c>
      <c r="AD210" s="2">
        <f>(Table2[[#This Row],[Day High]]/Table2[[#This Row],[Close Price]])-1</f>
        <v>9.9502487562188602E-3</v>
      </c>
      <c r="AE210" s="2">
        <f>(Table2[[#This Row],[Close Price]]/Table2[[#This Row],[Current Week Low]])-1</f>
        <v>4.1892465011073909E-2</v>
      </c>
      <c r="AF210" s="2">
        <f>(Table2[[#This Row],[Current Week High]]/Table2[[#This Row],[Close Price]])-1</f>
        <v>4.7444595205789364E-2</v>
      </c>
      <c r="AG210" s="2">
        <f>(Table2[[#This Row],[Close Price]]/Table2[[#This Row],[Current Month Low]])-1</f>
        <v>3.51123595505618E-2</v>
      </c>
      <c r="AH210" s="2">
        <f>(Table2[[#This Row],[Current Month High]]/Table2[[#This Row],[Close Price]])-1</f>
        <v>7.6888285843510484E-3</v>
      </c>
      <c r="AI210">
        <v>4.7444595205789302</v>
      </c>
      <c r="AJ210">
        <v>106.635514018691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0.15</v>
      </c>
      <c r="AM210" t="s">
        <v>10296</v>
      </c>
      <c r="AN210">
        <v>14.04</v>
      </c>
      <c r="AO210" t="s">
        <v>10296</v>
      </c>
      <c r="AP210">
        <v>1.8272386809884002E-2</v>
      </c>
      <c r="AQ210">
        <f>(Table2[[#This Row],[Sharpe Ratio]]-AVERAGE(Table2[Sharpe Ratio]))/_xlfn.STDEV.P(Table2[Sharpe Ratio])</f>
        <v>-0.43575412259198582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1.2340160229970936</v>
      </c>
      <c r="AS210">
        <f>_xlfn.RANK.AVG(Table2[[#This Row],[1Y Return vs Nifty Z-Score]],Table2[1Y Return vs Nifty Z-Score])</f>
        <v>184</v>
      </c>
      <c r="AT210">
        <f>_xlfn.RANK.AVG(Table2[[#This Row],[6M Return vs Nifty Z-Score]],Table2[6M Return vs Nifty Z-Score])</f>
        <v>83</v>
      </c>
      <c r="AU210">
        <f>_xlfn.RANK.AVG(Table2[[#This Row],[Sharpe Ratio Z-Score]],Table2[Sharpe Ratio Z-Score])</f>
        <v>462</v>
      </c>
      <c r="AV210">
        <f>(Table2[[#This Row],[Rank 1Y]]+Table2[[#This Row],[Rank 6M]]+Table2[[#This Row],[Rank Sharpe]])/3</f>
        <v>243</v>
      </c>
    </row>
    <row r="211" spans="1:48" x14ac:dyDescent="0.3">
      <c r="A211" t="s">
        <v>1074</v>
      </c>
      <c r="B211" t="s">
        <v>1075</v>
      </c>
      <c r="C211" t="s">
        <v>10265</v>
      </c>
      <c r="D211" t="s">
        <v>377</v>
      </c>
      <c r="E211">
        <v>11936.3237316</v>
      </c>
      <c r="F211">
        <v>216.36</v>
      </c>
      <c r="G211">
        <v>58.8940315656492</v>
      </c>
      <c r="H211">
        <f>(Table2[[#This Row],[1Y Return vs Nifty]]-AVERAGE(Table2[1Y Return vs Nifty]))/_xlfn.STDEV.P(Table2[1Y Return vs Nifty])</f>
        <v>0.29982148607156101</v>
      </c>
      <c r="I211">
        <v>9.39307056688458</v>
      </c>
      <c r="J211">
        <f>(Table2[[#This Row],[1M Return vs Nifty]]-AVERAGE(Table2[1M Return vs Nifty]))/_xlfn.STDEV.P(Table2[1M Return vs Nifty])</f>
        <v>0.72798876175470406</v>
      </c>
      <c r="K211">
        <v>9.1451818501457591</v>
      </c>
      <c r="L211">
        <f>(Table2[[#This Row],[6M Return vs Nifty]]-AVERAGE(Table2[6M Return vs Nifty]))/_xlfn.STDEV.P(Table2[6M Return vs Nifty])</f>
        <v>0.12375402451101161</v>
      </c>
      <c r="M211">
        <v>0.231232772255033</v>
      </c>
      <c r="N211">
        <f>(Table2[[#This Row],[1W Return vs Nifty]]-AVERAGE(Table2[1W Return vs Nifty]))/_xlfn.STDEV.P(Table2[1W Return vs Nifty])</f>
        <v>-0.20251588036535706</v>
      </c>
      <c r="O211">
        <v>214.36</v>
      </c>
      <c r="P211">
        <v>196.55411993662401</v>
      </c>
      <c r="Q211">
        <v>161.00291139918301</v>
      </c>
      <c r="R211">
        <v>49.127461742421701</v>
      </c>
      <c r="S211" s="2">
        <f>(Table2[[#This Row],[Close Price]]-Table2[[#This Row],[20D EMA]])/Table2[[#This Row],[20D EMA]]</f>
        <v>9.3300988990483291E-3</v>
      </c>
      <c r="T211" s="2">
        <f>(Table2[[#This Row],[Close Price]]-Table2[[#This Row],[50D EMA]])/Table2[[#This Row],[50D EMA]]</f>
        <v>0.1007655299708911</v>
      </c>
      <c r="U211" s="2">
        <f>(Table2[[#This Row],[Close Price]]-Table2[[#This Row],[200D EMA]])/Table2[[#This Row],[200D EMA]]</f>
        <v>0.34382663095804061</v>
      </c>
      <c r="V211">
        <v>1.16724215255006</v>
      </c>
      <c r="W211">
        <v>210.21</v>
      </c>
      <c r="X211">
        <v>214.9</v>
      </c>
      <c r="Y211">
        <v>212.86</v>
      </c>
      <c r="Z211">
        <v>224.6</v>
      </c>
      <c r="AA211">
        <v>215.1</v>
      </c>
      <c r="AB211">
        <v>221.4</v>
      </c>
      <c r="AC211" s="2">
        <f>(Table2[[#This Row],[Close Price]]/Table2[[#This Row],[Day Low]])-1</f>
        <v>2.925645782788644E-2</v>
      </c>
      <c r="AD211" s="2">
        <f>(Table2[[#This Row],[Day High]]/Table2[[#This Row],[Close Price]])-1</f>
        <v>-6.7480125716399275E-3</v>
      </c>
      <c r="AE211" s="2">
        <f>(Table2[[#This Row],[Close Price]]/Table2[[#This Row],[Current Week Low]])-1</f>
        <v>1.6442732312317965E-2</v>
      </c>
      <c r="AF211" s="2">
        <f>(Table2[[#This Row],[Current Week High]]/Table2[[#This Row],[Close Price]])-1</f>
        <v>3.8084673691994642E-2</v>
      </c>
      <c r="AG211" s="2">
        <f>(Table2[[#This Row],[Close Price]]/Table2[[#This Row],[Current Month Low]])-1</f>
        <v>5.8577405857740406E-3</v>
      </c>
      <c r="AH211" s="2">
        <f>(Table2[[#This Row],[Current Month High]]/Table2[[#This Row],[Close Price]])-1</f>
        <v>2.3294509151414289E-2</v>
      </c>
      <c r="AI211">
        <v>13.2371972638195</v>
      </c>
      <c r="AJ211">
        <v>105.567695961995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0.34</v>
      </c>
      <c r="AM211" t="s">
        <v>10296</v>
      </c>
      <c r="AN211">
        <v>-7.05</v>
      </c>
      <c r="AO211" t="s">
        <v>10295</v>
      </c>
      <c r="AP211">
        <v>9.0756691838108999E-2</v>
      </c>
      <c r="AQ211">
        <f>(Table2[[#This Row],[Sharpe Ratio]]-AVERAGE(Table2[Sharpe Ratio]))/_xlfn.STDEV.P(Table2[Sharpe Ratio])</f>
        <v>0.40223136754321109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1.3512797595151307</v>
      </c>
      <c r="AS211">
        <f>_xlfn.RANK.AVG(Table2[[#This Row],[1Y Return vs Nifty Z-Score]],Table2[1Y Return vs Nifty Z-Score])</f>
        <v>211</v>
      </c>
      <c r="AT211">
        <f>_xlfn.RANK.AVG(Table2[[#This Row],[6M Return vs Nifty Z-Score]],Table2[6M Return vs Nifty Z-Score])</f>
        <v>284</v>
      </c>
      <c r="AU211">
        <f>_xlfn.RANK.AVG(Table2[[#This Row],[Sharpe Ratio Z-Score]],Table2[Sharpe Ratio Z-Score])</f>
        <v>235</v>
      </c>
      <c r="AV211">
        <f>(Table2[[#This Row],[Rank 1Y]]+Table2[[#This Row],[Rank 6M]]+Table2[[#This Row],[Rank Sharpe]])/3</f>
        <v>243.33333333333334</v>
      </c>
    </row>
    <row r="212" spans="1:48" x14ac:dyDescent="0.3">
      <c r="A212" t="s">
        <v>938</v>
      </c>
      <c r="B212" t="s">
        <v>939</v>
      </c>
      <c r="C212" t="s">
        <v>10254</v>
      </c>
      <c r="D212" t="s">
        <v>223</v>
      </c>
      <c r="E212">
        <v>15624.021567</v>
      </c>
      <c r="F212">
        <v>2239.3000000000002</v>
      </c>
      <c r="G212">
        <v>73.114166160633104</v>
      </c>
      <c r="H212">
        <f>(Table2[[#This Row],[1Y Return vs Nifty]]-AVERAGE(Table2[1Y Return vs Nifty]))/_xlfn.STDEV.P(Table2[1Y Return vs Nifty])</f>
        <v>0.49943798084556384</v>
      </c>
      <c r="I212">
        <v>7.8419838747768704</v>
      </c>
      <c r="J212">
        <f>(Table2[[#This Row],[1M Return vs Nifty]]-AVERAGE(Table2[1M Return vs Nifty]))/_xlfn.STDEV.P(Table2[1M Return vs Nifty])</f>
        <v>0.57465950709089408</v>
      </c>
      <c r="K212">
        <v>15.2850539835128</v>
      </c>
      <c r="L212">
        <f>(Table2[[#This Row],[6M Return vs Nifty]]-AVERAGE(Table2[6M Return vs Nifty]))/_xlfn.STDEV.P(Table2[6M Return vs Nifty])</f>
        <v>0.3346027257650987</v>
      </c>
      <c r="M212">
        <v>1.2160968996807999</v>
      </c>
      <c r="N212">
        <f>(Table2[[#This Row],[1W Return vs Nifty]]-AVERAGE(Table2[1W Return vs Nifty]))/_xlfn.STDEV.P(Table2[1W Return vs Nifty])</f>
        <v>7.9093509802193682E-3</v>
      </c>
      <c r="O212">
        <v>2183.87</v>
      </c>
      <c r="P212">
        <v>1989.8998167775201</v>
      </c>
      <c r="Q212">
        <v>1642.98235366211</v>
      </c>
      <c r="R212">
        <v>53.0220037579329</v>
      </c>
      <c r="S212" s="2">
        <f>(Table2[[#This Row],[Close Price]]-Table2[[#This Row],[20D EMA]])/Table2[[#This Row],[20D EMA]]</f>
        <v>2.5381547436431791E-2</v>
      </c>
      <c r="T212" s="2">
        <f>(Table2[[#This Row],[Close Price]]-Table2[[#This Row],[50D EMA]])/Table2[[#This Row],[50D EMA]]</f>
        <v>0.12533303491949827</v>
      </c>
      <c r="U212" s="2">
        <f>(Table2[[#This Row],[Close Price]]-Table2[[#This Row],[200D EMA]])/Table2[[#This Row],[200D EMA]]</f>
        <v>0.36294829643710635</v>
      </c>
      <c r="V212">
        <v>0.26270572396492903</v>
      </c>
      <c r="W212">
        <v>2195.65</v>
      </c>
      <c r="X212">
        <v>2261.15</v>
      </c>
      <c r="Y212">
        <v>2230</v>
      </c>
      <c r="Z212">
        <v>2350</v>
      </c>
      <c r="AA212">
        <v>2230</v>
      </c>
      <c r="AB212">
        <v>2313.25</v>
      </c>
      <c r="AC212" s="2">
        <f>(Table2[[#This Row],[Close Price]]/Table2[[#This Row],[Day Low]])-1</f>
        <v>1.9880217703185821E-2</v>
      </c>
      <c r="AD212" s="2">
        <f>(Table2[[#This Row],[Day High]]/Table2[[#This Row],[Close Price]])-1</f>
        <v>9.7575135086858111E-3</v>
      </c>
      <c r="AE212" s="2">
        <f>(Table2[[#This Row],[Close Price]]/Table2[[#This Row],[Current Week Low]])-1</f>
        <v>4.1704035874441381E-3</v>
      </c>
      <c r="AF212" s="2">
        <f>(Table2[[#This Row],[Current Week High]]/Table2[[#This Row],[Close Price]])-1</f>
        <v>4.9435091323181357E-2</v>
      </c>
      <c r="AG212" s="2">
        <f>(Table2[[#This Row],[Close Price]]/Table2[[#This Row],[Current Month Low]])-1</f>
        <v>4.1704035874441381E-3</v>
      </c>
      <c r="AH212" s="2">
        <f>(Table2[[#This Row],[Current Month High]]/Table2[[#This Row],[Close Price]])-1</f>
        <v>3.3023712767382474E-2</v>
      </c>
      <c r="AI212">
        <v>7.5336042513285397</v>
      </c>
      <c r="AJ212">
        <v>130.84377093964201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0.28999999999999998</v>
      </c>
      <c r="AM212" t="s">
        <v>10296</v>
      </c>
      <c r="AN212">
        <v>-2.76</v>
      </c>
      <c r="AO212" t="s">
        <v>10295</v>
      </c>
      <c r="AP212">
        <v>5.0184091494539999E-2</v>
      </c>
      <c r="AQ212">
        <f>(Table2[[#This Row],[Sharpe Ratio]]-AVERAGE(Table2[Sharpe Ratio]))/_xlfn.STDEV.P(Table2[Sharpe Ratio])</f>
        <v>-6.6825352690582998E-2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1.3497842119911929</v>
      </c>
      <c r="AS212">
        <f>_xlfn.RANK.AVG(Table2[[#This Row],[1Y Return vs Nifty Z-Score]],Table2[1Y Return vs Nifty Z-Score])</f>
        <v>156</v>
      </c>
      <c r="AT212">
        <f>_xlfn.RANK.AVG(Table2[[#This Row],[6M Return vs Nifty Z-Score]],Table2[6M Return vs Nifty Z-Score])</f>
        <v>220</v>
      </c>
      <c r="AU212">
        <f>_xlfn.RANK.AVG(Table2[[#This Row],[Sharpe Ratio Z-Score]],Table2[Sharpe Ratio Z-Score])</f>
        <v>358</v>
      </c>
      <c r="AV212">
        <f>(Table2[[#This Row],[Rank 1Y]]+Table2[[#This Row],[Rank 6M]]+Table2[[#This Row],[Rank Sharpe]])/3</f>
        <v>244.66666666666666</v>
      </c>
    </row>
    <row r="213" spans="1:48" x14ac:dyDescent="0.3">
      <c r="A213" t="s">
        <v>1449</v>
      </c>
      <c r="B213" t="s">
        <v>1450</v>
      </c>
      <c r="C213" t="s">
        <v>10265</v>
      </c>
      <c r="D213" t="s">
        <v>377</v>
      </c>
      <c r="E213">
        <v>7139.3874551999997</v>
      </c>
      <c r="F213">
        <v>145.53</v>
      </c>
      <c r="G213">
        <v>75.522428055060203</v>
      </c>
      <c r="H213">
        <f>(Table2[[#This Row],[1Y Return vs Nifty]]-AVERAGE(Table2[1Y Return vs Nifty]))/_xlfn.STDEV.P(Table2[1Y Return vs Nifty])</f>
        <v>0.53324418673287755</v>
      </c>
      <c r="I213">
        <v>9.2613713132869009</v>
      </c>
      <c r="J213">
        <f>(Table2[[#This Row],[1M Return vs Nifty]]-AVERAGE(Table2[1M Return vs Nifty]))/_xlfn.STDEV.P(Table2[1M Return vs Nifty])</f>
        <v>0.71496992244890589</v>
      </c>
      <c r="K213">
        <v>5.3504834475168996</v>
      </c>
      <c r="L213">
        <f>(Table2[[#This Row],[6M Return vs Nifty]]-AVERAGE(Table2[6M Return vs Nifty]))/_xlfn.STDEV.P(Table2[6M Return vs Nifty])</f>
        <v>-6.5593130415871406E-3</v>
      </c>
      <c r="M213">
        <v>-1.2031358385124999</v>
      </c>
      <c r="N213">
        <f>(Table2[[#This Row],[1W Return vs Nifty]]-AVERAGE(Table2[1W Return vs Nifty]))/_xlfn.STDEV.P(Table2[1W Return vs Nifty])</f>
        <v>-0.50898185709303623</v>
      </c>
      <c r="O213">
        <v>145</v>
      </c>
      <c r="P213">
        <v>132.947724538356</v>
      </c>
      <c r="Q213">
        <v>106.34612572440599</v>
      </c>
      <c r="R213">
        <v>46.9165253517534</v>
      </c>
      <c r="S213" s="2">
        <f>(Table2[[#This Row],[Close Price]]-Table2[[#This Row],[20D EMA]])/Table2[[#This Row],[20D EMA]]</f>
        <v>3.6551724137931113E-3</v>
      </c>
      <c r="T213" s="2">
        <f>(Table2[[#This Row],[Close Price]]-Table2[[#This Row],[50D EMA]])/Table2[[#This Row],[50D EMA]]</f>
        <v>9.4640773321501726E-2</v>
      </c>
      <c r="U213" s="2">
        <f>(Table2[[#This Row],[Close Price]]-Table2[[#This Row],[200D EMA]])/Table2[[#This Row],[200D EMA]]</f>
        <v>0.36845605807153042</v>
      </c>
      <c r="V213">
        <v>1.3123746428424401</v>
      </c>
      <c r="W213">
        <v>140.21</v>
      </c>
      <c r="X213">
        <v>144.37</v>
      </c>
      <c r="Y213">
        <v>144.88999999999999</v>
      </c>
      <c r="Z213">
        <v>152.55000000000001</v>
      </c>
      <c r="AA213">
        <v>145</v>
      </c>
      <c r="AB213">
        <v>149.35</v>
      </c>
      <c r="AC213" s="2">
        <f>(Table2[[#This Row],[Close Price]]/Table2[[#This Row],[Day Low]])-1</f>
        <v>3.794308537194202E-2</v>
      </c>
      <c r="AD213" s="2">
        <f>(Table2[[#This Row],[Day High]]/Table2[[#This Row],[Close Price]])-1</f>
        <v>-7.9708651137222475E-3</v>
      </c>
      <c r="AE213" s="2">
        <f>(Table2[[#This Row],[Close Price]]/Table2[[#This Row],[Current Week Low]])-1</f>
        <v>4.4171440403064643E-3</v>
      </c>
      <c r="AF213" s="2">
        <f>(Table2[[#This Row],[Current Week High]]/Table2[[#This Row],[Close Price]])-1</f>
        <v>4.8237476808905555E-2</v>
      </c>
      <c r="AG213" s="2">
        <f>(Table2[[#This Row],[Close Price]]/Table2[[#This Row],[Current Month Low]])-1</f>
        <v>3.6551724137932062E-3</v>
      </c>
      <c r="AH213" s="2">
        <f>(Table2[[#This Row],[Current Month High]]/Table2[[#This Row],[Close Price]])-1</f>
        <v>2.6248883391740474E-2</v>
      </c>
      <c r="AI213">
        <v>16.780045351473898</v>
      </c>
      <c r="AJ213">
        <v>123.720215219062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0.31</v>
      </c>
      <c r="AM213" t="s">
        <v>10296</v>
      </c>
      <c r="AN213">
        <v>-5.98</v>
      </c>
      <c r="AO213" t="s">
        <v>10295</v>
      </c>
      <c r="AP213">
        <v>7.6623260528005999E-2</v>
      </c>
      <c r="AQ213">
        <f>(Table2[[#This Row],[Sharpe Ratio]]-AVERAGE(Table2[Sharpe Ratio]))/_xlfn.STDEV.P(Table2[Sharpe Ratio])</f>
        <v>0.23883585234751512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0.97150879139467539</v>
      </c>
      <c r="AS213">
        <f>_xlfn.RANK.AVG(Table2[[#This Row],[1Y Return vs Nifty Z-Score]],Table2[1Y Return vs Nifty Z-Score])</f>
        <v>148</v>
      </c>
      <c r="AT213">
        <f>_xlfn.RANK.AVG(Table2[[#This Row],[6M Return vs Nifty Z-Score]],Table2[6M Return vs Nifty Z-Score])</f>
        <v>325</v>
      </c>
      <c r="AU213">
        <f>_xlfn.RANK.AVG(Table2[[#This Row],[Sharpe Ratio Z-Score]],Table2[Sharpe Ratio Z-Score])</f>
        <v>266</v>
      </c>
      <c r="AV213">
        <f>(Table2[[#This Row],[Rank 1Y]]+Table2[[#This Row],[Rank 6M]]+Table2[[#This Row],[Rank Sharpe]])/3</f>
        <v>246.33333333333334</v>
      </c>
    </row>
    <row r="214" spans="1:48" x14ac:dyDescent="0.3">
      <c r="A214" t="s">
        <v>771</v>
      </c>
      <c r="B214" t="s">
        <v>772</v>
      </c>
      <c r="C214" t="s">
        <v>10265</v>
      </c>
      <c r="D214" t="s">
        <v>377</v>
      </c>
      <c r="E214">
        <v>20906.03685746</v>
      </c>
      <c r="F214">
        <v>521.79999999999995</v>
      </c>
      <c r="G214">
        <v>59.780647787386002</v>
      </c>
      <c r="H214">
        <f>(Table2[[#This Row],[1Y Return vs Nifty]]-AVERAGE(Table2[1Y Return vs Nifty]))/_xlfn.STDEV.P(Table2[1Y Return vs Nifty])</f>
        <v>0.31226744579231502</v>
      </c>
      <c r="I214">
        <v>-1.04980199589894</v>
      </c>
      <c r="J214">
        <f>(Table2[[#This Row],[1M Return vs Nifty]]-AVERAGE(Table2[1M Return vs Nifty]))/_xlfn.STDEV.P(Table2[1M Return vs Nifty])</f>
        <v>-0.30431837797385869</v>
      </c>
      <c r="K214">
        <v>28.515017613454798</v>
      </c>
      <c r="L214">
        <f>(Table2[[#This Row],[6M Return vs Nifty]]-AVERAGE(Table2[6M Return vs Nifty]))/_xlfn.STDEV.P(Table2[6M Return vs Nifty])</f>
        <v>0.78893151118922356</v>
      </c>
      <c r="M214">
        <v>2.6139118850287701</v>
      </c>
      <c r="N214">
        <f>(Table2[[#This Row],[1W Return vs Nifty]]-AVERAGE(Table2[1W Return vs Nifty]))/_xlfn.STDEV.P(Table2[1W Return vs Nifty])</f>
        <v>0.30656531120792124</v>
      </c>
      <c r="O214">
        <v>502.76</v>
      </c>
      <c r="P214">
        <v>475.98109026445297</v>
      </c>
      <c r="Q214">
        <v>397.66187829658702</v>
      </c>
      <c r="R214">
        <v>63.1382556324372</v>
      </c>
      <c r="S214" s="2">
        <f>(Table2[[#This Row],[Close Price]]-Table2[[#This Row],[20D EMA]])/Table2[[#This Row],[20D EMA]]</f>
        <v>3.78709523430662E-2</v>
      </c>
      <c r="T214" s="2">
        <f>(Table2[[#This Row],[Close Price]]-Table2[[#This Row],[50D EMA]])/Table2[[#This Row],[50D EMA]]</f>
        <v>9.6262037868122444E-2</v>
      </c>
      <c r="U214" s="2">
        <f>(Table2[[#This Row],[Close Price]]-Table2[[#This Row],[200D EMA]])/Table2[[#This Row],[200D EMA]]</f>
        <v>0.31217003308229446</v>
      </c>
      <c r="V214">
        <v>0.94645738122564904</v>
      </c>
      <c r="W214">
        <v>511.3</v>
      </c>
      <c r="X214">
        <v>529.79999999999995</v>
      </c>
      <c r="Y214">
        <v>496.9</v>
      </c>
      <c r="Z214">
        <v>530</v>
      </c>
      <c r="AA214">
        <v>515.20000000000005</v>
      </c>
      <c r="AB214">
        <v>530</v>
      </c>
      <c r="AC214" s="2">
        <f>(Table2[[#This Row],[Close Price]]/Table2[[#This Row],[Day Low]])-1</f>
        <v>2.053588891061997E-2</v>
      </c>
      <c r="AD214" s="2">
        <f>(Table2[[#This Row],[Day High]]/Table2[[#This Row],[Close Price]])-1</f>
        <v>1.5331544653123697E-2</v>
      </c>
      <c r="AE214" s="2">
        <f>(Table2[[#This Row],[Close Price]]/Table2[[#This Row],[Current Week Low]])-1</f>
        <v>5.0110686254779546E-2</v>
      </c>
      <c r="AF214" s="2">
        <f>(Table2[[#This Row],[Current Week High]]/Table2[[#This Row],[Close Price]])-1</f>
        <v>1.5714833269451889E-2</v>
      </c>
      <c r="AG214" s="2">
        <f>(Table2[[#This Row],[Close Price]]/Table2[[#This Row],[Current Month Low]])-1</f>
        <v>1.2810559006211086E-2</v>
      </c>
      <c r="AH214" s="2">
        <f>(Table2[[#This Row],[Current Month High]]/Table2[[#This Row],[Close Price]])-1</f>
        <v>1.5714833269451889E-2</v>
      </c>
      <c r="AI214">
        <v>10.0709083940207</v>
      </c>
      <c r="AJ214">
        <v>108.67826434713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0.17</v>
      </c>
      <c r="AM214" t="s">
        <v>10296</v>
      </c>
      <c r="AN214">
        <v>2.78</v>
      </c>
      <c r="AO214" t="s">
        <v>10296</v>
      </c>
      <c r="AP214">
        <v>3.5152295601057003E-2</v>
      </c>
      <c r="AQ214">
        <f>(Table2[[#This Row],[Sharpe Ratio]]-AVERAGE(Table2[Sharpe Ratio]))/_xlfn.STDEV.P(Table2[Sharpe Ratio])</f>
        <v>-0.24060679192087717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0.86283909829472405</v>
      </c>
      <c r="AS214">
        <f>_xlfn.RANK.AVG(Table2[[#This Row],[1Y Return vs Nifty Z-Score]],Table2[1Y Return vs Nifty Z-Score])</f>
        <v>208</v>
      </c>
      <c r="AT214">
        <f>_xlfn.RANK.AVG(Table2[[#This Row],[6M Return vs Nifty Z-Score]],Table2[6M Return vs Nifty Z-Score])</f>
        <v>133</v>
      </c>
      <c r="AU214">
        <f>_xlfn.RANK.AVG(Table2[[#This Row],[Sharpe Ratio Z-Score]],Table2[Sharpe Ratio Z-Score])</f>
        <v>399</v>
      </c>
      <c r="AV214">
        <f>(Table2[[#This Row],[Rank 1Y]]+Table2[[#This Row],[Rank 6M]]+Table2[[#This Row],[Rank Sharpe]])/3</f>
        <v>246.66666666666666</v>
      </c>
    </row>
    <row r="215" spans="1:48" x14ac:dyDescent="0.3">
      <c r="A215" t="s">
        <v>326</v>
      </c>
      <c r="B215" t="s">
        <v>327</v>
      </c>
      <c r="C215" t="s">
        <v>10252</v>
      </c>
      <c r="D215" t="s">
        <v>32</v>
      </c>
      <c r="E215">
        <v>80231.909528264994</v>
      </c>
      <c r="F215">
        <v>595.65</v>
      </c>
      <c r="G215">
        <v>44.716378709239798</v>
      </c>
      <c r="H215">
        <f>(Table2[[#This Row],[1Y Return vs Nifty]]-AVERAGE(Table2[1Y Return vs Nifty]))/_xlfn.STDEV.P(Table2[1Y Return vs Nifty])</f>
        <v>0.10080133275195895</v>
      </c>
      <c r="I215">
        <v>7.9927191688945101</v>
      </c>
      <c r="J215">
        <f>(Table2[[#This Row],[1M Return vs Nifty]]-AVERAGE(Table2[1M Return vs Nifty]))/_xlfn.STDEV.P(Table2[1M Return vs Nifty])</f>
        <v>0.58956011220612581</v>
      </c>
      <c r="K215">
        <v>-1.58663749379145</v>
      </c>
      <c r="L215">
        <f>(Table2[[#This Row],[6M Return vs Nifty]]-AVERAGE(Table2[6M Return vs Nifty]))/_xlfn.STDEV.P(Table2[6M Return vs Nifty])</f>
        <v>-0.24478625150964864</v>
      </c>
      <c r="M215">
        <v>5.0440548864669603</v>
      </c>
      <c r="N215">
        <f>(Table2[[#This Row],[1W Return vs Nifty]]-AVERAGE(Table2[1W Return vs Nifty]))/_xlfn.STDEV.P(Table2[1W Return vs Nifty])</f>
        <v>0.82578759684143688</v>
      </c>
      <c r="O215">
        <v>572.33000000000004</v>
      </c>
      <c r="P215">
        <v>556.78915128925405</v>
      </c>
      <c r="Q215">
        <v>496.34767888499198</v>
      </c>
      <c r="R215">
        <v>62.5424668993899</v>
      </c>
      <c r="S215" s="2">
        <f>(Table2[[#This Row],[Close Price]]-Table2[[#This Row],[20D EMA]])/Table2[[#This Row],[20D EMA]]</f>
        <v>4.074572362098778E-2</v>
      </c>
      <c r="T215" s="2">
        <f>(Table2[[#This Row],[Close Price]]-Table2[[#This Row],[50D EMA]])/Table2[[#This Row],[50D EMA]]</f>
        <v>6.9794550811133838E-2</v>
      </c>
      <c r="U215" s="2">
        <f>(Table2[[#This Row],[Close Price]]-Table2[[#This Row],[200D EMA]])/Table2[[#This Row],[200D EMA]]</f>
        <v>0.20006605317080006</v>
      </c>
      <c r="V215">
        <v>0.78243577348555304</v>
      </c>
      <c r="W215">
        <v>581.5</v>
      </c>
      <c r="X215">
        <v>597.5</v>
      </c>
      <c r="Y215">
        <v>583.5</v>
      </c>
      <c r="Z215">
        <v>613.20000000000005</v>
      </c>
      <c r="AA215">
        <v>590</v>
      </c>
      <c r="AB215">
        <v>613.20000000000005</v>
      </c>
      <c r="AC215" s="2">
        <f>(Table2[[#This Row],[Close Price]]/Table2[[#This Row],[Day Low]])-1</f>
        <v>2.4333619948409213E-2</v>
      </c>
      <c r="AD215" s="2">
        <f>(Table2[[#This Row],[Day High]]/Table2[[#This Row],[Close Price]])-1</f>
        <v>3.1058507512802258E-3</v>
      </c>
      <c r="AE215" s="2">
        <f>(Table2[[#This Row],[Close Price]]/Table2[[#This Row],[Current Week Low]])-1</f>
        <v>2.0822622107969035E-2</v>
      </c>
      <c r="AF215" s="2">
        <f>(Table2[[#This Row],[Current Week High]]/Table2[[#This Row],[Close Price]])-1</f>
        <v>2.9463611181062888E-2</v>
      </c>
      <c r="AG215" s="2">
        <f>(Table2[[#This Row],[Close Price]]/Table2[[#This Row],[Current Month Low]])-1</f>
        <v>9.5762711864406658E-3</v>
      </c>
      <c r="AH215" s="2">
        <f>(Table2[[#This Row],[Current Month High]]/Table2[[#This Row],[Close Price]])-1</f>
        <v>2.9463611181062888E-2</v>
      </c>
      <c r="AI215">
        <v>6.2200956937799203</v>
      </c>
      <c r="AJ215">
        <v>77.488081048867599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0.08</v>
      </c>
      <c r="AM215" t="s">
        <v>10296</v>
      </c>
      <c r="AN215">
        <v>2.94</v>
      </c>
      <c r="AO215" t="s">
        <v>10296</v>
      </c>
      <c r="AP215">
        <v>0.16692334521108401</v>
      </c>
      <c r="AQ215">
        <f>(Table2[[#This Row],[Sharpe Ratio]]-AVERAGE(Table2[Sharpe Ratio]))/_xlfn.STDEV.P(Table2[Sharpe Ratio])</f>
        <v>1.2827882044178476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2.5541509947077206</v>
      </c>
      <c r="AS215">
        <f>_xlfn.RANK.AVG(Table2[[#This Row],[1Y Return vs Nifty Z-Score]],Table2[1Y Return vs Nifty Z-Score])</f>
        <v>258</v>
      </c>
      <c r="AT215">
        <f>_xlfn.RANK.AVG(Table2[[#This Row],[6M Return vs Nifty Z-Score]],Table2[6M Return vs Nifty Z-Score])</f>
        <v>405</v>
      </c>
      <c r="AU215">
        <f>_xlfn.RANK.AVG(Table2[[#This Row],[Sharpe Ratio Z-Score]],Table2[Sharpe Ratio Z-Score])</f>
        <v>78</v>
      </c>
      <c r="AV215">
        <f>(Table2[[#This Row],[Rank 1Y]]+Table2[[#This Row],[Rank 6M]]+Table2[[#This Row],[Rank Sharpe]])/3</f>
        <v>247</v>
      </c>
    </row>
    <row r="216" spans="1:48" x14ac:dyDescent="0.3">
      <c r="A216" t="s">
        <v>1871</v>
      </c>
      <c r="B216" t="s">
        <v>1872</v>
      </c>
      <c r="C216" t="s">
        <v>10265</v>
      </c>
      <c r="D216" t="s">
        <v>289</v>
      </c>
      <c r="E216">
        <v>3766.3116675000001</v>
      </c>
      <c r="F216">
        <v>1216.45</v>
      </c>
      <c r="G216">
        <v>70.716587712529602</v>
      </c>
      <c r="H216">
        <f>(Table2[[#This Row],[1Y Return vs Nifty]]-AVERAGE(Table2[1Y Return vs Nifty]))/_xlfn.STDEV.P(Table2[1Y Return vs Nifty])</f>
        <v>0.46578174485431401</v>
      </c>
      <c r="I216">
        <v>29.726458128381601</v>
      </c>
      <c r="J216">
        <f>(Table2[[#This Row],[1M Return vs Nifty]]-AVERAGE(Table2[1M Return vs Nifty]))/_xlfn.STDEV.P(Table2[1M Return vs Nifty])</f>
        <v>2.7380009522133815</v>
      </c>
      <c r="K216">
        <v>19.1060944805924</v>
      </c>
      <c r="L216">
        <f>(Table2[[#This Row],[6M Return vs Nifty]]-AVERAGE(Table2[6M Return vs Nifty]))/_xlfn.STDEV.P(Table2[6M Return vs Nifty])</f>
        <v>0.46582067440447678</v>
      </c>
      <c r="M216">
        <v>9.0921789265459498</v>
      </c>
      <c r="N216">
        <f>(Table2[[#This Row],[1W Return vs Nifty]]-AVERAGE(Table2[1W Return vs Nifty]))/_xlfn.STDEV.P(Table2[1W Return vs Nifty])</f>
        <v>1.6907063342877009</v>
      </c>
      <c r="O216">
        <v>1072.31</v>
      </c>
      <c r="P216">
        <v>970.79774717629903</v>
      </c>
      <c r="Q216">
        <v>846.00956962703196</v>
      </c>
      <c r="R216">
        <v>86.122506531400603</v>
      </c>
      <c r="S216" s="2">
        <f>(Table2[[#This Row],[Close Price]]-Table2[[#This Row],[20D EMA]])/Table2[[#This Row],[20D EMA]]</f>
        <v>0.13442008374443967</v>
      </c>
      <c r="T216" s="2">
        <f>(Table2[[#This Row],[Close Price]]-Table2[[#This Row],[50D EMA]])/Table2[[#This Row],[50D EMA]]</f>
        <v>0.25304163873290286</v>
      </c>
      <c r="U216" s="2">
        <f>(Table2[[#This Row],[Close Price]]-Table2[[#This Row],[200D EMA]])/Table2[[#This Row],[200D EMA]]</f>
        <v>0.43786789614717814</v>
      </c>
      <c r="V216">
        <v>2.81819031152857</v>
      </c>
      <c r="W216">
        <v>1190.05</v>
      </c>
      <c r="X216">
        <v>1267.8499999999999</v>
      </c>
      <c r="Y216">
        <v>1160.05</v>
      </c>
      <c r="Z216">
        <v>1275</v>
      </c>
      <c r="AA216">
        <v>1198.8499999999999</v>
      </c>
      <c r="AB216">
        <v>1244.4000000000001</v>
      </c>
      <c r="AC216" s="2">
        <f>(Table2[[#This Row],[Close Price]]/Table2[[#This Row],[Day Low]])-1</f>
        <v>2.2183941851182887E-2</v>
      </c>
      <c r="AD216" s="2">
        <f>(Table2[[#This Row],[Day High]]/Table2[[#This Row],[Close Price]])-1</f>
        <v>4.2254100045213461E-2</v>
      </c>
      <c r="AE216" s="2">
        <f>(Table2[[#This Row],[Close Price]]/Table2[[#This Row],[Current Week Low]])-1</f>
        <v>4.8618594026119677E-2</v>
      </c>
      <c r="AF216" s="2">
        <f>(Table2[[#This Row],[Current Week High]]/Table2[[#This Row],[Close Price]])-1</f>
        <v>4.8131859098195617E-2</v>
      </c>
      <c r="AG216" s="2">
        <f>(Table2[[#This Row],[Close Price]]/Table2[[#This Row],[Current Month Low]])-1</f>
        <v>1.4680735705050685E-2</v>
      </c>
      <c r="AH216" s="2">
        <f>(Table2[[#This Row],[Current Month High]]/Table2[[#This Row],[Close Price]])-1</f>
        <v>2.2976694479838855E-2</v>
      </c>
      <c r="AI216">
        <v>4.81318590981956</v>
      </c>
      <c r="AJ216">
        <v>99.205764349463706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0.39</v>
      </c>
      <c r="AM216" t="s">
        <v>10296</v>
      </c>
      <c r="AN216">
        <v>22.02</v>
      </c>
      <c r="AO216" t="s">
        <v>10296</v>
      </c>
      <c r="AP216">
        <v>4.2709507983239997E-2</v>
      </c>
      <c r="AQ216">
        <f>(Table2[[#This Row],[Sharpe Ratio]]-AVERAGE(Table2[Sharpe Ratio]))/_xlfn.STDEV.P(Table2[Sharpe Ratio])</f>
        <v>-0.15323843928683559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5.2070712664730374</v>
      </c>
      <c r="AS216">
        <f>_xlfn.RANK.AVG(Table2[[#This Row],[1Y Return vs Nifty Z-Score]],Table2[1Y Return vs Nifty Z-Score])</f>
        <v>169</v>
      </c>
      <c r="AT216">
        <f>_xlfn.RANK.AVG(Table2[[#This Row],[6M Return vs Nifty Z-Score]],Table2[6M Return vs Nifty Z-Score])</f>
        <v>193</v>
      </c>
      <c r="AU216">
        <f>_xlfn.RANK.AVG(Table2[[#This Row],[Sharpe Ratio Z-Score]],Table2[Sharpe Ratio Z-Score])</f>
        <v>380</v>
      </c>
      <c r="AV216">
        <f>(Table2[[#This Row],[Rank 1Y]]+Table2[[#This Row],[Rank 6M]]+Table2[[#This Row],[Rank Sharpe]])/3</f>
        <v>247.33333333333334</v>
      </c>
    </row>
    <row r="217" spans="1:48" x14ac:dyDescent="0.3">
      <c r="A217" t="s">
        <v>373</v>
      </c>
      <c r="B217" t="s">
        <v>374</v>
      </c>
      <c r="C217" t="s">
        <v>10252</v>
      </c>
      <c r="D217" t="s">
        <v>32</v>
      </c>
      <c r="E217">
        <v>66403.391709503994</v>
      </c>
      <c r="F217">
        <v>55.54</v>
      </c>
      <c r="G217">
        <v>69.858735840087903</v>
      </c>
      <c r="H217">
        <f>(Table2[[#This Row],[1Y Return vs Nifty]]-AVERAGE(Table2[1Y Return vs Nifty]))/_xlfn.STDEV.P(Table2[1Y Return vs Nifty])</f>
        <v>0.4537395674284736</v>
      </c>
      <c r="I217">
        <v>-1.0758134299035</v>
      </c>
      <c r="J217">
        <f>(Table2[[#This Row],[1M Return vs Nifty]]-AVERAGE(Table2[1M Return vs Nifty]))/_xlfn.STDEV.P(Table2[1M Return vs Nifty])</f>
        <v>-0.30688968092484753</v>
      </c>
      <c r="K217">
        <v>-1.6924172683566301</v>
      </c>
      <c r="L217">
        <f>(Table2[[#This Row],[6M Return vs Nifty]]-AVERAGE(Table2[6M Return vs Nifty]))/_xlfn.STDEV.P(Table2[6M Return vs Nifty])</f>
        <v>-0.24841882358958009</v>
      </c>
      <c r="M217">
        <v>-0.726217824387274</v>
      </c>
      <c r="N217">
        <f>(Table2[[#This Row],[1W Return vs Nifty]]-AVERAGE(Table2[1W Return vs Nifty]))/_xlfn.STDEV.P(Table2[1W Return vs Nifty])</f>
        <v>-0.40708396005267755</v>
      </c>
      <c r="O217">
        <v>55.85</v>
      </c>
      <c r="P217">
        <v>55.514504773599398</v>
      </c>
      <c r="Q217">
        <v>49.4573828232488</v>
      </c>
      <c r="R217">
        <v>45.730425734831499</v>
      </c>
      <c r="S217" s="2">
        <f>(Table2[[#This Row],[Close Price]]-Table2[[#This Row],[20D EMA]])/Table2[[#This Row],[20D EMA]]</f>
        <v>-5.5505819158460567E-3</v>
      </c>
      <c r="T217" s="2">
        <f>(Table2[[#This Row],[Close Price]]-Table2[[#This Row],[50D EMA]])/Table2[[#This Row],[50D EMA]]</f>
        <v>4.5925342402991807E-4</v>
      </c>
      <c r="U217" s="2">
        <f>(Table2[[#This Row],[Close Price]]-Table2[[#This Row],[200D EMA]])/Table2[[#This Row],[200D EMA]]</f>
        <v>0.12298704115600509</v>
      </c>
      <c r="V217">
        <v>1.0252308241144199</v>
      </c>
      <c r="W217">
        <v>54.57</v>
      </c>
      <c r="X217">
        <v>55.9</v>
      </c>
      <c r="Y217">
        <v>55.29</v>
      </c>
      <c r="Z217">
        <v>60.68</v>
      </c>
      <c r="AA217">
        <v>55.29</v>
      </c>
      <c r="AB217">
        <v>57.34</v>
      </c>
      <c r="AC217" s="2">
        <f>(Table2[[#This Row],[Close Price]]/Table2[[#This Row],[Day Low]])-1</f>
        <v>1.777533443283863E-2</v>
      </c>
      <c r="AD217" s="2">
        <f>(Table2[[#This Row],[Day High]]/Table2[[#This Row],[Close Price]])-1</f>
        <v>6.4818149081742327E-3</v>
      </c>
      <c r="AE217" s="2">
        <f>(Table2[[#This Row],[Close Price]]/Table2[[#This Row],[Current Week Low]])-1</f>
        <v>4.5216133116294799E-3</v>
      </c>
      <c r="AF217" s="2">
        <f>(Table2[[#This Row],[Current Week High]]/Table2[[#This Row],[Close Price]])-1</f>
        <v>9.2545912855599655E-2</v>
      </c>
      <c r="AG217" s="2">
        <f>(Table2[[#This Row],[Close Price]]/Table2[[#This Row],[Current Month Low]])-1</f>
        <v>4.5216133116294799E-3</v>
      </c>
      <c r="AH217" s="2">
        <f>(Table2[[#This Row],[Current Month High]]/Table2[[#This Row],[Close Price]])-1</f>
        <v>3.2409074540871607E-2</v>
      </c>
      <c r="AI217">
        <v>27.205617572920399</v>
      </c>
      <c r="AJ217">
        <v>105.703703703703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-0.01</v>
      </c>
      <c r="AM217" t="s">
        <v>10295</v>
      </c>
      <c r="AN217">
        <v>-1.51</v>
      </c>
      <c r="AO217" t="s">
        <v>10295</v>
      </c>
      <c r="AP217">
        <v>0.12222226630854199</v>
      </c>
      <c r="AQ217">
        <f>(Table2[[#This Row],[Sharpe Ratio]]-AVERAGE(Table2[Sharpe Ratio]))/_xlfn.STDEV.P(Table2[Sharpe Ratio])</f>
        <v>0.76600246026078489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0.25734956312215329</v>
      </c>
      <c r="AS217">
        <f>_xlfn.RANK.AVG(Table2[[#This Row],[1Y Return vs Nifty Z-Score]],Table2[1Y Return vs Nifty Z-Score])</f>
        <v>173</v>
      </c>
      <c r="AT217">
        <f>_xlfn.RANK.AVG(Table2[[#This Row],[6M Return vs Nifty Z-Score]],Table2[6M Return vs Nifty Z-Score])</f>
        <v>406</v>
      </c>
      <c r="AU217">
        <f>_xlfn.RANK.AVG(Table2[[#This Row],[Sharpe Ratio Z-Score]],Table2[Sharpe Ratio Z-Score])</f>
        <v>165</v>
      </c>
      <c r="AV217">
        <f>(Table2[[#This Row],[Rank 1Y]]+Table2[[#This Row],[Rank 6M]]+Table2[[#This Row],[Rank Sharpe]])/3</f>
        <v>248</v>
      </c>
    </row>
    <row r="218" spans="1:48" x14ac:dyDescent="0.3">
      <c r="A218" t="s">
        <v>636</v>
      </c>
      <c r="B218" t="s">
        <v>637</v>
      </c>
      <c r="C218" t="s">
        <v>10252</v>
      </c>
      <c r="D218" t="s">
        <v>424</v>
      </c>
      <c r="E218">
        <v>29059.501131809899</v>
      </c>
      <c r="F218">
        <v>1547.55</v>
      </c>
      <c r="G218">
        <v>33.641461731257301</v>
      </c>
      <c r="H218">
        <f>(Table2[[#This Row],[1Y Return vs Nifty]]-AVERAGE(Table2[1Y Return vs Nifty]))/_xlfn.STDEV.P(Table2[1Y Return vs Nifty])</f>
        <v>-5.466386993591061E-2</v>
      </c>
      <c r="I218">
        <v>0.21957985831536</v>
      </c>
      <c r="J218">
        <f>(Table2[[#This Row],[1M Return vs Nifty]]-AVERAGE(Table2[1M Return vs Nifty]))/_xlfn.STDEV.P(Table2[1M Return vs Nifty])</f>
        <v>-0.17883643387570894</v>
      </c>
      <c r="K218">
        <v>16.4632622022351</v>
      </c>
      <c r="L218">
        <f>(Table2[[#This Row],[6M Return vs Nifty]]-AVERAGE(Table2[6M Return vs Nifty]))/_xlfn.STDEV.P(Table2[6M Return vs Nifty])</f>
        <v>0.37506344991836466</v>
      </c>
      <c r="M218">
        <v>-0.344690878663723</v>
      </c>
      <c r="N218">
        <f>(Table2[[#This Row],[1W Return vs Nifty]]-AVERAGE(Table2[1W Return vs Nifty]))/_xlfn.STDEV.P(Table2[1W Return vs Nifty])</f>
        <v>-0.32556723750914007</v>
      </c>
      <c r="O218">
        <v>1478.63</v>
      </c>
      <c r="P218">
        <v>1374.22866494395</v>
      </c>
      <c r="Q218">
        <v>1161.53823952313</v>
      </c>
      <c r="R218">
        <v>69.429138123678499</v>
      </c>
      <c r="S218" s="2">
        <f>(Table2[[#This Row],[Close Price]]-Table2[[#This Row],[20D EMA]])/Table2[[#This Row],[20D EMA]]</f>
        <v>4.6610713971716955E-2</v>
      </c>
      <c r="T218" s="2">
        <f>(Table2[[#This Row],[Close Price]]-Table2[[#This Row],[50D EMA]])/Table2[[#This Row],[50D EMA]]</f>
        <v>0.12612263117297087</v>
      </c>
      <c r="U218" s="2">
        <f>(Table2[[#This Row],[Close Price]]-Table2[[#This Row],[200D EMA]])/Table2[[#This Row],[200D EMA]]</f>
        <v>0.33232806922942743</v>
      </c>
      <c r="V218">
        <v>0.87944884122786904</v>
      </c>
      <c r="W218">
        <v>1530</v>
      </c>
      <c r="X218">
        <v>1574.65</v>
      </c>
      <c r="Y218">
        <v>1491</v>
      </c>
      <c r="Z218">
        <v>1575</v>
      </c>
      <c r="AA218">
        <v>1517.75</v>
      </c>
      <c r="AB218">
        <v>1564.35</v>
      </c>
      <c r="AC218" s="2">
        <f>(Table2[[#This Row],[Close Price]]/Table2[[#This Row],[Day Low]])-1</f>
        <v>1.1470588235294121E-2</v>
      </c>
      <c r="AD218" s="2">
        <f>(Table2[[#This Row],[Day High]]/Table2[[#This Row],[Close Price]])-1</f>
        <v>1.7511550515330709E-2</v>
      </c>
      <c r="AE218" s="2">
        <f>(Table2[[#This Row],[Close Price]]/Table2[[#This Row],[Current Week Low]])-1</f>
        <v>3.792756539235409E-2</v>
      </c>
      <c r="AF218" s="2">
        <f>(Table2[[#This Row],[Current Week High]]/Table2[[#This Row],[Close Price]])-1</f>
        <v>1.7737714451875553E-2</v>
      </c>
      <c r="AG218" s="2">
        <f>(Table2[[#This Row],[Close Price]]/Table2[[#This Row],[Current Month Low]])-1</f>
        <v>1.9634327128973839E-2</v>
      </c>
      <c r="AH218" s="2">
        <f>(Table2[[#This Row],[Current Month High]]/Table2[[#This Row],[Close Price]])-1</f>
        <v>1.0855868954153358E-2</v>
      </c>
      <c r="AI218">
        <v>6.6072178604891603</v>
      </c>
      <c r="AJ218">
        <v>74.844650321997406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0.31</v>
      </c>
      <c r="AM218" t="s">
        <v>10296</v>
      </c>
      <c r="AN218">
        <v>4.54</v>
      </c>
      <c r="AO218" t="s">
        <v>10296</v>
      </c>
      <c r="AP218">
        <v>8.8828146130072005E-2</v>
      </c>
      <c r="AQ218">
        <f>(Table2[[#This Row],[Sharpe Ratio]]-AVERAGE(Table2[Sharpe Ratio]))/_xlfn.STDEV.P(Table2[Sharpe Ratio])</f>
        <v>0.37993559855200382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0.19593150714960883</v>
      </c>
      <c r="AS218">
        <f>_xlfn.RANK.AVG(Table2[[#This Row],[1Y Return vs Nifty Z-Score]],Table2[1Y Return vs Nifty Z-Score])</f>
        <v>305</v>
      </c>
      <c r="AT218">
        <f>_xlfn.RANK.AVG(Table2[[#This Row],[6M Return vs Nifty Z-Score]],Table2[6M Return vs Nifty Z-Score])</f>
        <v>205</v>
      </c>
      <c r="AU218">
        <f>_xlfn.RANK.AVG(Table2[[#This Row],[Sharpe Ratio Z-Score]],Table2[Sharpe Ratio Z-Score])</f>
        <v>239</v>
      </c>
      <c r="AV218">
        <f>(Table2[[#This Row],[Rank 1Y]]+Table2[[#This Row],[Rank 6M]]+Table2[[#This Row],[Rank Sharpe]])/3</f>
        <v>249.66666666666666</v>
      </c>
    </row>
    <row r="219" spans="1:48" x14ac:dyDescent="0.3">
      <c r="A219" t="s">
        <v>1716</v>
      </c>
      <c r="B219" t="s">
        <v>1717</v>
      </c>
      <c r="C219" t="s">
        <v>626</v>
      </c>
      <c r="D219" t="s">
        <v>626</v>
      </c>
      <c r="E219">
        <v>4656.5358554000004</v>
      </c>
      <c r="F219">
        <v>225.46</v>
      </c>
      <c r="G219">
        <v>70.769011482679005</v>
      </c>
      <c r="H219">
        <f>(Table2[[#This Row],[1Y Return vs Nifty]]-AVERAGE(Table2[1Y Return vs Nifty]))/_xlfn.STDEV.P(Table2[1Y Return vs Nifty])</f>
        <v>0.46651764852457556</v>
      </c>
      <c r="I219">
        <v>5.4924355701815299</v>
      </c>
      <c r="J219">
        <f>(Table2[[#This Row],[1M Return vs Nifty]]-AVERAGE(Table2[1M Return vs Nifty]))/_xlfn.STDEV.P(Table2[1M Return vs Nifty])</f>
        <v>0.34240009040368996</v>
      </c>
      <c r="K219">
        <v>7.0620030941047602</v>
      </c>
      <c r="L219">
        <f>(Table2[[#This Row],[6M Return vs Nifty]]-AVERAGE(Table2[6M Return vs Nifty]))/_xlfn.STDEV.P(Table2[6M Return vs Nifty])</f>
        <v>5.2215802598485038E-2</v>
      </c>
      <c r="M219">
        <v>-6.1508330175050703E-2</v>
      </c>
      <c r="N219">
        <f>(Table2[[#This Row],[1W Return vs Nifty]]-AVERAGE(Table2[1W Return vs Nifty]))/_xlfn.STDEV.P(Table2[1W Return vs Nifty])</f>
        <v>-0.26506269518764075</v>
      </c>
      <c r="O219">
        <v>220.16</v>
      </c>
      <c r="P219">
        <v>203.99970652725401</v>
      </c>
      <c r="Q219">
        <v>171.96570583995901</v>
      </c>
      <c r="R219">
        <v>52.2561590190681</v>
      </c>
      <c r="S219" s="2">
        <f>(Table2[[#This Row],[Close Price]]-Table2[[#This Row],[20D EMA]])/Table2[[#This Row],[20D EMA]]</f>
        <v>2.4073401162790751E-2</v>
      </c>
      <c r="T219" s="2">
        <f>(Table2[[#This Row],[Close Price]]-Table2[[#This Row],[50D EMA]])/Table2[[#This Row],[50D EMA]]</f>
        <v>0.10519766835977749</v>
      </c>
      <c r="U219" s="2">
        <f>(Table2[[#This Row],[Close Price]]-Table2[[#This Row],[200D EMA]])/Table2[[#This Row],[200D EMA]]</f>
        <v>0.31107536179234363</v>
      </c>
      <c r="V219">
        <v>0.97854970433359101</v>
      </c>
      <c r="W219">
        <v>218</v>
      </c>
      <c r="X219">
        <v>227.99</v>
      </c>
      <c r="Y219">
        <v>221</v>
      </c>
      <c r="Z219">
        <v>236.99</v>
      </c>
      <c r="AA219">
        <v>221</v>
      </c>
      <c r="AB219">
        <v>235.4</v>
      </c>
      <c r="AC219" s="2">
        <f>(Table2[[#This Row],[Close Price]]/Table2[[#This Row],[Day Low]])-1</f>
        <v>3.4220183486238565E-2</v>
      </c>
      <c r="AD219" s="2">
        <f>(Table2[[#This Row],[Day High]]/Table2[[#This Row],[Close Price]])-1</f>
        <v>1.1221502705579756E-2</v>
      </c>
      <c r="AE219" s="2">
        <f>(Table2[[#This Row],[Close Price]]/Table2[[#This Row],[Current Week Low]])-1</f>
        <v>2.0180995475113095E-2</v>
      </c>
      <c r="AF219" s="2">
        <f>(Table2[[#This Row],[Current Week High]]/Table2[[#This Row],[Close Price]])-1</f>
        <v>5.1139891776811774E-2</v>
      </c>
      <c r="AG219" s="2">
        <f>(Table2[[#This Row],[Close Price]]/Table2[[#This Row],[Current Month Low]])-1</f>
        <v>2.0180995475113095E-2</v>
      </c>
      <c r="AH219" s="2">
        <f>(Table2[[#This Row],[Current Month High]]/Table2[[#This Row],[Close Price]])-1</f>
        <v>4.4087643040894076E-2</v>
      </c>
      <c r="AI219">
        <v>7.8683580235962003</v>
      </c>
      <c r="AJ219">
        <v>108.180978762696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0.19</v>
      </c>
      <c r="AM219" t="s">
        <v>10296</v>
      </c>
      <c r="AN219">
        <v>5.0999999999999996</v>
      </c>
      <c r="AO219" t="s">
        <v>10296</v>
      </c>
      <c r="AP219">
        <v>7.3610147340596996E-2</v>
      </c>
      <c r="AQ219">
        <f>(Table2[[#This Row],[Sharpe Ratio]]-AVERAGE(Table2[Sharpe Ratio]))/_xlfn.STDEV.P(Table2[Sharpe Ratio])</f>
        <v>0.20400148192483453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0.80007232826394437</v>
      </c>
      <c r="AS219">
        <f>_xlfn.RANK.AVG(Table2[[#This Row],[1Y Return vs Nifty Z-Score]],Table2[1Y Return vs Nifty Z-Score])</f>
        <v>168</v>
      </c>
      <c r="AT219">
        <f>_xlfn.RANK.AVG(Table2[[#This Row],[6M Return vs Nifty Z-Score]],Table2[6M Return vs Nifty Z-Score])</f>
        <v>307</v>
      </c>
      <c r="AU219">
        <f>_xlfn.RANK.AVG(Table2[[#This Row],[Sharpe Ratio Z-Score]],Table2[Sharpe Ratio Z-Score])</f>
        <v>275</v>
      </c>
      <c r="AV219">
        <f>(Table2[[#This Row],[Rank 1Y]]+Table2[[#This Row],[Rank 6M]]+Table2[[#This Row],[Rank Sharpe]])/3</f>
        <v>250</v>
      </c>
    </row>
    <row r="220" spans="1:48" x14ac:dyDescent="0.3">
      <c r="A220" t="s">
        <v>1466</v>
      </c>
      <c r="B220" t="s">
        <v>1467</v>
      </c>
      <c r="C220" t="s">
        <v>6533</v>
      </c>
      <c r="D220" t="s">
        <v>75</v>
      </c>
      <c r="E220">
        <v>6954.2700581999998</v>
      </c>
      <c r="F220">
        <v>339.45</v>
      </c>
      <c r="G220">
        <v>109.47826029184</v>
      </c>
      <c r="H220">
        <f>(Table2[[#This Row],[1Y Return vs Nifty]]-AVERAGE(Table2[1Y Return vs Nifty]))/_xlfn.STDEV.P(Table2[1Y Return vs Nifty])</f>
        <v>1.009902418268255</v>
      </c>
      <c r="I220">
        <v>23.0349885721186</v>
      </c>
      <c r="J220">
        <f>(Table2[[#This Row],[1M Return vs Nifty]]-AVERAGE(Table2[1M Return vs Nifty]))/_xlfn.STDEV.P(Table2[1M Return vs Nifty])</f>
        <v>2.0765304845161872</v>
      </c>
      <c r="K220">
        <v>3.1485261878366</v>
      </c>
      <c r="L220">
        <f>(Table2[[#This Row],[6M Return vs Nifty]]-AVERAGE(Table2[6M Return vs Nifty]))/_xlfn.STDEV.P(Table2[6M Return vs Nifty])</f>
        <v>-8.217649501798012E-2</v>
      </c>
      <c r="M220">
        <v>6.1911916930507704</v>
      </c>
      <c r="N220">
        <f>(Table2[[#This Row],[1W Return vs Nifty]]-AVERAGE(Table2[1W Return vs Nifty]))/_xlfn.STDEV.P(Table2[1W Return vs Nifty])</f>
        <v>1.0708838707217323</v>
      </c>
      <c r="O220">
        <v>319.76</v>
      </c>
      <c r="P220">
        <v>285.14622060837399</v>
      </c>
      <c r="Q220">
        <v>237.52384026767999</v>
      </c>
      <c r="R220">
        <v>62.072422262591999</v>
      </c>
      <c r="S220" s="2">
        <f>(Table2[[#This Row],[Close Price]]-Table2[[#This Row],[20D EMA]])/Table2[[#This Row],[20D EMA]]</f>
        <v>6.15774330748061E-2</v>
      </c>
      <c r="T220" s="2">
        <f>(Table2[[#This Row],[Close Price]]-Table2[[#This Row],[50D EMA]])/Table2[[#This Row],[50D EMA]]</f>
        <v>0.19044186970378255</v>
      </c>
      <c r="U220" s="2">
        <f>(Table2[[#This Row],[Close Price]]-Table2[[#This Row],[200D EMA]])/Table2[[#This Row],[200D EMA]]</f>
        <v>0.42911970275258787</v>
      </c>
      <c r="V220">
        <v>1.80863686776866</v>
      </c>
      <c r="W220">
        <v>327.55</v>
      </c>
      <c r="X220">
        <v>337.25</v>
      </c>
      <c r="Y220">
        <v>336.75</v>
      </c>
      <c r="Z220">
        <v>363.5</v>
      </c>
      <c r="AA220">
        <v>336.75</v>
      </c>
      <c r="AB220">
        <v>351.7</v>
      </c>
      <c r="AC220" s="2">
        <f>(Table2[[#This Row],[Close Price]]/Table2[[#This Row],[Day Low]])-1</f>
        <v>3.6330331247137693E-2</v>
      </c>
      <c r="AD220" s="2">
        <f>(Table2[[#This Row],[Day High]]/Table2[[#This Row],[Close Price]])-1</f>
        <v>-6.4810723228752032E-3</v>
      </c>
      <c r="AE220" s="2">
        <f>(Table2[[#This Row],[Close Price]]/Table2[[#This Row],[Current Week Low]])-1</f>
        <v>8.01781737193763E-3</v>
      </c>
      <c r="AF220" s="2">
        <f>(Table2[[#This Row],[Current Week High]]/Table2[[#This Row],[Close Price]])-1</f>
        <v>7.0849904256886198E-2</v>
      </c>
      <c r="AG220" s="2">
        <f>(Table2[[#This Row],[Close Price]]/Table2[[#This Row],[Current Month Low]])-1</f>
        <v>8.01781737193763E-3</v>
      </c>
      <c r="AH220" s="2">
        <f>(Table2[[#This Row],[Current Month High]]/Table2[[#This Row],[Close Price]])-1</f>
        <v>3.6087789070555321E-2</v>
      </c>
      <c r="AI220">
        <v>7.0849904256886198</v>
      </c>
      <c r="AJ220">
        <v>144.91341991341901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0.43</v>
      </c>
      <c r="AM220" t="s">
        <v>10296</v>
      </c>
      <c r="AN220">
        <v>10.93</v>
      </c>
      <c r="AO220" t="s">
        <v>10296</v>
      </c>
      <c r="AP220">
        <v>6.2835233107724001E-2</v>
      </c>
      <c r="AQ220">
        <f>(Table2[[#This Row],[Sharpe Ratio]]-AVERAGE(Table2[Sharpe Ratio]))/_xlfn.STDEV.P(Table2[Sharpe Ratio])</f>
        <v>7.9433525025987856E-2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4.1545738035141824</v>
      </c>
      <c r="AS220">
        <f>_xlfn.RANK.AVG(Table2[[#This Row],[1Y Return vs Nifty Z-Score]],Table2[1Y Return vs Nifty Z-Score])</f>
        <v>97</v>
      </c>
      <c r="AT220">
        <f>_xlfn.RANK.AVG(Table2[[#This Row],[6M Return vs Nifty Z-Score]],Table2[6M Return vs Nifty Z-Score])</f>
        <v>347</v>
      </c>
      <c r="AU220">
        <f>_xlfn.RANK.AVG(Table2[[#This Row],[Sharpe Ratio Z-Score]],Table2[Sharpe Ratio Z-Score])</f>
        <v>309</v>
      </c>
      <c r="AV220">
        <f>(Table2[[#This Row],[Rank 1Y]]+Table2[[#This Row],[Rank 6M]]+Table2[[#This Row],[Rank Sharpe]])/3</f>
        <v>251</v>
      </c>
    </row>
    <row r="221" spans="1:48" x14ac:dyDescent="0.3">
      <c r="A221" t="s">
        <v>362</v>
      </c>
      <c r="B221" t="s">
        <v>363</v>
      </c>
      <c r="C221" t="s">
        <v>10260</v>
      </c>
      <c r="D221" t="s">
        <v>78</v>
      </c>
      <c r="E221">
        <v>68486.223476575004</v>
      </c>
      <c r="F221">
        <v>331.75</v>
      </c>
      <c r="G221">
        <v>84.159699558589793</v>
      </c>
      <c r="H221">
        <f>(Table2[[#This Row],[1Y Return vs Nifty]]-AVERAGE(Table2[1Y Return vs Nifty]))/_xlfn.STDEV.P(Table2[1Y Return vs Nifty])</f>
        <v>0.65449070872811532</v>
      </c>
      <c r="I221">
        <v>-1.17290080587382</v>
      </c>
      <c r="J221">
        <f>(Table2[[#This Row],[1M Return vs Nifty]]-AVERAGE(Table2[1M Return vs Nifty]))/_xlfn.STDEV.P(Table2[1M Return vs Nifty])</f>
        <v>-0.31648703939007022</v>
      </c>
      <c r="K221">
        <v>37.082467158024897</v>
      </c>
      <c r="L221">
        <f>(Table2[[#This Row],[6M Return vs Nifty]]-AVERAGE(Table2[6M Return vs Nifty]))/_xlfn.STDEV.P(Table2[6M Return vs Nifty])</f>
        <v>1.0831453922431102</v>
      </c>
      <c r="M221">
        <v>-2.8450684201392802</v>
      </c>
      <c r="N221">
        <f>(Table2[[#This Row],[1W Return vs Nifty]]-AVERAGE(Table2[1W Return vs Nifty]))/_xlfn.STDEV.P(Table2[1W Return vs Nifty])</f>
        <v>-0.85979577519738581</v>
      </c>
      <c r="O221">
        <v>334.6</v>
      </c>
      <c r="P221">
        <v>316.49540906242601</v>
      </c>
      <c r="Q221">
        <v>248.070347742937</v>
      </c>
      <c r="R221">
        <v>43.600321233506101</v>
      </c>
      <c r="S221" s="2">
        <f>(Table2[[#This Row],[Close Price]]-Table2[[#This Row],[20D EMA]])/Table2[[#This Row],[20D EMA]]</f>
        <v>-8.5176329946205099E-3</v>
      </c>
      <c r="T221" s="2">
        <f>(Table2[[#This Row],[Close Price]]-Table2[[#This Row],[50D EMA]])/Table2[[#This Row],[50D EMA]]</f>
        <v>4.8198458811025462E-2</v>
      </c>
      <c r="U221" s="2">
        <f>(Table2[[#This Row],[Close Price]]-Table2[[#This Row],[200D EMA]])/Table2[[#This Row],[200D EMA]]</f>
        <v>0.3373222677293784</v>
      </c>
      <c r="V221">
        <v>0.62000779197062095</v>
      </c>
      <c r="W221">
        <v>323.3</v>
      </c>
      <c r="X221">
        <v>331.35</v>
      </c>
      <c r="Y221">
        <v>331</v>
      </c>
      <c r="Z221">
        <v>349.3</v>
      </c>
      <c r="AA221">
        <v>331</v>
      </c>
      <c r="AB221">
        <v>342</v>
      </c>
      <c r="AC221" s="2">
        <f>(Table2[[#This Row],[Close Price]]/Table2[[#This Row],[Day Low]])-1</f>
        <v>2.6136715125270715E-2</v>
      </c>
      <c r="AD221" s="2">
        <f>(Table2[[#This Row],[Day High]]/Table2[[#This Row],[Close Price]])-1</f>
        <v>-1.205727204219964E-3</v>
      </c>
      <c r="AE221" s="2">
        <f>(Table2[[#This Row],[Close Price]]/Table2[[#This Row],[Current Week Low]])-1</f>
        <v>2.2658610271903967E-3</v>
      </c>
      <c r="AF221" s="2">
        <f>(Table2[[#This Row],[Current Week High]]/Table2[[#This Row],[Close Price]])-1</f>
        <v>5.2901281085154572E-2</v>
      </c>
      <c r="AG221" s="2">
        <f>(Table2[[#This Row],[Close Price]]/Table2[[#This Row],[Current Month Low]])-1</f>
        <v>2.2658610271903967E-3</v>
      </c>
      <c r="AH221" s="2">
        <f>(Table2[[#This Row],[Current Month High]]/Table2[[#This Row],[Close Price]])-1</f>
        <v>3.0896759608138646E-2</v>
      </c>
      <c r="AI221">
        <v>8.8018085908063206</v>
      </c>
      <c r="AJ221">
        <v>133.29817158930999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0.13</v>
      </c>
      <c r="AM221" t="s">
        <v>10296</v>
      </c>
      <c r="AN221">
        <v>-3.04</v>
      </c>
      <c r="AO221" t="s">
        <v>10295</v>
      </c>
      <c r="AQ221">
        <f>(Table2[[#This Row],[Sharpe Ratio]]-AVERAGE(Table2[Sharpe Ratio]))/_xlfn.STDEV.P(Table2[Sharpe Ratio])</f>
        <v>-0.64699978481994191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-8.5646498436172336E-2</v>
      </c>
      <c r="AS221">
        <f>_xlfn.RANK.AVG(Table2[[#This Row],[1Y Return vs Nifty Z-Score]],Table2[1Y Return vs Nifty Z-Score])</f>
        <v>127</v>
      </c>
      <c r="AT221">
        <f>_xlfn.RANK.AVG(Table2[[#This Row],[6M Return vs Nifty Z-Score]],Table2[6M Return vs Nifty Z-Score])</f>
        <v>92</v>
      </c>
      <c r="AU221">
        <f>_xlfn.RANK.AVG(Table2[[#This Row],[Sharpe Ratio Z-Score]],Table2[Sharpe Ratio Z-Score])</f>
        <v>534.5</v>
      </c>
      <c r="AV221">
        <f>(Table2[[#This Row],[Rank 1Y]]+Table2[[#This Row],[Rank 6M]]+Table2[[#This Row],[Rank Sharpe]])/3</f>
        <v>251.16666666666666</v>
      </c>
    </row>
    <row r="222" spans="1:48" x14ac:dyDescent="0.3">
      <c r="A222" t="s">
        <v>453</v>
      </c>
      <c r="B222" t="s">
        <v>454</v>
      </c>
      <c r="C222" t="s">
        <v>10252</v>
      </c>
      <c r="D222" t="s">
        <v>24</v>
      </c>
      <c r="E222">
        <v>49162.3718916</v>
      </c>
      <c r="F222">
        <v>200.75</v>
      </c>
      <c r="G222">
        <v>21.850600273513201</v>
      </c>
      <c r="H222">
        <f>(Table2[[#This Row],[1Y Return vs Nifty]]-AVERAGE(Table2[1Y Return vs Nifty]))/_xlfn.STDEV.P(Table2[1Y Return vs Nifty])</f>
        <v>-0.22017921149892278</v>
      </c>
      <c r="I222">
        <v>9.5783520175395793</v>
      </c>
      <c r="J222">
        <f>(Table2[[#This Row],[1M Return vs Nifty]]-AVERAGE(Table2[1M Return vs Nifty]))/_xlfn.STDEV.P(Table2[1M Return vs Nifty])</f>
        <v>0.74630435099708003</v>
      </c>
      <c r="K222">
        <v>21.4329704754911</v>
      </c>
      <c r="L222">
        <f>(Table2[[#This Row],[6M Return vs Nifty]]-AVERAGE(Table2[6M Return vs Nifty]))/_xlfn.STDEV.P(Table2[6M Return vs Nifty])</f>
        <v>0.54572767748967821</v>
      </c>
      <c r="M222">
        <v>-1.1715363440217601</v>
      </c>
      <c r="N222">
        <f>(Table2[[#This Row],[1W Return vs Nifty]]-AVERAGE(Table2[1W Return vs Nifty]))/_xlfn.STDEV.P(Table2[1W Return vs Nifty])</f>
        <v>-0.50223033599134159</v>
      </c>
      <c r="O222">
        <v>194.45</v>
      </c>
      <c r="P222">
        <v>183.18333642262499</v>
      </c>
      <c r="Q222">
        <v>161.680621657069</v>
      </c>
      <c r="R222">
        <v>61.583973302239897</v>
      </c>
      <c r="S222" s="2">
        <f>(Table2[[#This Row],[Close Price]]-Table2[[#This Row],[20D EMA]])/Table2[[#This Row],[20D EMA]]</f>
        <v>3.2399074312162567E-2</v>
      </c>
      <c r="T222" s="2">
        <f>(Table2[[#This Row],[Close Price]]-Table2[[#This Row],[50D EMA]])/Table2[[#This Row],[50D EMA]]</f>
        <v>9.5896624225943236E-2</v>
      </c>
      <c r="U222" s="2">
        <f>(Table2[[#This Row],[Close Price]]-Table2[[#This Row],[200D EMA]])/Table2[[#This Row],[200D EMA]]</f>
        <v>0.24164539907447105</v>
      </c>
      <c r="V222">
        <v>1.3721169146907199</v>
      </c>
      <c r="W222">
        <v>197.5</v>
      </c>
      <c r="X222">
        <v>199.97</v>
      </c>
      <c r="Y222">
        <v>197.76</v>
      </c>
      <c r="Z222">
        <v>203.51</v>
      </c>
      <c r="AA222">
        <v>199.11</v>
      </c>
      <c r="AB222">
        <v>203.51</v>
      </c>
      <c r="AC222" s="2">
        <f>(Table2[[#This Row],[Close Price]]/Table2[[#This Row],[Day Low]])-1</f>
        <v>1.6455696202531733E-2</v>
      </c>
      <c r="AD222" s="2">
        <f>(Table2[[#This Row],[Day High]]/Table2[[#This Row],[Close Price]])-1</f>
        <v>-3.8854296388542986E-3</v>
      </c>
      <c r="AE222" s="2">
        <f>(Table2[[#This Row],[Close Price]]/Table2[[#This Row],[Current Week Low]])-1</f>
        <v>1.5119336569579422E-2</v>
      </c>
      <c r="AF222" s="2">
        <f>(Table2[[#This Row],[Current Week High]]/Table2[[#This Row],[Close Price]])-1</f>
        <v>1.3748443337484373E-2</v>
      </c>
      <c r="AG222" s="2">
        <f>(Table2[[#This Row],[Close Price]]/Table2[[#This Row],[Current Month Low]])-1</f>
        <v>8.2366531063231552E-3</v>
      </c>
      <c r="AH222" s="2">
        <f>(Table2[[#This Row],[Current Month High]]/Table2[[#This Row],[Close Price]])-1</f>
        <v>1.3748443337484373E-2</v>
      </c>
      <c r="AI222">
        <v>2.1917808219178201</v>
      </c>
      <c r="AJ222">
        <v>53.831417624521002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0.14000000000000001</v>
      </c>
      <c r="AM222" t="s">
        <v>10296</v>
      </c>
      <c r="AN222">
        <v>3.08</v>
      </c>
      <c r="AO222" t="s">
        <v>10296</v>
      </c>
      <c r="AP222">
        <v>9.7185475661354007E-2</v>
      </c>
      <c r="AQ222">
        <f>(Table2[[#This Row],[Sharpe Ratio]]-AVERAGE(Table2[Sharpe Ratio]))/_xlfn.STDEV.P(Table2[Sharpe Ratio])</f>
        <v>0.47655404416951574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1.0461765251660096</v>
      </c>
      <c r="AS222">
        <f>_xlfn.RANK.AVG(Table2[[#This Row],[1Y Return vs Nifty Z-Score]],Table2[1Y Return vs Nifty Z-Score])</f>
        <v>362</v>
      </c>
      <c r="AT222">
        <f>_xlfn.RANK.AVG(Table2[[#This Row],[6M Return vs Nifty Z-Score]],Table2[6M Return vs Nifty Z-Score])</f>
        <v>176</v>
      </c>
      <c r="AU222">
        <f>_xlfn.RANK.AVG(Table2[[#This Row],[Sharpe Ratio Z-Score]],Table2[Sharpe Ratio Z-Score])</f>
        <v>216</v>
      </c>
      <c r="AV222">
        <f>(Table2[[#This Row],[Rank 1Y]]+Table2[[#This Row],[Rank 6M]]+Table2[[#This Row],[Rank Sharpe]])/3</f>
        <v>251.33333333333334</v>
      </c>
    </row>
    <row r="223" spans="1:48" x14ac:dyDescent="0.3">
      <c r="A223" t="s">
        <v>852</v>
      </c>
      <c r="B223" t="s">
        <v>853</v>
      </c>
      <c r="C223" t="s">
        <v>10261</v>
      </c>
      <c r="D223" t="s">
        <v>303</v>
      </c>
      <c r="E223">
        <v>18168.843075655001</v>
      </c>
      <c r="F223">
        <v>833.05</v>
      </c>
      <c r="G223">
        <v>45.8382793737876</v>
      </c>
      <c r="H223">
        <f>(Table2[[#This Row],[1Y Return vs Nifty]]-AVERAGE(Table2[1Y Return vs Nifty]))/_xlfn.STDEV.P(Table2[1Y Return vs Nifty])</f>
        <v>0.11655012026488826</v>
      </c>
      <c r="I223">
        <v>0.98262346394586897</v>
      </c>
      <c r="J223">
        <f>(Table2[[#This Row],[1M Return vs Nifty]]-AVERAGE(Table2[1M Return vs Nifty]))/_xlfn.STDEV.P(Table2[1M Return vs Nifty])</f>
        <v>-0.10340744082031134</v>
      </c>
      <c r="K223">
        <v>-5.8249167004531799</v>
      </c>
      <c r="L223">
        <f>(Table2[[#This Row],[6M Return vs Nifty]]-AVERAGE(Table2[6M Return vs Nifty]))/_xlfn.STDEV.P(Table2[6M Return vs Nifty])</f>
        <v>-0.39033255066144673</v>
      </c>
      <c r="M223">
        <v>-2.2107687400380698</v>
      </c>
      <c r="N223">
        <f>(Table2[[#This Row],[1W Return vs Nifty]]-AVERAGE(Table2[1W Return vs Nifty]))/_xlfn.STDEV.P(Table2[1W Return vs Nifty])</f>
        <v>-0.72427184533653044</v>
      </c>
      <c r="O223">
        <v>826.03</v>
      </c>
      <c r="P223">
        <v>821.58261775740004</v>
      </c>
      <c r="Q223">
        <v>745.18880156670104</v>
      </c>
      <c r="R223">
        <v>52.349976132778004</v>
      </c>
      <c r="S223" s="2">
        <f>(Table2[[#This Row],[Close Price]]-Table2[[#This Row],[20D EMA]])/Table2[[#This Row],[20D EMA]]</f>
        <v>8.498480684720873E-3</v>
      </c>
      <c r="T223" s="2">
        <f>(Table2[[#This Row],[Close Price]]-Table2[[#This Row],[50D EMA]])/Table2[[#This Row],[50D EMA]]</f>
        <v>1.395767387813217E-2</v>
      </c>
      <c r="U223" s="2">
        <f>(Table2[[#This Row],[Close Price]]-Table2[[#This Row],[200D EMA]])/Table2[[#This Row],[200D EMA]]</f>
        <v>0.11790461457361896</v>
      </c>
      <c r="V223">
        <v>0.92623105066773403</v>
      </c>
      <c r="W223">
        <v>815.4</v>
      </c>
      <c r="X223">
        <v>838.8</v>
      </c>
      <c r="Y223">
        <v>823.15</v>
      </c>
      <c r="Z223">
        <v>869.4</v>
      </c>
      <c r="AA223">
        <v>829.15</v>
      </c>
      <c r="AB223">
        <v>849.35</v>
      </c>
      <c r="AC223" s="2">
        <f>(Table2[[#This Row],[Close Price]]/Table2[[#This Row],[Day Low]])-1</f>
        <v>2.1645818003433792E-2</v>
      </c>
      <c r="AD223" s="2">
        <f>(Table2[[#This Row],[Day High]]/Table2[[#This Row],[Close Price]])-1</f>
        <v>6.9023467979112407E-3</v>
      </c>
      <c r="AE223" s="2">
        <f>(Table2[[#This Row],[Close Price]]/Table2[[#This Row],[Current Week Low]])-1</f>
        <v>1.2026969568122325E-2</v>
      </c>
      <c r="AF223" s="2">
        <f>(Table2[[#This Row],[Current Week High]]/Table2[[#This Row],[Close Price]])-1</f>
        <v>4.3634835844187148E-2</v>
      </c>
      <c r="AG223" s="2">
        <f>(Table2[[#This Row],[Close Price]]/Table2[[#This Row],[Current Month Low]])-1</f>
        <v>4.7036121329071534E-3</v>
      </c>
      <c r="AH223" s="2">
        <f>(Table2[[#This Row],[Current Month High]]/Table2[[#This Row],[Close Price]])-1</f>
        <v>1.956665266190516E-2</v>
      </c>
      <c r="AI223">
        <v>14.9990996938959</v>
      </c>
      <c r="AJ223">
        <v>78.078238563488597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-7.0000000000000007E-2</v>
      </c>
      <c r="AM223" t="s">
        <v>10295</v>
      </c>
      <c r="AN223">
        <v>5.18</v>
      </c>
      <c r="AO223" t="s">
        <v>10296</v>
      </c>
      <c r="AP223">
        <v>0.190369523352662</v>
      </c>
      <c r="AQ223">
        <f>(Table2[[#This Row],[Sharpe Ratio]]-AVERAGE(Table2[Sharpe Ratio]))/_xlfn.STDEV.P(Table2[Sharpe Ratio])</f>
        <v>1.5538476713481952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0.45238595479479482</v>
      </c>
      <c r="AS223">
        <f>_xlfn.RANK.AVG(Table2[[#This Row],[1Y Return vs Nifty Z-Score]],Table2[1Y Return vs Nifty Z-Score])</f>
        <v>253</v>
      </c>
      <c r="AT223">
        <f>_xlfn.RANK.AVG(Table2[[#This Row],[6M Return vs Nifty Z-Score]],Table2[6M Return vs Nifty Z-Score])</f>
        <v>457</v>
      </c>
      <c r="AU223">
        <f>_xlfn.RANK.AVG(Table2[[#This Row],[Sharpe Ratio Z-Score]],Table2[Sharpe Ratio Z-Score])</f>
        <v>44</v>
      </c>
      <c r="AV223">
        <f>(Table2[[#This Row],[Rank 1Y]]+Table2[[#This Row],[Rank 6M]]+Table2[[#This Row],[Rank Sharpe]])/3</f>
        <v>251.33333333333334</v>
      </c>
    </row>
    <row r="224" spans="1:48" x14ac:dyDescent="0.3">
      <c r="A224" t="s">
        <v>509</v>
      </c>
      <c r="B224" t="s">
        <v>510</v>
      </c>
      <c r="C224" t="s">
        <v>10252</v>
      </c>
      <c r="D224" t="s">
        <v>262</v>
      </c>
      <c r="E224">
        <v>41585.835547100003</v>
      </c>
      <c r="F224">
        <v>658.25</v>
      </c>
      <c r="G224">
        <v>81.498028883344602</v>
      </c>
      <c r="H224">
        <f>(Table2[[#This Row],[1Y Return vs Nifty]]-AVERAGE(Table2[1Y Return vs Nifty]))/_xlfn.STDEV.P(Table2[1Y Return vs Nifty])</f>
        <v>0.61712725292632442</v>
      </c>
      <c r="I224">
        <v>-4.9454123720654302</v>
      </c>
      <c r="J224">
        <f>(Table2[[#This Row],[1M Return vs Nifty]]-AVERAGE(Table2[1M Return vs Nifty]))/_xlfn.STDEV.P(Table2[1M Return vs Nifty])</f>
        <v>-0.68941035154146768</v>
      </c>
      <c r="K224">
        <v>14.4844193223273</v>
      </c>
      <c r="L224">
        <f>(Table2[[#This Row],[6M Return vs Nifty]]-AVERAGE(Table2[6M Return vs Nifty]))/_xlfn.STDEV.P(Table2[6M Return vs Nifty])</f>
        <v>0.30710821532202964</v>
      </c>
      <c r="M224">
        <v>-0.43320889796210599</v>
      </c>
      <c r="N224">
        <f>(Table2[[#This Row],[1W Return vs Nifty]]-AVERAGE(Table2[1W Return vs Nifty]))/_xlfn.STDEV.P(Table2[1W Return vs Nifty])</f>
        <v>-0.34447992218352258</v>
      </c>
      <c r="O224">
        <v>648.42999999999995</v>
      </c>
      <c r="P224">
        <v>631.88329191750495</v>
      </c>
      <c r="Q224">
        <v>526.96686116255705</v>
      </c>
      <c r="R224">
        <v>59.830356403969098</v>
      </c>
      <c r="S224" s="2">
        <f>(Table2[[#This Row],[Close Price]]-Table2[[#This Row],[20D EMA]])/Table2[[#This Row],[20D EMA]]</f>
        <v>1.5144271548201117E-2</v>
      </c>
      <c r="T224" s="2">
        <f>(Table2[[#This Row],[Close Price]]-Table2[[#This Row],[50D EMA]])/Table2[[#This Row],[50D EMA]]</f>
        <v>4.1727180350793855E-2</v>
      </c>
      <c r="U224" s="2">
        <f>(Table2[[#This Row],[Close Price]]-Table2[[#This Row],[200D EMA]])/Table2[[#This Row],[200D EMA]]</f>
        <v>0.24912978123105381</v>
      </c>
      <c r="V224">
        <v>1.35406751883722</v>
      </c>
      <c r="W224">
        <v>646.5</v>
      </c>
      <c r="X224">
        <v>665.65</v>
      </c>
      <c r="Y224">
        <v>640.65</v>
      </c>
      <c r="Z224">
        <v>673.35</v>
      </c>
      <c r="AA224">
        <v>647.04999999999995</v>
      </c>
      <c r="AB224">
        <v>673.35</v>
      </c>
      <c r="AC224" s="2">
        <f>(Table2[[#This Row],[Close Price]]/Table2[[#This Row],[Day Low]])-1</f>
        <v>1.8174787316318719E-2</v>
      </c>
      <c r="AD224" s="2">
        <f>(Table2[[#This Row],[Day High]]/Table2[[#This Row],[Close Price]])-1</f>
        <v>1.1241929358146496E-2</v>
      </c>
      <c r="AE224" s="2">
        <f>(Table2[[#This Row],[Close Price]]/Table2[[#This Row],[Current Week Low]])-1</f>
        <v>2.7472098649808929E-2</v>
      </c>
      <c r="AF224" s="2">
        <f>(Table2[[#This Row],[Current Week High]]/Table2[[#This Row],[Close Price]])-1</f>
        <v>2.2939612609190974E-2</v>
      </c>
      <c r="AG224" s="2">
        <f>(Table2[[#This Row],[Close Price]]/Table2[[#This Row],[Current Month Low]])-1</f>
        <v>1.7309326945367465E-2</v>
      </c>
      <c r="AH224" s="2">
        <f>(Table2[[#This Row],[Current Month High]]/Table2[[#This Row],[Close Price]])-1</f>
        <v>2.2939612609190974E-2</v>
      </c>
      <c r="AI224">
        <v>4.2005317128750397</v>
      </c>
      <c r="AJ224">
        <v>115.079235419049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0.06</v>
      </c>
      <c r="AM224" t="s">
        <v>10296</v>
      </c>
      <c r="AN224">
        <v>-1.94</v>
      </c>
      <c r="AO224" t="s">
        <v>10295</v>
      </c>
      <c r="AP224">
        <v>3.4886158247631999E-2</v>
      </c>
      <c r="AQ224">
        <f>(Table2[[#This Row],[Sharpe Ratio]]-AVERAGE(Table2[Sharpe Ratio]))/_xlfn.STDEV.P(Table2[Sharpe Ratio])</f>
        <v>-0.24368358544833521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-0.35333839092497143</v>
      </c>
      <c r="AS224">
        <f>_xlfn.RANK.AVG(Table2[[#This Row],[1Y Return vs Nifty Z-Score]],Table2[1Y Return vs Nifty Z-Score])</f>
        <v>131</v>
      </c>
      <c r="AT224">
        <f>_xlfn.RANK.AVG(Table2[[#This Row],[6M Return vs Nifty Z-Score]],Table2[6M Return vs Nifty Z-Score])</f>
        <v>231</v>
      </c>
      <c r="AU224">
        <f>_xlfn.RANK.AVG(Table2[[#This Row],[Sharpe Ratio Z-Score]],Table2[Sharpe Ratio Z-Score])</f>
        <v>401</v>
      </c>
      <c r="AV224">
        <f>(Table2[[#This Row],[Rank 1Y]]+Table2[[#This Row],[Rank 6M]]+Table2[[#This Row],[Rank Sharpe]])/3</f>
        <v>254.33333333333334</v>
      </c>
    </row>
    <row r="225" spans="1:48" x14ac:dyDescent="0.3">
      <c r="A225" t="s">
        <v>1494</v>
      </c>
      <c r="B225" t="s">
        <v>1495</v>
      </c>
      <c r="C225" t="s">
        <v>10257</v>
      </c>
      <c r="D225" t="s">
        <v>62</v>
      </c>
      <c r="E225">
        <v>6729.97028856</v>
      </c>
      <c r="F225">
        <v>688.2</v>
      </c>
      <c r="G225">
        <v>72.648534811677806</v>
      </c>
      <c r="H225">
        <f>(Table2[[#This Row],[1Y Return vs Nifty]]-AVERAGE(Table2[1Y Return vs Nifty]))/_xlfn.STDEV.P(Table2[1Y Return vs Nifty])</f>
        <v>0.49290163640279505</v>
      </c>
      <c r="I225">
        <v>14.819052450898401</v>
      </c>
      <c r="J225">
        <f>(Table2[[#This Row],[1M Return vs Nifty]]-AVERAGE(Table2[1M Return vs Nifty]))/_xlfn.STDEV.P(Table2[1M Return vs Nifty])</f>
        <v>1.2643622361248921</v>
      </c>
      <c r="K225">
        <v>67.882543240074298</v>
      </c>
      <c r="L225">
        <f>(Table2[[#This Row],[6M Return vs Nifty]]-AVERAGE(Table2[6M Return vs Nifty]))/_xlfn.STDEV.P(Table2[6M Return vs Nifty])</f>
        <v>2.1408475559632301</v>
      </c>
      <c r="M225">
        <v>-0.83897013749326299</v>
      </c>
      <c r="N225">
        <f>(Table2[[#This Row],[1W Return vs Nifty]]-AVERAGE(Table2[1W Return vs Nifty]))/_xlfn.STDEV.P(Table2[1W Return vs Nifty])</f>
        <v>-0.43117452331858852</v>
      </c>
      <c r="O225">
        <v>650.83000000000004</v>
      </c>
      <c r="P225">
        <v>600.57948297148198</v>
      </c>
      <c r="Q225">
        <v>479.01547591665701</v>
      </c>
      <c r="R225">
        <v>64.669926619787503</v>
      </c>
      <c r="S225" s="2">
        <f>(Table2[[#This Row],[Close Price]]-Table2[[#This Row],[20D EMA]])/Table2[[#This Row],[20D EMA]]</f>
        <v>5.7418988061398522E-2</v>
      </c>
      <c r="T225" s="2">
        <f>(Table2[[#This Row],[Close Price]]-Table2[[#This Row],[50D EMA]])/Table2[[#This Row],[50D EMA]]</f>
        <v>0.14589329058495101</v>
      </c>
      <c r="U225" s="2">
        <f>(Table2[[#This Row],[Close Price]]-Table2[[#This Row],[200D EMA]])/Table2[[#This Row],[200D EMA]]</f>
        <v>0.43669679707746784</v>
      </c>
      <c r="V225">
        <v>0.90832850029622703</v>
      </c>
      <c r="W225">
        <v>675.1</v>
      </c>
      <c r="X225">
        <v>703.4</v>
      </c>
      <c r="Y225">
        <v>660</v>
      </c>
      <c r="Z225">
        <v>739.4</v>
      </c>
      <c r="AA225">
        <v>682.85</v>
      </c>
      <c r="AB225">
        <v>739.4</v>
      </c>
      <c r="AC225" s="2">
        <f>(Table2[[#This Row],[Close Price]]/Table2[[#This Row],[Day Low]])-1</f>
        <v>1.9404532661827956E-2</v>
      </c>
      <c r="AD225" s="2">
        <f>(Table2[[#This Row],[Day High]]/Table2[[#This Row],[Close Price]])-1</f>
        <v>2.2086602731763882E-2</v>
      </c>
      <c r="AE225" s="2">
        <f>(Table2[[#This Row],[Close Price]]/Table2[[#This Row],[Current Week Low]])-1</f>
        <v>4.2727272727272725E-2</v>
      </c>
      <c r="AF225" s="2">
        <f>(Table2[[#This Row],[Current Week High]]/Table2[[#This Row],[Close Price]])-1</f>
        <v>7.4396977622783966E-2</v>
      </c>
      <c r="AG225" s="2">
        <f>(Table2[[#This Row],[Close Price]]/Table2[[#This Row],[Current Month Low]])-1</f>
        <v>7.8348099875522603E-3</v>
      </c>
      <c r="AH225" s="2">
        <f>(Table2[[#This Row],[Current Month High]]/Table2[[#This Row],[Close Price]])-1</f>
        <v>7.4396977622783966E-2</v>
      </c>
      <c r="AI225">
        <v>7.4396977622783904</v>
      </c>
      <c r="AJ225">
        <v>131.87331536388101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0.17</v>
      </c>
      <c r="AM225" t="s">
        <v>10296</v>
      </c>
      <c r="AN225">
        <v>5.21</v>
      </c>
      <c r="AO225" t="s">
        <v>10296</v>
      </c>
      <c r="AP225">
        <v>-1.4087296350409E-2</v>
      </c>
      <c r="AQ225">
        <f>(Table2[[#This Row],[Sharpe Ratio]]-AVERAGE(Table2[Sharpe Ratio]))/_xlfn.STDEV.P(Table2[Sharpe Ratio])</f>
        <v>-0.80986193728564415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2.6570749678866847</v>
      </c>
      <c r="AS225">
        <f>_xlfn.RANK.AVG(Table2[[#This Row],[1Y Return vs Nifty Z-Score]],Table2[1Y Return vs Nifty Z-Score])</f>
        <v>159</v>
      </c>
      <c r="AT225">
        <f>_xlfn.RANK.AVG(Table2[[#This Row],[6M Return vs Nifty Z-Score]],Table2[6M Return vs Nifty Z-Score])</f>
        <v>26</v>
      </c>
      <c r="AU225">
        <f>_xlfn.RANK.AVG(Table2[[#This Row],[Sharpe Ratio Z-Score]],Table2[Sharpe Ratio Z-Score])</f>
        <v>582</v>
      </c>
      <c r="AV225">
        <f>(Table2[[#This Row],[Rank 1Y]]+Table2[[#This Row],[Rank 6M]]+Table2[[#This Row],[Rank Sharpe]])/3</f>
        <v>255.66666666666666</v>
      </c>
    </row>
    <row r="226" spans="1:48" x14ac:dyDescent="0.3">
      <c r="A226" t="s">
        <v>556</v>
      </c>
      <c r="B226" t="s">
        <v>557</v>
      </c>
      <c r="C226" t="s">
        <v>10254</v>
      </c>
      <c r="D226" t="s">
        <v>186</v>
      </c>
      <c r="E226">
        <v>35971.964999999997</v>
      </c>
      <c r="F226">
        <v>824.1</v>
      </c>
      <c r="G226">
        <v>51.5371173617906</v>
      </c>
      <c r="H226">
        <f>(Table2[[#This Row],[1Y Return vs Nifty]]-AVERAGE(Table2[1Y Return vs Nifty]))/_xlfn.STDEV.P(Table2[1Y Return vs Nifty])</f>
        <v>0.19654810170814177</v>
      </c>
      <c r="I226">
        <v>14.364822132219899</v>
      </c>
      <c r="J226">
        <f>(Table2[[#This Row],[1M Return vs Nifty]]-AVERAGE(Table2[1M Return vs Nifty]))/_xlfn.STDEV.P(Table2[1M Return vs Nifty])</f>
        <v>1.2194602995902943</v>
      </c>
      <c r="K226">
        <v>50.011642442391697</v>
      </c>
      <c r="L226">
        <f>(Table2[[#This Row],[6M Return vs Nifty]]-AVERAGE(Table2[6M Return vs Nifty]))/_xlfn.STDEV.P(Table2[6M Return vs Nifty])</f>
        <v>1.5271448368211551</v>
      </c>
      <c r="M226">
        <v>1.8976047830098</v>
      </c>
      <c r="N226">
        <f>(Table2[[#This Row],[1W Return vs Nifty]]-AVERAGE(Table2[1W Return vs Nifty]))/_xlfn.STDEV.P(Table2[1W Return vs Nifty])</f>
        <v>0.15351974536850319</v>
      </c>
      <c r="O226">
        <v>781</v>
      </c>
      <c r="P226">
        <v>714.24048382554997</v>
      </c>
      <c r="Q226">
        <v>574.60331642717404</v>
      </c>
      <c r="R226">
        <v>79.997338374057307</v>
      </c>
      <c r="S226" s="2">
        <f>(Table2[[#This Row],[Close Price]]-Table2[[#This Row],[20D EMA]])/Table2[[#This Row],[20D EMA]]</f>
        <v>5.5185659411011556E-2</v>
      </c>
      <c r="T226" s="2">
        <f>(Table2[[#This Row],[Close Price]]-Table2[[#This Row],[50D EMA]])/Table2[[#This Row],[50D EMA]]</f>
        <v>0.15381306249406432</v>
      </c>
      <c r="U226" s="2">
        <f>(Table2[[#This Row],[Close Price]]-Table2[[#This Row],[200D EMA]])/Table2[[#This Row],[200D EMA]]</f>
        <v>0.43420682832840474</v>
      </c>
      <c r="V226">
        <v>0.81872454950840801</v>
      </c>
      <c r="W226">
        <v>778.2</v>
      </c>
      <c r="X226">
        <v>824</v>
      </c>
      <c r="Y226">
        <v>794.35</v>
      </c>
      <c r="Z226">
        <v>849.5</v>
      </c>
      <c r="AA226">
        <v>818</v>
      </c>
      <c r="AB226">
        <v>849.5</v>
      </c>
      <c r="AC226" s="2">
        <f>(Table2[[#This Row],[Close Price]]/Table2[[#This Row],[Day Low]])-1</f>
        <v>5.8982266769467939E-2</v>
      </c>
      <c r="AD226" s="2">
        <f>(Table2[[#This Row],[Day High]]/Table2[[#This Row],[Close Price]])-1</f>
        <v>-1.2134449702705385E-4</v>
      </c>
      <c r="AE226" s="2">
        <f>(Table2[[#This Row],[Close Price]]/Table2[[#This Row],[Current Week Low]])-1</f>
        <v>3.7452004783785409E-2</v>
      </c>
      <c r="AF226" s="2">
        <f>(Table2[[#This Row],[Current Week High]]/Table2[[#This Row],[Close Price]])-1</f>
        <v>3.0821502244873233E-2</v>
      </c>
      <c r="AG226" s="2">
        <f>(Table2[[#This Row],[Close Price]]/Table2[[#This Row],[Current Month Low]])-1</f>
        <v>7.4572127139365119E-3</v>
      </c>
      <c r="AH226" s="2">
        <f>(Table2[[#This Row],[Current Month High]]/Table2[[#This Row],[Close Price]])-1</f>
        <v>3.0821502244873233E-2</v>
      </c>
      <c r="AI226">
        <v>3.0821502244873198</v>
      </c>
      <c r="AJ226">
        <v>97.578518340925399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0.42</v>
      </c>
      <c r="AM226" t="s">
        <v>10296</v>
      </c>
      <c r="AN226">
        <v>7.92</v>
      </c>
      <c r="AO226" t="s">
        <v>10296</v>
      </c>
      <c r="AP226">
        <v>1.1135899664234001E-2</v>
      </c>
      <c r="AQ226">
        <f>(Table2[[#This Row],[Sharpe Ratio]]-AVERAGE(Table2[Sharpe Ratio]))/_xlfn.STDEV.P(Table2[Sharpe Ratio])</f>
        <v>-0.51825850304044796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2.5784144804476465</v>
      </c>
      <c r="AS226">
        <f>_xlfn.RANK.AVG(Table2[[#This Row],[1Y Return vs Nifty Z-Score]],Table2[1Y Return vs Nifty Z-Score])</f>
        <v>237</v>
      </c>
      <c r="AT226">
        <f>_xlfn.RANK.AVG(Table2[[#This Row],[6M Return vs Nifty Z-Score]],Table2[6M Return vs Nifty Z-Score])</f>
        <v>56</v>
      </c>
      <c r="AU226">
        <f>_xlfn.RANK.AVG(Table2[[#This Row],[Sharpe Ratio Z-Score]],Table2[Sharpe Ratio Z-Score])</f>
        <v>482</v>
      </c>
      <c r="AV226">
        <f>(Table2[[#This Row],[Rank 1Y]]+Table2[[#This Row],[Rank 6M]]+Table2[[#This Row],[Rank Sharpe]])/3</f>
        <v>258.33333333333331</v>
      </c>
    </row>
    <row r="227" spans="1:48" x14ac:dyDescent="0.3">
      <c r="A227" t="s">
        <v>449</v>
      </c>
      <c r="B227" t="s">
        <v>450</v>
      </c>
      <c r="C227" t="s">
        <v>10263</v>
      </c>
      <c r="D227" t="s">
        <v>354</v>
      </c>
      <c r="E227">
        <v>50845.403572099996</v>
      </c>
      <c r="F227">
        <v>1536.65</v>
      </c>
      <c r="G227">
        <v>65.964515464575499</v>
      </c>
      <c r="H227">
        <f>(Table2[[#This Row],[1Y Return vs Nifty]]-AVERAGE(Table2[1Y Return vs Nifty]))/_xlfn.STDEV.P(Table2[1Y Return vs Nifty])</f>
        <v>0.39907407772829212</v>
      </c>
      <c r="I227">
        <v>0.65243411259361705</v>
      </c>
      <c r="J227">
        <f>(Table2[[#This Row],[1M Return vs Nifty]]-AVERAGE(Table2[1M Return vs Nifty]))/_xlfn.STDEV.P(Table2[1M Return vs Nifty])</f>
        <v>-0.13604758105126885</v>
      </c>
      <c r="K227">
        <v>31.2509006848986</v>
      </c>
      <c r="L227">
        <f>(Table2[[#This Row],[6M Return vs Nifty]]-AVERAGE(Table2[6M Return vs Nifty]))/_xlfn.STDEV.P(Table2[6M Return vs Nifty])</f>
        <v>0.88288418314505235</v>
      </c>
      <c r="M227">
        <v>0.54230092944461905</v>
      </c>
      <c r="N227">
        <f>(Table2[[#This Row],[1W Return vs Nifty]]-AVERAGE(Table2[1W Return vs Nifty]))/_xlfn.STDEV.P(Table2[1W Return vs Nifty])</f>
        <v>-0.13605332261949735</v>
      </c>
      <c r="O227">
        <v>1499.26</v>
      </c>
      <c r="P227">
        <v>1450.2945657959699</v>
      </c>
      <c r="Q227">
        <v>1215.0952988709601</v>
      </c>
      <c r="R227">
        <v>65.376457906399295</v>
      </c>
      <c r="S227" s="2">
        <f>(Table2[[#This Row],[Close Price]]-Table2[[#This Row],[20D EMA]])/Table2[[#This Row],[20D EMA]]</f>
        <v>2.4938969891813361E-2</v>
      </c>
      <c r="T227" s="2">
        <f>(Table2[[#This Row],[Close Price]]-Table2[[#This Row],[50D EMA]])/Table2[[#This Row],[50D EMA]]</f>
        <v>5.9543375698050315E-2</v>
      </c>
      <c r="U227" s="2">
        <f>(Table2[[#This Row],[Close Price]]-Table2[[#This Row],[200D EMA]])/Table2[[#This Row],[200D EMA]]</f>
        <v>0.26463331841364346</v>
      </c>
      <c r="V227">
        <v>0.67734679183746804</v>
      </c>
      <c r="W227">
        <v>1492.05</v>
      </c>
      <c r="X227">
        <v>1531.25</v>
      </c>
      <c r="Y227">
        <v>1492.7</v>
      </c>
      <c r="Z227">
        <v>1559.85</v>
      </c>
      <c r="AA227">
        <v>1519.95</v>
      </c>
      <c r="AB227">
        <v>1549.3</v>
      </c>
      <c r="AC227" s="2">
        <f>(Table2[[#This Row],[Close Price]]/Table2[[#This Row],[Day Low]])-1</f>
        <v>2.9891759659528949E-2</v>
      </c>
      <c r="AD227" s="2">
        <f>(Table2[[#This Row],[Day High]]/Table2[[#This Row],[Close Price]])-1</f>
        <v>-3.5141378973742032E-3</v>
      </c>
      <c r="AE227" s="2">
        <f>(Table2[[#This Row],[Close Price]]/Table2[[#This Row],[Current Week Low]])-1</f>
        <v>2.9443290681315792E-2</v>
      </c>
      <c r="AF227" s="2">
        <f>(Table2[[#This Row],[Current Week High]]/Table2[[#This Row],[Close Price]])-1</f>
        <v>1.509777763316289E-2</v>
      </c>
      <c r="AG227" s="2">
        <f>(Table2[[#This Row],[Close Price]]/Table2[[#This Row],[Current Month Low]])-1</f>
        <v>1.0987203526431788E-2</v>
      </c>
      <c r="AH227" s="2">
        <f>(Table2[[#This Row],[Current Month High]]/Table2[[#This Row],[Close Price]])-1</f>
        <v>8.2321934077376202E-3</v>
      </c>
      <c r="AI227">
        <v>1.5195392574756701</v>
      </c>
      <c r="AJ227">
        <v>96.943287407882096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0.04</v>
      </c>
      <c r="AM227" t="s">
        <v>10296</v>
      </c>
      <c r="AN227">
        <v>0.37</v>
      </c>
      <c r="AO227" t="s">
        <v>10296</v>
      </c>
      <c r="AP227">
        <v>1.6478826428244001E-2</v>
      </c>
      <c r="AQ227">
        <f>(Table2[[#This Row],[Sharpe Ratio]]-AVERAGE(Table2[Sharpe Ratio]))/_xlfn.STDEV.P(Table2[Sharpe Ratio])</f>
        <v>-0.45648933657948859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0.55336802062308976</v>
      </c>
      <c r="AS227">
        <f>_xlfn.RANK.AVG(Table2[[#This Row],[1Y Return vs Nifty Z-Score]],Table2[1Y Return vs Nifty Z-Score])</f>
        <v>190</v>
      </c>
      <c r="AT227">
        <f>_xlfn.RANK.AVG(Table2[[#This Row],[6M Return vs Nifty Z-Score]],Table2[6M Return vs Nifty Z-Score])</f>
        <v>121</v>
      </c>
      <c r="AU227">
        <f>_xlfn.RANK.AVG(Table2[[#This Row],[Sharpe Ratio Z-Score]],Table2[Sharpe Ratio Z-Score])</f>
        <v>465</v>
      </c>
      <c r="AV227">
        <f>(Table2[[#This Row],[Rank 1Y]]+Table2[[#This Row],[Rank 6M]]+Table2[[#This Row],[Rank Sharpe]])/3</f>
        <v>258.66666666666669</v>
      </c>
    </row>
    <row r="228" spans="1:48" x14ac:dyDescent="0.3">
      <c r="A228" t="s">
        <v>592</v>
      </c>
      <c r="B228" t="s">
        <v>593</v>
      </c>
      <c r="C228" t="s">
        <v>10262</v>
      </c>
      <c r="D228" t="s">
        <v>257</v>
      </c>
      <c r="E228">
        <v>32521.15970208</v>
      </c>
      <c r="F228">
        <v>1709.05</v>
      </c>
      <c r="G228">
        <v>6.0864067244487501</v>
      </c>
      <c r="H228">
        <f>(Table2[[#This Row],[1Y Return vs Nifty]]-AVERAGE(Table2[1Y Return vs Nifty]))/_xlfn.STDEV.P(Table2[1Y Return vs Nifty])</f>
        <v>-0.44147058101333037</v>
      </c>
      <c r="I228">
        <v>-0.70081961377234103</v>
      </c>
      <c r="J228">
        <f>(Table2[[#This Row],[1M Return vs Nifty]]-AVERAGE(Table2[1M Return vs Nifty]))/_xlfn.STDEV.P(Table2[1M Return vs Nifty])</f>
        <v>-0.26982049412601211</v>
      </c>
      <c r="K228">
        <v>36.273962573874002</v>
      </c>
      <c r="L228">
        <f>(Table2[[#This Row],[6M Return vs Nifty]]-AVERAGE(Table2[6M Return vs Nifty]))/_xlfn.STDEV.P(Table2[6M Return vs Nifty])</f>
        <v>1.0553806216056627</v>
      </c>
      <c r="M228">
        <v>-0.44627991235441</v>
      </c>
      <c r="N228">
        <f>(Table2[[#This Row],[1W Return vs Nifty]]-AVERAGE(Table2[1W Return vs Nifty]))/_xlfn.STDEV.P(Table2[1W Return vs Nifty])</f>
        <v>-0.34727266399513784</v>
      </c>
      <c r="O228">
        <v>1710.41</v>
      </c>
      <c r="P228">
        <v>1656.2581523947199</v>
      </c>
      <c r="Q228">
        <v>1394.24137438042</v>
      </c>
      <c r="R228">
        <v>47.024533349812501</v>
      </c>
      <c r="S228" s="2">
        <f>(Table2[[#This Row],[Close Price]]-Table2[[#This Row],[20D EMA]])/Table2[[#This Row],[20D EMA]]</f>
        <v>-7.9513099198445238E-4</v>
      </c>
      <c r="T228" s="2">
        <f>(Table2[[#This Row],[Close Price]]-Table2[[#This Row],[50D EMA]])/Table2[[#This Row],[50D EMA]]</f>
        <v>3.187416619139375E-2</v>
      </c>
      <c r="U228" s="2">
        <f>(Table2[[#This Row],[Close Price]]-Table2[[#This Row],[200D EMA]])/Table2[[#This Row],[200D EMA]]</f>
        <v>0.22579205538171337</v>
      </c>
      <c r="V228">
        <v>0.43548614323151702</v>
      </c>
      <c r="W228">
        <v>1651.7</v>
      </c>
      <c r="X228">
        <v>1691.05</v>
      </c>
      <c r="Y228">
        <v>1677.1</v>
      </c>
      <c r="Z228">
        <v>1771</v>
      </c>
      <c r="AA228">
        <v>1690.05</v>
      </c>
      <c r="AB228">
        <v>1735.15</v>
      </c>
      <c r="AC228" s="2">
        <f>(Table2[[#This Row],[Close Price]]/Table2[[#This Row],[Day Low]])-1</f>
        <v>3.4721801779984185E-2</v>
      </c>
      <c r="AD228" s="2">
        <f>(Table2[[#This Row],[Day High]]/Table2[[#This Row],[Close Price]])-1</f>
        <v>-1.0532166993358905E-2</v>
      </c>
      <c r="AE228" s="2">
        <f>(Table2[[#This Row],[Close Price]]/Table2[[#This Row],[Current Week Low]])-1</f>
        <v>1.9050742352870964E-2</v>
      </c>
      <c r="AF228" s="2">
        <f>(Table2[[#This Row],[Current Week High]]/Table2[[#This Row],[Close Price]])-1</f>
        <v>3.6248208068810239E-2</v>
      </c>
      <c r="AG228" s="2">
        <f>(Table2[[#This Row],[Close Price]]/Table2[[#This Row],[Current Month Low]])-1</f>
        <v>1.1242270938729648E-2</v>
      </c>
      <c r="AH228" s="2">
        <f>(Table2[[#This Row],[Current Month High]]/Table2[[#This Row],[Close Price]])-1</f>
        <v>1.5271642140370467E-2</v>
      </c>
      <c r="AI228">
        <v>7.72944033234839</v>
      </c>
      <c r="AJ228">
        <v>66.639040561622394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0.02</v>
      </c>
      <c r="AM228" t="s">
        <v>10296</v>
      </c>
      <c r="AN228">
        <v>-0.5</v>
      </c>
      <c r="AO228" t="s">
        <v>10295</v>
      </c>
      <c r="AP228">
        <v>9.4299773299009002E-2</v>
      </c>
      <c r="AQ228">
        <f>(Table2[[#This Row],[Sharpe Ratio]]-AVERAGE(Table2[Sharpe Ratio]))/_xlfn.STDEV.P(Table2[Sharpe Ratio])</f>
        <v>0.44319266052167156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0.44000954299285394</v>
      </c>
      <c r="AS228">
        <f>_xlfn.RANK.AVG(Table2[[#This Row],[1Y Return vs Nifty Z-Score]],Table2[1Y Return vs Nifty Z-Score])</f>
        <v>456</v>
      </c>
      <c r="AT228">
        <f>_xlfn.RANK.AVG(Table2[[#This Row],[6M Return vs Nifty Z-Score]],Table2[6M Return vs Nifty Z-Score])</f>
        <v>95</v>
      </c>
      <c r="AU228">
        <f>_xlfn.RANK.AVG(Table2[[#This Row],[Sharpe Ratio Z-Score]],Table2[Sharpe Ratio Z-Score])</f>
        <v>227</v>
      </c>
      <c r="AV228">
        <f>(Table2[[#This Row],[Rank 1Y]]+Table2[[#This Row],[Rank 6M]]+Table2[[#This Row],[Rank Sharpe]])/3</f>
        <v>259.33333333333331</v>
      </c>
    </row>
    <row r="229" spans="1:48" x14ac:dyDescent="0.3">
      <c r="A229" t="s">
        <v>957</v>
      </c>
      <c r="B229" t="s">
        <v>958</v>
      </c>
      <c r="C229" t="s">
        <v>10252</v>
      </c>
      <c r="D229" t="s">
        <v>610</v>
      </c>
      <c r="E229">
        <v>15162.1297673549</v>
      </c>
      <c r="F229">
        <v>884.85</v>
      </c>
      <c r="G229">
        <v>105.989738153728</v>
      </c>
      <c r="H229">
        <f>(Table2[[#This Row],[1Y Return vs Nifty]]-AVERAGE(Table2[1Y Return vs Nifty]))/_xlfn.STDEV.P(Table2[1Y Return vs Nifty])</f>
        <v>0.96093195624484595</v>
      </c>
      <c r="I229">
        <v>19.461876442582401</v>
      </c>
      <c r="J229">
        <f>(Table2[[#This Row],[1M Return vs Nifty]]-AVERAGE(Table2[1M Return vs Nifty]))/_xlfn.STDEV.P(Table2[1M Return vs Nifty])</f>
        <v>1.7233183639818181</v>
      </c>
      <c r="K229">
        <v>25.617314919547901</v>
      </c>
      <c r="L229">
        <f>(Table2[[#This Row],[6M Return vs Nifty]]-AVERAGE(Table2[6M Return vs Nifty]))/_xlfn.STDEV.P(Table2[6M Return vs Nifty])</f>
        <v>0.68942180864828706</v>
      </c>
      <c r="M229">
        <v>16.920838096486701</v>
      </c>
      <c r="N229">
        <f>(Table2[[#This Row],[1W Return vs Nifty]]-AVERAGE(Table2[1W Return vs Nifty]))/_xlfn.STDEV.P(Table2[1W Return vs Nifty])</f>
        <v>3.3633709903416071</v>
      </c>
      <c r="O229">
        <v>779.56</v>
      </c>
      <c r="P229">
        <v>745.90163497876597</v>
      </c>
      <c r="Q229">
        <v>631.25613801749398</v>
      </c>
      <c r="R229">
        <v>86.868625752320796</v>
      </c>
      <c r="S229" s="2">
        <f>(Table2[[#This Row],[Close Price]]-Table2[[#This Row],[20D EMA]])/Table2[[#This Row],[20D EMA]]</f>
        <v>0.13506336907999394</v>
      </c>
      <c r="T229" s="2">
        <f>(Table2[[#This Row],[Close Price]]-Table2[[#This Row],[50D EMA]])/Table2[[#This Row],[50D EMA]]</f>
        <v>0.18628242452530563</v>
      </c>
      <c r="U229" s="2">
        <f>(Table2[[#This Row],[Close Price]]-Table2[[#This Row],[200D EMA]])/Table2[[#This Row],[200D EMA]]</f>
        <v>0.40172894441697804</v>
      </c>
      <c r="V229">
        <v>1.4538916155160999</v>
      </c>
      <c r="W229">
        <v>864.7</v>
      </c>
      <c r="X229">
        <v>884.6</v>
      </c>
      <c r="Y229">
        <v>785.55</v>
      </c>
      <c r="Z229">
        <v>898</v>
      </c>
      <c r="AA229">
        <v>871.05</v>
      </c>
      <c r="AB229">
        <v>898</v>
      </c>
      <c r="AC229" s="2">
        <f>(Table2[[#This Row],[Close Price]]/Table2[[#This Row],[Day Low]])-1</f>
        <v>2.3302879611425853E-2</v>
      </c>
      <c r="AD229" s="2">
        <f>(Table2[[#This Row],[Day High]]/Table2[[#This Row],[Close Price]])-1</f>
        <v>-2.8253376278464248E-4</v>
      </c>
      <c r="AE229" s="2">
        <f>(Table2[[#This Row],[Close Price]]/Table2[[#This Row],[Current Week Low]])-1</f>
        <v>0.12640824899751779</v>
      </c>
      <c r="AF229" s="2">
        <f>(Table2[[#This Row],[Current Week High]]/Table2[[#This Row],[Close Price]])-1</f>
        <v>1.4861275922472661E-2</v>
      </c>
      <c r="AG229" s="2">
        <f>(Table2[[#This Row],[Close Price]]/Table2[[#This Row],[Current Month Low]])-1</f>
        <v>1.5842948166006732E-2</v>
      </c>
      <c r="AH229" s="2">
        <f>(Table2[[#This Row],[Current Month High]]/Table2[[#This Row],[Close Price]])-1</f>
        <v>1.4861275922472661E-2</v>
      </c>
      <c r="AI229">
        <v>1.4861275922472601</v>
      </c>
      <c r="AJ229">
        <v>140.35040065190799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0.04</v>
      </c>
      <c r="AM229" t="s">
        <v>10296</v>
      </c>
      <c r="AN229">
        <v>16.899999999999999</v>
      </c>
      <c r="AO229" t="s">
        <v>10296</v>
      </c>
      <c r="AQ229">
        <f>(Table2[[#This Row],[Sharpe Ratio]]-AVERAGE(Table2[Sharpe Ratio]))/_xlfn.STDEV.P(Table2[Sharpe Ratio])</f>
        <v>-0.64699978481994191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6.0900433343966167</v>
      </c>
      <c r="AS229">
        <f>_xlfn.RANK.AVG(Table2[[#This Row],[1Y Return vs Nifty Z-Score]],Table2[1Y Return vs Nifty Z-Score])</f>
        <v>100</v>
      </c>
      <c r="AT229">
        <f>_xlfn.RANK.AVG(Table2[[#This Row],[6M Return vs Nifty Z-Score]],Table2[6M Return vs Nifty Z-Score])</f>
        <v>147</v>
      </c>
      <c r="AU229">
        <f>_xlfn.RANK.AVG(Table2[[#This Row],[Sharpe Ratio Z-Score]],Table2[Sharpe Ratio Z-Score])</f>
        <v>534.5</v>
      </c>
      <c r="AV229">
        <f>(Table2[[#This Row],[Rank 1Y]]+Table2[[#This Row],[Rank 6M]]+Table2[[#This Row],[Rank Sharpe]])/3</f>
        <v>260.5</v>
      </c>
    </row>
    <row r="230" spans="1:48" x14ac:dyDescent="0.3">
      <c r="A230" t="s">
        <v>1035</v>
      </c>
      <c r="B230" t="s">
        <v>1036</v>
      </c>
      <c r="C230" t="s">
        <v>10262</v>
      </c>
      <c r="D230" t="s">
        <v>46</v>
      </c>
      <c r="E230">
        <v>12817.28662624</v>
      </c>
      <c r="F230">
        <v>697.3</v>
      </c>
      <c r="G230">
        <v>36.5775633582466</v>
      </c>
      <c r="H230">
        <f>(Table2[[#This Row],[1Y Return vs Nifty]]-AVERAGE(Table2[1Y Return vs Nifty]))/_xlfn.STDEV.P(Table2[1Y Return vs Nifty])</f>
        <v>-1.3448063491533281E-2</v>
      </c>
      <c r="I230">
        <v>-7.8988249487525399</v>
      </c>
      <c r="J230">
        <f>(Table2[[#This Row],[1M Return vs Nifty]]-AVERAGE(Table2[1M Return vs Nifty]))/_xlfn.STDEV.P(Table2[1M Return vs Nifty])</f>
        <v>-0.98136343927172498</v>
      </c>
      <c r="K230">
        <v>25.0871437009882</v>
      </c>
      <c r="L230">
        <f>(Table2[[#This Row],[6M Return vs Nifty]]-AVERAGE(Table2[6M Return vs Nifty]))/_xlfn.STDEV.P(Table2[6M Return vs Nifty])</f>
        <v>0.67121525475800148</v>
      </c>
      <c r="M230">
        <v>-3.4682375466641702</v>
      </c>
      <c r="N230">
        <f>(Table2[[#This Row],[1W Return vs Nifty]]-AVERAGE(Table2[1W Return vs Nifty]))/_xlfn.STDEV.P(Table2[1W Return vs Nifty])</f>
        <v>-0.99294156045323556</v>
      </c>
      <c r="O230">
        <v>704.08</v>
      </c>
      <c r="P230">
        <v>665.23040051074497</v>
      </c>
      <c r="Q230">
        <v>569.79385890349101</v>
      </c>
      <c r="R230">
        <v>41.218414665929203</v>
      </c>
      <c r="S230" s="2">
        <f>(Table2[[#This Row],[Close Price]]-Table2[[#This Row],[20D EMA]])/Table2[[#This Row],[20D EMA]]</f>
        <v>-9.6295875468697962E-3</v>
      </c>
      <c r="T230" s="2">
        <f>(Table2[[#This Row],[Close Price]]-Table2[[#This Row],[50D EMA]])/Table2[[#This Row],[50D EMA]]</f>
        <v>4.8208259070290319E-2</v>
      </c>
      <c r="U230" s="2">
        <f>(Table2[[#This Row],[Close Price]]-Table2[[#This Row],[200D EMA]])/Table2[[#This Row],[200D EMA]]</f>
        <v>0.22377591317302234</v>
      </c>
      <c r="V230">
        <v>0.49576700170293198</v>
      </c>
      <c r="W230">
        <v>680</v>
      </c>
      <c r="X230">
        <v>696.4</v>
      </c>
      <c r="Y230">
        <v>693.05</v>
      </c>
      <c r="Z230">
        <v>731.8</v>
      </c>
      <c r="AA230">
        <v>693.05</v>
      </c>
      <c r="AB230">
        <v>709</v>
      </c>
      <c r="AC230" s="2">
        <f>(Table2[[#This Row],[Close Price]]/Table2[[#This Row],[Day Low]])-1</f>
        <v>2.5441176470588189E-2</v>
      </c>
      <c r="AD230" s="2">
        <f>(Table2[[#This Row],[Day High]]/Table2[[#This Row],[Close Price]])-1</f>
        <v>-1.2906926717337619E-3</v>
      </c>
      <c r="AE230" s="2">
        <f>(Table2[[#This Row],[Close Price]]/Table2[[#This Row],[Current Week Low]])-1</f>
        <v>6.1323136858812965E-3</v>
      </c>
      <c r="AF230" s="2">
        <f>(Table2[[#This Row],[Current Week High]]/Table2[[#This Row],[Close Price]])-1</f>
        <v>4.9476552416463537E-2</v>
      </c>
      <c r="AG230" s="2">
        <f>(Table2[[#This Row],[Close Price]]/Table2[[#This Row],[Current Month Low]])-1</f>
        <v>6.1323136858812965E-3</v>
      </c>
      <c r="AH230" s="2">
        <f>(Table2[[#This Row],[Current Month High]]/Table2[[#This Row],[Close Price]])-1</f>
        <v>1.6779004732539793E-2</v>
      </c>
      <c r="AI230">
        <v>8.6978345045174397</v>
      </c>
      <c r="AJ230">
        <v>67.479284256034504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0.22</v>
      </c>
      <c r="AM230" t="s">
        <v>10296</v>
      </c>
      <c r="AN230">
        <v>-3.51</v>
      </c>
      <c r="AO230" t="s">
        <v>10295</v>
      </c>
      <c r="AP230">
        <v>5.3359420988177003E-2</v>
      </c>
      <c r="AQ230">
        <f>(Table2[[#This Row],[Sharpe Ratio]]-AVERAGE(Table2[Sharpe Ratio]))/_xlfn.STDEV.P(Table2[Sharpe Ratio])</f>
        <v>-3.0115611995269454E-2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-1.3466534204537619</v>
      </c>
      <c r="AS230">
        <f>_xlfn.RANK.AVG(Table2[[#This Row],[1Y Return vs Nifty Z-Score]],Table2[1Y Return vs Nifty Z-Score])</f>
        <v>288</v>
      </c>
      <c r="AT230">
        <f>_xlfn.RANK.AVG(Table2[[#This Row],[6M Return vs Nifty Z-Score]],Table2[6M Return vs Nifty Z-Score])</f>
        <v>150</v>
      </c>
      <c r="AU230">
        <f>_xlfn.RANK.AVG(Table2[[#This Row],[Sharpe Ratio Z-Score]],Table2[Sharpe Ratio Z-Score])</f>
        <v>349</v>
      </c>
      <c r="AV230">
        <f>(Table2[[#This Row],[Rank 1Y]]+Table2[[#This Row],[Rank 6M]]+Table2[[#This Row],[Rank Sharpe]])/3</f>
        <v>262.33333333333331</v>
      </c>
    </row>
    <row r="231" spans="1:48" x14ac:dyDescent="0.3">
      <c r="A231" t="s">
        <v>1392</v>
      </c>
      <c r="B231" t="s">
        <v>1393</v>
      </c>
      <c r="C231" t="s">
        <v>626</v>
      </c>
      <c r="D231" t="s">
        <v>626</v>
      </c>
      <c r="E231">
        <v>7754.8176826999998</v>
      </c>
      <c r="F231">
        <v>391.55</v>
      </c>
      <c r="G231">
        <v>54.698115140817002</v>
      </c>
      <c r="H231">
        <f>(Table2[[#This Row],[1Y Return vs Nifty]]-AVERAGE(Table2[1Y Return vs Nifty]))/_xlfn.STDEV.P(Table2[1Y Return vs Nifty])</f>
        <v>0.24092090932279239</v>
      </c>
      <c r="I231">
        <v>-1.6269503497534401</v>
      </c>
      <c r="J231">
        <f>(Table2[[#This Row],[1M Return vs Nifty]]-AVERAGE(Table2[1M Return vs Nifty]))/_xlfn.STDEV.P(Table2[1M Return vs Nifty])</f>
        <v>-0.3613711058305491</v>
      </c>
      <c r="K231">
        <v>30.313531792807101</v>
      </c>
      <c r="L231">
        <f>(Table2[[#This Row],[6M Return vs Nifty]]-AVERAGE(Table2[6M Return vs Nifty]))/_xlfn.STDEV.P(Table2[6M Return vs Nifty])</f>
        <v>0.85069409690215048</v>
      </c>
      <c r="M231">
        <v>-0.17552205596196099</v>
      </c>
      <c r="N231">
        <f>(Table2[[#This Row],[1W Return vs Nifty]]-AVERAGE(Table2[1W Return vs Nifty]))/_xlfn.STDEV.P(Table2[1W Return vs Nifty])</f>
        <v>-0.28942277081349405</v>
      </c>
      <c r="O231">
        <v>396.37</v>
      </c>
      <c r="P231">
        <v>386.94019399198902</v>
      </c>
      <c r="Q231">
        <v>331.807454618527</v>
      </c>
      <c r="R231">
        <v>44.521536520286901</v>
      </c>
      <c r="S231" s="2">
        <f>(Table2[[#This Row],[Close Price]]-Table2[[#This Row],[20D EMA]])/Table2[[#This Row],[20D EMA]]</f>
        <v>-1.2160355223654648E-2</v>
      </c>
      <c r="T231" s="2">
        <f>(Table2[[#This Row],[Close Price]]-Table2[[#This Row],[50D EMA]])/Table2[[#This Row],[50D EMA]]</f>
        <v>1.191348451152746E-2</v>
      </c>
      <c r="U231" s="2">
        <f>(Table2[[#This Row],[Close Price]]-Table2[[#This Row],[200D EMA]])/Table2[[#This Row],[200D EMA]]</f>
        <v>0.18005184799165505</v>
      </c>
      <c r="V231">
        <v>0.83503370893725803</v>
      </c>
      <c r="W231">
        <v>382</v>
      </c>
      <c r="X231">
        <v>392.25</v>
      </c>
      <c r="Y231">
        <v>388</v>
      </c>
      <c r="Z231">
        <v>419.9</v>
      </c>
      <c r="AA231">
        <v>388</v>
      </c>
      <c r="AB231">
        <v>400.65</v>
      </c>
      <c r="AC231" s="2">
        <f>(Table2[[#This Row],[Close Price]]/Table2[[#This Row],[Day Low]])-1</f>
        <v>2.5000000000000133E-2</v>
      </c>
      <c r="AD231" s="2">
        <f>(Table2[[#This Row],[Day High]]/Table2[[#This Row],[Close Price]])-1</f>
        <v>1.7877665687651145E-3</v>
      </c>
      <c r="AE231" s="2">
        <f>(Table2[[#This Row],[Close Price]]/Table2[[#This Row],[Current Week Low]])-1</f>
        <v>9.1494845360824417E-3</v>
      </c>
      <c r="AF231" s="2">
        <f>(Table2[[#This Row],[Current Week High]]/Table2[[#This Row],[Close Price]])-1</f>
        <v>7.2404546034989137E-2</v>
      </c>
      <c r="AG231" s="2">
        <f>(Table2[[#This Row],[Close Price]]/Table2[[#This Row],[Current Month Low]])-1</f>
        <v>9.1494845360824417E-3</v>
      </c>
      <c r="AH231" s="2">
        <f>(Table2[[#This Row],[Current Month High]]/Table2[[#This Row],[Close Price]])-1</f>
        <v>2.3240965393947155E-2</v>
      </c>
      <c r="AI231">
        <v>15.093857744860101</v>
      </c>
      <c r="AJ231">
        <v>92.881773399014705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-0.04</v>
      </c>
      <c r="AM231" t="s">
        <v>10295</v>
      </c>
      <c r="AN231">
        <v>-1.6</v>
      </c>
      <c r="AO231" t="s">
        <v>10295</v>
      </c>
      <c r="AP231">
        <v>2.3693044434783001E-2</v>
      </c>
      <c r="AQ231">
        <f>(Table2[[#This Row],[Sharpe Ratio]]-AVERAGE(Table2[Sharpe Ratio]))/_xlfn.STDEV.P(Table2[Sharpe Ratio])</f>
        <v>-0.37308631561105005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6.773481396984965E-2</v>
      </c>
      <c r="AS231">
        <f>_xlfn.RANK.AVG(Table2[[#This Row],[1Y Return vs Nifty Z-Score]],Table2[1Y Return vs Nifty Z-Score])</f>
        <v>226</v>
      </c>
      <c r="AT231">
        <f>_xlfn.RANK.AVG(Table2[[#This Row],[6M Return vs Nifty Z-Score]],Table2[6M Return vs Nifty Z-Score])</f>
        <v>124</v>
      </c>
      <c r="AU231">
        <f>_xlfn.RANK.AVG(Table2[[#This Row],[Sharpe Ratio Z-Score]],Table2[Sharpe Ratio Z-Score])</f>
        <v>438</v>
      </c>
      <c r="AV231">
        <f>(Table2[[#This Row],[Rank 1Y]]+Table2[[#This Row],[Rank 6M]]+Table2[[#This Row],[Rank Sharpe]])/3</f>
        <v>262.66666666666669</v>
      </c>
    </row>
    <row r="232" spans="1:48" x14ac:dyDescent="0.3">
      <c r="A232" t="s">
        <v>177</v>
      </c>
      <c r="B232" t="s">
        <v>178</v>
      </c>
      <c r="C232" t="s">
        <v>10250</v>
      </c>
      <c r="D232" t="s">
        <v>18</v>
      </c>
      <c r="E232">
        <v>151457.22658608001</v>
      </c>
      <c r="F232">
        <v>349.1</v>
      </c>
      <c r="G232">
        <v>58.210608312689502</v>
      </c>
      <c r="H232">
        <f>(Table2[[#This Row],[1Y Return vs Nifty]]-AVERAGE(Table2[1Y Return vs Nifty]))/_xlfn.STDEV.P(Table2[1Y Return vs Nifty])</f>
        <v>0.29022786701742181</v>
      </c>
      <c r="I232">
        <v>11.4018922643622</v>
      </c>
      <c r="J232">
        <f>(Table2[[#This Row],[1M Return vs Nifty]]-AVERAGE(Table2[1M Return vs Nifty]))/_xlfn.STDEV.P(Table2[1M Return vs Nifty])</f>
        <v>0.92656640102784416</v>
      </c>
      <c r="K232">
        <v>22.048154391652599</v>
      </c>
      <c r="L232">
        <f>(Table2[[#This Row],[6M Return vs Nifty]]-AVERAGE(Table2[6M Return vs Nifty]))/_xlfn.STDEV.P(Table2[6M Return vs Nifty])</f>
        <v>0.56685364346055644</v>
      </c>
      <c r="M232">
        <v>9.6804227645101992</v>
      </c>
      <c r="N232">
        <f>(Table2[[#This Row],[1W Return vs Nifty]]-AVERAGE(Table2[1W Return vs Nifty]))/_xlfn.STDEV.P(Table2[1W Return vs Nifty])</f>
        <v>1.8163900121111343</v>
      </c>
      <c r="O232">
        <v>322.93</v>
      </c>
      <c r="P232">
        <v>313.65766608301999</v>
      </c>
      <c r="Q232">
        <v>276.88558445708099</v>
      </c>
      <c r="R232">
        <v>80.895038988699994</v>
      </c>
      <c r="S232" s="2">
        <f>(Table2[[#This Row],[Close Price]]-Table2[[#This Row],[20D EMA]])/Table2[[#This Row],[20D EMA]]</f>
        <v>8.1039234509026767E-2</v>
      </c>
      <c r="T232" s="2">
        <f>(Table2[[#This Row],[Close Price]]-Table2[[#This Row],[50D EMA]])/Table2[[#This Row],[50D EMA]]</f>
        <v>0.11299686808100853</v>
      </c>
      <c r="U232" s="2">
        <f>(Table2[[#This Row],[Close Price]]-Table2[[#This Row],[200D EMA]])/Table2[[#This Row],[200D EMA]]</f>
        <v>0.26080958921901809</v>
      </c>
      <c r="V232">
        <v>1.2991804408385701</v>
      </c>
      <c r="W232">
        <v>340.05</v>
      </c>
      <c r="X232">
        <v>350.95</v>
      </c>
      <c r="Y232">
        <v>331.05</v>
      </c>
      <c r="Z232">
        <v>359.05</v>
      </c>
      <c r="AA232">
        <v>344.6</v>
      </c>
      <c r="AB232">
        <v>351.9</v>
      </c>
      <c r="AC232" s="2">
        <f>(Table2[[#This Row],[Close Price]]/Table2[[#This Row],[Day Low]])-1</f>
        <v>2.6613733274518436E-2</v>
      </c>
      <c r="AD232" s="2">
        <f>(Table2[[#This Row],[Day High]]/Table2[[#This Row],[Close Price]])-1</f>
        <v>5.2993411629904674E-3</v>
      </c>
      <c r="AE232" s="2">
        <f>(Table2[[#This Row],[Close Price]]/Table2[[#This Row],[Current Week Low]])-1</f>
        <v>5.4523485878266165E-2</v>
      </c>
      <c r="AF232" s="2">
        <f>(Table2[[#This Row],[Current Week High]]/Table2[[#This Row],[Close Price]])-1</f>
        <v>2.850186193067894E-2</v>
      </c>
      <c r="AG232" s="2">
        <f>(Table2[[#This Row],[Close Price]]/Table2[[#This Row],[Current Month Low]])-1</f>
        <v>1.3058618688334356E-2</v>
      </c>
      <c r="AH232" s="2">
        <f>(Table2[[#This Row],[Current Month High]]/Table2[[#This Row],[Close Price]])-1</f>
        <v>8.0206244629044132E-3</v>
      </c>
      <c r="AI232">
        <v>2.85018619306789</v>
      </c>
      <c r="AJ232">
        <v>110.650173480162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0.01</v>
      </c>
      <c r="AM232" t="s">
        <v>10296</v>
      </c>
      <c r="AN232">
        <v>13.44</v>
      </c>
      <c r="AO232" t="s">
        <v>10296</v>
      </c>
      <c r="AP232">
        <v>3.2773361892729003E-2</v>
      </c>
      <c r="AQ232">
        <f>(Table2[[#This Row],[Sharpe Ratio]]-AVERAGE(Table2[Sharpe Ratio]))/_xlfn.STDEV.P(Table2[Sharpe Ratio])</f>
        <v>-0.26810946203402952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3.331928461582927</v>
      </c>
      <c r="AS232">
        <f>_xlfn.RANK.AVG(Table2[[#This Row],[1Y Return vs Nifty Z-Score]],Table2[1Y Return vs Nifty Z-Score])</f>
        <v>213</v>
      </c>
      <c r="AT232">
        <f>_xlfn.RANK.AVG(Table2[[#This Row],[6M Return vs Nifty Z-Score]],Table2[6M Return vs Nifty Z-Score])</f>
        <v>168</v>
      </c>
      <c r="AU232">
        <f>_xlfn.RANK.AVG(Table2[[#This Row],[Sharpe Ratio Z-Score]],Table2[Sharpe Ratio Z-Score])</f>
        <v>408</v>
      </c>
      <c r="AV232">
        <f>(Table2[[#This Row],[Rank 1Y]]+Table2[[#This Row],[Rank 6M]]+Table2[[#This Row],[Rank Sharpe]])/3</f>
        <v>263</v>
      </c>
    </row>
    <row r="233" spans="1:48" x14ac:dyDescent="0.3">
      <c r="A233" t="s">
        <v>527</v>
      </c>
      <c r="B233" t="s">
        <v>528</v>
      </c>
      <c r="C233" t="s">
        <v>10255</v>
      </c>
      <c r="D233" t="s">
        <v>46</v>
      </c>
      <c r="E233">
        <v>39422.591999999997</v>
      </c>
      <c r="F233">
        <v>65.28</v>
      </c>
      <c r="G233">
        <v>131.28068134360299</v>
      </c>
      <c r="H233">
        <f>(Table2[[#This Row],[1Y Return vs Nifty]]-AVERAGE(Table2[1Y Return vs Nifty]))/_xlfn.STDEV.P(Table2[1Y Return vs Nifty])</f>
        <v>1.3159559818874806</v>
      </c>
      <c r="I233">
        <v>-1.41400434600859</v>
      </c>
      <c r="J233">
        <f>(Table2[[#This Row],[1M Return vs Nifty]]-AVERAGE(Table2[1M Return vs Nifty]))/_xlfn.STDEV.P(Table2[1M Return vs Nifty])</f>
        <v>-0.34032079819528288</v>
      </c>
      <c r="K233">
        <v>-14.9946516788435</v>
      </c>
      <c r="L233">
        <f>(Table2[[#This Row],[6M Return vs Nifty]]-AVERAGE(Table2[6M Return vs Nifty]))/_xlfn.STDEV.P(Table2[6M Return vs Nifty])</f>
        <v>-0.70522945226475453</v>
      </c>
      <c r="M233">
        <v>-3.0028853216283302</v>
      </c>
      <c r="N233">
        <f>(Table2[[#This Row],[1W Return vs Nifty]]-AVERAGE(Table2[1W Return vs Nifty]))/_xlfn.STDEV.P(Table2[1W Return vs Nifty])</f>
        <v>-0.89351480006721862</v>
      </c>
      <c r="O233">
        <v>66.97</v>
      </c>
      <c r="P233">
        <v>66.944933964499</v>
      </c>
      <c r="Q233">
        <v>57.361118480374301</v>
      </c>
      <c r="R233">
        <v>35.405293844917303</v>
      </c>
      <c r="S233" s="2">
        <f>(Table2[[#This Row],[Close Price]]-Table2[[#This Row],[20D EMA]])/Table2[[#This Row],[20D EMA]]</f>
        <v>-2.5235179931312496E-2</v>
      </c>
      <c r="T233" s="2">
        <f>(Table2[[#This Row],[Close Price]]-Table2[[#This Row],[50D EMA]])/Table2[[#This Row],[50D EMA]]</f>
        <v>-2.4870201012998479E-2</v>
      </c>
      <c r="U233" s="2">
        <f>(Table2[[#This Row],[Close Price]]-Table2[[#This Row],[200D EMA]])/Table2[[#This Row],[200D EMA]]</f>
        <v>0.13805312255783661</v>
      </c>
      <c r="V233">
        <v>0.55612888389448201</v>
      </c>
      <c r="W233">
        <v>63.78</v>
      </c>
      <c r="X233">
        <v>65.06</v>
      </c>
      <c r="Y233">
        <v>64.849999999999994</v>
      </c>
      <c r="Z233">
        <v>67.67</v>
      </c>
      <c r="AA233">
        <v>64.849999999999994</v>
      </c>
      <c r="AB233">
        <v>66.8</v>
      </c>
      <c r="AC233" s="2">
        <f>(Table2[[#This Row],[Close Price]]/Table2[[#This Row],[Day Low]])-1</f>
        <v>2.3518344308560701E-2</v>
      </c>
      <c r="AD233" s="2">
        <f>(Table2[[#This Row],[Day High]]/Table2[[#This Row],[Close Price]])-1</f>
        <v>-3.3700980392156188E-3</v>
      </c>
      <c r="AE233" s="2">
        <f>(Table2[[#This Row],[Close Price]]/Table2[[#This Row],[Current Week Low]])-1</f>
        <v>6.63068619892071E-3</v>
      </c>
      <c r="AF233" s="2">
        <f>(Table2[[#This Row],[Current Week High]]/Table2[[#This Row],[Close Price]])-1</f>
        <v>3.6611519607843146E-2</v>
      </c>
      <c r="AG233" s="2">
        <f>(Table2[[#This Row],[Close Price]]/Table2[[#This Row],[Current Month Low]])-1</f>
        <v>6.63068619892071E-3</v>
      </c>
      <c r="AH233" s="2">
        <f>(Table2[[#This Row],[Current Month High]]/Table2[[#This Row],[Close Price]])-1</f>
        <v>2.3284313725490113E-2</v>
      </c>
      <c r="AI233">
        <v>19.715073529411701</v>
      </c>
      <c r="AJ233">
        <v>161.64328657314601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-0.12</v>
      </c>
      <c r="AM233" t="s">
        <v>10295</v>
      </c>
      <c r="AN233">
        <v>-4.28</v>
      </c>
      <c r="AO233" t="s">
        <v>10295</v>
      </c>
      <c r="AP233">
        <v>0.124176280018004</v>
      </c>
      <c r="AQ233">
        <f>(Table2[[#This Row],[Sharpe Ratio]]-AVERAGE(Table2[Sharpe Ratio]))/_xlfn.STDEV.P(Table2[Sharpe Ratio])</f>
        <v>0.7885926628628076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0.16548359422303194</v>
      </c>
      <c r="AS233">
        <f>_xlfn.RANK.AVG(Table2[[#This Row],[1Y Return vs Nifty Z-Score]],Table2[1Y Return vs Nifty Z-Score])</f>
        <v>69</v>
      </c>
      <c r="AT233">
        <f>_xlfn.RANK.AVG(Table2[[#This Row],[6M Return vs Nifty Z-Score]],Table2[6M Return vs Nifty Z-Score])</f>
        <v>559</v>
      </c>
      <c r="AU233">
        <f>_xlfn.RANK.AVG(Table2[[#This Row],[Sharpe Ratio Z-Score]],Table2[Sharpe Ratio Z-Score])</f>
        <v>161</v>
      </c>
      <c r="AV233">
        <f>(Table2[[#This Row],[Rank 1Y]]+Table2[[#This Row],[Rank 6M]]+Table2[[#This Row],[Rank Sharpe]])/3</f>
        <v>263</v>
      </c>
    </row>
    <row r="234" spans="1:48" x14ac:dyDescent="0.3">
      <c r="A234" t="s">
        <v>813</v>
      </c>
      <c r="B234" t="s">
        <v>814</v>
      </c>
      <c r="C234" t="s">
        <v>10262</v>
      </c>
      <c r="D234" t="s">
        <v>413</v>
      </c>
      <c r="E234">
        <v>19427.4228951</v>
      </c>
      <c r="F234">
        <v>314.2</v>
      </c>
      <c r="G234">
        <v>32.587594731828901</v>
      </c>
      <c r="H234">
        <f>(Table2[[#This Row],[1Y Return vs Nifty]]-AVERAGE(Table2[1Y Return vs Nifty]))/_xlfn.STDEV.P(Table2[1Y Return vs Nifty])</f>
        <v>-6.9457628390074633E-2</v>
      </c>
      <c r="I234">
        <v>-6.3293858216468699</v>
      </c>
      <c r="J234">
        <f>(Table2[[#This Row],[1M Return vs Nifty]]-AVERAGE(Table2[1M Return vs Nifty]))/_xlfn.STDEV.P(Table2[1M Return vs Nifty])</f>
        <v>-0.82621999511494781</v>
      </c>
      <c r="K234">
        <v>27.287834291365499</v>
      </c>
      <c r="L234">
        <f>(Table2[[#This Row],[6M Return vs Nifty]]-AVERAGE(Table2[6M Return vs Nifty]))/_xlfn.STDEV.P(Table2[6M Return vs Nifty])</f>
        <v>0.74678893817747749</v>
      </c>
      <c r="M234">
        <v>-2.7134739037601801</v>
      </c>
      <c r="N234">
        <f>(Table2[[#This Row],[1W Return vs Nifty]]-AVERAGE(Table2[1W Return vs Nifty]))/_xlfn.STDEV.P(Table2[1W Return vs Nifty])</f>
        <v>-0.83167940281487318</v>
      </c>
      <c r="O234">
        <v>321.25</v>
      </c>
      <c r="P234">
        <v>315.39914134416699</v>
      </c>
      <c r="Q234">
        <v>265.63786771230002</v>
      </c>
      <c r="R234">
        <v>39.401612261721702</v>
      </c>
      <c r="S234" s="2">
        <f>(Table2[[#This Row],[Close Price]]-Table2[[#This Row],[20D EMA]])/Table2[[#This Row],[20D EMA]]</f>
        <v>-2.1945525291828829E-2</v>
      </c>
      <c r="T234" s="2">
        <f>(Table2[[#This Row],[Close Price]]-Table2[[#This Row],[50D EMA]])/Table2[[#This Row],[50D EMA]]</f>
        <v>-3.8019803701953873E-3</v>
      </c>
      <c r="U234" s="2">
        <f>(Table2[[#This Row],[Close Price]]-Table2[[#This Row],[200D EMA]])/Table2[[#This Row],[200D EMA]]</f>
        <v>0.18281328903112318</v>
      </c>
      <c r="V234">
        <v>0.77976876437737097</v>
      </c>
      <c r="W234">
        <v>307.35000000000002</v>
      </c>
      <c r="X234">
        <v>313.60000000000002</v>
      </c>
      <c r="Y234">
        <v>312.25</v>
      </c>
      <c r="Z234">
        <v>334.35</v>
      </c>
      <c r="AA234">
        <v>312.25</v>
      </c>
      <c r="AB234">
        <v>320</v>
      </c>
      <c r="AC234" s="2">
        <f>(Table2[[#This Row],[Close Price]]/Table2[[#This Row],[Day Low]])-1</f>
        <v>2.2287294615259468E-2</v>
      </c>
      <c r="AD234" s="2">
        <f>(Table2[[#This Row],[Day High]]/Table2[[#This Row],[Close Price]])-1</f>
        <v>-1.9096117122850975E-3</v>
      </c>
      <c r="AE234" s="2">
        <f>(Table2[[#This Row],[Close Price]]/Table2[[#This Row],[Current Week Low]])-1</f>
        <v>6.2449959967973978E-3</v>
      </c>
      <c r="AF234" s="2">
        <f>(Table2[[#This Row],[Current Week High]]/Table2[[#This Row],[Close Price]])-1</f>
        <v>6.4131126670910366E-2</v>
      </c>
      <c r="AG234" s="2">
        <f>(Table2[[#This Row],[Close Price]]/Table2[[#This Row],[Current Month Low]])-1</f>
        <v>6.2449959967973978E-3</v>
      </c>
      <c r="AH234" s="2">
        <f>(Table2[[#This Row],[Current Month High]]/Table2[[#This Row],[Close Price]])-1</f>
        <v>1.8459579885423238E-2</v>
      </c>
      <c r="AI234">
        <v>13.2718014003819</v>
      </c>
      <c r="AJ234">
        <v>69.106566200215198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-0.08</v>
      </c>
      <c r="AM234" t="s">
        <v>10295</v>
      </c>
      <c r="AN234">
        <v>-2.5299999999999998</v>
      </c>
      <c r="AO234" t="s">
        <v>10295</v>
      </c>
      <c r="AP234">
        <v>5.3635286917981001E-2</v>
      </c>
      <c r="AQ234">
        <f>(Table2[[#This Row],[Sharpe Ratio]]-AVERAGE(Table2[Sharpe Ratio]))/_xlfn.STDEV.P(Table2[Sharpe Ratio])</f>
        <v>-2.6926347142576336E-2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-1.0074944352849946</v>
      </c>
      <c r="AS234">
        <f>_xlfn.RANK.AVG(Table2[[#This Row],[1Y Return vs Nifty Z-Score]],Table2[1Y Return vs Nifty Z-Score])</f>
        <v>308</v>
      </c>
      <c r="AT234">
        <f>_xlfn.RANK.AVG(Table2[[#This Row],[6M Return vs Nifty Z-Score]],Table2[6M Return vs Nifty Z-Score])</f>
        <v>139</v>
      </c>
      <c r="AU234">
        <f>_xlfn.RANK.AVG(Table2[[#This Row],[Sharpe Ratio Z-Score]],Table2[Sharpe Ratio Z-Score])</f>
        <v>348</v>
      </c>
      <c r="AV234">
        <f>(Table2[[#This Row],[Rank 1Y]]+Table2[[#This Row],[Rank 6M]]+Table2[[#This Row],[Rank Sharpe]])/3</f>
        <v>265</v>
      </c>
    </row>
    <row r="235" spans="1:48" x14ac:dyDescent="0.3">
      <c r="A235" t="s">
        <v>1752</v>
      </c>
      <c r="B235" t="s">
        <v>1753</v>
      </c>
      <c r="C235" t="s">
        <v>10250</v>
      </c>
      <c r="D235" t="s">
        <v>289</v>
      </c>
      <c r="E235">
        <v>4423.4221607999998</v>
      </c>
      <c r="F235">
        <v>2602.8000000000002</v>
      </c>
      <c r="G235">
        <v>103.89941165299599</v>
      </c>
      <c r="H235">
        <f>(Table2[[#This Row],[1Y Return vs Nifty]]-AVERAGE(Table2[1Y Return vs Nifty]))/_xlfn.STDEV.P(Table2[1Y Return vs Nifty])</f>
        <v>0.93158879875064637</v>
      </c>
      <c r="I235">
        <v>12.0795573694468</v>
      </c>
      <c r="J235">
        <f>(Table2[[#This Row],[1M Return vs Nifty]]-AVERAGE(Table2[1M Return vs Nifty]))/_xlfn.STDEV.P(Table2[1M Return vs Nifty])</f>
        <v>0.99355549067898452</v>
      </c>
      <c r="K235">
        <v>39.754312967839397</v>
      </c>
      <c r="L235">
        <f>(Table2[[#This Row],[6M Return vs Nifty]]-AVERAGE(Table2[6M Return vs Nifty]))/_xlfn.STDEV.P(Table2[6M Return vs Nifty])</f>
        <v>1.1748989673524382</v>
      </c>
      <c r="M235">
        <v>13.1871670441638</v>
      </c>
      <c r="N235">
        <f>(Table2[[#This Row],[1W Return vs Nifty]]-AVERAGE(Table2[1W Return vs Nifty]))/_xlfn.STDEV.P(Table2[1W Return vs Nifty])</f>
        <v>2.5656380106595478</v>
      </c>
      <c r="O235">
        <v>2444.56</v>
      </c>
      <c r="P235">
        <v>2218.10396787335</v>
      </c>
      <c r="Q235">
        <v>1737.6039856152599</v>
      </c>
      <c r="R235">
        <v>61.914786541028597</v>
      </c>
      <c r="S235" s="2">
        <f>(Table2[[#This Row],[Close Price]]-Table2[[#This Row],[20D EMA]])/Table2[[#This Row],[20D EMA]]</f>
        <v>6.4731485420689308E-2</v>
      </c>
      <c r="T235" s="2">
        <f>(Table2[[#This Row],[Close Price]]-Table2[[#This Row],[50D EMA]])/Table2[[#This Row],[50D EMA]]</f>
        <v>0.17343462601326343</v>
      </c>
      <c r="U235" s="2">
        <f>(Table2[[#This Row],[Close Price]]-Table2[[#This Row],[200D EMA]])/Table2[[#This Row],[200D EMA]]</f>
        <v>0.49792474093479194</v>
      </c>
      <c r="V235">
        <v>0.93101188650912403</v>
      </c>
      <c r="W235">
        <v>2588.65</v>
      </c>
      <c r="X235">
        <v>2675</v>
      </c>
      <c r="Y235">
        <v>2581</v>
      </c>
      <c r="Z235">
        <v>2783.9</v>
      </c>
      <c r="AA235">
        <v>2581</v>
      </c>
      <c r="AB235">
        <v>2750</v>
      </c>
      <c r="AC235" s="2">
        <f>(Table2[[#This Row],[Close Price]]/Table2[[#This Row],[Day Low]])-1</f>
        <v>5.4661696250941638E-3</v>
      </c>
      <c r="AD235" s="2">
        <f>(Table2[[#This Row],[Day High]]/Table2[[#This Row],[Close Price]])-1</f>
        <v>2.7739357614876115E-2</v>
      </c>
      <c r="AE235" s="2">
        <f>(Table2[[#This Row],[Close Price]]/Table2[[#This Row],[Current Week Low]])-1</f>
        <v>8.4463386284385766E-3</v>
      </c>
      <c r="AF235" s="2">
        <f>(Table2[[#This Row],[Current Week High]]/Table2[[#This Row],[Close Price]])-1</f>
        <v>6.9578915014599563E-2</v>
      </c>
      <c r="AG235" s="2">
        <f>(Table2[[#This Row],[Close Price]]/Table2[[#This Row],[Current Month Low]])-1</f>
        <v>8.4463386284385766E-3</v>
      </c>
      <c r="AH235" s="2">
        <f>(Table2[[#This Row],[Current Month High]]/Table2[[#This Row],[Close Price]])-1</f>
        <v>5.6554479790994261E-2</v>
      </c>
      <c r="AI235">
        <v>6.9578915014599501</v>
      </c>
      <c r="AJ235">
        <v>140.37680088658999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0.19</v>
      </c>
      <c r="AM235" t="s">
        <v>10296</v>
      </c>
      <c r="AN235">
        <v>9.68</v>
      </c>
      <c r="AO235" t="s">
        <v>10296</v>
      </c>
      <c r="AP235">
        <v>-2.8543237379165001E-2</v>
      </c>
      <c r="AQ235">
        <f>(Table2[[#This Row],[Sharpe Ratio]]-AVERAGE(Table2[Sharpe Ratio]))/_xlfn.STDEV.P(Table2[Sharpe Ratio])</f>
        <v>-0.97698596259885551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4.6886953048427618</v>
      </c>
      <c r="AS235">
        <f>_xlfn.RANK.AVG(Table2[[#This Row],[1Y Return vs Nifty Z-Score]],Table2[1Y Return vs Nifty Z-Score])</f>
        <v>103</v>
      </c>
      <c r="AT235">
        <f>_xlfn.RANK.AVG(Table2[[#This Row],[6M Return vs Nifty Z-Score]],Table2[6M Return vs Nifty Z-Score])</f>
        <v>81</v>
      </c>
      <c r="AU235">
        <f>_xlfn.RANK.AVG(Table2[[#This Row],[Sharpe Ratio Z-Score]],Table2[Sharpe Ratio Z-Score])</f>
        <v>615</v>
      </c>
      <c r="AV235">
        <f>(Table2[[#This Row],[Rank 1Y]]+Table2[[#This Row],[Rank 6M]]+Table2[[#This Row],[Rank Sharpe]])/3</f>
        <v>266.33333333333331</v>
      </c>
    </row>
    <row r="236" spans="1:48" x14ac:dyDescent="0.3">
      <c r="A236" t="s">
        <v>310</v>
      </c>
      <c r="B236" t="s">
        <v>311</v>
      </c>
      <c r="C236" t="s">
        <v>10257</v>
      </c>
      <c r="D236" t="s">
        <v>62</v>
      </c>
      <c r="E236">
        <v>89075.937905115003</v>
      </c>
      <c r="F236">
        <v>1953.35</v>
      </c>
      <c r="G236">
        <v>70.9244421479723</v>
      </c>
      <c r="H236">
        <f>(Table2[[#This Row],[1Y Return vs Nifty]]-AVERAGE(Table2[1Y Return vs Nifty]))/_xlfn.STDEV.P(Table2[1Y Return vs Nifty])</f>
        <v>0.46869952130355635</v>
      </c>
      <c r="I236">
        <v>14.417989726941499</v>
      </c>
      <c r="J236">
        <f>(Table2[[#This Row],[1M Return vs Nifty]]-AVERAGE(Table2[1M Return vs Nifty]))/_xlfn.STDEV.P(Table2[1M Return vs Nifty])</f>
        <v>1.2247160649272097</v>
      </c>
      <c r="K236">
        <v>13.7735754717067</v>
      </c>
      <c r="L236">
        <f>(Table2[[#This Row],[6M Return vs Nifty]]-AVERAGE(Table2[6M Return vs Nifty]))/_xlfn.STDEV.P(Table2[6M Return vs Nifty])</f>
        <v>0.28269720163278933</v>
      </c>
      <c r="M236">
        <v>3.0409630903358198</v>
      </c>
      <c r="N236">
        <f>(Table2[[#This Row],[1W Return vs Nifty]]-AVERAGE(Table2[1W Return vs Nifty]))/_xlfn.STDEV.P(Table2[1W Return vs Nifty])</f>
        <v>0.39780870831288528</v>
      </c>
      <c r="O236">
        <v>1812.6</v>
      </c>
      <c r="P236">
        <v>1729.9685932454099</v>
      </c>
      <c r="Q236">
        <v>1506.94287049277</v>
      </c>
      <c r="R236">
        <v>84.045918989447699</v>
      </c>
      <c r="S236" s="2">
        <f>(Table2[[#This Row],[Close Price]]-Table2[[#This Row],[20D EMA]])/Table2[[#This Row],[20D EMA]]</f>
        <v>7.7650888226856452E-2</v>
      </c>
      <c r="T236" s="2">
        <f>(Table2[[#This Row],[Close Price]]-Table2[[#This Row],[50D EMA]])/Table2[[#This Row],[50D EMA]]</f>
        <v>0.12912454458813494</v>
      </c>
      <c r="U236" s="2">
        <f>(Table2[[#This Row],[Close Price]]-Table2[[#This Row],[200D EMA]])/Table2[[#This Row],[200D EMA]]</f>
        <v>0.29623361193596864</v>
      </c>
      <c r="V236">
        <v>0.88058814180412204</v>
      </c>
      <c r="W236">
        <v>1935</v>
      </c>
      <c r="X236">
        <v>1984</v>
      </c>
      <c r="Y236">
        <v>1841</v>
      </c>
      <c r="Z236">
        <v>1959.5</v>
      </c>
      <c r="AA236">
        <v>1909.65</v>
      </c>
      <c r="AB236">
        <v>1959.5</v>
      </c>
      <c r="AC236" s="2">
        <f>(Table2[[#This Row],[Close Price]]/Table2[[#This Row],[Day Low]])-1</f>
        <v>9.4832041343668738E-3</v>
      </c>
      <c r="AD236" s="2">
        <f>(Table2[[#This Row],[Day High]]/Table2[[#This Row],[Close Price]])-1</f>
        <v>1.5690992397675796E-2</v>
      </c>
      <c r="AE236" s="2">
        <f>(Table2[[#This Row],[Close Price]]/Table2[[#This Row],[Current Week Low]])-1</f>
        <v>6.102661596958181E-2</v>
      </c>
      <c r="AF236" s="2">
        <f>(Table2[[#This Row],[Current Week High]]/Table2[[#This Row],[Close Price]])-1</f>
        <v>3.1484373000230104E-3</v>
      </c>
      <c r="AG236" s="2">
        <f>(Table2[[#This Row],[Close Price]]/Table2[[#This Row],[Current Month Low]])-1</f>
        <v>2.2883774513654309E-2</v>
      </c>
      <c r="AH236" s="2">
        <f>(Table2[[#This Row],[Current Month High]]/Table2[[#This Row],[Close Price]])-1</f>
        <v>3.1484373000230104E-3</v>
      </c>
      <c r="AI236">
        <v>0.31484373000230098</v>
      </c>
      <c r="AJ236">
        <v>100.34358974358901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0.03</v>
      </c>
      <c r="AM236" t="s">
        <v>10296</v>
      </c>
      <c r="AN236">
        <v>6.58</v>
      </c>
      <c r="AO236" t="s">
        <v>10296</v>
      </c>
      <c r="AP236">
        <v>3.4972620057846002E-2</v>
      </c>
      <c r="AQ236">
        <f>(Table2[[#This Row],[Sharpe Ratio]]-AVERAGE(Table2[Sharpe Ratio]))/_xlfn.STDEV.P(Table2[Sharpe Ratio])</f>
        <v>-0.2426840070929665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2.1312374890834742</v>
      </c>
      <c r="AS236">
        <f>_xlfn.RANK.AVG(Table2[[#This Row],[1Y Return vs Nifty Z-Score]],Table2[1Y Return vs Nifty Z-Score])</f>
        <v>166</v>
      </c>
      <c r="AT236">
        <f>_xlfn.RANK.AVG(Table2[[#This Row],[6M Return vs Nifty Z-Score]],Table2[6M Return vs Nifty Z-Score])</f>
        <v>235</v>
      </c>
      <c r="AU236">
        <f>_xlfn.RANK.AVG(Table2[[#This Row],[Sharpe Ratio Z-Score]],Table2[Sharpe Ratio Z-Score])</f>
        <v>400</v>
      </c>
      <c r="AV236">
        <f>(Table2[[#This Row],[Rank 1Y]]+Table2[[#This Row],[Rank 6M]]+Table2[[#This Row],[Rank Sharpe]])/3</f>
        <v>267</v>
      </c>
    </row>
    <row r="237" spans="1:48" x14ac:dyDescent="0.3">
      <c r="A237" t="s">
        <v>693</v>
      </c>
      <c r="B237" t="s">
        <v>694</v>
      </c>
      <c r="C237" t="s">
        <v>10250</v>
      </c>
      <c r="D237" t="s">
        <v>289</v>
      </c>
      <c r="E237">
        <v>25291.859358879999</v>
      </c>
      <c r="F237">
        <v>255.7</v>
      </c>
      <c r="G237">
        <v>50.3345282554533</v>
      </c>
      <c r="H237">
        <f>(Table2[[#This Row],[1Y Return vs Nifty]]-AVERAGE(Table2[1Y Return vs Nifty]))/_xlfn.STDEV.P(Table2[1Y Return vs Nifty])</f>
        <v>0.17966664250274639</v>
      </c>
      <c r="I237">
        <v>24.724404049829399</v>
      </c>
      <c r="J237">
        <f>(Table2[[#This Row],[1M Return vs Nifty]]-AVERAGE(Table2[1M Return vs Nifty]))/_xlfn.STDEV.P(Table2[1M Return vs Nifty])</f>
        <v>2.2435339262534808</v>
      </c>
      <c r="K237">
        <v>19.627294307709501</v>
      </c>
      <c r="L237">
        <f>(Table2[[#This Row],[6M Return vs Nifty]]-AVERAGE(Table2[6M Return vs Nifty]))/_xlfn.STDEV.P(Table2[6M Return vs Nifty])</f>
        <v>0.48371914268759891</v>
      </c>
      <c r="M237">
        <v>-4.1260090822446998</v>
      </c>
      <c r="N237">
        <f>(Table2[[#This Row],[1W Return vs Nifty]]-AVERAGE(Table2[1W Return vs Nifty]))/_xlfn.STDEV.P(Table2[1W Return vs Nifty])</f>
        <v>-1.1334804669812333</v>
      </c>
      <c r="O237">
        <v>253.61</v>
      </c>
      <c r="P237">
        <v>233.77792678743</v>
      </c>
      <c r="Q237">
        <v>195.58143242177999</v>
      </c>
      <c r="R237">
        <v>46.558324495632597</v>
      </c>
      <c r="S237" s="2">
        <f>(Table2[[#This Row],[Close Price]]-Table2[[#This Row],[20D EMA]])/Table2[[#This Row],[20D EMA]]</f>
        <v>8.2409999605692792E-3</v>
      </c>
      <c r="T237" s="2">
        <f>(Table2[[#This Row],[Close Price]]-Table2[[#This Row],[50D EMA]])/Table2[[#This Row],[50D EMA]]</f>
        <v>9.3773067089021306E-2</v>
      </c>
      <c r="U237" s="2">
        <f>(Table2[[#This Row],[Close Price]]-Table2[[#This Row],[200D EMA]])/Table2[[#This Row],[200D EMA]]</f>
        <v>0.30738381876952231</v>
      </c>
      <c r="V237">
        <v>1.15205834125762</v>
      </c>
      <c r="W237">
        <v>250.2</v>
      </c>
      <c r="X237">
        <v>266.85000000000002</v>
      </c>
      <c r="Y237">
        <v>255</v>
      </c>
      <c r="Z237">
        <v>279.8</v>
      </c>
      <c r="AA237">
        <v>255</v>
      </c>
      <c r="AB237">
        <v>266.7</v>
      </c>
      <c r="AC237" s="2">
        <f>(Table2[[#This Row],[Close Price]]/Table2[[#This Row],[Day Low]])-1</f>
        <v>2.1982414068745015E-2</v>
      </c>
      <c r="AD237" s="2">
        <f>(Table2[[#This Row],[Day High]]/Table2[[#This Row],[Close Price]])-1</f>
        <v>4.3605788032851089E-2</v>
      </c>
      <c r="AE237" s="2">
        <f>(Table2[[#This Row],[Close Price]]/Table2[[#This Row],[Current Week Low]])-1</f>
        <v>2.7450980392156321E-3</v>
      </c>
      <c r="AF237" s="2">
        <f>(Table2[[#This Row],[Current Week High]]/Table2[[#This Row],[Close Price]])-1</f>
        <v>9.4251075479077073E-2</v>
      </c>
      <c r="AG237" s="2">
        <f>(Table2[[#This Row],[Close Price]]/Table2[[#This Row],[Current Month Low]])-1</f>
        <v>2.7450980392156321E-3</v>
      </c>
      <c r="AH237" s="2">
        <f>(Table2[[#This Row],[Current Month High]]/Table2[[#This Row],[Close Price]])-1</f>
        <v>4.3019163081736478E-2</v>
      </c>
      <c r="AI237">
        <v>9.4251075479077002</v>
      </c>
      <c r="AJ237">
        <v>93.126888217522605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0.16</v>
      </c>
      <c r="AM237" t="s">
        <v>10296</v>
      </c>
      <c r="AN237">
        <v>-4.3499999999999996</v>
      </c>
      <c r="AO237" t="s">
        <v>10295</v>
      </c>
      <c r="AP237">
        <v>4.5073076569216997E-2</v>
      </c>
      <c r="AQ237">
        <f>(Table2[[#This Row],[Sharpe Ratio]]-AVERAGE(Table2[Sharpe Ratio]))/_xlfn.STDEV.P(Table2[Sharpe Ratio])</f>
        <v>-0.12591340417451932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1.6475258402880733</v>
      </c>
      <c r="AS237">
        <f>_xlfn.RANK.AVG(Table2[[#This Row],[1Y Return vs Nifty Z-Score]],Table2[1Y Return vs Nifty Z-Score])</f>
        <v>240</v>
      </c>
      <c r="AT237">
        <f>_xlfn.RANK.AVG(Table2[[#This Row],[6M Return vs Nifty Z-Score]],Table2[6M Return vs Nifty Z-Score])</f>
        <v>188</v>
      </c>
      <c r="AU237">
        <f>_xlfn.RANK.AVG(Table2[[#This Row],[Sharpe Ratio Z-Score]],Table2[Sharpe Ratio Z-Score])</f>
        <v>374</v>
      </c>
      <c r="AV237">
        <f>(Table2[[#This Row],[Rank 1Y]]+Table2[[#This Row],[Rank 6M]]+Table2[[#This Row],[Rank Sharpe]])/3</f>
        <v>267.33333333333331</v>
      </c>
    </row>
    <row r="238" spans="1:48" x14ac:dyDescent="0.3">
      <c r="A238" t="s">
        <v>153</v>
      </c>
      <c r="B238" t="s">
        <v>154</v>
      </c>
      <c r="C238" t="s">
        <v>10259</v>
      </c>
      <c r="D238" t="s">
        <v>155</v>
      </c>
      <c r="E238">
        <v>174929.45526836</v>
      </c>
      <c r="F238">
        <v>448.1</v>
      </c>
      <c r="G238">
        <v>36.041364628475201</v>
      </c>
      <c r="H238">
        <f>(Table2[[#This Row],[1Y Return vs Nifty]]-AVERAGE(Table2[1Y Return vs Nifty]))/_xlfn.STDEV.P(Table2[1Y Return vs Nifty])</f>
        <v>-2.0975004268661748E-2</v>
      </c>
      <c r="I238">
        <v>-4.7857126061143402</v>
      </c>
      <c r="J238">
        <f>(Table2[[#This Row],[1M Return vs Nifty]]-AVERAGE(Table2[1M Return vs Nifty]))/_xlfn.STDEV.P(Table2[1M Return vs Nifty])</f>
        <v>-0.67362358333060013</v>
      </c>
      <c r="K238">
        <v>51.618980979121403</v>
      </c>
      <c r="L238">
        <f>(Table2[[#This Row],[6M Return vs Nifty]]-AVERAGE(Table2[6M Return vs Nifty]))/_xlfn.STDEV.P(Table2[6M Return vs Nifty])</f>
        <v>1.5823422799573612</v>
      </c>
      <c r="M238">
        <v>2.8869881421834598</v>
      </c>
      <c r="N238">
        <f>(Table2[[#This Row],[1W Return vs Nifty]]-AVERAGE(Table2[1W Return vs Nifty]))/_xlfn.STDEV.P(Table2[1W Return vs Nifty])</f>
        <v>0.36491055192346433</v>
      </c>
      <c r="O238">
        <v>448.25</v>
      </c>
      <c r="P238">
        <v>438.541906146683</v>
      </c>
      <c r="Q238">
        <v>357.35016992786899</v>
      </c>
      <c r="R238">
        <v>51.183634478763203</v>
      </c>
      <c r="S238" s="2">
        <f>(Table2[[#This Row],[Close Price]]-Table2[[#This Row],[20D EMA]])/Table2[[#This Row],[20D EMA]]</f>
        <v>-3.346346904628606E-4</v>
      </c>
      <c r="T238" s="2">
        <f>(Table2[[#This Row],[Close Price]]-Table2[[#This Row],[50D EMA]])/Table2[[#This Row],[50D EMA]]</f>
        <v>2.1795166480897354E-2</v>
      </c>
      <c r="U238" s="2">
        <f>(Table2[[#This Row],[Close Price]]-Table2[[#This Row],[200D EMA]])/Table2[[#This Row],[200D EMA]]</f>
        <v>0.25395211114758631</v>
      </c>
      <c r="V238">
        <v>1.2902120465950699</v>
      </c>
      <c r="W238">
        <v>432.3</v>
      </c>
      <c r="X238">
        <v>441.95</v>
      </c>
      <c r="Y238">
        <v>438</v>
      </c>
      <c r="Z238">
        <v>462.25</v>
      </c>
      <c r="AA238">
        <v>443.55</v>
      </c>
      <c r="AB238">
        <v>462.25</v>
      </c>
      <c r="AC238" s="2">
        <f>(Table2[[#This Row],[Close Price]]/Table2[[#This Row],[Day Low]])-1</f>
        <v>3.654869303724273E-2</v>
      </c>
      <c r="AD238" s="2">
        <f>(Table2[[#This Row],[Day High]]/Table2[[#This Row],[Close Price]])-1</f>
        <v>-1.3724615041285526E-2</v>
      </c>
      <c r="AE238" s="2">
        <f>(Table2[[#This Row],[Close Price]]/Table2[[#This Row],[Current Week Low]])-1</f>
        <v>2.3059360730593559E-2</v>
      </c>
      <c r="AF238" s="2">
        <f>(Table2[[#This Row],[Current Week High]]/Table2[[#This Row],[Close Price]])-1</f>
        <v>3.1577772818567329E-2</v>
      </c>
      <c r="AG238" s="2">
        <f>(Table2[[#This Row],[Close Price]]/Table2[[#This Row],[Current Month Low]])-1</f>
        <v>1.0258144515838064E-2</v>
      </c>
      <c r="AH238" s="2">
        <f>(Table2[[#This Row],[Current Month High]]/Table2[[#This Row],[Close Price]])-1</f>
        <v>3.1577772818567329E-2</v>
      </c>
      <c r="AI238">
        <v>13.088596295469699</v>
      </c>
      <c r="AJ238">
        <v>115.43269230769199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0.01</v>
      </c>
      <c r="AM238" t="s">
        <v>10296</v>
      </c>
      <c r="AN238">
        <v>-2.4700000000000002</v>
      </c>
      <c r="AO238" t="s">
        <v>10295</v>
      </c>
      <c r="AP238">
        <v>1.9061203345069E-2</v>
      </c>
      <c r="AQ238">
        <f>(Table2[[#This Row],[Sharpe Ratio]]-AVERAGE(Table2[Sharpe Ratio]))/_xlfn.STDEV.P(Table2[Sharpe Ratio])</f>
        <v>-0.42663467513910136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0.82601956914246233</v>
      </c>
      <c r="AS238">
        <f>_xlfn.RANK.AVG(Table2[[#This Row],[1Y Return vs Nifty Z-Score]],Table2[1Y Return vs Nifty Z-Score])</f>
        <v>292</v>
      </c>
      <c r="AT238">
        <f>_xlfn.RANK.AVG(Table2[[#This Row],[6M Return vs Nifty Z-Score]],Table2[6M Return vs Nifty Z-Score])</f>
        <v>53</v>
      </c>
      <c r="AU238">
        <f>_xlfn.RANK.AVG(Table2[[#This Row],[Sharpe Ratio Z-Score]],Table2[Sharpe Ratio Z-Score])</f>
        <v>459</v>
      </c>
      <c r="AV238">
        <f>(Table2[[#This Row],[Rank 1Y]]+Table2[[#This Row],[Rank 6M]]+Table2[[#This Row],[Rank Sharpe]])/3</f>
        <v>268</v>
      </c>
    </row>
    <row r="239" spans="1:48" x14ac:dyDescent="0.3">
      <c r="A239" t="s">
        <v>271</v>
      </c>
      <c r="B239" t="s">
        <v>272</v>
      </c>
      <c r="C239" t="s">
        <v>10252</v>
      </c>
      <c r="D239" t="s">
        <v>32</v>
      </c>
      <c r="E239">
        <v>102217.16904894001</v>
      </c>
      <c r="F239">
        <v>112.69</v>
      </c>
      <c r="G239">
        <v>38.661339919483297</v>
      </c>
      <c r="H239">
        <f>(Table2[[#This Row],[1Y Return vs Nifty]]-AVERAGE(Table2[1Y Return vs Nifty]))/_xlfn.STDEV.P(Table2[1Y Return vs Nifty])</f>
        <v>1.580314860269131E-2</v>
      </c>
      <c r="I239">
        <v>-7.6348298712493996</v>
      </c>
      <c r="J239">
        <f>(Table2[[#This Row],[1M Return vs Nifty]]-AVERAGE(Table2[1M Return vs Nifty]))/_xlfn.STDEV.P(Table2[1M Return vs Nifty])</f>
        <v>-0.95526678801784382</v>
      </c>
      <c r="K239">
        <v>-2.9182081982255101</v>
      </c>
      <c r="L239">
        <f>(Table2[[#This Row],[6M Return vs Nifty]]-AVERAGE(Table2[6M Return vs Nifty]))/_xlfn.STDEV.P(Table2[6M Return vs Nifty])</f>
        <v>-0.29051358060696419</v>
      </c>
      <c r="M239">
        <v>0.163406637360788</v>
      </c>
      <c r="N239">
        <f>(Table2[[#This Row],[1W Return vs Nifty]]-AVERAGE(Table2[1W Return vs Nifty]))/_xlfn.STDEV.P(Table2[1W Return vs Nifty])</f>
        <v>-0.21700755462676274</v>
      </c>
      <c r="O239">
        <v>114.92</v>
      </c>
      <c r="P239">
        <v>115.95498487794799</v>
      </c>
      <c r="Q239">
        <v>104.48326058511</v>
      </c>
      <c r="R239">
        <v>40.180624471535197</v>
      </c>
      <c r="S239" s="2">
        <f>(Table2[[#This Row],[Close Price]]-Table2[[#This Row],[20D EMA]])/Table2[[#This Row],[20D EMA]]</f>
        <v>-1.940480334145496E-2</v>
      </c>
      <c r="T239" s="2">
        <f>(Table2[[#This Row],[Close Price]]-Table2[[#This Row],[50D EMA]])/Table2[[#This Row],[50D EMA]]</f>
        <v>-2.8157348141476246E-2</v>
      </c>
      <c r="U239" s="2">
        <f>(Table2[[#This Row],[Close Price]]-Table2[[#This Row],[200D EMA]])/Table2[[#This Row],[200D EMA]]</f>
        <v>7.8545973478736791E-2</v>
      </c>
      <c r="V239">
        <v>0.86760863514184905</v>
      </c>
      <c r="W239">
        <v>110.05</v>
      </c>
      <c r="X239">
        <v>112</v>
      </c>
      <c r="Y239">
        <v>112.05</v>
      </c>
      <c r="Z239">
        <v>117.82</v>
      </c>
      <c r="AA239">
        <v>112.05</v>
      </c>
      <c r="AB239">
        <v>115.6</v>
      </c>
      <c r="AC239" s="2">
        <f>(Table2[[#This Row],[Close Price]]/Table2[[#This Row],[Day Low]])-1</f>
        <v>2.3989095865515786E-2</v>
      </c>
      <c r="AD239" s="2">
        <f>(Table2[[#This Row],[Day High]]/Table2[[#This Row],[Close Price]])-1</f>
        <v>-6.1229922797053637E-3</v>
      </c>
      <c r="AE239" s="2">
        <f>(Table2[[#This Row],[Close Price]]/Table2[[#This Row],[Current Week Low]])-1</f>
        <v>5.7117358322178458E-3</v>
      </c>
      <c r="AF239" s="2">
        <f>(Table2[[#This Row],[Current Week High]]/Table2[[#This Row],[Close Price]])-1</f>
        <v>4.5523116514331274E-2</v>
      </c>
      <c r="AG239" s="2">
        <f>(Table2[[#This Row],[Close Price]]/Table2[[#This Row],[Current Month Low]])-1</f>
        <v>5.7117358322178458E-3</v>
      </c>
      <c r="AH239" s="2">
        <f>(Table2[[#This Row],[Current Month High]]/Table2[[#This Row],[Close Price]])-1</f>
        <v>2.5823054397018375E-2</v>
      </c>
      <c r="AI239">
        <v>14.3845949063803</v>
      </c>
      <c r="AJ239">
        <v>76.491777603758806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-0.08</v>
      </c>
      <c r="AM239" t="s">
        <v>10295</v>
      </c>
      <c r="AN239">
        <v>-3.89</v>
      </c>
      <c r="AO239" t="s">
        <v>10295</v>
      </c>
      <c r="AP239">
        <v>0.15105382510996801</v>
      </c>
      <c r="AQ239">
        <f>(Table2[[#This Row],[Sharpe Ratio]]-AVERAGE(Table2[Sharpe Ratio]))/_xlfn.STDEV.P(Table2[Sharpe Ratio])</f>
        <v>1.0993218998852221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283</v>
      </c>
      <c r="AT239">
        <f>_xlfn.RANK.AVG(Table2[[#This Row],[6M Return vs Nifty Z-Score]],Table2[6M Return vs Nifty Z-Score])</f>
        <v>420</v>
      </c>
      <c r="AU239">
        <f>_xlfn.RANK.AVG(Table2[[#This Row],[Sharpe Ratio Z-Score]],Table2[Sharpe Ratio Z-Score])</f>
        <v>101</v>
      </c>
      <c r="AV239">
        <f>(Table2[[#This Row],[Rank 1Y]]+Table2[[#This Row],[Rank 6M]]+Table2[[#This Row],[Rank Sharpe]])/3</f>
        <v>268</v>
      </c>
    </row>
    <row r="240" spans="1:48" x14ac:dyDescent="0.3">
      <c r="A240" t="s">
        <v>1388</v>
      </c>
      <c r="B240" t="s">
        <v>1389</v>
      </c>
      <c r="C240" t="s">
        <v>10256</v>
      </c>
      <c r="D240" t="s">
        <v>201</v>
      </c>
      <c r="E240">
        <v>7774.9486811399902</v>
      </c>
      <c r="F240">
        <v>1439.85</v>
      </c>
      <c r="G240">
        <v>24.891950921474901</v>
      </c>
      <c r="H240">
        <f>(Table2[[#This Row],[1Y Return vs Nifty]]-AVERAGE(Table2[1Y Return vs Nifty]))/_xlfn.STDEV.P(Table2[1Y Return vs Nifty])</f>
        <v>-0.17748596189079952</v>
      </c>
      <c r="I240">
        <v>5.5662103695937297</v>
      </c>
      <c r="J240">
        <f>(Table2[[#This Row],[1M Return vs Nifty]]-AVERAGE(Table2[1M Return vs Nifty]))/_xlfn.STDEV.P(Table2[1M Return vs Nifty])</f>
        <v>0.34969293551957026</v>
      </c>
      <c r="K240">
        <v>25.099311263861001</v>
      </c>
      <c r="L240">
        <f>(Table2[[#This Row],[6M Return vs Nifty]]-AVERAGE(Table2[6M Return vs Nifty]))/_xlfn.STDEV.P(Table2[6M Return vs Nifty])</f>
        <v>0.67163309975109442</v>
      </c>
      <c r="M240">
        <v>1.47797494870561</v>
      </c>
      <c r="N240">
        <f>(Table2[[#This Row],[1W Return vs Nifty]]-AVERAGE(Table2[1W Return vs Nifty]))/_xlfn.STDEV.P(Table2[1W Return vs Nifty])</f>
        <v>6.3861992076417073E-2</v>
      </c>
      <c r="O240">
        <v>1371.98</v>
      </c>
      <c r="P240">
        <v>1278.18508568639</v>
      </c>
      <c r="Q240">
        <v>1081.95231823213</v>
      </c>
      <c r="R240">
        <v>73.208401397898001</v>
      </c>
      <c r="S240" s="2">
        <f>(Table2[[#This Row],[Close Price]]-Table2[[#This Row],[20D EMA]])/Table2[[#This Row],[20D EMA]]</f>
        <v>4.9468651146518092E-2</v>
      </c>
      <c r="T240" s="2">
        <f>(Table2[[#This Row],[Close Price]]-Table2[[#This Row],[50D EMA]])/Table2[[#This Row],[50D EMA]]</f>
        <v>0.12648005059986694</v>
      </c>
      <c r="U240" s="2">
        <f>(Table2[[#This Row],[Close Price]]-Table2[[#This Row],[200D EMA]])/Table2[[#This Row],[200D EMA]]</f>
        <v>0.33078877482573493</v>
      </c>
      <c r="V240">
        <v>0.70116100197362197</v>
      </c>
      <c r="W240">
        <v>1419</v>
      </c>
      <c r="X240">
        <v>1456.45</v>
      </c>
      <c r="Y240">
        <v>1397</v>
      </c>
      <c r="Z240">
        <v>1445.65</v>
      </c>
      <c r="AA240">
        <v>1432</v>
      </c>
      <c r="AB240">
        <v>1445.65</v>
      </c>
      <c r="AC240" s="2">
        <f>(Table2[[#This Row],[Close Price]]/Table2[[#This Row],[Day Low]])-1</f>
        <v>1.4693446088794859E-2</v>
      </c>
      <c r="AD240" s="2">
        <f>(Table2[[#This Row],[Day High]]/Table2[[#This Row],[Close Price]])-1</f>
        <v>1.1528978713060578E-2</v>
      </c>
      <c r="AE240" s="2">
        <f>(Table2[[#This Row],[Close Price]]/Table2[[#This Row],[Current Week Low]])-1</f>
        <v>3.0672870436649902E-2</v>
      </c>
      <c r="AF240" s="2">
        <f>(Table2[[#This Row],[Current Week High]]/Table2[[#This Row],[Close Price]])-1</f>
        <v>4.0281973816718164E-3</v>
      </c>
      <c r="AG240" s="2">
        <f>(Table2[[#This Row],[Close Price]]/Table2[[#This Row],[Current Month Low]])-1</f>
        <v>5.481843575418921E-3</v>
      </c>
      <c r="AH240" s="2">
        <f>(Table2[[#This Row],[Current Month High]]/Table2[[#This Row],[Close Price]])-1</f>
        <v>4.0281973816718164E-3</v>
      </c>
      <c r="AI240">
        <v>0.96190575407162304</v>
      </c>
      <c r="AJ240">
        <v>75.484460694698299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0.23</v>
      </c>
      <c r="AM240" t="s">
        <v>10296</v>
      </c>
      <c r="AN240">
        <v>4.2</v>
      </c>
      <c r="AO240" t="s">
        <v>10296</v>
      </c>
      <c r="AP240">
        <v>6.0938490170218997E-2</v>
      </c>
      <c r="AQ240">
        <f>(Table2[[#This Row],[Sharpe Ratio]]-AVERAGE(Table2[Sharpe Ratio]))/_xlfn.STDEV.P(Table2[Sharpe Ratio])</f>
        <v>5.750542542529935E-2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0.96520749088158164</v>
      </c>
      <c r="AS240">
        <f>_xlfn.RANK.AVG(Table2[[#This Row],[1Y Return vs Nifty Z-Score]],Table2[1Y Return vs Nifty Z-Score])</f>
        <v>340</v>
      </c>
      <c r="AT240">
        <f>_xlfn.RANK.AVG(Table2[[#This Row],[6M Return vs Nifty Z-Score]],Table2[6M Return vs Nifty Z-Score])</f>
        <v>149</v>
      </c>
      <c r="AU240">
        <f>_xlfn.RANK.AVG(Table2[[#This Row],[Sharpe Ratio Z-Score]],Table2[Sharpe Ratio Z-Score])</f>
        <v>319</v>
      </c>
      <c r="AV240">
        <f>(Table2[[#This Row],[Rank 1Y]]+Table2[[#This Row],[Rank 6M]]+Table2[[#This Row],[Rank Sharpe]])/3</f>
        <v>269.33333333333331</v>
      </c>
    </row>
    <row r="241" spans="1:48" x14ac:dyDescent="0.3">
      <c r="A241" t="s">
        <v>757</v>
      </c>
      <c r="B241" t="s">
        <v>758</v>
      </c>
      <c r="C241" t="s">
        <v>10252</v>
      </c>
      <c r="D241" t="s">
        <v>424</v>
      </c>
      <c r="E241">
        <v>21727.444160840001</v>
      </c>
      <c r="F241">
        <v>4414.3</v>
      </c>
      <c r="G241">
        <v>59.4279414251885</v>
      </c>
      <c r="H241">
        <f>(Table2[[#This Row],[1Y Return vs Nifty]]-AVERAGE(Table2[1Y Return vs Nifty]))/_xlfn.STDEV.P(Table2[1Y Return vs Nifty])</f>
        <v>0.30731629661464194</v>
      </c>
      <c r="I241">
        <v>20.9857884049406</v>
      </c>
      <c r="J241">
        <f>(Table2[[#This Row],[1M Return vs Nifty]]-AVERAGE(Table2[1M Return vs Nifty]))/_xlfn.STDEV.P(Table2[1M Return vs Nifty])</f>
        <v>1.8739613206589429</v>
      </c>
      <c r="K241">
        <v>38.000495214807501</v>
      </c>
      <c r="L241">
        <f>(Table2[[#This Row],[6M Return vs Nifty]]-AVERAGE(Table2[6M Return vs Nifty]))/_xlfn.STDEV.P(Table2[6M Return vs Nifty])</f>
        <v>1.1146712969008798</v>
      </c>
      <c r="M241">
        <v>9.1968689579222005</v>
      </c>
      <c r="N241">
        <f>(Table2[[#This Row],[1W Return vs Nifty]]-AVERAGE(Table2[1W Return vs Nifty]))/_xlfn.STDEV.P(Table2[1W Return vs Nifty])</f>
        <v>1.7130743173002445</v>
      </c>
      <c r="O241">
        <v>4131.34</v>
      </c>
      <c r="P241">
        <v>3834.1411788400101</v>
      </c>
      <c r="Q241">
        <v>3210.4927512271802</v>
      </c>
      <c r="R241">
        <v>62.077738635397999</v>
      </c>
      <c r="S241" s="2">
        <f>(Table2[[#This Row],[Close Price]]-Table2[[#This Row],[20D EMA]])/Table2[[#This Row],[20D EMA]]</f>
        <v>6.849109489899162E-2</v>
      </c>
      <c r="T241" s="2">
        <f>(Table2[[#This Row],[Close Price]]-Table2[[#This Row],[50D EMA]])/Table2[[#This Row],[50D EMA]]</f>
        <v>0.15131389119466715</v>
      </c>
      <c r="U241" s="2">
        <f>(Table2[[#This Row],[Close Price]]-Table2[[#This Row],[200D EMA]])/Table2[[#This Row],[200D EMA]]</f>
        <v>0.37496027621077049</v>
      </c>
      <c r="V241">
        <v>1.63156974158983</v>
      </c>
      <c r="W241">
        <v>4340.2</v>
      </c>
      <c r="X241">
        <v>4435.6499999999996</v>
      </c>
      <c r="Y241">
        <v>4031.75</v>
      </c>
      <c r="Z241">
        <v>4910</v>
      </c>
      <c r="AA241">
        <v>4395.1000000000004</v>
      </c>
      <c r="AB241">
        <v>4525</v>
      </c>
      <c r="AC241" s="2">
        <f>(Table2[[#This Row],[Close Price]]/Table2[[#This Row],[Day Low]])-1</f>
        <v>1.7072945947191442E-2</v>
      </c>
      <c r="AD241" s="2">
        <f>(Table2[[#This Row],[Day High]]/Table2[[#This Row],[Close Price]])-1</f>
        <v>4.836553927009879E-3</v>
      </c>
      <c r="AE241" s="2">
        <f>(Table2[[#This Row],[Close Price]]/Table2[[#This Row],[Current Week Low]])-1</f>
        <v>9.4884355428784151E-2</v>
      </c>
      <c r="AF241" s="2">
        <f>(Table2[[#This Row],[Current Week High]]/Table2[[#This Row],[Close Price]])-1</f>
        <v>0.11229413497043694</v>
      </c>
      <c r="AG241" s="2">
        <f>(Table2[[#This Row],[Close Price]]/Table2[[#This Row],[Current Month Low]])-1</f>
        <v>4.3685012855225747E-3</v>
      </c>
      <c r="AH241" s="2">
        <f>(Table2[[#This Row],[Current Month High]]/Table2[[#This Row],[Close Price]])-1</f>
        <v>2.5077588745667345E-2</v>
      </c>
      <c r="AI241">
        <v>11.2294134970436</v>
      </c>
      <c r="AJ241">
        <v>97.9506726457399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0.25</v>
      </c>
      <c r="AM241" t="s">
        <v>10296</v>
      </c>
      <c r="AN241">
        <v>9.23</v>
      </c>
      <c r="AO241" t="s">
        <v>10296</v>
      </c>
      <c r="AP241">
        <v>5.9934086874999996E-4</v>
      </c>
      <c r="AQ241">
        <f>(Table2[[#This Row],[Sharpe Ratio]]-AVERAGE(Table2[Sharpe Ratio]))/_xlfn.STDEV.P(Table2[Sharpe Ratio])</f>
        <v>-0.64007085101196848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4.3689523804627406</v>
      </c>
      <c r="AS241">
        <f>_xlfn.RANK.AVG(Table2[[#This Row],[1Y Return vs Nifty Z-Score]],Table2[1Y Return vs Nifty Z-Score])</f>
        <v>210</v>
      </c>
      <c r="AT241">
        <f>_xlfn.RANK.AVG(Table2[[#This Row],[6M Return vs Nifty Z-Score]],Table2[6M Return vs Nifty Z-Score])</f>
        <v>88</v>
      </c>
      <c r="AU241">
        <f>_xlfn.RANK.AVG(Table2[[#This Row],[Sharpe Ratio Z-Score]],Table2[Sharpe Ratio Z-Score])</f>
        <v>511</v>
      </c>
      <c r="AV241">
        <f>(Table2[[#This Row],[Rank 1Y]]+Table2[[#This Row],[Rank 6M]]+Table2[[#This Row],[Rank Sharpe]])/3</f>
        <v>269.66666666666669</v>
      </c>
    </row>
    <row r="242" spans="1:48" x14ac:dyDescent="0.3">
      <c r="A242" t="s">
        <v>244</v>
      </c>
      <c r="B242" t="s">
        <v>245</v>
      </c>
      <c r="C242" t="s">
        <v>10257</v>
      </c>
      <c r="D242" t="s">
        <v>62</v>
      </c>
      <c r="E242">
        <v>108471.76351999999</v>
      </c>
      <c r="F242">
        <v>3205</v>
      </c>
      <c r="G242">
        <v>34.840026175621603</v>
      </c>
      <c r="H242">
        <f>(Table2[[#This Row],[1Y Return vs Nifty]]-AVERAGE(Table2[1Y Return vs Nifty]))/_xlfn.STDEV.P(Table2[1Y Return vs Nifty])</f>
        <v>-3.7838907306573209E-2</v>
      </c>
      <c r="I242">
        <v>9.79762613489968</v>
      </c>
      <c r="J242">
        <f>(Table2[[#This Row],[1M Return vs Nifty]]-AVERAGE(Table2[1M Return vs Nifty]))/_xlfn.STDEV.P(Table2[1M Return vs Nifty])</f>
        <v>0.76798021034972697</v>
      </c>
      <c r="K242">
        <v>12.291039680030201</v>
      </c>
      <c r="L242">
        <f>(Table2[[#This Row],[6M Return vs Nifty]]-AVERAGE(Table2[6M Return vs Nifty]))/_xlfn.STDEV.P(Table2[6M Return vs Nifty])</f>
        <v>0.23178559639936436</v>
      </c>
      <c r="M242">
        <v>-0.12484320088673399</v>
      </c>
      <c r="N242">
        <f>(Table2[[#This Row],[1W Return vs Nifty]]-AVERAGE(Table2[1W Return vs Nifty]))/_xlfn.STDEV.P(Table2[1W Return vs Nifty])</f>
        <v>-0.27859476976586994</v>
      </c>
      <c r="O242">
        <v>3051.08</v>
      </c>
      <c r="P242">
        <v>2914.18343240585</v>
      </c>
      <c r="Q242">
        <v>2550.1837298606702</v>
      </c>
      <c r="R242">
        <v>66.460906218005604</v>
      </c>
      <c r="S242" s="2">
        <f>(Table2[[#This Row],[Close Price]]-Table2[[#This Row],[20D EMA]])/Table2[[#This Row],[20D EMA]]</f>
        <v>5.0447710318969045E-2</v>
      </c>
      <c r="T242" s="2">
        <f>(Table2[[#This Row],[Close Price]]-Table2[[#This Row],[50D EMA]])/Table2[[#This Row],[50D EMA]]</f>
        <v>9.9793501109180976E-2</v>
      </c>
      <c r="U242" s="2">
        <f>(Table2[[#This Row],[Close Price]]-Table2[[#This Row],[200D EMA]])/Table2[[#This Row],[200D EMA]]</f>
        <v>0.25677219349803704</v>
      </c>
      <c r="V242">
        <v>1.5915188703790699</v>
      </c>
      <c r="W242">
        <v>3179.4</v>
      </c>
      <c r="X242">
        <v>3233.45</v>
      </c>
      <c r="Y242">
        <v>3103</v>
      </c>
      <c r="Z242">
        <v>3256.35</v>
      </c>
      <c r="AA242">
        <v>3160.05</v>
      </c>
      <c r="AB242">
        <v>3256.35</v>
      </c>
      <c r="AC242" s="2">
        <f>(Table2[[#This Row],[Close Price]]/Table2[[#This Row],[Day Low]])-1</f>
        <v>8.051833679310505E-3</v>
      </c>
      <c r="AD242" s="2">
        <f>(Table2[[#This Row],[Day High]]/Table2[[#This Row],[Close Price]])-1</f>
        <v>8.8767550702026909E-3</v>
      </c>
      <c r="AE242" s="2">
        <f>(Table2[[#This Row],[Close Price]]/Table2[[#This Row],[Current Week Low]])-1</f>
        <v>3.2871414759909845E-2</v>
      </c>
      <c r="AF242" s="2">
        <f>(Table2[[#This Row],[Current Week High]]/Table2[[#This Row],[Close Price]])-1</f>
        <v>1.6021840873635007E-2</v>
      </c>
      <c r="AG242" s="2">
        <f>(Table2[[#This Row],[Close Price]]/Table2[[#This Row],[Current Month Low]])-1</f>
        <v>1.4224458473758306E-2</v>
      </c>
      <c r="AH242" s="2">
        <f>(Table2[[#This Row],[Current Month High]]/Table2[[#This Row],[Close Price]])-1</f>
        <v>1.6021840873635007E-2</v>
      </c>
      <c r="AI242">
        <v>1.62714508580343</v>
      </c>
      <c r="AJ242">
        <v>80.86397110691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0.05</v>
      </c>
      <c r="AM242" t="s">
        <v>10296</v>
      </c>
      <c r="AN242">
        <v>8.51</v>
      </c>
      <c r="AO242" t="s">
        <v>10296</v>
      </c>
      <c r="AP242">
        <v>7.6602933673024995E-2</v>
      </c>
      <c r="AQ242">
        <f>(Table2[[#This Row],[Sharpe Ratio]]-AVERAGE(Table2[Sharpe Ratio]))/_xlfn.STDEV.P(Table2[Sharpe Ratio])</f>
        <v>0.23860085513635981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0.92193298481300801</v>
      </c>
      <c r="AS242">
        <f>_xlfn.RANK.AVG(Table2[[#This Row],[1Y Return vs Nifty Z-Score]],Table2[1Y Return vs Nifty Z-Score])</f>
        <v>299</v>
      </c>
      <c r="AT242">
        <f>_xlfn.RANK.AVG(Table2[[#This Row],[6M Return vs Nifty Z-Score]],Table2[6M Return vs Nifty Z-Score])</f>
        <v>249</v>
      </c>
      <c r="AU242">
        <f>_xlfn.RANK.AVG(Table2[[#This Row],[Sharpe Ratio Z-Score]],Table2[Sharpe Ratio Z-Score])</f>
        <v>267</v>
      </c>
      <c r="AV242">
        <f>(Table2[[#This Row],[Rank 1Y]]+Table2[[#This Row],[Rank 6M]]+Table2[[#This Row],[Rank Sharpe]])/3</f>
        <v>271.66666666666669</v>
      </c>
    </row>
    <row r="243" spans="1:48" x14ac:dyDescent="0.3">
      <c r="A243" t="s">
        <v>236</v>
      </c>
      <c r="B243" t="s">
        <v>237</v>
      </c>
      <c r="C243" t="s">
        <v>10252</v>
      </c>
      <c r="D243" t="s">
        <v>59</v>
      </c>
      <c r="E243">
        <v>112375.21871482499</v>
      </c>
      <c r="F243">
        <v>2989.25</v>
      </c>
      <c r="G243">
        <v>34.515529881758198</v>
      </c>
      <c r="H243">
        <f>(Table2[[#This Row],[1Y Return vs Nifty]]-AVERAGE(Table2[1Y Return vs Nifty]))/_xlfn.STDEV.P(Table2[1Y Return vs Nifty])</f>
        <v>-4.239405496115424E-2</v>
      </c>
      <c r="I243">
        <v>-2.8357069349950099</v>
      </c>
      <c r="J243">
        <f>(Table2[[#This Row],[1M Return vs Nifty]]-AVERAGE(Table2[1M Return vs Nifty]))/_xlfn.STDEV.P(Table2[1M Return vs Nifty])</f>
        <v>-0.48086007264852487</v>
      </c>
      <c r="K243">
        <v>9.4264144497657707</v>
      </c>
      <c r="L243">
        <f>(Table2[[#This Row],[6M Return vs Nifty]]-AVERAGE(Table2[6M Return vs Nifty]))/_xlfn.STDEV.P(Table2[6M Return vs Nifty])</f>
        <v>0.13341180354812521</v>
      </c>
      <c r="M243">
        <v>6.1485611052876301</v>
      </c>
      <c r="N243">
        <f>(Table2[[#This Row],[1W Return vs Nifty]]-AVERAGE(Table2[1W Return vs Nifty]))/_xlfn.STDEV.P(Table2[1W Return vs Nifty])</f>
        <v>1.0617754556189263</v>
      </c>
      <c r="O243">
        <v>2843.69</v>
      </c>
      <c r="P243">
        <v>2736.33679492807</v>
      </c>
      <c r="Q243">
        <v>2378.7986629657598</v>
      </c>
      <c r="R243">
        <v>67.144295867090705</v>
      </c>
      <c r="S243" s="2">
        <f>(Table2[[#This Row],[Close Price]]-Table2[[#This Row],[20D EMA]])/Table2[[#This Row],[20D EMA]]</f>
        <v>5.1187014055681157E-2</v>
      </c>
      <c r="T243" s="2">
        <f>(Table2[[#This Row],[Close Price]]-Table2[[#This Row],[50D EMA]])/Table2[[#This Row],[50D EMA]]</f>
        <v>9.2427659322023722E-2</v>
      </c>
      <c r="U243" s="2">
        <f>(Table2[[#This Row],[Close Price]]-Table2[[#This Row],[200D EMA]])/Table2[[#This Row],[200D EMA]]</f>
        <v>0.25662169167068638</v>
      </c>
      <c r="V243">
        <v>1.1949757659837601</v>
      </c>
      <c r="W243">
        <v>2920</v>
      </c>
      <c r="X243">
        <v>3001.4</v>
      </c>
      <c r="Y243">
        <v>2892</v>
      </c>
      <c r="Z243">
        <v>3035.75</v>
      </c>
      <c r="AA243">
        <v>2919.95</v>
      </c>
      <c r="AB243">
        <v>2999</v>
      </c>
      <c r="AC243" s="2">
        <f>(Table2[[#This Row],[Close Price]]/Table2[[#This Row],[Day Low]])-1</f>
        <v>2.3715753424657482E-2</v>
      </c>
      <c r="AD243" s="2">
        <f>(Table2[[#This Row],[Day High]]/Table2[[#This Row],[Close Price]])-1</f>
        <v>4.0645646901396049E-3</v>
      </c>
      <c r="AE243" s="2">
        <f>(Table2[[#This Row],[Close Price]]/Table2[[#This Row],[Current Week Low]])-1</f>
        <v>3.362724757952984E-2</v>
      </c>
      <c r="AF243" s="2">
        <f>(Table2[[#This Row],[Current Week High]]/Table2[[#This Row],[Close Price]])-1</f>
        <v>1.5555741406707346E-2</v>
      </c>
      <c r="AG243" s="2">
        <f>(Table2[[#This Row],[Close Price]]/Table2[[#This Row],[Current Month Low]])-1</f>
        <v>2.3733283104162783E-2</v>
      </c>
      <c r="AH243" s="2">
        <f>(Table2[[#This Row],[Current Month High]]/Table2[[#This Row],[Close Price]])-1</f>
        <v>3.2616877143096801E-3</v>
      </c>
      <c r="AI243">
        <v>2.3484151543028999</v>
      </c>
      <c r="AJ243">
        <v>69.834100335208205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0.16</v>
      </c>
      <c r="AM243" t="s">
        <v>10296</v>
      </c>
      <c r="AN243">
        <v>3.71</v>
      </c>
      <c r="AO243" t="s">
        <v>10296</v>
      </c>
      <c r="AP243">
        <v>8.8735124419901001E-2</v>
      </c>
      <c r="AQ243">
        <f>(Table2[[#This Row],[Sharpe Ratio]]-AVERAGE(Table2[Sharpe Ratio]))/_xlfn.STDEV.P(Table2[Sharpe Ratio])</f>
        <v>0.37886018169644436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1.0507933132538168</v>
      </c>
      <c r="AS243">
        <f>_xlfn.RANK.AVG(Table2[[#This Row],[1Y Return vs Nifty Z-Score]],Table2[1Y Return vs Nifty Z-Score])</f>
        <v>303</v>
      </c>
      <c r="AT243">
        <f>_xlfn.RANK.AVG(Table2[[#This Row],[6M Return vs Nifty Z-Score]],Table2[6M Return vs Nifty Z-Score])</f>
        <v>278</v>
      </c>
      <c r="AU243">
        <f>_xlfn.RANK.AVG(Table2[[#This Row],[Sharpe Ratio Z-Score]],Table2[Sharpe Ratio Z-Score])</f>
        <v>240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380</v>
      </c>
      <c r="B244" t="s">
        <v>381</v>
      </c>
      <c r="C244" t="s">
        <v>10256</v>
      </c>
      <c r="D244" t="s">
        <v>201</v>
      </c>
      <c r="E244">
        <v>65079.377559549997</v>
      </c>
      <c r="F244">
        <v>4163.6499999999996</v>
      </c>
      <c r="G244">
        <v>7.39517469147013</v>
      </c>
      <c r="H244">
        <f>(Table2[[#This Row],[1Y Return vs Nifty]]-AVERAGE(Table2[1Y Return vs Nifty]))/_xlfn.STDEV.P(Table2[1Y Return vs Nifty])</f>
        <v>-0.42309862593060832</v>
      </c>
      <c r="I244">
        <v>-13.667848463656201</v>
      </c>
      <c r="J244">
        <f>(Table2[[#This Row],[1M Return vs Nifty]]-AVERAGE(Table2[1M Return vs Nifty]))/_xlfn.STDEV.P(Table2[1M Return vs Nifty])</f>
        <v>-1.5516475376261361</v>
      </c>
      <c r="K244">
        <v>18.459920660152601</v>
      </c>
      <c r="L244">
        <f>(Table2[[#This Row],[6M Return vs Nifty]]-AVERAGE(Table2[6M Return vs Nifty]))/_xlfn.STDEV.P(Table2[6M Return vs Nifty])</f>
        <v>0.44363048739981548</v>
      </c>
      <c r="M244">
        <v>0.921776013971219</v>
      </c>
      <c r="N244">
        <f>(Table2[[#This Row],[1W Return vs Nifty]]-AVERAGE(Table2[1W Return vs Nifty]))/_xlfn.STDEV.P(Table2[1W Return vs Nifty])</f>
        <v>-5.4974998993164777E-2</v>
      </c>
      <c r="O244">
        <v>4187.7</v>
      </c>
      <c r="P244">
        <v>4185.8705110198098</v>
      </c>
      <c r="Q244">
        <v>3631.9667952179898</v>
      </c>
      <c r="R244">
        <v>50.615166127475597</v>
      </c>
      <c r="S244" s="2">
        <f>(Table2[[#This Row],[Close Price]]-Table2[[#This Row],[20D EMA]])/Table2[[#This Row],[20D EMA]]</f>
        <v>-5.7430092891086236E-3</v>
      </c>
      <c r="T244" s="2">
        <f>(Table2[[#This Row],[Close Price]]-Table2[[#This Row],[50D EMA]])/Table2[[#This Row],[50D EMA]]</f>
        <v>-5.3084563799362565E-3</v>
      </c>
      <c r="U244" s="2">
        <f>(Table2[[#This Row],[Close Price]]-Table2[[#This Row],[200D EMA]])/Table2[[#This Row],[200D EMA]]</f>
        <v>0.14638988591031388</v>
      </c>
      <c r="V244">
        <v>1.0380326889909499</v>
      </c>
      <c r="W244">
        <v>4030</v>
      </c>
      <c r="X244">
        <v>4128.3500000000004</v>
      </c>
      <c r="Y244">
        <v>4111.1499999999996</v>
      </c>
      <c r="Z244">
        <v>4286.3999999999996</v>
      </c>
      <c r="AA244">
        <v>4150.05</v>
      </c>
      <c r="AB244">
        <v>4286.3999999999996</v>
      </c>
      <c r="AC244" s="2">
        <f>(Table2[[#This Row],[Close Price]]/Table2[[#This Row],[Day Low]])-1</f>
        <v>3.3163771712158674E-2</v>
      </c>
      <c r="AD244" s="2">
        <f>(Table2[[#This Row],[Day High]]/Table2[[#This Row],[Close Price]])-1</f>
        <v>-8.4781381720363536E-3</v>
      </c>
      <c r="AE244" s="2">
        <f>(Table2[[#This Row],[Close Price]]/Table2[[#This Row],[Current Week Low]])-1</f>
        <v>1.2770149471559078E-2</v>
      </c>
      <c r="AF244" s="2">
        <f>(Table2[[#This Row],[Current Week High]]/Table2[[#This Row],[Close Price]])-1</f>
        <v>2.948134449341322E-2</v>
      </c>
      <c r="AG244" s="2">
        <f>(Table2[[#This Row],[Close Price]]/Table2[[#This Row],[Current Month Low]])-1</f>
        <v>3.2770689509764583E-3</v>
      </c>
      <c r="AH244" s="2">
        <f>(Table2[[#This Row],[Current Month High]]/Table2[[#This Row],[Close Price]])-1</f>
        <v>2.948134449341322E-2</v>
      </c>
      <c r="AI244">
        <v>18.9100909058158</v>
      </c>
      <c r="AJ244">
        <v>59.392466120511401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-0.06</v>
      </c>
      <c r="AM244" t="s">
        <v>10295</v>
      </c>
      <c r="AN244">
        <v>4.74</v>
      </c>
      <c r="AO244" t="s">
        <v>10296</v>
      </c>
      <c r="AP244">
        <v>0.11587121439439201</v>
      </c>
      <c r="AQ244">
        <f>(Table2[[#This Row],[Sharpe Ratio]]-AVERAGE(Table2[Sharpe Ratio]))/_xlfn.STDEV.P(Table2[Sharpe Ratio])</f>
        <v>0.69257843627268612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-0.89351223887740749</v>
      </c>
      <c r="AS244">
        <f>_xlfn.RANK.AVG(Table2[[#This Row],[1Y Return vs Nifty Z-Score]],Table2[1Y Return vs Nifty Z-Score])</f>
        <v>448</v>
      </c>
      <c r="AT244">
        <f>_xlfn.RANK.AVG(Table2[[#This Row],[6M Return vs Nifty Z-Score]],Table2[6M Return vs Nifty Z-Score])</f>
        <v>196</v>
      </c>
      <c r="AU244">
        <f>_xlfn.RANK.AVG(Table2[[#This Row],[Sharpe Ratio Z-Score]],Table2[Sharpe Ratio Z-Score])</f>
        <v>177</v>
      </c>
      <c r="AV244">
        <f>(Table2[[#This Row],[Rank 1Y]]+Table2[[#This Row],[Rank 6M]]+Table2[[#This Row],[Rank Sharpe]])/3</f>
        <v>273.66666666666669</v>
      </c>
    </row>
    <row r="245" spans="1:48" x14ac:dyDescent="0.3">
      <c r="A245" t="s">
        <v>1030</v>
      </c>
      <c r="B245" t="s">
        <v>1031</v>
      </c>
      <c r="C245" t="s">
        <v>10265</v>
      </c>
      <c r="D245" t="s">
        <v>289</v>
      </c>
      <c r="E245">
        <v>13092.29041974</v>
      </c>
      <c r="F245">
        <v>346.85</v>
      </c>
      <c r="G245">
        <v>76.728970933275406</v>
      </c>
      <c r="H245">
        <f>(Table2[[#This Row],[1Y Return vs Nifty]]-AVERAGE(Table2[1Y Return vs Nifty]))/_xlfn.STDEV.P(Table2[1Y Return vs Nifty])</f>
        <v>0.55018114738786406</v>
      </c>
      <c r="I245">
        <v>22.141339817385798</v>
      </c>
      <c r="J245">
        <f>(Table2[[#This Row],[1M Return vs Nifty]]-AVERAGE(Table2[1M Return vs Nifty]))/_xlfn.STDEV.P(Table2[1M Return vs Nifty])</f>
        <v>1.9881908074422849</v>
      </c>
      <c r="K245">
        <v>-6.0958267432828102</v>
      </c>
      <c r="L245">
        <f>(Table2[[#This Row],[6M Return vs Nifty]]-AVERAGE(Table2[6M Return vs Nifty]))/_xlfn.STDEV.P(Table2[6M Return vs Nifty])</f>
        <v>-0.3996358438647194</v>
      </c>
      <c r="M245">
        <v>10.0737982125786</v>
      </c>
      <c r="N245">
        <f>(Table2[[#This Row],[1W Return vs Nifty]]-AVERAGE(Table2[1W Return vs Nifty]))/_xlfn.STDEV.P(Table2[1W Return vs Nifty])</f>
        <v>1.9004382755825868</v>
      </c>
      <c r="O245">
        <v>292.97000000000003</v>
      </c>
      <c r="P245">
        <v>275.86148298194303</v>
      </c>
      <c r="Q245">
        <v>251.72898596856999</v>
      </c>
      <c r="R245">
        <v>81.406795508865599</v>
      </c>
      <c r="S245" s="2">
        <f>(Table2[[#This Row],[Close Price]]-Table2[[#This Row],[20D EMA]])/Table2[[#This Row],[20D EMA]]</f>
        <v>0.1839096153189746</v>
      </c>
      <c r="T245" s="2">
        <f>(Table2[[#This Row],[Close Price]]-Table2[[#This Row],[50D EMA]])/Table2[[#This Row],[50D EMA]]</f>
        <v>0.25733392081671536</v>
      </c>
      <c r="U245" s="2">
        <f>(Table2[[#This Row],[Close Price]]-Table2[[#This Row],[200D EMA]])/Table2[[#This Row],[200D EMA]]</f>
        <v>0.37787072341087696</v>
      </c>
      <c r="V245">
        <v>2.7463613524478001</v>
      </c>
      <c r="W245">
        <v>340.3</v>
      </c>
      <c r="X245">
        <v>359</v>
      </c>
      <c r="Y245">
        <v>288.55</v>
      </c>
      <c r="Z245">
        <v>359.8</v>
      </c>
      <c r="AA245">
        <v>324.3</v>
      </c>
      <c r="AB245">
        <v>359.8</v>
      </c>
      <c r="AC245" s="2">
        <f>(Table2[[#This Row],[Close Price]]/Table2[[#This Row],[Day Low]])-1</f>
        <v>1.9247722597707906E-2</v>
      </c>
      <c r="AD245" s="2">
        <f>(Table2[[#This Row],[Day High]]/Table2[[#This Row],[Close Price]])-1</f>
        <v>3.5029551679400139E-2</v>
      </c>
      <c r="AE245" s="2">
        <f>(Table2[[#This Row],[Close Price]]/Table2[[#This Row],[Current Week Low]])-1</f>
        <v>0.20204470629007099</v>
      </c>
      <c r="AF245" s="2">
        <f>(Table2[[#This Row],[Current Week High]]/Table2[[#This Row],[Close Price]])-1</f>
        <v>3.7336024217961672E-2</v>
      </c>
      <c r="AG245" s="2">
        <f>(Table2[[#This Row],[Close Price]]/Table2[[#This Row],[Current Month Low]])-1</f>
        <v>6.953438174529758E-2</v>
      </c>
      <c r="AH245" s="2">
        <f>(Table2[[#This Row],[Current Month High]]/Table2[[#This Row],[Close Price]])-1</f>
        <v>3.7336024217961672E-2</v>
      </c>
      <c r="AI245">
        <v>3.7336024217961601</v>
      </c>
      <c r="AJ245">
        <v>128.79287598944501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0.21</v>
      </c>
      <c r="AM245" t="s">
        <v>10296</v>
      </c>
      <c r="AN245">
        <v>22.61</v>
      </c>
      <c r="AO245" t="s">
        <v>10296</v>
      </c>
      <c r="AP245">
        <v>9.7517166458246998E-2</v>
      </c>
      <c r="AQ245">
        <f>(Table2[[#This Row],[Sharpe Ratio]]-AVERAGE(Table2[Sharpe Ratio]))/_xlfn.STDEV.P(Table2[Sharpe Ratio])</f>
        <v>0.48038869602827983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4.5195630825762958</v>
      </c>
      <c r="AS245">
        <f>_xlfn.RANK.AVG(Table2[[#This Row],[1Y Return vs Nifty Z-Score]],Table2[1Y Return vs Nifty Z-Score])</f>
        <v>145</v>
      </c>
      <c r="AT245">
        <f>_xlfn.RANK.AVG(Table2[[#This Row],[6M Return vs Nifty Z-Score]],Table2[6M Return vs Nifty Z-Score])</f>
        <v>463</v>
      </c>
      <c r="AU245">
        <f>_xlfn.RANK.AVG(Table2[[#This Row],[Sharpe Ratio Z-Score]],Table2[Sharpe Ratio Z-Score])</f>
        <v>213</v>
      </c>
      <c r="AV245">
        <f>(Table2[[#This Row],[Rank 1Y]]+Table2[[#This Row],[Rank 6M]]+Table2[[#This Row],[Rank Sharpe]])/3</f>
        <v>273.66666666666669</v>
      </c>
    </row>
    <row r="246" spans="1:48" x14ac:dyDescent="0.3">
      <c r="A246" t="s">
        <v>378</v>
      </c>
      <c r="B246" t="s">
        <v>379</v>
      </c>
      <c r="C246" t="s">
        <v>10252</v>
      </c>
      <c r="D246" t="s">
        <v>144</v>
      </c>
      <c r="E246">
        <v>65363.302792249997</v>
      </c>
      <c r="F246">
        <v>1441.25</v>
      </c>
      <c r="G246">
        <v>63.465108355602702</v>
      </c>
      <c r="H246">
        <f>(Table2[[#This Row],[1Y Return vs Nifty]]-AVERAGE(Table2[1Y Return vs Nifty]))/_xlfn.STDEV.P(Table2[1Y Return vs Nifty])</f>
        <v>0.36398841220425643</v>
      </c>
      <c r="I246">
        <v>-1.0194234621268401</v>
      </c>
      <c r="J246">
        <f>(Table2[[#This Row],[1M Return vs Nifty]]-AVERAGE(Table2[1M Return vs Nifty]))/_xlfn.STDEV.P(Table2[1M Return vs Nifty])</f>
        <v>-0.30131537500519417</v>
      </c>
      <c r="K246">
        <v>29.171624728330499</v>
      </c>
      <c r="L246">
        <f>(Table2[[#This Row],[6M Return vs Nifty]]-AVERAGE(Table2[6M Return vs Nifty]))/_xlfn.STDEV.P(Table2[6M Return vs Nifty])</f>
        <v>0.81147998685752909</v>
      </c>
      <c r="M246">
        <v>-5.3711169559959702</v>
      </c>
      <c r="N246">
        <f>(Table2[[#This Row],[1W Return vs Nifty]]-AVERAGE(Table2[1W Return vs Nifty]))/_xlfn.STDEV.P(Table2[1W Return vs Nifty])</f>
        <v>-1.3995091556990664</v>
      </c>
      <c r="O246">
        <v>1444.84</v>
      </c>
      <c r="P246">
        <v>1383.3927943415199</v>
      </c>
      <c r="Q246">
        <v>1128.22620661934</v>
      </c>
      <c r="R246">
        <v>45.345103733872499</v>
      </c>
      <c r="S246" s="2">
        <f>(Table2[[#This Row],[Close Price]]-Table2[[#This Row],[20D EMA]])/Table2[[#This Row],[20D EMA]]</f>
        <v>-2.4847041886990381E-3</v>
      </c>
      <c r="T246" s="2">
        <f>(Table2[[#This Row],[Close Price]]-Table2[[#This Row],[50D EMA]])/Table2[[#This Row],[50D EMA]]</f>
        <v>4.1822688317542892E-2</v>
      </c>
      <c r="U246" s="2">
        <f>(Table2[[#This Row],[Close Price]]-Table2[[#This Row],[200D EMA]])/Table2[[#This Row],[200D EMA]]</f>
        <v>0.27744772417458408</v>
      </c>
      <c r="V246">
        <v>0.35366744069551298</v>
      </c>
      <c r="W246">
        <v>1430.1</v>
      </c>
      <c r="X246">
        <v>1462</v>
      </c>
      <c r="Y246">
        <v>1424.2</v>
      </c>
      <c r="Z246">
        <v>1521.7</v>
      </c>
      <c r="AA246">
        <v>1424.2</v>
      </c>
      <c r="AB246">
        <v>1465.35</v>
      </c>
      <c r="AC246" s="2">
        <f>(Table2[[#This Row],[Close Price]]/Table2[[#This Row],[Day Low]])-1</f>
        <v>7.7966575763932511E-3</v>
      </c>
      <c r="AD246" s="2">
        <f>(Table2[[#This Row],[Day High]]/Table2[[#This Row],[Close Price]])-1</f>
        <v>1.4397224631396366E-2</v>
      </c>
      <c r="AE246" s="2">
        <f>(Table2[[#This Row],[Close Price]]/Table2[[#This Row],[Current Week Low]])-1</f>
        <v>1.1971633197584541E-2</v>
      </c>
      <c r="AF246" s="2">
        <f>(Table2[[#This Row],[Current Week High]]/Table2[[#This Row],[Close Price]])-1</f>
        <v>5.5819601040763223E-2</v>
      </c>
      <c r="AG246" s="2">
        <f>(Table2[[#This Row],[Close Price]]/Table2[[#This Row],[Current Month Low]])-1</f>
        <v>1.1971633197584541E-2</v>
      </c>
      <c r="AH246" s="2">
        <f>(Table2[[#This Row],[Current Month High]]/Table2[[#This Row],[Close Price]])-1</f>
        <v>1.6721595836947101E-2</v>
      </c>
      <c r="AI246">
        <v>7.0598438855160301</v>
      </c>
      <c r="AJ246">
        <v>117.941932557084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-0.05</v>
      </c>
      <c r="AM246" t="s">
        <v>10295</v>
      </c>
      <c r="AN246">
        <v>-0.11</v>
      </c>
      <c r="AO246" t="s">
        <v>10295</v>
      </c>
      <c r="AP246">
        <v>5.3085205608790001E-3</v>
      </c>
      <c r="AQ246">
        <f>(Table2[[#This Row],[Sharpe Ratio]]-AVERAGE(Table2[Sharpe Ratio]))/_xlfn.STDEV.P(Table2[Sharpe Ratio])</f>
        <v>-0.58562838583406829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-1.1109845174765434</v>
      </c>
      <c r="AS246">
        <f>_xlfn.RANK.AVG(Table2[[#This Row],[1Y Return vs Nifty Z-Score]],Table2[1Y Return vs Nifty Z-Score])</f>
        <v>196</v>
      </c>
      <c r="AT246">
        <f>_xlfn.RANK.AVG(Table2[[#This Row],[6M Return vs Nifty Z-Score]],Table2[6M Return vs Nifty Z-Score])</f>
        <v>130</v>
      </c>
      <c r="AU246">
        <f>_xlfn.RANK.AVG(Table2[[#This Row],[Sharpe Ratio Z-Score]],Table2[Sharpe Ratio Z-Score])</f>
        <v>496</v>
      </c>
      <c r="AV246">
        <f>(Table2[[#This Row],[Rank 1Y]]+Table2[[#This Row],[Rank 6M]]+Table2[[#This Row],[Rank Sharpe]])/3</f>
        <v>274</v>
      </c>
    </row>
    <row r="247" spans="1:48" x14ac:dyDescent="0.3">
      <c r="A247" t="s">
        <v>281</v>
      </c>
      <c r="B247" t="s">
        <v>282</v>
      </c>
      <c r="C247" t="s">
        <v>10259</v>
      </c>
      <c r="D247" t="s">
        <v>127</v>
      </c>
      <c r="E247">
        <v>99488.270171940007</v>
      </c>
      <c r="F247">
        <v>983.3</v>
      </c>
      <c r="G247">
        <v>19.7012283457404</v>
      </c>
      <c r="H247">
        <f>(Table2[[#This Row],[1Y Return vs Nifty]]-AVERAGE(Table2[1Y Return vs Nifty]))/_xlfn.STDEV.P(Table2[1Y Return vs Nifty])</f>
        <v>-0.25035122480314237</v>
      </c>
      <c r="I247">
        <v>-9.4671671135536801</v>
      </c>
      <c r="J247">
        <f>(Table2[[#This Row],[1M Return vs Nifty]]-AVERAGE(Table2[1M Return vs Nifty]))/_xlfn.STDEV.P(Table2[1M Return vs Nifty])</f>
        <v>-1.1363984456387877</v>
      </c>
      <c r="K247">
        <v>17.168745567724201</v>
      </c>
      <c r="L247">
        <f>(Table2[[#This Row],[6M Return vs Nifty]]-AVERAGE(Table2[6M Return vs Nifty]))/_xlfn.STDEV.P(Table2[6M Return vs Nifty])</f>
        <v>0.39929037975316667</v>
      </c>
      <c r="M247">
        <v>4.2619881941078797</v>
      </c>
      <c r="N247">
        <f>(Table2[[#This Row],[1W Return vs Nifty]]-AVERAGE(Table2[1W Return vs Nifty]))/_xlfn.STDEV.P(Table2[1W Return vs Nifty])</f>
        <v>0.65869189289141827</v>
      </c>
      <c r="O247">
        <v>989.47</v>
      </c>
      <c r="P247">
        <v>994.16815386518999</v>
      </c>
      <c r="Q247">
        <v>867.07887021509998</v>
      </c>
      <c r="R247">
        <v>50.5224629156315</v>
      </c>
      <c r="S247" s="2">
        <f>(Table2[[#This Row],[Close Price]]-Table2[[#This Row],[20D EMA]])/Table2[[#This Row],[20D EMA]]</f>
        <v>-6.2356615157610363E-3</v>
      </c>
      <c r="T247" s="2">
        <f>(Table2[[#This Row],[Close Price]]-Table2[[#This Row],[50D EMA]])/Table2[[#This Row],[50D EMA]]</f>
        <v>-1.0931907065154059E-2</v>
      </c>
      <c r="U247" s="2">
        <f>(Table2[[#This Row],[Close Price]]-Table2[[#This Row],[200D EMA]])/Table2[[#This Row],[200D EMA]]</f>
        <v>0.13403755272697224</v>
      </c>
      <c r="V247">
        <v>1.13539870277376</v>
      </c>
      <c r="W247">
        <v>956.2</v>
      </c>
      <c r="X247">
        <v>974.65</v>
      </c>
      <c r="Y247">
        <v>956.1</v>
      </c>
      <c r="Z247">
        <v>1006.65</v>
      </c>
      <c r="AA247">
        <v>975.2</v>
      </c>
      <c r="AB247">
        <v>1006.65</v>
      </c>
      <c r="AC247" s="2">
        <f>(Table2[[#This Row],[Close Price]]/Table2[[#This Row],[Day Low]])-1</f>
        <v>2.8341351181760954E-2</v>
      </c>
      <c r="AD247" s="2">
        <f>(Table2[[#This Row],[Day High]]/Table2[[#This Row],[Close Price]])-1</f>
        <v>-8.7969083697752026E-3</v>
      </c>
      <c r="AE247" s="2">
        <f>(Table2[[#This Row],[Close Price]]/Table2[[#This Row],[Current Week Low]])-1</f>
        <v>2.8448907018094216E-2</v>
      </c>
      <c r="AF247" s="2">
        <f>(Table2[[#This Row],[Current Week High]]/Table2[[#This Row],[Close Price]])-1</f>
        <v>2.37465676802604E-2</v>
      </c>
      <c r="AG247" s="2">
        <f>(Table2[[#This Row],[Close Price]]/Table2[[#This Row],[Current Month Low]])-1</f>
        <v>8.3059885151763879E-3</v>
      </c>
      <c r="AH247" s="2">
        <f>(Table2[[#This Row],[Current Month High]]/Table2[[#This Row],[Close Price]])-1</f>
        <v>2.37465676802604E-2</v>
      </c>
      <c r="AI247">
        <v>11.563103834028199</v>
      </c>
      <c r="AJ247">
        <v>69.068088033012302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-0.02</v>
      </c>
      <c r="AM247" t="s">
        <v>10295</v>
      </c>
      <c r="AN247">
        <v>-2.5</v>
      </c>
      <c r="AO247" t="s">
        <v>10295</v>
      </c>
      <c r="AP247">
        <v>8.5236731469938001E-2</v>
      </c>
      <c r="AQ247">
        <f>(Table2[[#This Row],[Sharpe Ratio]]-AVERAGE(Table2[Sharpe Ratio]))/_xlfn.STDEV.P(Table2[Sharpe Ratio])</f>
        <v>0.33841552916485551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372</v>
      </c>
      <c r="AT247">
        <f>_xlfn.RANK.AVG(Table2[[#This Row],[6M Return vs Nifty Z-Score]],Table2[6M Return vs Nifty Z-Score])</f>
        <v>202</v>
      </c>
      <c r="AU247">
        <f>_xlfn.RANK.AVG(Table2[[#This Row],[Sharpe Ratio Z-Score]],Table2[Sharpe Ratio Z-Score])</f>
        <v>252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209</v>
      </c>
      <c r="B248" t="s">
        <v>210</v>
      </c>
      <c r="C248" t="s">
        <v>10264</v>
      </c>
      <c r="D248" t="s">
        <v>133</v>
      </c>
      <c r="E248">
        <v>126722.38234880001</v>
      </c>
      <c r="F248">
        <v>1273.5999999999999</v>
      </c>
      <c r="G248">
        <v>40.659699892831597</v>
      </c>
      <c r="H248">
        <f>(Table2[[#This Row],[1Y Return vs Nifty]]-AVERAGE(Table2[1Y Return vs Nifty]))/_xlfn.STDEV.P(Table2[1Y Return vs Nifty])</f>
        <v>4.3855317202921705E-2</v>
      </c>
      <c r="I248">
        <v>-16.925108061335301</v>
      </c>
      <c r="J248">
        <f>(Table2[[#This Row],[1M Return vs Nifty]]-AVERAGE(Table2[1M Return vs Nifty]))/_xlfn.STDEV.P(Table2[1M Return vs Nifty])</f>
        <v>-1.8736367526067752</v>
      </c>
      <c r="K248">
        <v>3.5071206183092398</v>
      </c>
      <c r="L248">
        <f>(Table2[[#This Row],[6M Return vs Nifty]]-AVERAGE(Table2[6M Return vs Nifty]))/_xlfn.STDEV.P(Table2[6M Return vs Nifty])</f>
        <v>-6.9862041508238729E-2</v>
      </c>
      <c r="M248">
        <v>-8.6318049483083303</v>
      </c>
      <c r="N248">
        <f>(Table2[[#This Row],[1W Return vs Nifty]]-AVERAGE(Table2[1W Return vs Nifty]))/_xlfn.STDEV.P(Table2[1W Return vs Nifty])</f>
        <v>-2.0961849772882615</v>
      </c>
      <c r="O248">
        <v>1404.23</v>
      </c>
      <c r="P248">
        <v>1398.9465123565899</v>
      </c>
      <c r="Q248">
        <v>1166.7447707705501</v>
      </c>
      <c r="R248">
        <v>21.087293088216502</v>
      </c>
      <c r="S248" s="2">
        <f>(Table2[[#This Row],[Close Price]]-Table2[[#This Row],[20D EMA]])/Table2[[#This Row],[20D EMA]]</f>
        <v>-9.3026071227647972E-2</v>
      </c>
      <c r="T248" s="2">
        <f>(Table2[[#This Row],[Close Price]]-Table2[[#This Row],[50D EMA]])/Table2[[#This Row],[50D EMA]]</f>
        <v>-8.9600646807745349E-2</v>
      </c>
      <c r="U248" s="2">
        <f>(Table2[[#This Row],[Close Price]]-Table2[[#This Row],[200D EMA]])/Table2[[#This Row],[200D EMA]]</f>
        <v>9.1584065261230807E-2</v>
      </c>
      <c r="V248">
        <v>0.78386004982842195</v>
      </c>
      <c r="W248">
        <v>1248.2</v>
      </c>
      <c r="X248">
        <v>1276.55</v>
      </c>
      <c r="Y248">
        <v>1256</v>
      </c>
      <c r="Z248">
        <v>1414.8</v>
      </c>
      <c r="AA248">
        <v>1256</v>
      </c>
      <c r="AB248">
        <v>1319</v>
      </c>
      <c r="AC248" s="2">
        <f>(Table2[[#This Row],[Close Price]]/Table2[[#This Row],[Day Low]])-1</f>
        <v>2.0349302996314655E-2</v>
      </c>
      <c r="AD248" s="2">
        <f>(Table2[[#This Row],[Day High]]/Table2[[#This Row],[Close Price]])-1</f>
        <v>2.3162688442210921E-3</v>
      </c>
      <c r="AE248" s="2">
        <f>(Table2[[#This Row],[Close Price]]/Table2[[#This Row],[Current Week Low]])-1</f>
        <v>1.4012738853503182E-2</v>
      </c>
      <c r="AF248" s="2">
        <f>(Table2[[#This Row],[Current Week High]]/Table2[[#This Row],[Close Price]])-1</f>
        <v>0.1108668341708543</v>
      </c>
      <c r="AG248" s="2">
        <f>(Table2[[#This Row],[Close Price]]/Table2[[#This Row],[Current Month Low]])-1</f>
        <v>1.4012738853503182E-2</v>
      </c>
      <c r="AH248" s="2">
        <f>(Table2[[#This Row],[Current Month High]]/Table2[[#This Row],[Close Price]])-1</f>
        <v>3.564698492462326E-2</v>
      </c>
      <c r="AI248">
        <v>29.5500942211055</v>
      </c>
      <c r="AJ248">
        <v>98.674050386085298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-0.03</v>
      </c>
      <c r="AM248" t="s">
        <v>10295</v>
      </c>
      <c r="AN248">
        <v>-12.99</v>
      </c>
      <c r="AO248" t="s">
        <v>10295</v>
      </c>
      <c r="AP248">
        <v>9.7423470329640993E-2</v>
      </c>
      <c r="AQ248">
        <f>(Table2[[#This Row],[Sharpe Ratio]]-AVERAGE(Table2[Sharpe Ratio]))/_xlfn.STDEV.P(Table2[Sharpe Ratio])</f>
        <v>0.47930548227292824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-3.5165229719274254</v>
      </c>
      <c r="AS248">
        <f>_xlfn.RANK.AVG(Table2[[#This Row],[1Y Return vs Nifty Z-Score]],Table2[1Y Return vs Nifty Z-Score])</f>
        <v>273</v>
      </c>
      <c r="AT248">
        <f>_xlfn.RANK.AVG(Table2[[#This Row],[6M Return vs Nifty Z-Score]],Table2[6M Return vs Nifty Z-Score])</f>
        <v>345</v>
      </c>
      <c r="AU248">
        <f>_xlfn.RANK.AVG(Table2[[#This Row],[Sharpe Ratio Z-Score]],Table2[Sharpe Ratio Z-Score])</f>
        <v>214</v>
      </c>
      <c r="AV248">
        <f>(Table2[[#This Row],[Rank 1Y]]+Table2[[#This Row],[Rank 6M]]+Table2[[#This Row],[Rank Sharpe]])/3</f>
        <v>277.33333333333331</v>
      </c>
    </row>
    <row r="249" spans="1:48" x14ac:dyDescent="0.3">
      <c r="A249" t="s">
        <v>875</v>
      </c>
      <c r="B249" t="s">
        <v>876</v>
      </c>
      <c r="C249" t="s">
        <v>10251</v>
      </c>
      <c r="D249" t="s">
        <v>21</v>
      </c>
      <c r="E249">
        <v>17608.9785849</v>
      </c>
      <c r="F249">
        <v>776.85</v>
      </c>
      <c r="G249">
        <v>34.835377333878803</v>
      </c>
      <c r="H249">
        <f>(Table2[[#This Row],[1Y Return vs Nifty]]-AVERAGE(Table2[1Y Return vs Nifty]))/_xlfn.STDEV.P(Table2[1Y Return vs Nifty])</f>
        <v>-3.7904165865643671E-2</v>
      </c>
      <c r="I249">
        <v>3.0269142985592699</v>
      </c>
      <c r="J249">
        <f>(Table2[[#This Row],[1M Return vs Nifty]]-AVERAGE(Table2[1M Return vs Nifty]))/_xlfn.STDEV.P(Table2[1M Return vs Nifty])</f>
        <v>9.8676421791775507E-2</v>
      </c>
      <c r="K249">
        <v>21.836157367273501</v>
      </c>
      <c r="L249">
        <f>(Table2[[#This Row],[6M Return vs Nifty]]-AVERAGE(Table2[6M Return vs Nifty]))/_xlfn.STDEV.P(Table2[6M Return vs Nifty])</f>
        <v>0.5595734760093245</v>
      </c>
      <c r="M249">
        <v>2.4935031201242999</v>
      </c>
      <c r="N249">
        <f>(Table2[[#This Row],[1W Return vs Nifty]]-AVERAGE(Table2[1W Return vs Nifty]))/_xlfn.STDEV.P(Table2[1W Return vs Nifty])</f>
        <v>0.28083887696639381</v>
      </c>
      <c r="O249">
        <v>769.06</v>
      </c>
      <c r="P249">
        <v>722.88930183554498</v>
      </c>
      <c r="Q249">
        <v>606.62971249828502</v>
      </c>
      <c r="R249">
        <v>49.299272754175398</v>
      </c>
      <c r="S249" s="2">
        <f>(Table2[[#This Row],[Close Price]]-Table2[[#This Row],[20D EMA]])/Table2[[#This Row],[20D EMA]]</f>
        <v>1.0129248693209993E-2</v>
      </c>
      <c r="T249" s="2">
        <f>(Table2[[#This Row],[Close Price]]-Table2[[#This Row],[50D EMA]])/Table2[[#This Row],[50D EMA]]</f>
        <v>7.4645866286081691E-2</v>
      </c>
      <c r="U249" s="2">
        <f>(Table2[[#This Row],[Close Price]]-Table2[[#This Row],[200D EMA]])/Table2[[#This Row],[200D EMA]]</f>
        <v>0.28059998380345774</v>
      </c>
      <c r="V249">
        <v>1.1940122230799699</v>
      </c>
      <c r="W249">
        <v>750.55</v>
      </c>
      <c r="X249">
        <v>774.7</v>
      </c>
      <c r="Y249">
        <v>775</v>
      </c>
      <c r="Z249">
        <v>817.25</v>
      </c>
      <c r="AA249">
        <v>775</v>
      </c>
      <c r="AB249">
        <v>812</v>
      </c>
      <c r="AC249" s="2">
        <f>(Table2[[#This Row],[Close Price]]/Table2[[#This Row],[Day Low]])-1</f>
        <v>3.5040969955366208E-2</v>
      </c>
      <c r="AD249" s="2">
        <f>(Table2[[#This Row],[Day High]]/Table2[[#This Row],[Close Price]])-1</f>
        <v>-2.7675870502670286E-3</v>
      </c>
      <c r="AE249" s="2">
        <f>(Table2[[#This Row],[Close Price]]/Table2[[#This Row],[Current Week Low]])-1</f>
        <v>2.3870967741936866E-3</v>
      </c>
      <c r="AF249" s="2">
        <f>(Table2[[#This Row],[Current Week High]]/Table2[[#This Row],[Close Price]])-1</f>
        <v>5.2004891549205068E-2</v>
      </c>
      <c r="AG249" s="2">
        <f>(Table2[[#This Row],[Close Price]]/Table2[[#This Row],[Current Month Low]])-1</f>
        <v>2.3870967741936866E-3</v>
      </c>
      <c r="AH249" s="2">
        <f>(Table2[[#This Row],[Current Month High]]/Table2[[#This Row],[Close Price]])-1</f>
        <v>4.524683014739006E-2</v>
      </c>
      <c r="AI249">
        <v>8.0646199394992504</v>
      </c>
      <c r="AJ249">
        <v>70.249835634451003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0.05</v>
      </c>
      <c r="AM249" t="s">
        <v>10296</v>
      </c>
      <c r="AN249">
        <v>-1.28</v>
      </c>
      <c r="AO249" t="s">
        <v>10295</v>
      </c>
      <c r="AP249">
        <v>4.8912247085273003E-2</v>
      </c>
      <c r="AQ249">
        <f>(Table2[[#This Row],[Sharpe Ratio]]-AVERAGE(Table2[Sharpe Ratio]))/_xlfn.STDEV.P(Table2[Sharpe Ratio])</f>
        <v>-8.1529048342494151E-2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0.81965556055935607</v>
      </c>
      <c r="AS249">
        <f>_xlfn.RANK.AVG(Table2[[#This Row],[1Y Return vs Nifty Z-Score]],Table2[1Y Return vs Nifty Z-Score])</f>
        <v>300</v>
      </c>
      <c r="AT249">
        <f>_xlfn.RANK.AVG(Table2[[#This Row],[6M Return vs Nifty Z-Score]],Table2[6M Return vs Nifty Z-Score])</f>
        <v>172</v>
      </c>
      <c r="AU249">
        <f>_xlfn.RANK.AVG(Table2[[#This Row],[Sharpe Ratio Z-Score]],Table2[Sharpe Ratio Z-Score])</f>
        <v>360</v>
      </c>
      <c r="AV249">
        <f>(Table2[[#This Row],[Rank 1Y]]+Table2[[#This Row],[Rank 6M]]+Table2[[#This Row],[Rank Sharpe]])/3</f>
        <v>277.33333333333331</v>
      </c>
    </row>
    <row r="250" spans="1:48" x14ac:dyDescent="0.3">
      <c r="A250" t="s">
        <v>197</v>
      </c>
      <c r="B250" t="s">
        <v>198</v>
      </c>
      <c r="C250" t="s">
        <v>10252</v>
      </c>
      <c r="D250" t="s">
        <v>32</v>
      </c>
      <c r="E250">
        <v>135380.43628560999</v>
      </c>
      <c r="F250">
        <v>122.95</v>
      </c>
      <c r="G250">
        <v>75.294455741134399</v>
      </c>
      <c r="H250">
        <f>(Table2[[#This Row],[1Y Return vs Nifty]]-AVERAGE(Table2[1Y Return vs Nifty]))/_xlfn.STDEV.P(Table2[1Y Return vs Nifty])</f>
        <v>0.5300440036468862</v>
      </c>
      <c r="I250">
        <v>-3.0713087149863099</v>
      </c>
      <c r="J250">
        <f>(Table2[[#This Row],[1M Return vs Nifty]]-AVERAGE(Table2[1M Return vs Nifty]))/_xlfn.STDEV.P(Table2[1M Return vs Nifty])</f>
        <v>-0.50414996708662663</v>
      </c>
      <c r="K250">
        <v>-11.821422828629601</v>
      </c>
      <c r="L250">
        <f>(Table2[[#This Row],[6M Return vs Nifty]]-AVERAGE(Table2[6M Return vs Nifty]))/_xlfn.STDEV.P(Table2[6M Return vs Nifty])</f>
        <v>-0.59625793505456015</v>
      </c>
      <c r="M250">
        <v>4.4768019910221701</v>
      </c>
      <c r="N250">
        <f>(Table2[[#This Row],[1W Return vs Nifty]]-AVERAGE(Table2[1W Return vs Nifty]))/_xlfn.STDEV.P(Table2[1W Return vs Nifty])</f>
        <v>0.70458882593340111</v>
      </c>
      <c r="O250">
        <v>121.54</v>
      </c>
      <c r="P250">
        <v>122.839296266758</v>
      </c>
      <c r="Q250">
        <v>110.28229646195901</v>
      </c>
      <c r="R250">
        <v>55.503410236600203</v>
      </c>
      <c r="S250" s="2">
        <f>(Table2[[#This Row],[Close Price]]-Table2[[#This Row],[20D EMA]])/Table2[[#This Row],[20D EMA]]</f>
        <v>1.1601118973177525E-2</v>
      </c>
      <c r="T250" s="2">
        <f>(Table2[[#This Row],[Close Price]]-Table2[[#This Row],[50D EMA]])/Table2[[#This Row],[50D EMA]]</f>
        <v>9.0120781058205103E-4</v>
      </c>
      <c r="U250" s="2">
        <f>(Table2[[#This Row],[Close Price]]-Table2[[#This Row],[200D EMA]])/Table2[[#This Row],[200D EMA]]</f>
        <v>0.11486615662207052</v>
      </c>
      <c r="V250">
        <v>0.83885539222044203</v>
      </c>
      <c r="W250">
        <v>119.56</v>
      </c>
      <c r="X250">
        <v>121.65</v>
      </c>
      <c r="Y250">
        <v>121.88</v>
      </c>
      <c r="Z250">
        <v>128.80000000000001</v>
      </c>
      <c r="AA250">
        <v>121.88</v>
      </c>
      <c r="AB250">
        <v>125.7</v>
      </c>
      <c r="AC250" s="2">
        <f>(Table2[[#This Row],[Close Price]]/Table2[[#This Row],[Day Low]])-1</f>
        <v>2.8353964536634413E-2</v>
      </c>
      <c r="AD250" s="2">
        <f>(Table2[[#This Row],[Day High]]/Table2[[#This Row],[Close Price]])-1</f>
        <v>-1.0573403822692118E-2</v>
      </c>
      <c r="AE250" s="2">
        <f>(Table2[[#This Row],[Close Price]]/Table2[[#This Row],[Current Week Low]])-1</f>
        <v>8.779127010174026E-3</v>
      </c>
      <c r="AF250" s="2">
        <f>(Table2[[#This Row],[Current Week High]]/Table2[[#This Row],[Close Price]])-1</f>
        <v>4.7580317202114752E-2</v>
      </c>
      <c r="AG250" s="2">
        <f>(Table2[[#This Row],[Close Price]]/Table2[[#This Row],[Current Month Low]])-1</f>
        <v>8.779127010174026E-3</v>
      </c>
      <c r="AH250" s="2">
        <f>(Table2[[#This Row],[Current Month High]]/Table2[[#This Row],[Close Price]])-1</f>
        <v>2.2366815778771754E-2</v>
      </c>
      <c r="AI250">
        <v>16.226108174054499</v>
      </c>
      <c r="AJ250">
        <v>109.99146029035001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-0.09</v>
      </c>
      <c r="AM250" t="s">
        <v>10295</v>
      </c>
      <c r="AN250">
        <v>1.67</v>
      </c>
      <c r="AO250" t="s">
        <v>10296</v>
      </c>
      <c r="AP250">
        <v>0.12603489996077</v>
      </c>
      <c r="AQ250">
        <f>(Table2[[#This Row],[Sharpe Ratio]]-AVERAGE(Table2[Sharpe Ratio]))/_xlfn.STDEV.P(Table2[Sharpe Ratio])</f>
        <v>0.81008002544574653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150</v>
      </c>
      <c r="AT250">
        <f>_xlfn.RANK.AVG(Table2[[#This Row],[6M Return vs Nifty Z-Score]],Table2[6M Return vs Nifty Z-Score])</f>
        <v>525</v>
      </c>
      <c r="AU250">
        <f>_xlfn.RANK.AVG(Table2[[#This Row],[Sharpe Ratio Z-Score]],Table2[Sharpe Ratio Z-Score])</f>
        <v>159</v>
      </c>
      <c r="AV250">
        <f>(Table2[[#This Row],[Rank 1Y]]+Table2[[#This Row],[Rank 6M]]+Table2[[#This Row],[Rank Sharpe]])/3</f>
        <v>278</v>
      </c>
    </row>
    <row r="251" spans="1:48" x14ac:dyDescent="0.3">
      <c r="A251" t="s">
        <v>304</v>
      </c>
      <c r="B251" t="s">
        <v>305</v>
      </c>
      <c r="C251" t="s">
        <v>10257</v>
      </c>
      <c r="D251" t="s">
        <v>292</v>
      </c>
      <c r="E251">
        <v>89805.9588888</v>
      </c>
      <c r="F251">
        <v>924</v>
      </c>
      <c r="G251">
        <v>34.7107489095376</v>
      </c>
      <c r="H251">
        <f>(Table2[[#This Row],[1Y Return vs Nifty]]-AVERAGE(Table2[1Y Return vs Nifty]))/_xlfn.STDEV.P(Table2[1Y Return vs Nifty])</f>
        <v>-3.9653649251333536E-2</v>
      </c>
      <c r="I251">
        <v>-4.3308925046905902</v>
      </c>
      <c r="J251">
        <f>(Table2[[#This Row],[1M Return vs Nifty]]-AVERAGE(Table2[1M Return vs Nifty]))/_xlfn.STDEV.P(Table2[1M Return vs Nifty])</f>
        <v>-0.62866334512324451</v>
      </c>
      <c r="K251">
        <v>-0.21698426449812599</v>
      </c>
      <c r="L251">
        <f>(Table2[[#This Row],[6M Return vs Nifty]]-AVERAGE(Table2[6M Return vs Nifty]))/_xlfn.STDEV.P(Table2[6M Return vs Nifty])</f>
        <v>-0.19775113444335973</v>
      </c>
      <c r="M251">
        <v>-2.2719169973562399</v>
      </c>
      <c r="N251">
        <f>(Table2[[#This Row],[1W Return vs Nifty]]-AVERAGE(Table2[1W Return vs Nifty]))/_xlfn.STDEV.P(Table2[1W Return vs Nifty])</f>
        <v>-0.73733672995791144</v>
      </c>
      <c r="O251">
        <v>921.6</v>
      </c>
      <c r="P251">
        <v>892.428707920237</v>
      </c>
      <c r="Q251">
        <v>779.93060184407204</v>
      </c>
      <c r="R251">
        <v>48.824859764927801</v>
      </c>
      <c r="S251" s="2">
        <f>(Table2[[#This Row],[Close Price]]-Table2[[#This Row],[20D EMA]])/Table2[[#This Row],[20D EMA]]</f>
        <v>2.6041666666666418E-3</v>
      </c>
      <c r="T251" s="2">
        <f>(Table2[[#This Row],[Close Price]]-Table2[[#This Row],[50D EMA]])/Table2[[#This Row],[50D EMA]]</f>
        <v>3.5376822596102274E-2</v>
      </c>
      <c r="U251" s="2">
        <f>(Table2[[#This Row],[Close Price]]-Table2[[#This Row],[200D EMA]])/Table2[[#This Row],[200D EMA]]</f>
        <v>0.18472079158746882</v>
      </c>
      <c r="V251">
        <v>0.57055613225704305</v>
      </c>
      <c r="W251">
        <v>903.55</v>
      </c>
      <c r="X251">
        <v>921</v>
      </c>
      <c r="Y251">
        <v>909.45</v>
      </c>
      <c r="Z251">
        <v>960.95</v>
      </c>
      <c r="AA251">
        <v>909.45</v>
      </c>
      <c r="AB251">
        <v>934.95</v>
      </c>
      <c r="AC251" s="2">
        <f>(Table2[[#This Row],[Close Price]]/Table2[[#This Row],[Day Low]])-1</f>
        <v>2.2632947816944249E-2</v>
      </c>
      <c r="AD251" s="2">
        <f>(Table2[[#This Row],[Day High]]/Table2[[#This Row],[Close Price]])-1</f>
        <v>-3.2467532467532756E-3</v>
      </c>
      <c r="AE251" s="2">
        <f>(Table2[[#This Row],[Close Price]]/Table2[[#This Row],[Current Week Low]])-1</f>
        <v>1.599868052119402E-2</v>
      </c>
      <c r="AF251" s="2">
        <f>(Table2[[#This Row],[Current Week High]]/Table2[[#This Row],[Close Price]])-1</f>
        <v>3.998917748917763E-2</v>
      </c>
      <c r="AG251" s="2">
        <f>(Table2[[#This Row],[Close Price]]/Table2[[#This Row],[Current Month Low]])-1</f>
        <v>1.599868052119402E-2</v>
      </c>
      <c r="AH251" s="2">
        <f>(Table2[[#This Row],[Current Month High]]/Table2[[#This Row],[Close Price]])-1</f>
        <v>1.1850649350649389E-2</v>
      </c>
      <c r="AI251">
        <v>6.0497835497835304</v>
      </c>
      <c r="AJ251">
        <v>81.710914454277301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-0.02</v>
      </c>
      <c r="AM251" t="s">
        <v>10295</v>
      </c>
      <c r="AN251">
        <v>0.3</v>
      </c>
      <c r="AO251" t="s">
        <v>10296</v>
      </c>
      <c r="AP251">
        <v>0.12856144503976899</v>
      </c>
      <c r="AQ251">
        <f>(Table2[[#This Row],[Sharpe Ratio]]-AVERAGE(Table2[Sharpe Ratio]))/_xlfn.STDEV.P(Table2[Sharpe Ratio])</f>
        <v>0.83928921929190692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-0.76411563948394234</v>
      </c>
      <c r="AS251">
        <f>_xlfn.RANK.AVG(Table2[[#This Row],[1Y Return vs Nifty Z-Score]],Table2[1Y Return vs Nifty Z-Score])</f>
        <v>301</v>
      </c>
      <c r="AT251">
        <f>_xlfn.RANK.AVG(Table2[[#This Row],[6M Return vs Nifty Z-Score]],Table2[6M Return vs Nifty Z-Score])</f>
        <v>384</v>
      </c>
      <c r="AU251">
        <f>_xlfn.RANK.AVG(Table2[[#This Row],[Sharpe Ratio Z-Score]],Table2[Sharpe Ratio Z-Score])</f>
        <v>150</v>
      </c>
      <c r="AV251">
        <f>(Table2[[#This Row],[Rank 1Y]]+Table2[[#This Row],[Rank 6M]]+Table2[[#This Row],[Rank Sharpe]])/3</f>
        <v>278.33333333333331</v>
      </c>
    </row>
    <row r="252" spans="1:48" x14ac:dyDescent="0.3">
      <c r="A252" t="s">
        <v>370</v>
      </c>
      <c r="B252" t="s">
        <v>371</v>
      </c>
      <c r="C252" t="s">
        <v>10262</v>
      </c>
      <c r="D252" t="s">
        <v>372</v>
      </c>
      <c r="E252">
        <v>66619.877105849999</v>
      </c>
      <c r="F252">
        <v>5244.55</v>
      </c>
      <c r="G252">
        <v>20.5302803539015</v>
      </c>
      <c r="H252">
        <f>(Table2[[#This Row],[1Y Return vs Nifty]]-AVERAGE(Table2[1Y Return vs Nifty]))/_xlfn.STDEV.P(Table2[1Y Return vs Nifty])</f>
        <v>-0.2387133282172097</v>
      </c>
      <c r="I252">
        <v>-13.764108562197899</v>
      </c>
      <c r="J252">
        <f>(Table2[[#This Row],[1M Return vs Nifty]]-AVERAGE(Table2[1M Return vs Nifty]))/_xlfn.STDEV.P(Table2[1M Return vs Nifty])</f>
        <v>-1.5611631174053731</v>
      </c>
      <c r="K252">
        <v>13.570161996003099</v>
      </c>
      <c r="L252">
        <f>(Table2[[#This Row],[6M Return vs Nifty]]-AVERAGE(Table2[6M Return vs Nifty]))/_xlfn.STDEV.P(Table2[6M Return vs Nifty])</f>
        <v>0.27571180092116837</v>
      </c>
      <c r="M252">
        <v>-1.9141592329022501</v>
      </c>
      <c r="N252">
        <f>(Table2[[#This Row],[1W Return vs Nifty]]-AVERAGE(Table2[1W Return vs Nifty]))/_xlfn.STDEV.P(Table2[1W Return vs Nifty])</f>
        <v>-0.6608985104568349</v>
      </c>
      <c r="O252">
        <v>5570.63</v>
      </c>
      <c r="P252">
        <v>5560.3132281309599</v>
      </c>
      <c r="Q252">
        <v>4772.0738987955701</v>
      </c>
      <c r="R252">
        <v>27.9166600810867</v>
      </c>
      <c r="S252" s="2">
        <f>(Table2[[#This Row],[Close Price]]-Table2[[#This Row],[20D EMA]])/Table2[[#This Row],[20D EMA]]</f>
        <v>-5.8535569585486724E-2</v>
      </c>
      <c r="T252" s="2">
        <f>(Table2[[#This Row],[Close Price]]-Table2[[#This Row],[50D EMA]])/Table2[[#This Row],[50D EMA]]</f>
        <v>-5.6788748254943219E-2</v>
      </c>
      <c r="U252" s="2">
        <f>(Table2[[#This Row],[Close Price]]-Table2[[#This Row],[200D EMA]])/Table2[[#This Row],[200D EMA]]</f>
        <v>9.9008546645448822E-2</v>
      </c>
      <c r="V252">
        <v>0.823428313121639</v>
      </c>
      <c r="W252">
        <v>5150.05</v>
      </c>
      <c r="X252">
        <v>5283.1</v>
      </c>
      <c r="Y252">
        <v>5228</v>
      </c>
      <c r="Z252">
        <v>5490</v>
      </c>
      <c r="AA252">
        <v>5228</v>
      </c>
      <c r="AB252">
        <v>5412.8</v>
      </c>
      <c r="AC252" s="2">
        <f>(Table2[[#This Row],[Close Price]]/Table2[[#This Row],[Day Low]])-1</f>
        <v>1.8349336414209549E-2</v>
      </c>
      <c r="AD252" s="2">
        <f>(Table2[[#This Row],[Day High]]/Table2[[#This Row],[Close Price]])-1</f>
        <v>7.3504876490833038E-3</v>
      </c>
      <c r="AE252" s="2">
        <f>(Table2[[#This Row],[Close Price]]/Table2[[#This Row],[Current Week Low]])-1</f>
        <v>3.1656465187452909E-3</v>
      </c>
      <c r="AF252" s="2">
        <f>(Table2[[#This Row],[Current Week High]]/Table2[[#This Row],[Close Price]])-1</f>
        <v>4.680096481108964E-2</v>
      </c>
      <c r="AG252" s="2">
        <f>(Table2[[#This Row],[Close Price]]/Table2[[#This Row],[Current Month Low]])-1</f>
        <v>3.1656465187452909E-3</v>
      </c>
      <c r="AH252" s="2">
        <f>(Table2[[#This Row],[Current Month High]]/Table2[[#This Row],[Close Price]])-1</f>
        <v>3.2080922100084841E-2</v>
      </c>
      <c r="AI252">
        <v>23.1754869340553</v>
      </c>
      <c r="AJ252">
        <v>52.0115358975102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-0.11</v>
      </c>
      <c r="AM252" t="s">
        <v>10295</v>
      </c>
      <c r="AN252">
        <v>-10.31</v>
      </c>
      <c r="AO252" t="s">
        <v>10295</v>
      </c>
      <c r="AP252">
        <v>9.2263171386702994E-2</v>
      </c>
      <c r="AQ252">
        <f>(Table2[[#This Row],[Sharpe Ratio]]-AVERAGE(Table2[Sharpe Ratio]))/_xlfn.STDEV.P(Table2[Sharpe Ratio])</f>
        <v>0.41964766204193898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-1.7654154931163104</v>
      </c>
      <c r="AS252">
        <f>_xlfn.RANK.AVG(Table2[[#This Row],[1Y Return vs Nifty Z-Score]],Table2[1Y Return vs Nifty Z-Score])</f>
        <v>368</v>
      </c>
      <c r="AT252">
        <f>_xlfn.RANK.AVG(Table2[[#This Row],[6M Return vs Nifty Z-Score]],Table2[6M Return vs Nifty Z-Score])</f>
        <v>236</v>
      </c>
      <c r="AU252">
        <f>_xlfn.RANK.AVG(Table2[[#This Row],[Sharpe Ratio Z-Score]],Table2[Sharpe Ratio Z-Score])</f>
        <v>231</v>
      </c>
      <c r="AV252">
        <f>(Table2[[#This Row],[Rank 1Y]]+Table2[[#This Row],[Rank 6M]]+Table2[[#This Row],[Rank Sharpe]])/3</f>
        <v>278.33333333333331</v>
      </c>
    </row>
    <row r="253" spans="1:48" x14ac:dyDescent="0.3">
      <c r="A253" t="s">
        <v>435</v>
      </c>
      <c r="B253" t="s">
        <v>436</v>
      </c>
      <c r="C253" t="s">
        <v>10252</v>
      </c>
      <c r="D253" t="s">
        <v>32</v>
      </c>
      <c r="E253">
        <v>54820.132513079901</v>
      </c>
      <c r="F253">
        <v>63.15</v>
      </c>
      <c r="G253">
        <v>80.306146256452394</v>
      </c>
      <c r="H253">
        <f>(Table2[[#This Row],[1Y Return vs Nifty]]-AVERAGE(Table2[1Y Return vs Nifty]))/_xlfn.STDEV.P(Table2[1Y Return vs Nifty])</f>
        <v>0.60039608694663127</v>
      </c>
      <c r="I253">
        <v>-2.6499640137287699</v>
      </c>
      <c r="J253">
        <f>(Table2[[#This Row],[1M Return vs Nifty]]-AVERAGE(Table2[1M Return vs Nifty]))/_xlfn.STDEV.P(Table2[1M Return vs Nifty])</f>
        <v>-0.4624988657464586</v>
      </c>
      <c r="K253">
        <v>-9.2258093243182699</v>
      </c>
      <c r="L253">
        <f>(Table2[[#This Row],[6M Return vs Nifty]]-AVERAGE(Table2[6M Return vs Nifty]))/_xlfn.STDEV.P(Table2[6M Return vs Nifty])</f>
        <v>-0.5071222455069847</v>
      </c>
      <c r="M253">
        <v>-0.85205274717573398</v>
      </c>
      <c r="N253">
        <f>(Table2[[#This Row],[1W Return vs Nifty]]-AVERAGE(Table2[1W Return vs Nifty]))/_xlfn.STDEV.P(Table2[1W Return vs Nifty])</f>
        <v>-0.43396974257003318</v>
      </c>
      <c r="O253">
        <v>63.55</v>
      </c>
      <c r="P253">
        <v>63.522532498428397</v>
      </c>
      <c r="Q253">
        <v>57.101714871892703</v>
      </c>
      <c r="R253">
        <v>45.395013277143399</v>
      </c>
      <c r="S253" s="2">
        <f>(Table2[[#This Row],[Close Price]]-Table2[[#This Row],[20D EMA]])/Table2[[#This Row],[20D EMA]]</f>
        <v>-6.2942564909519846E-3</v>
      </c>
      <c r="T253" s="2">
        <f>(Table2[[#This Row],[Close Price]]-Table2[[#This Row],[50D EMA]])/Table2[[#This Row],[50D EMA]]</f>
        <v>-5.8645725190130827E-3</v>
      </c>
      <c r="U253" s="2">
        <f>(Table2[[#This Row],[Close Price]]-Table2[[#This Row],[200D EMA]])/Table2[[#This Row],[200D EMA]]</f>
        <v>0.10592125195673335</v>
      </c>
      <c r="V253">
        <v>0.87612589823092402</v>
      </c>
      <c r="W253">
        <v>62.02</v>
      </c>
      <c r="X253">
        <v>63.39</v>
      </c>
      <c r="Y253">
        <v>62.86</v>
      </c>
      <c r="Z253">
        <v>67.069999999999993</v>
      </c>
      <c r="AA253">
        <v>62.86</v>
      </c>
      <c r="AB253">
        <v>64.38</v>
      </c>
      <c r="AC253" s="2">
        <f>(Table2[[#This Row],[Close Price]]/Table2[[#This Row],[Day Low]])-1</f>
        <v>1.8219929055143469E-2</v>
      </c>
      <c r="AD253" s="2">
        <f>(Table2[[#This Row],[Day High]]/Table2[[#This Row],[Close Price]])-1</f>
        <v>3.8004750593825243E-3</v>
      </c>
      <c r="AE253" s="2">
        <f>(Table2[[#This Row],[Close Price]]/Table2[[#This Row],[Current Week Low]])-1</f>
        <v>4.6134266624244802E-3</v>
      </c>
      <c r="AF253" s="2">
        <f>(Table2[[#This Row],[Current Week High]]/Table2[[#This Row],[Close Price]])-1</f>
        <v>6.2074425969912861E-2</v>
      </c>
      <c r="AG253" s="2">
        <f>(Table2[[#This Row],[Close Price]]/Table2[[#This Row],[Current Month Low]])-1</f>
        <v>4.6134266624244802E-3</v>
      </c>
      <c r="AH253" s="2">
        <f>(Table2[[#This Row],[Current Month High]]/Table2[[#This Row],[Close Price]])-1</f>
        <v>1.9477434679334937E-2</v>
      </c>
      <c r="AI253">
        <v>21.773555027711801</v>
      </c>
      <c r="AJ253">
        <v>113.344594594594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-0.03</v>
      </c>
      <c r="AM253" t="s">
        <v>10295</v>
      </c>
      <c r="AN253">
        <v>-3.69</v>
      </c>
      <c r="AO253" t="s">
        <v>10295</v>
      </c>
      <c r="AP253">
        <v>0.10187761086000401</v>
      </c>
      <c r="AQ253">
        <f>(Table2[[#This Row],[Sharpe Ratio]]-AVERAGE(Table2[Sharpe Ratio]))/_xlfn.STDEV.P(Table2[Sharpe Ratio])</f>
        <v>0.53079945926579419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-0.27239530761105102</v>
      </c>
      <c r="AS253">
        <f>_xlfn.RANK.AVG(Table2[[#This Row],[1Y Return vs Nifty Z-Score]],Table2[1Y Return vs Nifty Z-Score])</f>
        <v>136</v>
      </c>
      <c r="AT253">
        <f>_xlfn.RANK.AVG(Table2[[#This Row],[6M Return vs Nifty Z-Score]],Table2[6M Return vs Nifty Z-Score])</f>
        <v>494</v>
      </c>
      <c r="AU253">
        <f>_xlfn.RANK.AVG(Table2[[#This Row],[Sharpe Ratio Z-Score]],Table2[Sharpe Ratio Z-Score])</f>
        <v>207</v>
      </c>
      <c r="AV253">
        <f>(Table2[[#This Row],[Rank 1Y]]+Table2[[#This Row],[Rank 6M]]+Table2[[#This Row],[Rank Sharpe]])/3</f>
        <v>279</v>
      </c>
    </row>
    <row r="254" spans="1:48" x14ac:dyDescent="0.3">
      <c r="A254" t="s">
        <v>718</v>
      </c>
      <c r="B254" t="s">
        <v>719</v>
      </c>
      <c r="C254" t="s">
        <v>10255</v>
      </c>
      <c r="D254" t="s">
        <v>46</v>
      </c>
      <c r="E254">
        <v>23314.058833449999</v>
      </c>
      <c r="F254">
        <v>906.85</v>
      </c>
      <c r="G254">
        <v>18.271757645222198</v>
      </c>
      <c r="H254">
        <f>(Table2[[#This Row],[1Y Return vs Nifty]]-AVERAGE(Table2[1Y Return vs Nifty]))/_xlfn.STDEV.P(Table2[1Y Return vs Nifty])</f>
        <v>-0.27041755601214773</v>
      </c>
      <c r="I254">
        <v>-0.94795589055618601</v>
      </c>
      <c r="J254">
        <f>(Table2[[#This Row],[1M Return vs Nifty]]-AVERAGE(Table2[1M Return vs Nifty]))/_xlfn.STDEV.P(Table2[1M Return vs Nifty])</f>
        <v>-0.29425060580994666</v>
      </c>
      <c r="K254">
        <v>21.9640201168293</v>
      </c>
      <c r="L254">
        <f>(Table2[[#This Row],[6M Return vs Nifty]]-AVERAGE(Table2[6M Return vs Nifty]))/_xlfn.STDEV.P(Table2[6M Return vs Nifty])</f>
        <v>0.56396439720393787</v>
      </c>
      <c r="M254">
        <v>1.6827327493194999</v>
      </c>
      <c r="N254">
        <f>(Table2[[#This Row],[1W Return vs Nifty]]-AVERAGE(Table2[1W Return vs Nifty]))/_xlfn.STDEV.P(Table2[1W Return vs Nifty])</f>
        <v>0.10761036950651773</v>
      </c>
      <c r="O254">
        <v>885.78</v>
      </c>
      <c r="P254">
        <v>852.92442531485096</v>
      </c>
      <c r="Q254">
        <v>735.15003183895396</v>
      </c>
      <c r="R254">
        <v>59.761854635242102</v>
      </c>
      <c r="S254" s="2">
        <f>(Table2[[#This Row],[Close Price]]-Table2[[#This Row],[20D EMA]])/Table2[[#This Row],[20D EMA]]</f>
        <v>2.3786944839576475E-2</v>
      </c>
      <c r="T254" s="2">
        <f>(Table2[[#This Row],[Close Price]]-Table2[[#This Row],[50D EMA]])/Table2[[#This Row],[50D EMA]]</f>
        <v>6.3224329242585378E-2</v>
      </c>
      <c r="U254" s="2">
        <f>(Table2[[#This Row],[Close Price]]-Table2[[#This Row],[200D EMA]])/Table2[[#This Row],[200D EMA]]</f>
        <v>0.23355772389962925</v>
      </c>
      <c r="V254">
        <v>1.11010043991338</v>
      </c>
      <c r="W254">
        <v>888.75</v>
      </c>
      <c r="X254">
        <v>900</v>
      </c>
      <c r="Y254">
        <v>870.05</v>
      </c>
      <c r="Z254">
        <v>954.45</v>
      </c>
      <c r="AA254">
        <v>900.5</v>
      </c>
      <c r="AB254">
        <v>954.45</v>
      </c>
      <c r="AC254" s="2">
        <f>(Table2[[#This Row],[Close Price]]/Table2[[#This Row],[Day Low]])-1</f>
        <v>2.0365682137833963E-2</v>
      </c>
      <c r="AD254" s="2">
        <f>(Table2[[#This Row],[Day High]]/Table2[[#This Row],[Close Price]])-1</f>
        <v>-7.5536196724926841E-3</v>
      </c>
      <c r="AE254" s="2">
        <f>(Table2[[#This Row],[Close Price]]/Table2[[#This Row],[Current Week Low]])-1</f>
        <v>4.2296419745991631E-2</v>
      </c>
      <c r="AF254" s="2">
        <f>(Table2[[#This Row],[Current Week High]]/Table2[[#This Row],[Close Price]])-1</f>
        <v>5.2489386337321475E-2</v>
      </c>
      <c r="AG254" s="2">
        <f>(Table2[[#This Row],[Close Price]]/Table2[[#This Row],[Current Month Low]])-1</f>
        <v>7.0516379789007377E-3</v>
      </c>
      <c r="AH254" s="2">
        <f>(Table2[[#This Row],[Current Month High]]/Table2[[#This Row],[Close Price]])-1</f>
        <v>5.2489386337321475E-2</v>
      </c>
      <c r="AI254">
        <v>6.8313392512543398</v>
      </c>
      <c r="AJ254">
        <v>64.866830288155597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0.11</v>
      </c>
      <c r="AM254" t="s">
        <v>10296</v>
      </c>
      <c r="AN254">
        <v>2.34</v>
      </c>
      <c r="AO254" t="s">
        <v>10296</v>
      </c>
      <c r="AP254">
        <v>6.9777512670542996E-2</v>
      </c>
      <c r="AQ254">
        <f>(Table2[[#This Row],[Sharpe Ratio]]-AVERAGE(Table2[Sharpe Ratio]))/_xlfn.STDEV.P(Table2[Sharpe Ratio])</f>
        <v>0.15969268650707155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0.2665992913954327</v>
      </c>
      <c r="AS254">
        <f>_xlfn.RANK.AVG(Table2[[#This Row],[1Y Return vs Nifty Z-Score]],Table2[1Y Return vs Nifty Z-Score])</f>
        <v>381</v>
      </c>
      <c r="AT254">
        <f>_xlfn.RANK.AVG(Table2[[#This Row],[6M Return vs Nifty Z-Score]],Table2[6M Return vs Nifty Z-Score])</f>
        <v>170</v>
      </c>
      <c r="AU254">
        <f>_xlfn.RANK.AVG(Table2[[#This Row],[Sharpe Ratio Z-Score]],Table2[Sharpe Ratio Z-Score])</f>
        <v>287</v>
      </c>
      <c r="AV254">
        <f>(Table2[[#This Row],[Rank 1Y]]+Table2[[#This Row],[Rank 6M]]+Table2[[#This Row],[Rank Sharpe]])/3</f>
        <v>279.33333333333331</v>
      </c>
    </row>
    <row r="255" spans="1:48" x14ac:dyDescent="0.3">
      <c r="A255" t="s">
        <v>345</v>
      </c>
      <c r="B255" t="s">
        <v>346</v>
      </c>
      <c r="C255" t="s">
        <v>10252</v>
      </c>
      <c r="D255" t="s">
        <v>37</v>
      </c>
      <c r="E255">
        <v>72272.508000000002</v>
      </c>
      <c r="F255">
        <v>411.95</v>
      </c>
      <c r="G255">
        <v>70.929710650272597</v>
      </c>
      <c r="H255">
        <f>(Table2[[#This Row],[1Y Return vs Nifty]]-AVERAGE(Table2[1Y Return vs Nifty]))/_xlfn.STDEV.P(Table2[1Y Return vs Nifty])</f>
        <v>0.46877347840676586</v>
      </c>
      <c r="I255">
        <v>8.9608901705760609</v>
      </c>
      <c r="J255">
        <f>(Table2[[#This Row],[1M Return vs Nifty]]-AVERAGE(Table2[1M Return vs Nifty]))/_xlfn.STDEV.P(Table2[1M Return vs Nifty])</f>
        <v>0.68526652167394542</v>
      </c>
      <c r="K255">
        <v>-3.58618258602863</v>
      </c>
      <c r="L255">
        <f>(Table2[[#This Row],[6M Return vs Nifty]]-AVERAGE(Table2[6M Return vs Nifty]))/_xlfn.STDEV.P(Table2[6M Return vs Nifty])</f>
        <v>-0.31345241859576861</v>
      </c>
      <c r="M255">
        <v>10.6226551532936</v>
      </c>
      <c r="N255">
        <f>(Table2[[#This Row],[1W Return vs Nifty]]-AVERAGE(Table2[1W Return vs Nifty]))/_xlfn.STDEV.P(Table2[1W Return vs Nifty])</f>
        <v>2.0177065824580285</v>
      </c>
      <c r="O255">
        <v>400.22</v>
      </c>
      <c r="P255">
        <v>386.80073688569303</v>
      </c>
      <c r="Q255">
        <v>335.04690927116798</v>
      </c>
      <c r="R255">
        <v>55.426577839092602</v>
      </c>
      <c r="S255" s="2">
        <f>(Table2[[#This Row],[Close Price]]-Table2[[#This Row],[20D EMA]])/Table2[[#This Row],[20D EMA]]</f>
        <v>2.9308880115936138E-2</v>
      </c>
      <c r="T255" s="2">
        <f>(Table2[[#This Row],[Close Price]]-Table2[[#This Row],[50D EMA]])/Table2[[#This Row],[50D EMA]]</f>
        <v>6.5018653575468877E-2</v>
      </c>
      <c r="U255" s="2">
        <f>(Table2[[#This Row],[Close Price]]-Table2[[#This Row],[200D EMA]])/Table2[[#This Row],[200D EMA]]</f>
        <v>0.22952932440451498</v>
      </c>
      <c r="V255">
        <v>2.0508620342528801</v>
      </c>
      <c r="W255">
        <v>401</v>
      </c>
      <c r="X255">
        <v>415.8</v>
      </c>
      <c r="Y255">
        <v>400.9</v>
      </c>
      <c r="Z255">
        <v>442.5</v>
      </c>
      <c r="AA255">
        <v>409.65</v>
      </c>
      <c r="AB255">
        <v>442.5</v>
      </c>
      <c r="AC255" s="2">
        <f>(Table2[[#This Row],[Close Price]]/Table2[[#This Row],[Day Low]])-1</f>
        <v>2.7306733167082209E-2</v>
      </c>
      <c r="AD255" s="2">
        <f>(Table2[[#This Row],[Day High]]/Table2[[#This Row],[Close Price]])-1</f>
        <v>9.3457943925234765E-3</v>
      </c>
      <c r="AE255" s="2">
        <f>(Table2[[#This Row],[Close Price]]/Table2[[#This Row],[Current Week Low]])-1</f>
        <v>2.7562983287602982E-2</v>
      </c>
      <c r="AF255" s="2">
        <f>(Table2[[#This Row],[Current Week High]]/Table2[[#This Row],[Close Price]])-1</f>
        <v>7.4159485374438727E-2</v>
      </c>
      <c r="AG255" s="2">
        <f>(Table2[[#This Row],[Close Price]]/Table2[[#This Row],[Current Month Low]])-1</f>
        <v>5.6145490052483815E-3</v>
      </c>
      <c r="AH255" s="2">
        <f>(Table2[[#This Row],[Current Month High]]/Table2[[#This Row],[Close Price]])-1</f>
        <v>7.4159485374438727E-2</v>
      </c>
      <c r="AI255">
        <v>13.557470566816299</v>
      </c>
      <c r="AJ255">
        <v>111.79948586118201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0.13</v>
      </c>
      <c r="AM255" t="s">
        <v>10296</v>
      </c>
      <c r="AN255">
        <v>0.88</v>
      </c>
      <c r="AO255" t="s">
        <v>10296</v>
      </c>
      <c r="AP255">
        <v>8.3323702991981996E-2</v>
      </c>
      <c r="AQ255">
        <f>(Table2[[#This Row],[Sharpe Ratio]]-AVERAGE(Table2[Sharpe Ratio]))/_xlfn.STDEV.P(Table2[Sharpe Ratio])</f>
        <v>0.31629915368028239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3.1745933176232537</v>
      </c>
      <c r="AS255">
        <f>_xlfn.RANK.AVG(Table2[[#This Row],[1Y Return vs Nifty Z-Score]],Table2[1Y Return vs Nifty Z-Score])</f>
        <v>165</v>
      </c>
      <c r="AT255">
        <f>_xlfn.RANK.AVG(Table2[[#This Row],[6M Return vs Nifty Z-Score]],Table2[6M Return vs Nifty Z-Score])</f>
        <v>426</v>
      </c>
      <c r="AU255">
        <f>_xlfn.RANK.AVG(Table2[[#This Row],[Sharpe Ratio Z-Score]],Table2[Sharpe Ratio Z-Score])</f>
        <v>254</v>
      </c>
      <c r="AV255">
        <f>(Table2[[#This Row],[Rank 1Y]]+Table2[[#This Row],[Rank 6M]]+Table2[[#This Row],[Rank Sharpe]])/3</f>
        <v>281.66666666666669</v>
      </c>
    </row>
    <row r="256" spans="1:48" x14ac:dyDescent="0.3">
      <c r="A256" t="s">
        <v>1949</v>
      </c>
      <c r="B256" t="s">
        <v>1950</v>
      </c>
      <c r="C256" t="s">
        <v>10265</v>
      </c>
      <c r="D256" t="s">
        <v>289</v>
      </c>
      <c r="E256">
        <v>3415.6676831999998</v>
      </c>
      <c r="F256">
        <v>333.6</v>
      </c>
      <c r="G256">
        <v>34.884872905327697</v>
      </c>
      <c r="H256">
        <f>(Table2[[#This Row],[1Y Return vs Nifty]]-AVERAGE(Table2[1Y Return vs Nifty]))/_xlfn.STDEV.P(Table2[1Y Return vs Nifty])</f>
        <v>-3.7209367063742768E-2</v>
      </c>
      <c r="I256">
        <v>12.3071755125794</v>
      </c>
      <c r="J256">
        <f>(Table2[[#This Row],[1M Return vs Nifty]]-AVERAGE(Table2[1M Return vs Nifty]))/_xlfn.STDEV.P(Table2[1M Return vs Nifty])</f>
        <v>1.0160561803000507</v>
      </c>
      <c r="K256">
        <v>23.3246129850878</v>
      </c>
      <c r="L256">
        <f>(Table2[[#This Row],[6M Return vs Nifty]]-AVERAGE(Table2[6M Return vs Nifty]))/_xlfn.STDEV.P(Table2[6M Return vs Nifty])</f>
        <v>0.610688373367682</v>
      </c>
      <c r="M256">
        <v>6.9206651698768402</v>
      </c>
      <c r="N256">
        <f>(Table2[[#This Row],[1W Return vs Nifty]]-AVERAGE(Table2[1W Return vs Nifty]))/_xlfn.STDEV.P(Table2[1W Return vs Nifty])</f>
        <v>1.2267425529978391</v>
      </c>
      <c r="O256">
        <v>321.77999999999997</v>
      </c>
      <c r="P256">
        <v>303.06912058542099</v>
      </c>
      <c r="Q256">
        <v>259.37552724466798</v>
      </c>
      <c r="R256">
        <v>57.070660146862103</v>
      </c>
      <c r="S256" s="2">
        <f>(Table2[[#This Row],[Close Price]]-Table2[[#This Row],[20D EMA]])/Table2[[#This Row],[20D EMA]]</f>
        <v>3.6733171732239576E-2</v>
      </c>
      <c r="T256" s="2">
        <f>(Table2[[#This Row],[Close Price]]-Table2[[#This Row],[50D EMA]])/Table2[[#This Row],[50D EMA]]</f>
        <v>0.10073899761085627</v>
      </c>
      <c r="U256" s="2">
        <f>(Table2[[#This Row],[Close Price]]-Table2[[#This Row],[200D EMA]])/Table2[[#This Row],[200D EMA]]</f>
        <v>0.28616606024405833</v>
      </c>
      <c r="V256">
        <v>1.21090514183619</v>
      </c>
      <c r="W256">
        <v>327.55</v>
      </c>
      <c r="X256">
        <v>343.9</v>
      </c>
      <c r="Y256">
        <v>331</v>
      </c>
      <c r="Z256">
        <v>355.5</v>
      </c>
      <c r="AA256">
        <v>331</v>
      </c>
      <c r="AB256">
        <v>346.9</v>
      </c>
      <c r="AC256" s="2">
        <f>(Table2[[#This Row],[Close Price]]/Table2[[#This Row],[Day Low]])-1</f>
        <v>1.8470462524805331E-2</v>
      </c>
      <c r="AD256" s="2">
        <f>(Table2[[#This Row],[Day High]]/Table2[[#This Row],[Close Price]])-1</f>
        <v>3.0875299760191766E-2</v>
      </c>
      <c r="AE256" s="2">
        <f>(Table2[[#This Row],[Close Price]]/Table2[[#This Row],[Current Week Low]])-1</f>
        <v>7.8549848942599532E-3</v>
      </c>
      <c r="AF256" s="2">
        <f>(Table2[[#This Row],[Current Week High]]/Table2[[#This Row],[Close Price]])-1</f>
        <v>6.5647482014388414E-2</v>
      </c>
      <c r="AG256" s="2">
        <f>(Table2[[#This Row],[Close Price]]/Table2[[#This Row],[Current Month Low]])-1</f>
        <v>7.8549848942599532E-3</v>
      </c>
      <c r="AH256" s="2">
        <f>(Table2[[#This Row],[Current Month High]]/Table2[[#This Row],[Close Price]])-1</f>
        <v>3.9868105515587393E-2</v>
      </c>
      <c r="AI256">
        <v>6.5647482014388396</v>
      </c>
      <c r="AJ256">
        <v>76.835409488470702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0.11</v>
      </c>
      <c r="AM256" t="s">
        <v>10296</v>
      </c>
      <c r="AN256">
        <v>9.85</v>
      </c>
      <c r="AO256" t="s">
        <v>10296</v>
      </c>
      <c r="AP256">
        <v>3.9356447887170999E-2</v>
      </c>
      <c r="AQ256">
        <f>(Table2[[#This Row],[Sharpe Ratio]]-AVERAGE(Table2[Sharpe Ratio]))/_xlfn.STDEV.P(Table2[Sharpe Ratio])</f>
        <v>-0.19200290984308943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2.6242748297587397</v>
      </c>
      <c r="AS256">
        <f>_xlfn.RANK.AVG(Table2[[#This Row],[1Y Return vs Nifty Z-Score]],Table2[1Y Return vs Nifty Z-Score])</f>
        <v>298</v>
      </c>
      <c r="AT256">
        <f>_xlfn.RANK.AVG(Table2[[#This Row],[6M Return vs Nifty Z-Score]],Table2[6M Return vs Nifty Z-Score])</f>
        <v>160</v>
      </c>
      <c r="AU256">
        <f>_xlfn.RANK.AVG(Table2[[#This Row],[Sharpe Ratio Z-Score]],Table2[Sharpe Ratio Z-Score])</f>
        <v>387</v>
      </c>
      <c r="AV256">
        <f>(Table2[[#This Row],[Rank 1Y]]+Table2[[#This Row],[Rank 6M]]+Table2[[#This Row],[Rank Sharpe]])/3</f>
        <v>281.66666666666669</v>
      </c>
    </row>
    <row r="257" spans="1:48" x14ac:dyDescent="0.3">
      <c r="A257" t="s">
        <v>429</v>
      </c>
      <c r="B257" t="s">
        <v>430</v>
      </c>
      <c r="C257" t="s">
        <v>10250</v>
      </c>
      <c r="D257" t="s">
        <v>431</v>
      </c>
      <c r="E257">
        <v>55162.503236199998</v>
      </c>
      <c r="F257">
        <v>367.75</v>
      </c>
      <c r="G257">
        <v>31.039025444747001</v>
      </c>
      <c r="H257">
        <f>(Table2[[#This Row],[1Y Return vs Nifty]]-AVERAGE(Table2[1Y Return vs Nifty]))/_xlfn.STDEV.P(Table2[1Y Return vs Nifty])</f>
        <v>-9.1195817359889741E-2</v>
      </c>
      <c r="I257">
        <v>7.3473429482043704</v>
      </c>
      <c r="J257">
        <f>(Table2[[#This Row],[1M Return vs Nifty]]-AVERAGE(Table2[1M Return vs Nifty]))/_xlfn.STDEV.P(Table2[1M Return vs Nifty])</f>
        <v>0.52576286902192992</v>
      </c>
      <c r="K257">
        <v>23.1368295489019</v>
      </c>
      <c r="L257">
        <f>(Table2[[#This Row],[6M Return vs Nifty]]-AVERAGE(Table2[6M Return vs Nifty]))/_xlfn.STDEV.P(Table2[6M Return vs Nifty])</f>
        <v>0.60423972219436928</v>
      </c>
      <c r="M257">
        <v>4.7063405330921304</v>
      </c>
      <c r="N257">
        <f>(Table2[[#This Row],[1W Return vs Nifty]]-AVERAGE(Table2[1W Return vs Nifty]))/_xlfn.STDEV.P(Table2[1W Return vs Nifty])</f>
        <v>0.75363183549457358</v>
      </c>
      <c r="O257">
        <v>350.74</v>
      </c>
      <c r="P257">
        <v>332.342562253175</v>
      </c>
      <c r="Q257">
        <v>285.73415923238798</v>
      </c>
      <c r="R257">
        <v>65.611462931659204</v>
      </c>
      <c r="S257" s="2">
        <f>(Table2[[#This Row],[Close Price]]-Table2[[#This Row],[20D EMA]])/Table2[[#This Row],[20D EMA]]</f>
        <v>4.8497462507840539E-2</v>
      </c>
      <c r="T257" s="2">
        <f>(Table2[[#This Row],[Close Price]]-Table2[[#This Row],[50D EMA]])/Table2[[#This Row],[50D EMA]]</f>
        <v>0.10653898046273107</v>
      </c>
      <c r="U257" s="2">
        <f>(Table2[[#This Row],[Close Price]]-Table2[[#This Row],[200D EMA]])/Table2[[#This Row],[200D EMA]]</f>
        <v>0.28703547727000478</v>
      </c>
      <c r="V257">
        <v>1.1490510762935799</v>
      </c>
      <c r="W257">
        <v>360.25</v>
      </c>
      <c r="X257">
        <v>366.6</v>
      </c>
      <c r="Y257">
        <v>362.2</v>
      </c>
      <c r="Z257">
        <v>376.45</v>
      </c>
      <c r="AA257">
        <v>364.3</v>
      </c>
      <c r="AB257">
        <v>372.9</v>
      </c>
      <c r="AC257" s="2">
        <f>(Table2[[#This Row],[Close Price]]/Table2[[#This Row],[Day Low]])-1</f>
        <v>2.0818875780707735E-2</v>
      </c>
      <c r="AD257" s="2">
        <f>(Table2[[#This Row],[Day High]]/Table2[[#This Row],[Close Price]])-1</f>
        <v>-3.1271244051664926E-3</v>
      </c>
      <c r="AE257" s="2">
        <f>(Table2[[#This Row],[Close Price]]/Table2[[#This Row],[Current Week Low]])-1</f>
        <v>1.5323025952512559E-2</v>
      </c>
      <c r="AF257" s="2">
        <f>(Table2[[#This Row],[Current Week High]]/Table2[[#This Row],[Close Price]])-1</f>
        <v>2.3657375934738267E-2</v>
      </c>
      <c r="AG257" s="2">
        <f>(Table2[[#This Row],[Close Price]]/Table2[[#This Row],[Current Month Low]])-1</f>
        <v>9.470216854240876E-3</v>
      </c>
      <c r="AH257" s="2">
        <f>(Table2[[#This Row],[Current Month High]]/Table2[[#This Row],[Close Price]])-1</f>
        <v>1.4004078857919655E-2</v>
      </c>
      <c r="AI257">
        <v>2.7736233854520602</v>
      </c>
      <c r="AJ257">
        <v>91.836202399582703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0.06</v>
      </c>
      <c r="AM257" t="s">
        <v>10296</v>
      </c>
      <c r="AN257">
        <v>5.0999999999999996</v>
      </c>
      <c r="AO257" t="s">
        <v>10296</v>
      </c>
      <c r="AP257">
        <v>4.6821868730075003E-2</v>
      </c>
      <c r="AQ257">
        <f>(Table2[[#This Row],[Sharpe Ratio]]-AVERAGE(Table2[Sharpe Ratio]))/_xlfn.STDEV.P(Table2[Sharpe Ratio])</f>
        <v>-0.10569575215329151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1.6867428571976917</v>
      </c>
      <c r="AS257">
        <f>_xlfn.RANK.AVG(Table2[[#This Row],[1Y Return vs Nifty Z-Score]],Table2[1Y Return vs Nifty Z-Score])</f>
        <v>314</v>
      </c>
      <c r="AT257">
        <f>_xlfn.RANK.AVG(Table2[[#This Row],[6M Return vs Nifty Z-Score]],Table2[6M Return vs Nifty Z-Score])</f>
        <v>161</v>
      </c>
      <c r="AU257">
        <f>_xlfn.RANK.AVG(Table2[[#This Row],[Sharpe Ratio Z-Score]],Table2[Sharpe Ratio Z-Score])</f>
        <v>371</v>
      </c>
      <c r="AV257">
        <f>(Table2[[#This Row],[Rank 1Y]]+Table2[[#This Row],[Rank 6M]]+Table2[[#This Row],[Rank Sharpe]])/3</f>
        <v>282</v>
      </c>
    </row>
    <row r="258" spans="1:48" x14ac:dyDescent="0.3">
      <c r="A258" t="s">
        <v>1211</v>
      </c>
      <c r="B258" t="s">
        <v>1212</v>
      </c>
      <c r="C258" t="s">
        <v>10255</v>
      </c>
      <c r="D258" t="s">
        <v>46</v>
      </c>
      <c r="E258">
        <v>9694.8988196099999</v>
      </c>
      <c r="F258">
        <v>6132.85</v>
      </c>
      <c r="G258">
        <v>4.3687822831799599</v>
      </c>
      <c r="H258">
        <f>(Table2[[#This Row],[1Y Return vs Nifty]]-AVERAGE(Table2[1Y Return vs Nifty]))/_xlfn.STDEV.P(Table2[1Y Return vs Nifty])</f>
        <v>-0.46558189782359288</v>
      </c>
      <c r="I258">
        <v>21.104882042645698</v>
      </c>
      <c r="J258">
        <f>(Table2[[#This Row],[1M Return vs Nifty]]-AVERAGE(Table2[1M Return vs Nifty]))/_xlfn.STDEV.P(Table2[1M Return vs Nifty])</f>
        <v>1.8857340596021874</v>
      </c>
      <c r="K258">
        <v>2.6319958114004698</v>
      </c>
      <c r="L258">
        <f>(Table2[[#This Row],[6M Return vs Nifty]]-AVERAGE(Table2[6M Return vs Nifty]))/_xlfn.STDEV.P(Table2[6M Return vs Nifty])</f>
        <v>-9.9914610187834291E-2</v>
      </c>
      <c r="M258">
        <v>-5.08844807434639</v>
      </c>
      <c r="N258">
        <f>(Table2[[#This Row],[1W Return vs Nifty]]-AVERAGE(Table2[1W Return vs Nifty]))/_xlfn.STDEV.P(Table2[1W Return vs Nifty])</f>
        <v>-1.3391143629972768</v>
      </c>
      <c r="O258">
        <v>5906.54</v>
      </c>
      <c r="P258">
        <v>5495.7405816954397</v>
      </c>
      <c r="Q258">
        <v>4807.4882046963903</v>
      </c>
      <c r="R258">
        <v>56.193676941623899</v>
      </c>
      <c r="S258" s="2">
        <f>(Table2[[#This Row],[Close Price]]-Table2[[#This Row],[20D EMA]])/Table2[[#This Row],[20D EMA]]</f>
        <v>3.8315155742617575E-2</v>
      </c>
      <c r="T258" s="2">
        <f>(Table2[[#This Row],[Close Price]]-Table2[[#This Row],[50D EMA]])/Table2[[#This Row],[50D EMA]]</f>
        <v>0.11592785518781019</v>
      </c>
      <c r="U258" s="2">
        <f>(Table2[[#This Row],[Close Price]]-Table2[[#This Row],[200D EMA]])/Table2[[#This Row],[200D EMA]]</f>
        <v>0.27568695727820536</v>
      </c>
      <c r="V258">
        <v>1.2061696761393701</v>
      </c>
      <c r="W258">
        <v>6032.1</v>
      </c>
      <c r="X258">
        <v>6132.9</v>
      </c>
      <c r="Y258">
        <v>6108.05</v>
      </c>
      <c r="Z258">
        <v>6480</v>
      </c>
      <c r="AA258">
        <v>6108.05</v>
      </c>
      <c r="AB258">
        <v>6280.2</v>
      </c>
      <c r="AC258" s="2">
        <f>(Table2[[#This Row],[Close Price]]/Table2[[#This Row],[Day Low]])-1</f>
        <v>1.6702309311848351E-2</v>
      </c>
      <c r="AD258" s="2">
        <f>(Table2[[#This Row],[Day High]]/Table2[[#This Row],[Close Price]])-1</f>
        <v>8.1528163902166995E-6</v>
      </c>
      <c r="AE258" s="2">
        <f>(Table2[[#This Row],[Close Price]]/Table2[[#This Row],[Current Week Low]])-1</f>
        <v>4.060215617095464E-3</v>
      </c>
      <c r="AF258" s="2">
        <f>(Table2[[#This Row],[Current Week High]]/Table2[[#This Row],[Close Price]])-1</f>
        <v>5.6605004198700293E-2</v>
      </c>
      <c r="AG258" s="2">
        <f>(Table2[[#This Row],[Close Price]]/Table2[[#This Row],[Current Month Low]])-1</f>
        <v>4.060215617095464E-3</v>
      </c>
      <c r="AH258" s="2">
        <f>(Table2[[#This Row],[Current Month High]]/Table2[[#This Row],[Close Price]])-1</f>
        <v>2.4026349902573685E-2</v>
      </c>
      <c r="AI258">
        <v>6.0029187082677602</v>
      </c>
      <c r="AJ258">
        <v>82.256794306007507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</v>
      </c>
      <c r="AM258" t="s">
        <v>10296</v>
      </c>
      <c r="AN258">
        <v>4.8499999999999996</v>
      </c>
      <c r="AO258" t="s">
        <v>10296</v>
      </c>
      <c r="AP258">
        <v>0.21579604136585401</v>
      </c>
      <c r="AQ258">
        <f>(Table2[[#This Row],[Sharpe Ratio]]-AVERAGE(Table2[Sharpe Ratio]))/_xlfn.STDEV.P(Table2[Sharpe Ratio])</f>
        <v>1.8478016956217158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1.8289248842151993</v>
      </c>
      <c r="AS258">
        <f>_xlfn.RANK.AVG(Table2[[#This Row],[1Y Return vs Nifty Z-Score]],Table2[1Y Return vs Nifty Z-Score])</f>
        <v>472</v>
      </c>
      <c r="AT258">
        <f>_xlfn.RANK.AVG(Table2[[#This Row],[6M Return vs Nifty Z-Score]],Table2[6M Return vs Nifty Z-Score])</f>
        <v>353</v>
      </c>
      <c r="AU258">
        <f>_xlfn.RANK.AVG(Table2[[#This Row],[Sharpe Ratio Z-Score]],Table2[Sharpe Ratio Z-Score])</f>
        <v>24</v>
      </c>
      <c r="AV258">
        <f>(Table2[[#This Row],[Rank 1Y]]+Table2[[#This Row],[Rank 6M]]+Table2[[#This Row],[Rank Sharpe]])/3</f>
        <v>283</v>
      </c>
    </row>
    <row r="259" spans="1:48" x14ac:dyDescent="0.3">
      <c r="A259" t="s">
        <v>1635</v>
      </c>
      <c r="B259" t="s">
        <v>1636</v>
      </c>
      <c r="C259" t="s">
        <v>10263</v>
      </c>
      <c r="D259" t="s">
        <v>354</v>
      </c>
      <c r="E259">
        <v>5293.6572515400003</v>
      </c>
      <c r="F259">
        <v>1946.85</v>
      </c>
      <c r="G259">
        <v>72.985101347921798</v>
      </c>
      <c r="H259">
        <f>(Table2[[#This Row],[1Y Return vs Nifty]]-AVERAGE(Table2[1Y Return vs Nifty]))/_xlfn.STDEV.P(Table2[1Y Return vs Nifty])</f>
        <v>0.49762622123527284</v>
      </c>
      <c r="I259">
        <v>-1.56828622842594</v>
      </c>
      <c r="J259">
        <f>(Table2[[#This Row],[1M Return vs Nifty]]-AVERAGE(Table2[1M Return vs Nifty]))/_xlfn.STDEV.P(Table2[1M Return vs Nifty])</f>
        <v>-0.35557199347633889</v>
      </c>
      <c r="K259">
        <v>49.632289554661803</v>
      </c>
      <c r="L259">
        <f>(Table2[[#This Row],[6M Return vs Nifty]]-AVERAGE(Table2[6M Return vs Nifty]))/_xlfn.STDEV.P(Table2[6M Return vs Nifty])</f>
        <v>1.5141175193204939</v>
      </c>
      <c r="M259">
        <v>-9.1140137077991703</v>
      </c>
      <c r="N259">
        <f>(Table2[[#This Row],[1W Return vs Nifty]]-AVERAGE(Table2[1W Return vs Nifty]))/_xlfn.STDEV.P(Table2[1W Return vs Nifty])</f>
        <v>-2.1992132904810084</v>
      </c>
      <c r="O259">
        <v>2033.41</v>
      </c>
      <c r="P259">
        <v>1864.75270008701</v>
      </c>
      <c r="Q259">
        <v>1455.90900725449</v>
      </c>
      <c r="R259">
        <v>35.574822183622899</v>
      </c>
      <c r="S259" s="2">
        <f>(Table2[[#This Row],[Close Price]]-Table2[[#This Row],[20D EMA]])/Table2[[#This Row],[20D EMA]]</f>
        <v>-4.2568886746893235E-2</v>
      </c>
      <c r="T259" s="2">
        <f>(Table2[[#This Row],[Close Price]]-Table2[[#This Row],[50D EMA]])/Table2[[#This Row],[50D EMA]]</f>
        <v>4.4025837800990564E-2</v>
      </c>
      <c r="U259" s="2">
        <f>(Table2[[#This Row],[Close Price]]-Table2[[#This Row],[200D EMA]])/Table2[[#This Row],[200D EMA]]</f>
        <v>0.33720582144849276</v>
      </c>
      <c r="V259">
        <v>0.91029931702072497</v>
      </c>
      <c r="W259">
        <v>1926</v>
      </c>
      <c r="X259">
        <v>1990</v>
      </c>
      <c r="Y259">
        <v>1935</v>
      </c>
      <c r="Z259">
        <v>2269.0500000000002</v>
      </c>
      <c r="AA259">
        <v>1935</v>
      </c>
      <c r="AB259">
        <v>2065</v>
      </c>
      <c r="AC259" s="2">
        <f>(Table2[[#This Row],[Close Price]]/Table2[[#This Row],[Day Low]])-1</f>
        <v>1.082554517133949E-2</v>
      </c>
      <c r="AD259" s="2">
        <f>(Table2[[#This Row],[Day High]]/Table2[[#This Row],[Close Price]])-1</f>
        <v>2.2164008526594392E-2</v>
      </c>
      <c r="AE259" s="2">
        <f>(Table2[[#This Row],[Close Price]]/Table2[[#This Row],[Current Week Low]])-1</f>
        <v>6.12403100775194E-3</v>
      </c>
      <c r="AF259" s="2">
        <f>(Table2[[#This Row],[Current Week High]]/Table2[[#This Row],[Close Price]])-1</f>
        <v>0.16549811233531098</v>
      </c>
      <c r="AG259" s="2">
        <f>(Table2[[#This Row],[Close Price]]/Table2[[#This Row],[Current Month Low]])-1</f>
        <v>6.12403100775194E-3</v>
      </c>
      <c r="AH259" s="2">
        <f>(Table2[[#This Row],[Current Month High]]/Table2[[#This Row],[Close Price]])-1</f>
        <v>6.0687777692169487E-2</v>
      </c>
      <c r="AI259">
        <v>16.549811233531099</v>
      </c>
      <c r="AJ259">
        <v>107.553304904051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0.4</v>
      </c>
      <c r="AM259" t="s">
        <v>10296</v>
      </c>
      <c r="AN259">
        <v>-5.13</v>
      </c>
      <c r="AO259" t="s">
        <v>10295</v>
      </c>
      <c r="AP259">
        <v>-3.9862751738212999E-2</v>
      </c>
      <c r="AQ259">
        <f>(Table2[[#This Row],[Sharpe Ratio]]-AVERAGE(Table2[Sharpe Ratio]))/_xlfn.STDEV.P(Table2[Sharpe Ratio])</f>
        <v>-1.1078499997799474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-1.6508915431815279</v>
      </c>
      <c r="AS259">
        <f>_xlfn.RANK.AVG(Table2[[#This Row],[1Y Return vs Nifty Z-Score]],Table2[1Y Return vs Nifty Z-Score])</f>
        <v>157</v>
      </c>
      <c r="AT259">
        <f>_xlfn.RANK.AVG(Table2[[#This Row],[6M Return vs Nifty Z-Score]],Table2[6M Return vs Nifty Z-Score])</f>
        <v>58</v>
      </c>
      <c r="AU259">
        <f>_xlfn.RANK.AVG(Table2[[#This Row],[Sharpe Ratio Z-Score]],Table2[Sharpe Ratio Z-Score])</f>
        <v>634</v>
      </c>
      <c r="AV259">
        <f>(Table2[[#This Row],[Rank 1Y]]+Table2[[#This Row],[Rank 6M]]+Table2[[#This Row],[Rank Sharpe]])/3</f>
        <v>283</v>
      </c>
    </row>
    <row r="260" spans="1:48" x14ac:dyDescent="0.3">
      <c r="A260" t="s">
        <v>472</v>
      </c>
      <c r="B260" t="s">
        <v>473</v>
      </c>
      <c r="C260" t="s">
        <v>10252</v>
      </c>
      <c r="D260" t="s">
        <v>37</v>
      </c>
      <c r="E260">
        <v>46119.28</v>
      </c>
      <c r="F260">
        <v>279.85000000000002</v>
      </c>
      <c r="G260">
        <v>95.008154518123902</v>
      </c>
      <c r="H260">
        <f>(Table2[[#This Row],[1Y Return vs Nifty]]-AVERAGE(Table2[1Y Return vs Nifty]))/_xlfn.STDEV.P(Table2[1Y Return vs Nifty])</f>
        <v>0.80677692924671207</v>
      </c>
      <c r="I260">
        <v>19.788668473684801</v>
      </c>
      <c r="J260">
        <f>(Table2[[#This Row],[1M Return vs Nifty]]-AVERAGE(Table2[1M Return vs Nifty]))/_xlfn.STDEV.P(Table2[1M Return vs Nifty])</f>
        <v>1.7556226696108708</v>
      </c>
      <c r="K260">
        <v>1.4059404731254499</v>
      </c>
      <c r="L260">
        <f>(Table2[[#This Row],[6M Return vs Nifty]]-AVERAGE(Table2[6M Return vs Nifty]))/_xlfn.STDEV.P(Table2[6M Return vs Nifty])</f>
        <v>-0.14201844722640189</v>
      </c>
      <c r="M260">
        <v>10.7520587770881</v>
      </c>
      <c r="N260">
        <f>(Table2[[#This Row],[1W Return vs Nifty]]-AVERAGE(Table2[1W Return vs Nifty]))/_xlfn.STDEV.P(Table2[1W Return vs Nifty])</f>
        <v>2.0453548505953671</v>
      </c>
      <c r="O260">
        <v>272.5</v>
      </c>
      <c r="P260">
        <v>258.62969774586901</v>
      </c>
      <c r="Q260">
        <v>224.45183759776799</v>
      </c>
      <c r="R260">
        <v>52.777122654903899</v>
      </c>
      <c r="S260" s="2">
        <f>(Table2[[#This Row],[Close Price]]-Table2[[#This Row],[20D EMA]])/Table2[[#This Row],[20D EMA]]</f>
        <v>2.6972477064220266E-2</v>
      </c>
      <c r="T260" s="2">
        <f>(Table2[[#This Row],[Close Price]]-Table2[[#This Row],[50D EMA]])/Table2[[#This Row],[50D EMA]]</f>
        <v>8.2048977511400112E-2</v>
      </c>
      <c r="U260" s="2">
        <f>(Table2[[#This Row],[Close Price]]-Table2[[#This Row],[200D EMA]])/Table2[[#This Row],[200D EMA]]</f>
        <v>0.24681536580470806</v>
      </c>
      <c r="V260">
        <v>2.29005419949379</v>
      </c>
      <c r="W260">
        <v>272.25</v>
      </c>
      <c r="X260">
        <v>282.85000000000002</v>
      </c>
      <c r="Y260">
        <v>276.5</v>
      </c>
      <c r="Z260">
        <v>302.89999999999998</v>
      </c>
      <c r="AA260">
        <v>278.5</v>
      </c>
      <c r="AB260">
        <v>301.95</v>
      </c>
      <c r="AC260" s="2">
        <f>(Table2[[#This Row],[Close Price]]/Table2[[#This Row],[Day Low]])-1</f>
        <v>2.7915518824609853E-2</v>
      </c>
      <c r="AD260" s="2">
        <f>(Table2[[#This Row],[Day High]]/Table2[[#This Row],[Close Price]])-1</f>
        <v>1.0720028586742814E-2</v>
      </c>
      <c r="AE260" s="2">
        <f>(Table2[[#This Row],[Close Price]]/Table2[[#This Row],[Current Week Low]])-1</f>
        <v>1.2115732368896959E-2</v>
      </c>
      <c r="AF260" s="2">
        <f>(Table2[[#This Row],[Current Week High]]/Table2[[#This Row],[Close Price]])-1</f>
        <v>8.2365552974807743E-2</v>
      </c>
      <c r="AG260" s="2">
        <f>(Table2[[#This Row],[Close Price]]/Table2[[#This Row],[Current Month Low]])-1</f>
        <v>4.847396768402179E-3</v>
      </c>
      <c r="AH260" s="2">
        <f>(Table2[[#This Row],[Current Month High]]/Table2[[#This Row],[Close Price]])-1</f>
        <v>7.8970877255672534E-2</v>
      </c>
      <c r="AI260">
        <v>16.026442737180599</v>
      </c>
      <c r="AJ260">
        <v>131.090008257638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0.12</v>
      </c>
      <c r="AM260" t="s">
        <v>10296</v>
      </c>
      <c r="AN260">
        <v>-2.0099999999999998</v>
      </c>
      <c r="AO260" t="s">
        <v>10295</v>
      </c>
      <c r="AP260">
        <v>4.7049387919879997E-2</v>
      </c>
      <c r="AQ260">
        <f>(Table2[[#This Row],[Sharpe Ratio]]-AVERAGE(Table2[Sharpe Ratio]))/_xlfn.STDEV.P(Table2[Sharpe Ratio])</f>
        <v>-0.10306542025303173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4.3626705819735161</v>
      </c>
      <c r="AS260">
        <f>_xlfn.RANK.AVG(Table2[[#This Row],[1Y Return vs Nifty Z-Score]],Table2[1Y Return vs Nifty Z-Score])</f>
        <v>116</v>
      </c>
      <c r="AT260">
        <f>_xlfn.RANK.AVG(Table2[[#This Row],[6M Return vs Nifty Z-Score]],Table2[6M Return vs Nifty Z-Score])</f>
        <v>368</v>
      </c>
      <c r="AU260">
        <f>_xlfn.RANK.AVG(Table2[[#This Row],[Sharpe Ratio Z-Score]],Table2[Sharpe Ratio Z-Score])</f>
        <v>368</v>
      </c>
      <c r="AV260">
        <f>(Table2[[#This Row],[Rank 1Y]]+Table2[[#This Row],[Rank 6M]]+Table2[[#This Row],[Rank Sharpe]])/3</f>
        <v>284</v>
      </c>
    </row>
    <row r="261" spans="1:48" x14ac:dyDescent="0.3">
      <c r="A261" t="s">
        <v>1012</v>
      </c>
      <c r="B261" t="s">
        <v>1013</v>
      </c>
      <c r="C261" t="s">
        <v>10258</v>
      </c>
      <c r="D261" t="s">
        <v>65</v>
      </c>
      <c r="E261">
        <v>13215.834478139999</v>
      </c>
      <c r="F261">
        <v>32.9</v>
      </c>
      <c r="G261">
        <v>66.786377693289396</v>
      </c>
      <c r="H261">
        <f>(Table2[[#This Row],[1Y Return vs Nifty]]-AVERAGE(Table2[1Y Return vs Nifty]))/_xlfn.STDEV.P(Table2[1Y Return vs Nifty])</f>
        <v>0.41061104709993845</v>
      </c>
      <c r="I261">
        <v>8.7471759927058592</v>
      </c>
      <c r="J261">
        <f>(Table2[[#This Row],[1M Return vs Nifty]]-AVERAGE(Table2[1M Return vs Nifty]))/_xlfn.STDEV.P(Table2[1M Return vs Nifty])</f>
        <v>0.6641402778794101</v>
      </c>
      <c r="K261">
        <v>-1.82287351262714</v>
      </c>
      <c r="L261">
        <f>(Table2[[#This Row],[6M Return vs Nifty]]-AVERAGE(Table2[6M Return vs Nifty]))/_xlfn.STDEV.P(Table2[6M Return vs Nifty])</f>
        <v>-0.25289880771261081</v>
      </c>
      <c r="M261">
        <v>13.2372234521401</v>
      </c>
      <c r="N261">
        <f>(Table2[[#This Row],[1W Return vs Nifty]]-AVERAGE(Table2[1W Return vs Nifty]))/_xlfn.STDEV.P(Table2[1W Return vs Nifty])</f>
        <v>2.5763330201897183</v>
      </c>
      <c r="O261">
        <v>29.58</v>
      </c>
      <c r="P261">
        <v>28.535421746612599</v>
      </c>
      <c r="Q261">
        <v>25.357655325686199</v>
      </c>
      <c r="R261">
        <v>83.9560702558679</v>
      </c>
      <c r="S261" s="2">
        <f>(Table2[[#This Row],[Close Price]]-Table2[[#This Row],[20D EMA]])/Table2[[#This Row],[20D EMA]]</f>
        <v>0.11223799864773497</v>
      </c>
      <c r="T261" s="2">
        <f>(Table2[[#This Row],[Close Price]]-Table2[[#This Row],[50D EMA]])/Table2[[#This Row],[50D EMA]]</f>
        <v>0.15295299617940683</v>
      </c>
      <c r="U261" s="2">
        <f>(Table2[[#This Row],[Close Price]]-Table2[[#This Row],[200D EMA]])/Table2[[#This Row],[200D EMA]]</f>
        <v>0.2974385674638354</v>
      </c>
      <c r="V261">
        <v>1.4542342055703199</v>
      </c>
      <c r="W261">
        <v>31.88</v>
      </c>
      <c r="X261">
        <v>33.75</v>
      </c>
      <c r="Y261">
        <v>30.03</v>
      </c>
      <c r="Z261">
        <v>34.479999999999997</v>
      </c>
      <c r="AA261">
        <v>32.270000000000003</v>
      </c>
      <c r="AB261">
        <v>34.479999999999997</v>
      </c>
      <c r="AC261" s="2">
        <f>(Table2[[#This Row],[Close Price]]/Table2[[#This Row],[Day Low]])-1</f>
        <v>3.1994981179422899E-2</v>
      </c>
      <c r="AD261" s="2">
        <f>(Table2[[#This Row],[Day High]]/Table2[[#This Row],[Close Price]])-1</f>
        <v>2.5835866261398222E-2</v>
      </c>
      <c r="AE261" s="2">
        <f>(Table2[[#This Row],[Close Price]]/Table2[[#This Row],[Current Week Low]])-1</f>
        <v>9.5571095571095555E-2</v>
      </c>
      <c r="AF261" s="2">
        <f>(Table2[[#This Row],[Current Week High]]/Table2[[#This Row],[Close Price]])-1</f>
        <v>4.8024316109422482E-2</v>
      </c>
      <c r="AG261" s="2">
        <f>(Table2[[#This Row],[Close Price]]/Table2[[#This Row],[Current Month Low]])-1</f>
        <v>1.9522776572667988E-2</v>
      </c>
      <c r="AH261" s="2">
        <f>(Table2[[#This Row],[Current Month High]]/Table2[[#This Row],[Close Price]])-1</f>
        <v>4.8024316109422482E-2</v>
      </c>
      <c r="AI261">
        <v>4.8024316109422402</v>
      </c>
      <c r="AJ261">
        <v>111.575562700964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0.13</v>
      </c>
      <c r="AM261" t="s">
        <v>10296</v>
      </c>
      <c r="AN261">
        <v>14.71</v>
      </c>
      <c r="AO261" t="s">
        <v>10296</v>
      </c>
      <c r="AP261">
        <v>8.2616687501266994E-2</v>
      </c>
      <c r="AQ261">
        <f>(Table2[[#This Row],[Sharpe Ratio]]-AVERAGE(Table2[Sharpe Ratio]))/_xlfn.STDEV.P(Table2[Sharpe Ratio])</f>
        <v>0.30812540182752912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3.706310939283985</v>
      </c>
      <c r="AS261">
        <f>_xlfn.RANK.AVG(Table2[[#This Row],[1Y Return vs Nifty Z-Score]],Table2[1Y Return vs Nifty Z-Score])</f>
        <v>187</v>
      </c>
      <c r="AT261">
        <f>_xlfn.RANK.AVG(Table2[[#This Row],[6M Return vs Nifty Z-Score]],Table2[6M Return vs Nifty Z-Score])</f>
        <v>411</v>
      </c>
      <c r="AU261">
        <f>_xlfn.RANK.AVG(Table2[[#This Row],[Sharpe Ratio Z-Score]],Table2[Sharpe Ratio Z-Score])</f>
        <v>255</v>
      </c>
      <c r="AV261">
        <f>(Table2[[#This Row],[Rank 1Y]]+Table2[[#This Row],[Rank 6M]]+Table2[[#This Row],[Rank Sharpe]])/3</f>
        <v>284.33333333333331</v>
      </c>
    </row>
    <row r="262" spans="1:48" x14ac:dyDescent="0.3">
      <c r="A262" t="s">
        <v>468</v>
      </c>
      <c r="B262" t="s">
        <v>469</v>
      </c>
      <c r="C262" t="s">
        <v>10257</v>
      </c>
      <c r="D262" t="s">
        <v>62</v>
      </c>
      <c r="E262">
        <v>46726.419328049997</v>
      </c>
      <c r="F262">
        <v>2758.25</v>
      </c>
      <c r="G262">
        <v>69.573691907231193</v>
      </c>
      <c r="H262">
        <f>(Table2[[#This Row],[1Y Return vs Nifty]]-AVERAGE(Table2[1Y Return vs Nifty]))/_xlfn.STDEV.P(Table2[1Y Return vs Nifty])</f>
        <v>0.44973823605193913</v>
      </c>
      <c r="I262">
        <v>-0.67634852122967204</v>
      </c>
      <c r="J262">
        <f>(Table2[[#This Row],[1M Return vs Nifty]]-AVERAGE(Table2[1M Return vs Nifty]))/_xlfn.STDEV.P(Table2[1M Return vs Nifty])</f>
        <v>-0.26740145823364825</v>
      </c>
      <c r="K262">
        <v>8.5254440590239504</v>
      </c>
      <c r="L262">
        <f>(Table2[[#This Row],[6M Return vs Nifty]]-AVERAGE(Table2[6M Return vs Nifty]))/_xlfn.STDEV.P(Table2[6M Return vs Nifty])</f>
        <v>0.10247167440049693</v>
      </c>
      <c r="M262">
        <v>-1.18061763862893</v>
      </c>
      <c r="N262">
        <f>(Table2[[#This Row],[1W Return vs Nifty]]-AVERAGE(Table2[1W Return vs Nifty]))/_xlfn.STDEV.P(Table2[1W Return vs Nifty])</f>
        <v>-0.50417063766892001</v>
      </c>
      <c r="O262">
        <v>2651.51</v>
      </c>
      <c r="P262">
        <v>2540.8160016094598</v>
      </c>
      <c r="Q262">
        <v>2149.7070123030799</v>
      </c>
      <c r="R262">
        <v>69.509249339336804</v>
      </c>
      <c r="S262" s="2">
        <f>(Table2[[#This Row],[Close Price]]-Table2[[#This Row],[20D EMA]])/Table2[[#This Row],[20D EMA]]</f>
        <v>4.0256306783681667E-2</v>
      </c>
      <c r="T262" s="2">
        <f>(Table2[[#This Row],[Close Price]]-Table2[[#This Row],[50D EMA]])/Table2[[#This Row],[50D EMA]]</f>
        <v>8.5576444045065966E-2</v>
      </c>
      <c r="U262" s="2">
        <f>(Table2[[#This Row],[Close Price]]-Table2[[#This Row],[200D EMA]])/Table2[[#This Row],[200D EMA]]</f>
        <v>0.28308182659969094</v>
      </c>
      <c r="V262">
        <v>1.1870142903719401</v>
      </c>
      <c r="W262">
        <v>2720.1</v>
      </c>
      <c r="X262">
        <v>2860</v>
      </c>
      <c r="Y262">
        <v>2688</v>
      </c>
      <c r="Z262">
        <v>2796.75</v>
      </c>
      <c r="AA262">
        <v>2702.1</v>
      </c>
      <c r="AB262">
        <v>2765</v>
      </c>
      <c r="AC262" s="2">
        <f>(Table2[[#This Row],[Close Price]]/Table2[[#This Row],[Day Low]])-1</f>
        <v>1.4025219661041977E-2</v>
      </c>
      <c r="AD262" s="2">
        <f>(Table2[[#This Row],[Day High]]/Table2[[#This Row],[Close Price]])-1</f>
        <v>3.6889332003988029E-2</v>
      </c>
      <c r="AE262" s="2">
        <f>(Table2[[#This Row],[Close Price]]/Table2[[#This Row],[Current Week Low]])-1</f>
        <v>2.6134672619047672E-2</v>
      </c>
      <c r="AF262" s="2">
        <f>(Table2[[#This Row],[Current Week High]]/Table2[[#This Row],[Close Price]])-1</f>
        <v>1.3958125623130702E-2</v>
      </c>
      <c r="AG262" s="2">
        <f>(Table2[[#This Row],[Close Price]]/Table2[[#This Row],[Current Month Low]])-1</f>
        <v>2.0780133969875214E-2</v>
      </c>
      <c r="AH262" s="2">
        <f>(Table2[[#This Row],[Current Month High]]/Table2[[#This Row],[Close Price]])-1</f>
        <v>2.4472038430163323E-3</v>
      </c>
      <c r="AI262">
        <v>2.4200126892050999</v>
      </c>
      <c r="AJ262">
        <v>99.144435218945105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</v>
      </c>
      <c r="AM262" t="s">
        <v>10296</v>
      </c>
      <c r="AN262">
        <v>8.06</v>
      </c>
      <c r="AO262" t="s">
        <v>10296</v>
      </c>
      <c r="AP262">
        <v>3.8449387017044999E-2</v>
      </c>
      <c r="AQ262">
        <f>(Table2[[#This Row],[Sharpe Ratio]]-AVERAGE(Table2[Sharpe Ratio]))/_xlfn.STDEV.P(Table2[Sharpe Ratio])</f>
        <v>-0.202489370981663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-0.42185155643179517</v>
      </c>
      <c r="AS262">
        <f>_xlfn.RANK.AVG(Table2[[#This Row],[1Y Return vs Nifty Z-Score]],Table2[1Y Return vs Nifty Z-Score])</f>
        <v>175</v>
      </c>
      <c r="AT262">
        <f>_xlfn.RANK.AVG(Table2[[#This Row],[6M Return vs Nifty Z-Score]],Table2[6M Return vs Nifty Z-Score])</f>
        <v>291</v>
      </c>
      <c r="AU262">
        <f>_xlfn.RANK.AVG(Table2[[#This Row],[Sharpe Ratio Z-Score]],Table2[Sharpe Ratio Z-Score])</f>
        <v>390</v>
      </c>
      <c r="AV262">
        <f>(Table2[[#This Row],[Rank 1Y]]+Table2[[#This Row],[Rank 6M]]+Table2[[#This Row],[Rank Sharpe]])/3</f>
        <v>285.33333333333331</v>
      </c>
    </row>
    <row r="263" spans="1:48" x14ac:dyDescent="0.3">
      <c r="A263" t="s">
        <v>30</v>
      </c>
      <c r="B263" t="s">
        <v>31</v>
      </c>
      <c r="C263" t="s">
        <v>10252</v>
      </c>
      <c r="D263" t="s">
        <v>32</v>
      </c>
      <c r="E263">
        <v>769881.69161900994</v>
      </c>
      <c r="F263">
        <v>862.65</v>
      </c>
      <c r="G263">
        <v>14.247404761630801</v>
      </c>
      <c r="H263">
        <f>(Table2[[#This Row],[1Y Return vs Nifty]]-AVERAGE(Table2[1Y Return vs Nifty]))/_xlfn.STDEV.P(Table2[1Y Return vs Nifty])</f>
        <v>-0.32690979319811192</v>
      </c>
      <c r="I263">
        <v>-0.71898705801257101</v>
      </c>
      <c r="J263">
        <f>(Table2[[#This Row],[1M Return vs Nifty]]-AVERAGE(Table2[1M Return vs Nifty]))/_xlfn.STDEV.P(Table2[1M Return vs Nifty])</f>
        <v>-0.27161639676554516</v>
      </c>
      <c r="K263">
        <v>17.925793418479198</v>
      </c>
      <c r="L263">
        <f>(Table2[[#This Row],[6M Return vs Nifty]]-AVERAGE(Table2[6M Return vs Nifty]))/_xlfn.STDEV.P(Table2[6M Return vs Nifty])</f>
        <v>0.42528808013709202</v>
      </c>
      <c r="M263">
        <v>0.68342680485936402</v>
      </c>
      <c r="N263">
        <f>(Table2[[#This Row],[1W Return vs Nifty]]-AVERAGE(Table2[1W Return vs Nifty]))/_xlfn.STDEV.P(Table2[1W Return vs Nifty])</f>
        <v>-0.10590048817662334</v>
      </c>
      <c r="O263">
        <v>862.89</v>
      </c>
      <c r="P263">
        <v>845.14793390479201</v>
      </c>
      <c r="Q263">
        <v>749.21842635501798</v>
      </c>
      <c r="R263">
        <v>47.142632816168501</v>
      </c>
      <c r="S263" s="2">
        <f>(Table2[[#This Row],[Close Price]]-Table2[[#This Row],[20D EMA]])/Table2[[#This Row],[20D EMA]]</f>
        <v>-2.7813510412684017E-4</v>
      </c>
      <c r="T263" s="2">
        <f>(Table2[[#This Row],[Close Price]]-Table2[[#This Row],[50D EMA]])/Table2[[#This Row],[50D EMA]]</f>
        <v>2.0708878757289391E-2</v>
      </c>
      <c r="U263" s="2">
        <f>(Table2[[#This Row],[Close Price]]-Table2[[#This Row],[200D EMA]])/Table2[[#This Row],[200D EMA]]</f>
        <v>0.15139987172610236</v>
      </c>
      <c r="V263">
        <v>0.74000786125261298</v>
      </c>
      <c r="W263">
        <v>846.55</v>
      </c>
      <c r="X263">
        <v>858.3</v>
      </c>
      <c r="Y263">
        <v>859.45</v>
      </c>
      <c r="Z263">
        <v>889.1</v>
      </c>
      <c r="AA263">
        <v>859.45</v>
      </c>
      <c r="AB263">
        <v>881.4</v>
      </c>
      <c r="AC263" s="2">
        <f>(Table2[[#This Row],[Close Price]]/Table2[[#This Row],[Day Low]])-1</f>
        <v>1.9018368672848673E-2</v>
      </c>
      <c r="AD263" s="2">
        <f>(Table2[[#This Row],[Day High]]/Table2[[#This Row],[Close Price]])-1</f>
        <v>-5.0426012867327286E-3</v>
      </c>
      <c r="AE263" s="2">
        <f>(Table2[[#This Row],[Close Price]]/Table2[[#This Row],[Current Week Low]])-1</f>
        <v>3.7233114200940776E-3</v>
      </c>
      <c r="AF263" s="2">
        <f>(Table2[[#This Row],[Current Week High]]/Table2[[#This Row],[Close Price]])-1</f>
        <v>3.0661334260708273E-2</v>
      </c>
      <c r="AG263" s="2">
        <f>(Table2[[#This Row],[Close Price]]/Table2[[#This Row],[Current Month Low]])-1</f>
        <v>3.7233114200940776E-3</v>
      </c>
      <c r="AH263" s="2">
        <f>(Table2[[#This Row],[Current Month High]]/Table2[[#This Row],[Close Price]])-1</f>
        <v>2.1735350373847995E-2</v>
      </c>
      <c r="AI263">
        <v>5.7207442183968098</v>
      </c>
      <c r="AJ263">
        <v>58.808910162002903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-0.02</v>
      </c>
      <c r="AM263" t="s">
        <v>10295</v>
      </c>
      <c r="AN263">
        <v>-2.12</v>
      </c>
      <c r="AO263" t="s">
        <v>10295</v>
      </c>
      <c r="AP263">
        <v>8.0213229306825007E-2</v>
      </c>
      <c r="AQ263">
        <f>(Table2[[#This Row],[Sharpe Ratio]]-AVERAGE(Table2[Sharpe Ratio]))/_xlfn.STDEV.P(Table2[Sharpe Ratio])</f>
        <v>0.28033920601169482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1.2006080085064097E-3</v>
      </c>
      <c r="AS263">
        <f>_xlfn.RANK.AVG(Table2[[#This Row],[1Y Return vs Nifty Z-Score]],Table2[1Y Return vs Nifty Z-Score])</f>
        <v>407</v>
      </c>
      <c r="AT263">
        <f>_xlfn.RANK.AVG(Table2[[#This Row],[6M Return vs Nifty Z-Score]],Table2[6M Return vs Nifty Z-Score])</f>
        <v>197</v>
      </c>
      <c r="AU263">
        <f>_xlfn.RANK.AVG(Table2[[#This Row],[Sharpe Ratio Z-Score]],Table2[Sharpe Ratio Z-Score])</f>
        <v>256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787</v>
      </c>
      <c r="B264" t="s">
        <v>788</v>
      </c>
      <c r="C264" t="s">
        <v>10264</v>
      </c>
      <c r="D264" t="s">
        <v>133</v>
      </c>
      <c r="E264">
        <v>20352.973591350001</v>
      </c>
      <c r="F264">
        <v>1448.5</v>
      </c>
      <c r="G264">
        <v>189.14400114829701</v>
      </c>
      <c r="H264">
        <f>(Table2[[#This Row],[1Y Return vs Nifty]]-AVERAGE(Table2[1Y Return vs Nifty]))/_xlfn.STDEV.P(Table2[1Y Return vs Nifty])</f>
        <v>2.1282178489076804</v>
      </c>
      <c r="I264">
        <v>-0.36057287406374899</v>
      </c>
      <c r="J264">
        <f>(Table2[[#This Row],[1M Return vs Nifty]]-AVERAGE(Table2[1M Return vs Nifty]))/_xlfn.STDEV.P(Table2[1M Return vs Nifty])</f>
        <v>-0.23618615294652695</v>
      </c>
      <c r="K264">
        <v>7.5351244701534004</v>
      </c>
      <c r="L264">
        <f>(Table2[[#This Row],[6M Return vs Nifty]]-AVERAGE(Table2[6M Return vs Nifty]))/_xlfn.STDEV.P(Table2[6M Return vs Nifty])</f>
        <v>6.8463213865125966E-2</v>
      </c>
      <c r="M264">
        <v>-1.53212306139239</v>
      </c>
      <c r="N264">
        <f>(Table2[[#This Row],[1W Return vs Nifty]]-AVERAGE(Table2[1W Return vs Nifty]))/_xlfn.STDEV.P(Table2[1W Return vs Nifty])</f>
        <v>-0.57927298716514608</v>
      </c>
      <c r="O264">
        <v>1474.25</v>
      </c>
      <c r="P264">
        <v>1416.9092190630299</v>
      </c>
      <c r="Q264">
        <v>1125.6023337787699</v>
      </c>
      <c r="R264">
        <v>37.741671614130198</v>
      </c>
      <c r="S264" s="2">
        <f>(Table2[[#This Row],[Close Price]]-Table2[[#This Row],[20D EMA]])/Table2[[#This Row],[20D EMA]]</f>
        <v>-1.7466508394098693E-2</v>
      </c>
      <c r="T264" s="2">
        <f>(Table2[[#This Row],[Close Price]]-Table2[[#This Row],[50D EMA]])/Table2[[#This Row],[50D EMA]]</f>
        <v>2.2295557479582458E-2</v>
      </c>
      <c r="U264" s="2">
        <f>(Table2[[#This Row],[Close Price]]-Table2[[#This Row],[200D EMA]])/Table2[[#This Row],[200D EMA]]</f>
        <v>0.28686655715898118</v>
      </c>
      <c r="V264">
        <v>0.89751541719382</v>
      </c>
      <c r="W264">
        <v>1410</v>
      </c>
      <c r="X264">
        <v>1456</v>
      </c>
      <c r="Y264">
        <v>1442.3</v>
      </c>
      <c r="Z264">
        <v>1575</v>
      </c>
      <c r="AA264">
        <v>1442.3</v>
      </c>
      <c r="AB264">
        <v>1505.85</v>
      </c>
      <c r="AC264" s="2">
        <f>(Table2[[#This Row],[Close Price]]/Table2[[#This Row],[Day Low]])-1</f>
        <v>2.7304964539007104E-2</v>
      </c>
      <c r="AD264" s="2">
        <f>(Table2[[#This Row],[Day High]]/Table2[[#This Row],[Close Price]])-1</f>
        <v>5.1777701070072624E-3</v>
      </c>
      <c r="AE264" s="2">
        <f>(Table2[[#This Row],[Close Price]]/Table2[[#This Row],[Current Week Low]])-1</f>
        <v>4.2986895930112734E-3</v>
      </c>
      <c r="AF264" s="2">
        <f>(Table2[[#This Row],[Current Week High]]/Table2[[#This Row],[Close Price]])-1</f>
        <v>8.7331722471522211E-2</v>
      </c>
      <c r="AG264" s="2">
        <f>(Table2[[#This Row],[Close Price]]/Table2[[#This Row],[Current Month Low]])-1</f>
        <v>4.2986895930112734E-3</v>
      </c>
      <c r="AH264" s="2">
        <f>(Table2[[#This Row],[Current Month High]]/Table2[[#This Row],[Close Price]])-1</f>
        <v>3.9592682084915287E-2</v>
      </c>
      <c r="AI264">
        <v>8.7331722471522202</v>
      </c>
      <c r="AJ264">
        <v>226.23873873873799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0.03</v>
      </c>
      <c r="AM264" t="s">
        <v>10296</v>
      </c>
      <c r="AN264">
        <v>-3.65</v>
      </c>
      <c r="AO264" t="s">
        <v>10295</v>
      </c>
      <c r="AQ264">
        <f>(Table2[[#This Row],[Sharpe Ratio]]-AVERAGE(Table2[Sharpe Ratio]))/_xlfn.STDEV.P(Table2[Sharpe Ratio])</f>
        <v>-0.64699978481994191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0.73422213784119128</v>
      </c>
      <c r="AS264">
        <f>_xlfn.RANK.AVG(Table2[[#This Row],[1Y Return vs Nifty Z-Score]],Table2[1Y Return vs Nifty Z-Score])</f>
        <v>24</v>
      </c>
      <c r="AT264">
        <f>_xlfn.RANK.AVG(Table2[[#This Row],[6M Return vs Nifty Z-Score]],Table2[6M Return vs Nifty Z-Score])</f>
        <v>302</v>
      </c>
      <c r="AU264">
        <f>_xlfn.RANK.AVG(Table2[[#This Row],[Sharpe Ratio Z-Score]],Table2[Sharpe Ratio Z-Score])</f>
        <v>534.5</v>
      </c>
      <c r="AV264">
        <f>(Table2[[#This Row],[Rank 1Y]]+Table2[[#This Row],[Rank 6M]]+Table2[[#This Row],[Rank Sharpe]])/3</f>
        <v>286.83333333333331</v>
      </c>
    </row>
    <row r="265" spans="1:48" x14ac:dyDescent="0.3">
      <c r="A265" t="s">
        <v>567</v>
      </c>
      <c r="B265" t="s">
        <v>568</v>
      </c>
      <c r="C265" t="s">
        <v>10267</v>
      </c>
      <c r="D265" t="s">
        <v>569</v>
      </c>
      <c r="E265">
        <v>35077.472026199997</v>
      </c>
      <c r="F265">
        <v>890.1</v>
      </c>
      <c r="G265">
        <v>40.067310756169697</v>
      </c>
      <c r="H265">
        <f>(Table2[[#This Row],[1Y Return vs Nifty]]-AVERAGE(Table2[1Y Return vs Nifty]))/_xlfn.STDEV.P(Table2[1Y Return vs Nifty])</f>
        <v>3.5539598233260285E-2</v>
      </c>
      <c r="I265">
        <v>15.3729051836977</v>
      </c>
      <c r="J265">
        <f>(Table2[[#This Row],[1M Return vs Nifty]]-AVERAGE(Table2[1M Return vs Nifty]))/_xlfn.STDEV.P(Table2[1M Return vs Nifty])</f>
        <v>1.3191121267310928</v>
      </c>
      <c r="K265">
        <v>20.673867807434402</v>
      </c>
      <c r="L265">
        <f>(Table2[[#This Row],[6M Return vs Nifty]]-AVERAGE(Table2[6M Return vs Nifty]))/_xlfn.STDEV.P(Table2[6M Return vs Nifty])</f>
        <v>0.51965941284155204</v>
      </c>
      <c r="M265">
        <v>9.3191946742536995</v>
      </c>
      <c r="N265">
        <f>(Table2[[#This Row],[1W Return vs Nifty]]-AVERAGE(Table2[1W Return vs Nifty]))/_xlfn.STDEV.P(Table2[1W Return vs Nifty])</f>
        <v>1.7392103257523435</v>
      </c>
      <c r="O265">
        <v>822.76</v>
      </c>
      <c r="P265">
        <v>772.32053577413603</v>
      </c>
      <c r="Q265">
        <v>676.144433094845</v>
      </c>
      <c r="R265">
        <v>77.965143303066498</v>
      </c>
      <c r="S265" s="2">
        <f>(Table2[[#This Row],[Close Price]]-Table2[[#This Row],[20D EMA]])/Table2[[#This Row],[20D EMA]]</f>
        <v>8.1846467985803917E-2</v>
      </c>
      <c r="T265" s="2">
        <f>(Table2[[#This Row],[Close Price]]-Table2[[#This Row],[50D EMA]])/Table2[[#This Row],[50D EMA]]</f>
        <v>0.15250075424682016</v>
      </c>
      <c r="U265" s="2">
        <f>(Table2[[#This Row],[Close Price]]-Table2[[#This Row],[200D EMA]])/Table2[[#This Row],[200D EMA]]</f>
        <v>0.31643470896571407</v>
      </c>
      <c r="V265">
        <v>0.63990247606887696</v>
      </c>
      <c r="W265">
        <v>879.1</v>
      </c>
      <c r="X265">
        <v>904.2</v>
      </c>
      <c r="Y265">
        <v>825.05</v>
      </c>
      <c r="Z265">
        <v>907.95</v>
      </c>
      <c r="AA265">
        <v>885.35</v>
      </c>
      <c r="AB265">
        <v>907.95</v>
      </c>
      <c r="AC265" s="2">
        <f>(Table2[[#This Row],[Close Price]]/Table2[[#This Row],[Day Low]])-1</f>
        <v>1.2512797178932944E-2</v>
      </c>
      <c r="AD265" s="2">
        <f>(Table2[[#This Row],[Day High]]/Table2[[#This Row],[Close Price]])-1</f>
        <v>1.5840916750926803E-2</v>
      </c>
      <c r="AE265" s="2">
        <f>(Table2[[#This Row],[Close Price]]/Table2[[#This Row],[Current Week Low]])-1</f>
        <v>7.8843706442033978E-2</v>
      </c>
      <c r="AF265" s="2">
        <f>(Table2[[#This Row],[Current Week High]]/Table2[[#This Row],[Close Price]])-1</f>
        <v>2.0053926525109622E-2</v>
      </c>
      <c r="AG265" s="2">
        <f>(Table2[[#This Row],[Close Price]]/Table2[[#This Row],[Current Month Low]])-1</f>
        <v>5.3651098435647526E-3</v>
      </c>
      <c r="AH265" s="2">
        <f>(Table2[[#This Row],[Current Month High]]/Table2[[#This Row],[Close Price]])-1</f>
        <v>2.0053926525109622E-2</v>
      </c>
      <c r="AI265">
        <v>2.00539265251096</v>
      </c>
      <c r="AJ265">
        <v>71.486369328581006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0.12</v>
      </c>
      <c r="AM265" t="s">
        <v>10296</v>
      </c>
      <c r="AN265">
        <v>9.17</v>
      </c>
      <c r="AO265" t="s">
        <v>10296</v>
      </c>
      <c r="AP265">
        <v>3.2797633713894998E-2</v>
      </c>
      <c r="AQ265">
        <f>(Table2[[#This Row],[Sharpe Ratio]]-AVERAGE(Table2[Sharpe Ratio]))/_xlfn.STDEV.P(Table2[Sharpe Ratio])</f>
        <v>-0.26782885737142925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3.3456926061868195</v>
      </c>
      <c r="AS265">
        <f>_xlfn.RANK.AVG(Table2[[#This Row],[1Y Return vs Nifty Z-Score]],Table2[1Y Return vs Nifty Z-Score])</f>
        <v>275</v>
      </c>
      <c r="AT265">
        <f>_xlfn.RANK.AVG(Table2[[#This Row],[6M Return vs Nifty Z-Score]],Table2[6M Return vs Nifty Z-Score])</f>
        <v>180</v>
      </c>
      <c r="AU265">
        <f>_xlfn.RANK.AVG(Table2[[#This Row],[Sharpe Ratio Z-Score]],Table2[Sharpe Ratio Z-Score])</f>
        <v>407</v>
      </c>
      <c r="AV265">
        <f>(Table2[[#This Row],[Rank 1Y]]+Table2[[#This Row],[Rank 6M]]+Table2[[#This Row],[Rank Sharpe]])/3</f>
        <v>287.33333333333331</v>
      </c>
    </row>
    <row r="266" spans="1:48" x14ac:dyDescent="0.3">
      <c r="A266" t="s">
        <v>613</v>
      </c>
      <c r="B266" t="s">
        <v>614</v>
      </c>
      <c r="C266" t="s">
        <v>10259</v>
      </c>
      <c r="D266" t="s">
        <v>615</v>
      </c>
      <c r="E266">
        <v>30896.417439000001</v>
      </c>
      <c r="F266">
        <v>319.5</v>
      </c>
      <c r="G266">
        <v>85.690476566881401</v>
      </c>
      <c r="H266">
        <f>(Table2[[#This Row],[1Y Return vs Nifty]]-AVERAGE(Table2[1Y Return vs Nifty]))/_xlfn.STDEV.P(Table2[1Y Return vs Nifty])</f>
        <v>0.67597913688853462</v>
      </c>
      <c r="I266">
        <v>-2.8831999487525399</v>
      </c>
      <c r="J266">
        <f>(Table2[[#This Row],[1M Return vs Nifty]]-AVERAGE(Table2[1M Return vs Nifty]))/_xlfn.STDEV.P(Table2[1M Return vs Nifty])</f>
        <v>-0.48555488979719424</v>
      </c>
      <c r="K266">
        <v>-5.9843356240547596</v>
      </c>
      <c r="L266">
        <f>(Table2[[#This Row],[6M Return vs Nifty]]-AVERAGE(Table2[6M Return vs Nifty]))/_xlfn.STDEV.P(Table2[6M Return vs Nifty])</f>
        <v>-0.39580713910019399</v>
      </c>
      <c r="M266">
        <v>2.9304277246877999</v>
      </c>
      <c r="N266">
        <f>(Table2[[#This Row],[1W Return vs Nifty]]-AVERAGE(Table2[1W Return vs Nifty]))/_xlfn.STDEV.P(Table2[1W Return vs Nifty])</f>
        <v>0.37419181615421987</v>
      </c>
      <c r="O266">
        <v>321.79000000000002</v>
      </c>
      <c r="P266">
        <v>329.15412290792801</v>
      </c>
      <c r="Q266">
        <v>282.76856652606801</v>
      </c>
      <c r="R266">
        <v>49.590008424478597</v>
      </c>
      <c r="S266" s="2">
        <f>(Table2[[#This Row],[Close Price]]-Table2[[#This Row],[20D EMA]])/Table2[[#This Row],[20D EMA]]</f>
        <v>-7.1164424003232552E-3</v>
      </c>
      <c r="T266" s="2">
        <f>(Table2[[#This Row],[Close Price]]-Table2[[#This Row],[50D EMA]])/Table2[[#This Row],[50D EMA]]</f>
        <v>-2.9330098686409265E-2</v>
      </c>
      <c r="U266" s="2">
        <f>(Table2[[#This Row],[Close Price]]-Table2[[#This Row],[200D EMA]])/Table2[[#This Row],[200D EMA]]</f>
        <v>0.12989928097452008</v>
      </c>
      <c r="V266">
        <v>0.56022652556267705</v>
      </c>
      <c r="W266">
        <v>308.2</v>
      </c>
      <c r="X266">
        <v>315.55</v>
      </c>
      <c r="Y266">
        <v>313.7</v>
      </c>
      <c r="Z266">
        <v>329.7</v>
      </c>
      <c r="AA266">
        <v>317.25</v>
      </c>
      <c r="AB266">
        <v>329.7</v>
      </c>
      <c r="AC266" s="2">
        <f>(Table2[[#This Row],[Close Price]]/Table2[[#This Row],[Day Low]])-1</f>
        <v>3.6664503569111107E-2</v>
      </c>
      <c r="AD266" s="2">
        <f>(Table2[[#This Row],[Day High]]/Table2[[#This Row],[Close Price]])-1</f>
        <v>-1.2363067292644692E-2</v>
      </c>
      <c r="AE266" s="2">
        <f>(Table2[[#This Row],[Close Price]]/Table2[[#This Row],[Current Week Low]])-1</f>
        <v>1.848900223143124E-2</v>
      </c>
      <c r="AF266" s="2">
        <f>(Table2[[#This Row],[Current Week High]]/Table2[[#This Row],[Close Price]])-1</f>
        <v>3.1924882629107865E-2</v>
      </c>
      <c r="AG266" s="2">
        <f>(Table2[[#This Row],[Close Price]]/Table2[[#This Row],[Current Month Low]])-1</f>
        <v>7.0921985815601829E-3</v>
      </c>
      <c r="AH266" s="2">
        <f>(Table2[[#This Row],[Current Month High]]/Table2[[#This Row],[Close Price]])-1</f>
        <v>3.1924882629107865E-2</v>
      </c>
      <c r="AI266">
        <v>30.1408450704225</v>
      </c>
      <c r="AJ266">
        <v>136.491487786824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-0.18</v>
      </c>
      <c r="AM266" t="s">
        <v>10295</v>
      </c>
      <c r="AN266">
        <v>-3.65</v>
      </c>
      <c r="AO266" t="s">
        <v>10295</v>
      </c>
      <c r="AP266">
        <v>7.2495653257833997E-2</v>
      </c>
      <c r="AQ266">
        <f>(Table2[[#This Row],[Sharpe Ratio]]-AVERAGE(Table2[Sharpe Ratio]))/_xlfn.STDEV.P(Table2[Sharpe Ratio])</f>
        <v>0.1911169013272381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125</v>
      </c>
      <c r="AT266">
        <f>_xlfn.RANK.AVG(Table2[[#This Row],[6M Return vs Nifty Z-Score]],Table2[6M Return vs Nifty Z-Score])</f>
        <v>461</v>
      </c>
      <c r="AU266">
        <f>_xlfn.RANK.AVG(Table2[[#This Row],[Sharpe Ratio Z-Score]],Table2[Sharpe Ratio Z-Score])</f>
        <v>278</v>
      </c>
      <c r="AV266">
        <f>(Table2[[#This Row],[Rank 1Y]]+Table2[[#This Row],[Rank 6M]]+Table2[[#This Row],[Rank Sharpe]])/3</f>
        <v>288</v>
      </c>
    </row>
    <row r="267" spans="1:48" x14ac:dyDescent="0.3">
      <c r="A267" t="s">
        <v>318</v>
      </c>
      <c r="B267" t="s">
        <v>319</v>
      </c>
      <c r="C267" t="s">
        <v>10257</v>
      </c>
      <c r="D267" t="s">
        <v>62</v>
      </c>
      <c r="E267">
        <v>83956.213590565007</v>
      </c>
      <c r="F267">
        <v>1432.85</v>
      </c>
      <c r="G267">
        <v>48.314998915755098</v>
      </c>
      <c r="H267">
        <f>(Table2[[#This Row],[1Y Return vs Nifty]]-AVERAGE(Table2[1Y Return vs Nifty]))/_xlfn.STDEV.P(Table2[1Y Return vs Nifty])</f>
        <v>0.15131730690461395</v>
      </c>
      <c r="I267">
        <v>14.0057936752217</v>
      </c>
      <c r="J267">
        <f>(Table2[[#This Row],[1M Return vs Nifty]]-AVERAGE(Table2[1M Return vs Nifty]))/_xlfn.STDEV.P(Table2[1M Return vs Nifty])</f>
        <v>1.1839693331635068</v>
      </c>
      <c r="K267">
        <v>18.540019844579099</v>
      </c>
      <c r="L267">
        <f>(Table2[[#This Row],[6M Return vs Nifty]]-AVERAGE(Table2[6M Return vs Nifty]))/_xlfn.STDEV.P(Table2[6M Return vs Nifty])</f>
        <v>0.44638116504276776</v>
      </c>
      <c r="M267">
        <v>3.3235992039684201</v>
      </c>
      <c r="N267">
        <f>(Table2[[#This Row],[1W Return vs Nifty]]-AVERAGE(Table2[1W Return vs Nifty]))/_xlfn.STDEV.P(Table2[1W Return vs Nifty])</f>
        <v>0.45819649982805277</v>
      </c>
      <c r="O267">
        <v>1354.1</v>
      </c>
      <c r="P267">
        <v>1286.4945015712101</v>
      </c>
      <c r="Q267">
        <v>1108.08851932169</v>
      </c>
      <c r="R267">
        <v>79.988781941688302</v>
      </c>
      <c r="S267" s="2">
        <f>(Table2[[#This Row],[Close Price]]-Table2[[#This Row],[20D EMA]])/Table2[[#This Row],[20D EMA]]</f>
        <v>5.8156709253378631E-2</v>
      </c>
      <c r="T267" s="2">
        <f>(Table2[[#This Row],[Close Price]]-Table2[[#This Row],[50D EMA]])/Table2[[#This Row],[50D EMA]]</f>
        <v>0.11376301900244751</v>
      </c>
      <c r="U267" s="2">
        <f>(Table2[[#This Row],[Close Price]]-Table2[[#This Row],[200D EMA]])/Table2[[#This Row],[200D EMA]]</f>
        <v>0.29308261480509767</v>
      </c>
      <c r="V267">
        <v>0.66931006945379401</v>
      </c>
      <c r="W267">
        <v>1419.05</v>
      </c>
      <c r="X267">
        <v>1437.85</v>
      </c>
      <c r="Y267">
        <v>1387.6</v>
      </c>
      <c r="Z267">
        <v>1441</v>
      </c>
      <c r="AA267">
        <v>1424.1</v>
      </c>
      <c r="AB267">
        <v>1441</v>
      </c>
      <c r="AC267" s="2">
        <f>(Table2[[#This Row],[Close Price]]/Table2[[#This Row],[Day Low]])-1</f>
        <v>9.7248158979599264E-3</v>
      </c>
      <c r="AD267" s="2">
        <f>(Table2[[#This Row],[Day High]]/Table2[[#This Row],[Close Price]])-1</f>
        <v>3.4895488013400033E-3</v>
      </c>
      <c r="AE267" s="2">
        <f>(Table2[[#This Row],[Close Price]]/Table2[[#This Row],[Current Week Low]])-1</f>
        <v>3.2610262323436112E-2</v>
      </c>
      <c r="AF267" s="2">
        <f>(Table2[[#This Row],[Current Week High]]/Table2[[#This Row],[Close Price]])-1</f>
        <v>5.6879645461842543E-3</v>
      </c>
      <c r="AG267" s="2">
        <f>(Table2[[#This Row],[Close Price]]/Table2[[#This Row],[Current Month Low]])-1</f>
        <v>6.144231444421111E-3</v>
      </c>
      <c r="AH267" s="2">
        <f>(Table2[[#This Row],[Current Month High]]/Table2[[#This Row],[Close Price]])-1</f>
        <v>5.6879645461842543E-3</v>
      </c>
      <c r="AI267">
        <v>0.56879645461842498</v>
      </c>
      <c r="AJ267">
        <v>77.850183081983403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0.06</v>
      </c>
      <c r="AM267" t="s">
        <v>10296</v>
      </c>
      <c r="AN267">
        <v>4.22</v>
      </c>
      <c r="AO267" t="s">
        <v>10296</v>
      </c>
      <c r="AP267">
        <v>2.7019384204959002E-2</v>
      </c>
      <c r="AQ267">
        <f>(Table2[[#This Row],[Sharpe Ratio]]-AVERAGE(Table2[Sharpe Ratio]))/_xlfn.STDEV.P(Table2[Sharpe Ratio])</f>
        <v>-0.33463075669271969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1.9052335482462217</v>
      </c>
      <c r="AS267">
        <f>_xlfn.RANK.AVG(Table2[[#This Row],[1Y Return vs Nifty Z-Score]],Table2[1Y Return vs Nifty Z-Score])</f>
        <v>246</v>
      </c>
      <c r="AT267">
        <f>_xlfn.RANK.AVG(Table2[[#This Row],[6M Return vs Nifty Z-Score]],Table2[6M Return vs Nifty Z-Score])</f>
        <v>195</v>
      </c>
      <c r="AU267">
        <f>_xlfn.RANK.AVG(Table2[[#This Row],[Sharpe Ratio Z-Score]],Table2[Sharpe Ratio Z-Score])</f>
        <v>425</v>
      </c>
      <c r="AV267">
        <f>(Table2[[#This Row],[Rank 1Y]]+Table2[[#This Row],[Rank 6M]]+Table2[[#This Row],[Rank Sharpe]])/3</f>
        <v>288.66666666666669</v>
      </c>
    </row>
    <row r="268" spans="1:48" x14ac:dyDescent="0.3">
      <c r="A268" t="s">
        <v>703</v>
      </c>
      <c r="B268" t="s">
        <v>704</v>
      </c>
      <c r="C268" t="s">
        <v>10257</v>
      </c>
      <c r="D268" t="s">
        <v>62</v>
      </c>
      <c r="E268">
        <v>24394.764294000001</v>
      </c>
      <c r="F268">
        <v>1362</v>
      </c>
      <c r="G268">
        <v>38.397917732160302</v>
      </c>
      <c r="H268">
        <f>(Table2[[#This Row],[1Y Return vs Nifty]]-AVERAGE(Table2[1Y Return vs Nifty]))/_xlfn.STDEV.P(Table2[1Y Return vs Nifty])</f>
        <v>1.2105334539970302E-2</v>
      </c>
      <c r="I268">
        <v>12.891158279176601</v>
      </c>
      <c r="J268">
        <f>(Table2[[#This Row],[1M Return vs Nifty]]-AVERAGE(Table2[1M Return vs Nifty]))/_xlfn.STDEV.P(Table2[1M Return vs Nifty])</f>
        <v>1.0737845089579312</v>
      </c>
      <c r="K268">
        <v>41.406637350254996</v>
      </c>
      <c r="L268">
        <f>(Table2[[#This Row],[6M Return vs Nifty]]-AVERAGE(Table2[6M Return vs Nifty]))/_xlfn.STDEV.P(Table2[6M Return vs Nifty])</f>
        <v>1.2316412646699129</v>
      </c>
      <c r="M268">
        <v>2.2114697139756401</v>
      </c>
      <c r="N268">
        <f>(Table2[[#This Row],[1W Return vs Nifty]]-AVERAGE(Table2[1W Return vs Nifty]))/_xlfn.STDEV.P(Table2[1W Return vs Nifty])</f>
        <v>0.2205798594193405</v>
      </c>
      <c r="O268">
        <v>1276.22</v>
      </c>
      <c r="P268">
        <v>1191.7243511148099</v>
      </c>
      <c r="Q268">
        <v>999.571737443085</v>
      </c>
      <c r="R268">
        <v>80.700944454171704</v>
      </c>
      <c r="S268" s="2">
        <f>(Table2[[#This Row],[Close Price]]-Table2[[#This Row],[20D EMA]])/Table2[[#This Row],[20D EMA]]</f>
        <v>6.7214116688345246E-2</v>
      </c>
      <c r="T268" s="2">
        <f>(Table2[[#This Row],[Close Price]]-Table2[[#This Row],[50D EMA]])/Table2[[#This Row],[50D EMA]]</f>
        <v>0.14288173999793166</v>
      </c>
      <c r="U268" s="2">
        <f>(Table2[[#This Row],[Close Price]]-Table2[[#This Row],[200D EMA]])/Table2[[#This Row],[200D EMA]]</f>
        <v>0.36258354351235489</v>
      </c>
      <c r="V268">
        <v>0.94959108813959303</v>
      </c>
      <c r="W268">
        <v>1332</v>
      </c>
      <c r="X268">
        <v>1370</v>
      </c>
      <c r="Y268">
        <v>1331.3</v>
      </c>
      <c r="Z268">
        <v>1384</v>
      </c>
      <c r="AA268">
        <v>1352.05</v>
      </c>
      <c r="AB268">
        <v>1377.8</v>
      </c>
      <c r="AC268" s="2">
        <f>(Table2[[#This Row],[Close Price]]/Table2[[#This Row],[Day Low]])-1</f>
        <v>2.2522522522522515E-2</v>
      </c>
      <c r="AD268" s="2">
        <f>(Table2[[#This Row],[Day High]]/Table2[[#This Row],[Close Price]])-1</f>
        <v>5.8737151248164921E-3</v>
      </c>
      <c r="AE268" s="2">
        <f>(Table2[[#This Row],[Close Price]]/Table2[[#This Row],[Current Week Low]])-1</f>
        <v>2.3060166754300448E-2</v>
      </c>
      <c r="AF268" s="2">
        <f>(Table2[[#This Row],[Current Week High]]/Table2[[#This Row],[Close Price]])-1</f>
        <v>1.6152716593245131E-2</v>
      </c>
      <c r="AG268" s="2">
        <f>(Table2[[#This Row],[Close Price]]/Table2[[#This Row],[Current Month Low]])-1</f>
        <v>7.3591952960319063E-3</v>
      </c>
      <c r="AH268" s="2">
        <f>(Table2[[#This Row],[Current Month High]]/Table2[[#This Row],[Close Price]])-1</f>
        <v>1.1600587371512372E-2</v>
      </c>
      <c r="AI268">
        <v>1.61527165932451</v>
      </c>
      <c r="AJ268">
        <v>88.069594034797007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0.19</v>
      </c>
      <c r="AM268" t="s">
        <v>10296</v>
      </c>
      <c r="AN268">
        <v>12.74</v>
      </c>
      <c r="AO268" t="s">
        <v>10296</v>
      </c>
      <c r="AP268">
        <v>2.4240941948560002E-3</v>
      </c>
      <c r="AQ268">
        <f>(Table2[[#This Row],[Sharpe Ratio]]-AVERAGE(Table2[Sharpe Ratio]))/_xlfn.STDEV.P(Table2[Sharpe Ratio])</f>
        <v>-0.61897501778631581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1.9191359498008391</v>
      </c>
      <c r="AS268">
        <f>_xlfn.RANK.AVG(Table2[[#This Row],[1Y Return vs Nifty Z-Score]],Table2[1Y Return vs Nifty Z-Score])</f>
        <v>284</v>
      </c>
      <c r="AT268">
        <f>_xlfn.RANK.AVG(Table2[[#This Row],[6M Return vs Nifty Z-Score]],Table2[6M Return vs Nifty Z-Score])</f>
        <v>79</v>
      </c>
      <c r="AU268">
        <f>_xlfn.RANK.AVG(Table2[[#This Row],[Sharpe Ratio Z-Score]],Table2[Sharpe Ratio Z-Score])</f>
        <v>504</v>
      </c>
      <c r="AV268">
        <f>(Table2[[#This Row],[Rank 1Y]]+Table2[[#This Row],[Rank 6M]]+Table2[[#This Row],[Rank Sharpe]])/3</f>
        <v>289</v>
      </c>
    </row>
    <row r="269" spans="1:48" x14ac:dyDescent="0.3">
      <c r="A269" t="s">
        <v>949</v>
      </c>
      <c r="B269" t="s">
        <v>950</v>
      </c>
      <c r="C269" t="s">
        <v>10256</v>
      </c>
      <c r="D269" t="s">
        <v>685</v>
      </c>
      <c r="E269">
        <v>15314.004189720001</v>
      </c>
      <c r="F269">
        <v>847.8</v>
      </c>
      <c r="G269">
        <v>24.420378605769901</v>
      </c>
      <c r="H269">
        <f>(Table2[[#This Row],[1Y Return vs Nifty]]-AVERAGE(Table2[1Y Return vs Nifty]))/_xlfn.STDEV.P(Table2[1Y Return vs Nifty])</f>
        <v>-0.18410570322058248</v>
      </c>
      <c r="I269">
        <v>-7.1194365313084598</v>
      </c>
      <c r="J269">
        <f>(Table2[[#This Row],[1M Return vs Nifty]]-AVERAGE(Table2[1M Return vs Nifty]))/_xlfn.STDEV.P(Table2[1M Return vs Nifty])</f>
        <v>-0.90431871588626467</v>
      </c>
      <c r="K269">
        <v>-5.1458002807167702</v>
      </c>
      <c r="L269">
        <f>(Table2[[#This Row],[6M Return vs Nifty]]-AVERAGE(Table2[6M Return vs Nifty]))/_xlfn.STDEV.P(Table2[6M Return vs Nifty])</f>
        <v>-0.36701108532936288</v>
      </c>
      <c r="M269">
        <v>-3.8443147019422401</v>
      </c>
      <c r="N269">
        <f>(Table2[[#This Row],[1W Return vs Nifty]]-AVERAGE(Table2[1W Return vs Nifty]))/_xlfn.STDEV.P(Table2[1W Return vs Nifty])</f>
        <v>-1.0732938854079679</v>
      </c>
      <c r="O269">
        <v>873.01</v>
      </c>
      <c r="P269">
        <v>840.45221173749303</v>
      </c>
      <c r="Q269">
        <v>731.29007304515096</v>
      </c>
      <c r="R269">
        <v>35.975718994207497</v>
      </c>
      <c r="S269" s="2">
        <f>(Table2[[#This Row],[Close Price]]-Table2[[#This Row],[20D EMA]])/Table2[[#This Row],[20D EMA]]</f>
        <v>-2.8877103355058976E-2</v>
      </c>
      <c r="T269" s="2">
        <f>(Table2[[#This Row],[Close Price]]-Table2[[#This Row],[50D EMA]])/Table2[[#This Row],[50D EMA]]</f>
        <v>8.7426603915011572E-3</v>
      </c>
      <c r="U269" s="2">
        <f>(Table2[[#This Row],[Close Price]]-Table2[[#This Row],[200D EMA]])/Table2[[#This Row],[200D EMA]]</f>
        <v>0.15932108372494685</v>
      </c>
      <c r="V269">
        <v>0.591119381621099</v>
      </c>
      <c r="W269">
        <v>835</v>
      </c>
      <c r="X269">
        <v>914.4</v>
      </c>
      <c r="Y269">
        <v>835.5</v>
      </c>
      <c r="Z269">
        <v>880</v>
      </c>
      <c r="AA269">
        <v>842</v>
      </c>
      <c r="AB269">
        <v>869.9</v>
      </c>
      <c r="AC269" s="2">
        <f>(Table2[[#This Row],[Close Price]]/Table2[[#This Row],[Day Low]])-1</f>
        <v>1.5329341317365186E-2</v>
      </c>
      <c r="AD269" s="2">
        <f>(Table2[[#This Row],[Day High]]/Table2[[#This Row],[Close Price]])-1</f>
        <v>7.8556263269639048E-2</v>
      </c>
      <c r="AE269" s="2">
        <f>(Table2[[#This Row],[Close Price]]/Table2[[#This Row],[Current Week Low]])-1</f>
        <v>1.4721723518851038E-2</v>
      </c>
      <c r="AF269" s="2">
        <f>(Table2[[#This Row],[Current Week High]]/Table2[[#This Row],[Close Price]])-1</f>
        <v>3.7980655815050834E-2</v>
      </c>
      <c r="AG269" s="2">
        <f>(Table2[[#This Row],[Close Price]]/Table2[[#This Row],[Current Month Low]])-1</f>
        <v>6.8883610451306865E-3</v>
      </c>
      <c r="AH269" s="2">
        <f>(Table2[[#This Row],[Current Month High]]/Table2[[#This Row],[Close Price]])-1</f>
        <v>2.6067468742628108E-2</v>
      </c>
      <c r="AI269">
        <v>17.769521113470098</v>
      </c>
      <c r="AJ269">
        <v>58.171641791044699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0.04</v>
      </c>
      <c r="AM269" t="s">
        <v>10296</v>
      </c>
      <c r="AN269">
        <v>-7.2</v>
      </c>
      <c r="AO269" t="s">
        <v>10295</v>
      </c>
      <c r="AP269">
        <v>0.16540861353063199</v>
      </c>
      <c r="AQ269">
        <f>(Table2[[#This Row],[Sharpe Ratio]]-AVERAGE(Table2[Sharpe Ratio]))/_xlfn.STDEV.P(Table2[Sharpe Ratio])</f>
        <v>1.2652765076557331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-1.2634528821884448</v>
      </c>
      <c r="AS269">
        <f>_xlfn.RANK.AVG(Table2[[#This Row],[1Y Return vs Nifty Z-Score]],Table2[1Y Return vs Nifty Z-Score])</f>
        <v>345</v>
      </c>
      <c r="AT269">
        <f>_xlfn.RANK.AVG(Table2[[#This Row],[6M Return vs Nifty Z-Score]],Table2[6M Return vs Nifty Z-Score])</f>
        <v>448</v>
      </c>
      <c r="AU269">
        <f>_xlfn.RANK.AVG(Table2[[#This Row],[Sharpe Ratio Z-Score]],Table2[Sharpe Ratio Z-Score])</f>
        <v>79</v>
      </c>
      <c r="AV269">
        <f>(Table2[[#This Row],[Rank 1Y]]+Table2[[#This Row],[Rank 6M]]+Table2[[#This Row],[Rank Sharpe]])/3</f>
        <v>290.66666666666669</v>
      </c>
    </row>
    <row r="270" spans="1:48" x14ac:dyDescent="0.3">
      <c r="A270" t="s">
        <v>1037</v>
      </c>
      <c r="B270" t="s">
        <v>1038</v>
      </c>
      <c r="C270" t="s">
        <v>10259</v>
      </c>
      <c r="D270" t="s">
        <v>106</v>
      </c>
      <c r="E270">
        <v>12735.9</v>
      </c>
      <c r="F270">
        <v>400.5</v>
      </c>
      <c r="G270">
        <v>106.85276645351701</v>
      </c>
      <c r="H270">
        <f>(Table2[[#This Row],[1Y Return vs Nifty]]-AVERAGE(Table2[1Y Return vs Nifty]))/_xlfn.STDEV.P(Table2[1Y Return vs Nifty])</f>
        <v>0.97304679826296692</v>
      </c>
      <c r="I270">
        <v>-2.6194688881464798</v>
      </c>
      <c r="J270">
        <f>(Table2[[#This Row],[1M Return vs Nifty]]-AVERAGE(Table2[1M Return vs Nifty]))/_xlfn.STDEV.P(Table2[1M Return vs Nifty])</f>
        <v>-0.45948433735149302</v>
      </c>
      <c r="K270">
        <v>-26.8898186894925</v>
      </c>
      <c r="L270">
        <f>(Table2[[#This Row],[6M Return vs Nifty]]-AVERAGE(Table2[6M Return vs Nifty]))/_xlfn.STDEV.P(Table2[6M Return vs Nifty])</f>
        <v>-1.113720127789686</v>
      </c>
      <c r="M270">
        <v>-4.9396824609088998</v>
      </c>
      <c r="N270">
        <f>(Table2[[#This Row],[1W Return vs Nifty]]-AVERAGE(Table2[1W Return vs Nifty]))/_xlfn.STDEV.P(Table2[1W Return vs Nifty])</f>
        <v>-1.3073292286298868</v>
      </c>
      <c r="O270">
        <v>403.54</v>
      </c>
      <c r="P270">
        <v>402.11787833236701</v>
      </c>
      <c r="Q270">
        <v>375.137611550141</v>
      </c>
      <c r="R270">
        <v>45.290509697836498</v>
      </c>
      <c r="S270" s="2">
        <f>(Table2[[#This Row],[Close Price]]-Table2[[#This Row],[20D EMA]])/Table2[[#This Row],[20D EMA]]</f>
        <v>-7.5333300292412652E-3</v>
      </c>
      <c r="T270" s="2">
        <f>(Table2[[#This Row],[Close Price]]-Table2[[#This Row],[50D EMA]])/Table2[[#This Row],[50D EMA]]</f>
        <v>-4.023393187780052E-3</v>
      </c>
      <c r="U270" s="2">
        <f>(Table2[[#This Row],[Close Price]]-Table2[[#This Row],[200D EMA]])/Table2[[#This Row],[200D EMA]]</f>
        <v>6.7608226072178451E-2</v>
      </c>
      <c r="V270">
        <v>0.81414375787424098</v>
      </c>
      <c r="W270">
        <v>392.5</v>
      </c>
      <c r="X270">
        <v>400.6</v>
      </c>
      <c r="Y270">
        <v>395.05</v>
      </c>
      <c r="Z270">
        <v>412.35</v>
      </c>
      <c r="AA270">
        <v>398.1</v>
      </c>
      <c r="AB270">
        <v>412.35</v>
      </c>
      <c r="AC270" s="2">
        <f>(Table2[[#This Row],[Close Price]]/Table2[[#This Row],[Day Low]])-1</f>
        <v>2.0382165605095537E-2</v>
      </c>
      <c r="AD270" s="2">
        <f>(Table2[[#This Row],[Day High]]/Table2[[#This Row],[Close Price]])-1</f>
        <v>2.4968789013746218E-4</v>
      </c>
      <c r="AE270" s="2">
        <f>(Table2[[#This Row],[Close Price]]/Table2[[#This Row],[Current Week Low]])-1</f>
        <v>1.3795722060498727E-2</v>
      </c>
      <c r="AF270" s="2">
        <f>(Table2[[#This Row],[Current Week High]]/Table2[[#This Row],[Close Price]])-1</f>
        <v>2.9588014981273503E-2</v>
      </c>
      <c r="AG270" s="2">
        <f>(Table2[[#This Row],[Close Price]]/Table2[[#This Row],[Current Month Low]])-1</f>
        <v>6.0286360211001533E-3</v>
      </c>
      <c r="AH270" s="2">
        <f>(Table2[[#This Row],[Current Month High]]/Table2[[#This Row],[Close Price]])-1</f>
        <v>2.9588014981273503E-2</v>
      </c>
      <c r="AI270">
        <v>26.3420724094881</v>
      </c>
      <c r="AJ270">
        <v>139.82035928143699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-0.05</v>
      </c>
      <c r="AM270" t="s">
        <v>10295</v>
      </c>
      <c r="AN270">
        <v>-5.0599999999999996</v>
      </c>
      <c r="AO270" t="s">
        <v>10295</v>
      </c>
      <c r="AP270">
        <v>0.147650011254949</v>
      </c>
      <c r="AQ270">
        <f>(Table2[[#This Row],[Sharpe Ratio]]-AVERAGE(Table2[Sharpe Ratio]))/_xlfn.STDEV.P(Table2[Sharpe Ratio])</f>
        <v>1.0599706690150856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-0.84751622649301295</v>
      </c>
      <c r="AS270">
        <f>_xlfn.RANK.AVG(Table2[[#This Row],[1Y Return vs Nifty Z-Score]],Table2[1Y Return vs Nifty Z-Score])</f>
        <v>99</v>
      </c>
      <c r="AT270">
        <f>_xlfn.RANK.AVG(Table2[[#This Row],[6M Return vs Nifty Z-Score]],Table2[6M Return vs Nifty Z-Score])</f>
        <v>662</v>
      </c>
      <c r="AU270">
        <f>_xlfn.RANK.AVG(Table2[[#This Row],[Sharpe Ratio Z-Score]],Table2[Sharpe Ratio Z-Score])</f>
        <v>111</v>
      </c>
      <c r="AV270">
        <f>(Table2[[#This Row],[Rank 1Y]]+Table2[[#This Row],[Rank 6M]]+Table2[[#This Row],[Rank Sharpe]])/3</f>
        <v>290.66666666666669</v>
      </c>
    </row>
    <row r="271" spans="1:48" x14ac:dyDescent="0.3">
      <c r="A271" t="s">
        <v>929</v>
      </c>
      <c r="B271" t="s">
        <v>930</v>
      </c>
      <c r="C271" t="s">
        <v>10255</v>
      </c>
      <c r="D271" t="s">
        <v>298</v>
      </c>
      <c r="E271">
        <v>15799.58174175</v>
      </c>
      <c r="F271">
        <v>677.1</v>
      </c>
      <c r="G271">
        <v>45.1097578067561</v>
      </c>
      <c r="H271">
        <f>(Table2[[#This Row],[1Y Return vs Nifty]]-AVERAGE(Table2[1Y Return vs Nifty]))/_xlfn.STDEV.P(Table2[1Y Return vs Nifty])</f>
        <v>0.10632342932840515</v>
      </c>
      <c r="I271">
        <v>-8.7381180664971598</v>
      </c>
      <c r="J271">
        <f>(Table2[[#This Row],[1M Return vs Nifty]]-AVERAGE(Table2[1M Return vs Nifty]))/_xlfn.STDEV.P(Table2[1M Return vs Nifty])</f>
        <v>-1.0643299097101881</v>
      </c>
      <c r="K271">
        <v>2.8448558586226902</v>
      </c>
      <c r="L271">
        <f>(Table2[[#This Row],[6M Return vs Nifty]]-AVERAGE(Table2[6M Return vs Nifty]))/_xlfn.STDEV.P(Table2[6M Return vs Nifty])</f>
        <v>-9.2604805760184677E-2</v>
      </c>
      <c r="M271">
        <v>1.62072635594674</v>
      </c>
      <c r="N271">
        <f>(Table2[[#This Row],[1W Return vs Nifty]]-AVERAGE(Table2[1W Return vs Nifty]))/_xlfn.STDEV.P(Table2[1W Return vs Nifty])</f>
        <v>9.4362136265987523E-2</v>
      </c>
      <c r="O271">
        <v>684.87</v>
      </c>
      <c r="P271">
        <v>690.22628293914102</v>
      </c>
      <c r="Q271">
        <v>577.82197012916697</v>
      </c>
      <c r="R271">
        <v>47.7209842234615</v>
      </c>
      <c r="S271" s="2">
        <f>(Table2[[#This Row],[Close Price]]-Table2[[#This Row],[20D EMA]])/Table2[[#This Row],[20D EMA]]</f>
        <v>-1.1345218800648272E-2</v>
      </c>
      <c r="T271" s="2">
        <f>(Table2[[#This Row],[Close Price]]-Table2[[#This Row],[50D EMA]])/Table2[[#This Row],[50D EMA]]</f>
        <v>-1.9017361789305218E-2</v>
      </c>
      <c r="U271" s="2">
        <f>(Table2[[#This Row],[Close Price]]-Table2[[#This Row],[200D EMA]])/Table2[[#This Row],[200D EMA]]</f>
        <v>0.17181421787863194</v>
      </c>
      <c r="V271">
        <v>1.0359962085496399</v>
      </c>
      <c r="W271">
        <v>660</v>
      </c>
      <c r="X271">
        <v>674</v>
      </c>
      <c r="Y271">
        <v>670.05</v>
      </c>
      <c r="Z271">
        <v>704</v>
      </c>
      <c r="AA271">
        <v>670.05</v>
      </c>
      <c r="AB271">
        <v>693.7</v>
      </c>
      <c r="AC271" s="2">
        <f>(Table2[[#This Row],[Close Price]]/Table2[[#This Row],[Day Low]])-1</f>
        <v>2.5909090909090882E-2</v>
      </c>
      <c r="AD271" s="2">
        <f>(Table2[[#This Row],[Day High]]/Table2[[#This Row],[Close Price]])-1</f>
        <v>-4.5783488406440087E-3</v>
      </c>
      <c r="AE271" s="2">
        <f>(Table2[[#This Row],[Close Price]]/Table2[[#This Row],[Current Week Low]])-1</f>
        <v>1.0521602865458002E-2</v>
      </c>
      <c r="AF271" s="2">
        <f>(Table2[[#This Row],[Current Week High]]/Table2[[#This Row],[Close Price]])-1</f>
        <v>3.9728252843006961E-2</v>
      </c>
      <c r="AG271" s="2">
        <f>(Table2[[#This Row],[Close Price]]/Table2[[#This Row],[Current Month Low]])-1</f>
        <v>1.0521602865458002E-2</v>
      </c>
      <c r="AH271" s="2">
        <f>(Table2[[#This Row],[Current Month High]]/Table2[[#This Row],[Close Price]])-1</f>
        <v>2.4516319598286929E-2</v>
      </c>
      <c r="AI271">
        <v>22.286220646876298</v>
      </c>
      <c r="AJ271">
        <v>167.62845849802301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-0.17</v>
      </c>
      <c r="AM271" t="s">
        <v>10295</v>
      </c>
      <c r="AN271">
        <v>-2.7</v>
      </c>
      <c r="AO271" t="s">
        <v>10295</v>
      </c>
      <c r="AP271">
        <v>7.6429473759243E-2</v>
      </c>
      <c r="AQ271">
        <f>(Table2[[#This Row],[Sharpe Ratio]]-AVERAGE(Table2[Sharpe Ratio]))/_xlfn.STDEV.P(Table2[Sharpe Ratio])</f>
        <v>0.23659549837929614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257</v>
      </c>
      <c r="AT271">
        <f>_xlfn.RANK.AVG(Table2[[#This Row],[6M Return vs Nifty Z-Score]],Table2[6M Return vs Nifty Z-Score])</f>
        <v>350</v>
      </c>
      <c r="AU271">
        <f>_xlfn.RANK.AVG(Table2[[#This Row],[Sharpe Ratio Z-Score]],Table2[Sharpe Ratio Z-Score])</f>
        <v>268</v>
      </c>
      <c r="AV271">
        <f>(Table2[[#This Row],[Rank 1Y]]+Table2[[#This Row],[Rank 6M]]+Table2[[#This Row],[Rank Sharpe]])/3</f>
        <v>291.66666666666669</v>
      </c>
    </row>
    <row r="272" spans="1:48" x14ac:dyDescent="0.3">
      <c r="A272" t="s">
        <v>147</v>
      </c>
      <c r="B272" t="s">
        <v>148</v>
      </c>
      <c r="C272" t="s">
        <v>6533</v>
      </c>
      <c r="D272" t="s">
        <v>75</v>
      </c>
      <c r="E272">
        <v>184124.9867294</v>
      </c>
      <c r="F272">
        <v>2767</v>
      </c>
      <c r="G272">
        <v>24.424304237162001</v>
      </c>
      <c r="H272">
        <f>(Table2[[#This Row],[1Y Return vs Nifty]]-AVERAGE(Table2[1Y Return vs Nifty]))/_xlfn.STDEV.P(Table2[1Y Return vs Nifty])</f>
        <v>-0.18405059679574298</v>
      </c>
      <c r="I272">
        <v>0.47565230351660798</v>
      </c>
      <c r="J272">
        <f>(Table2[[#This Row],[1M Return vs Nifty]]-AVERAGE(Table2[1M Return vs Nifty]))/_xlfn.STDEV.P(Table2[1M Return vs Nifty])</f>
        <v>-0.15352295696792037</v>
      </c>
      <c r="K272">
        <v>14.720394362971801</v>
      </c>
      <c r="L272">
        <f>(Table2[[#This Row],[6M Return vs Nifty]]-AVERAGE(Table2[6M Return vs Nifty]))/_xlfn.STDEV.P(Table2[6M Return vs Nifty])</f>
        <v>0.31521180930045806</v>
      </c>
      <c r="M272">
        <v>-3.0633877106873602</v>
      </c>
      <c r="N272">
        <f>(Table2[[#This Row],[1W Return vs Nifty]]-AVERAGE(Table2[1W Return vs Nifty]))/_xlfn.STDEV.P(Table2[1W Return vs Nifty])</f>
        <v>-0.90644168902598621</v>
      </c>
      <c r="O272">
        <v>2763.53</v>
      </c>
      <c r="P272">
        <v>2639.2436798618201</v>
      </c>
      <c r="Q272">
        <v>2304.9704296879099</v>
      </c>
      <c r="R272">
        <v>44.44775686218</v>
      </c>
      <c r="S272" s="2">
        <f>(Table2[[#This Row],[Close Price]]-Table2[[#This Row],[20D EMA]])/Table2[[#This Row],[20D EMA]]</f>
        <v>1.2556404308980904E-3</v>
      </c>
      <c r="T272" s="2">
        <f>(Table2[[#This Row],[Close Price]]-Table2[[#This Row],[50D EMA]])/Table2[[#This Row],[50D EMA]]</f>
        <v>4.8406413213375105E-2</v>
      </c>
      <c r="U272" s="2">
        <f>(Table2[[#This Row],[Close Price]]-Table2[[#This Row],[200D EMA]])/Table2[[#This Row],[200D EMA]]</f>
        <v>0.20044923976514886</v>
      </c>
      <c r="V272">
        <v>0.96084603599090301</v>
      </c>
      <c r="W272">
        <v>2725.15</v>
      </c>
      <c r="X272">
        <v>2757.1</v>
      </c>
      <c r="Y272">
        <v>2753.6</v>
      </c>
      <c r="Z272">
        <v>2865</v>
      </c>
      <c r="AA272">
        <v>2753.6</v>
      </c>
      <c r="AB272">
        <v>2788.65</v>
      </c>
      <c r="AC272" s="2">
        <f>(Table2[[#This Row],[Close Price]]/Table2[[#This Row],[Day Low]])-1</f>
        <v>1.5356952828284642E-2</v>
      </c>
      <c r="AD272" s="2">
        <f>(Table2[[#This Row],[Day High]]/Table2[[#This Row],[Close Price]])-1</f>
        <v>-3.577882182869585E-3</v>
      </c>
      <c r="AE272" s="2">
        <f>(Table2[[#This Row],[Close Price]]/Table2[[#This Row],[Current Week Low]])-1</f>
        <v>4.8663567693201237E-3</v>
      </c>
      <c r="AF272" s="2">
        <f>(Table2[[#This Row],[Current Week High]]/Table2[[#This Row],[Close Price]])-1</f>
        <v>3.5417419588001486E-2</v>
      </c>
      <c r="AG272" s="2">
        <f>(Table2[[#This Row],[Close Price]]/Table2[[#This Row],[Current Month Low]])-1</f>
        <v>4.8663567693201237E-3</v>
      </c>
      <c r="AH272" s="2">
        <f>(Table2[[#This Row],[Current Month High]]/Table2[[#This Row],[Close Price]])-1</f>
        <v>7.8243585110226999E-3</v>
      </c>
      <c r="AI272">
        <v>4.0025298156848503</v>
      </c>
      <c r="AJ272">
        <v>58.016107397215499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0.03</v>
      </c>
      <c r="AM272" t="s">
        <v>10296</v>
      </c>
      <c r="AN272">
        <v>-1.31</v>
      </c>
      <c r="AO272" t="s">
        <v>10295</v>
      </c>
      <c r="AP272">
        <v>6.3180173291908004E-2</v>
      </c>
      <c r="AQ272">
        <f>(Table2[[#This Row],[Sharpe Ratio]]-AVERAGE(Table2[Sharpe Ratio]))/_xlfn.STDEV.P(Table2[Sharpe Ratio])</f>
        <v>8.3421352034858259E-2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-0.84538208145433325</v>
      </c>
      <c r="AS272">
        <f>_xlfn.RANK.AVG(Table2[[#This Row],[1Y Return vs Nifty Z-Score]],Table2[1Y Return vs Nifty Z-Score])</f>
        <v>344</v>
      </c>
      <c r="AT272">
        <f>_xlfn.RANK.AVG(Table2[[#This Row],[6M Return vs Nifty Z-Score]],Table2[6M Return vs Nifty Z-Score])</f>
        <v>226</v>
      </c>
      <c r="AU272">
        <f>_xlfn.RANK.AVG(Table2[[#This Row],[Sharpe Ratio Z-Score]],Table2[Sharpe Ratio Z-Score])</f>
        <v>306</v>
      </c>
      <c r="AV272">
        <f>(Table2[[#This Row],[Rank 1Y]]+Table2[[#This Row],[Rank 6M]]+Table2[[#This Row],[Rank Sharpe]])/3</f>
        <v>292</v>
      </c>
    </row>
    <row r="273" spans="1:48" x14ac:dyDescent="0.3">
      <c r="A273" t="s">
        <v>1112</v>
      </c>
      <c r="B273" t="s">
        <v>1113</v>
      </c>
      <c r="C273" t="s">
        <v>10264</v>
      </c>
      <c r="D273" t="s">
        <v>133</v>
      </c>
      <c r="E273">
        <v>11167.235817848999</v>
      </c>
      <c r="F273">
        <v>207.39</v>
      </c>
      <c r="G273">
        <v>116.244663643873</v>
      </c>
      <c r="H273">
        <f>(Table2[[#This Row],[1Y Return vs Nifty]]-AVERAGE(Table2[1Y Return vs Nifty]))/_xlfn.STDEV.P(Table2[1Y Return vs Nifty])</f>
        <v>1.1048864502644318</v>
      </c>
      <c r="I273">
        <v>8.6058679693589504</v>
      </c>
      <c r="J273">
        <f>(Table2[[#This Row],[1M Return vs Nifty]]-AVERAGE(Table2[1M Return vs Nifty]))/_xlfn.STDEV.P(Table2[1M Return vs Nifty])</f>
        <v>0.65017158482824622</v>
      </c>
      <c r="K273">
        <v>-32.760705770160598</v>
      </c>
      <c r="L273">
        <f>(Table2[[#This Row],[6M Return vs Nifty]]-AVERAGE(Table2[6M Return vs Nifty]))/_xlfn.STDEV.P(Table2[6M Return vs Nifty])</f>
        <v>-1.3153316417235166</v>
      </c>
      <c r="M273">
        <v>4.3049455530593903</v>
      </c>
      <c r="N273">
        <f>(Table2[[#This Row],[1W Return vs Nifty]]-AVERAGE(Table2[1W Return vs Nifty]))/_xlfn.STDEV.P(Table2[1W Return vs Nifty])</f>
        <v>0.66787012564824888</v>
      </c>
      <c r="O273">
        <v>205.33</v>
      </c>
      <c r="P273">
        <v>205.31060340945001</v>
      </c>
      <c r="Q273">
        <v>197.840932174899</v>
      </c>
      <c r="R273">
        <v>51.944198195293303</v>
      </c>
      <c r="S273" s="2">
        <f>(Table2[[#This Row],[Close Price]]-Table2[[#This Row],[20D EMA]])/Table2[[#This Row],[20D EMA]]</f>
        <v>1.0032630399844025E-2</v>
      </c>
      <c r="T273" s="2">
        <f>(Table2[[#This Row],[Close Price]]-Table2[[#This Row],[50D EMA]])/Table2[[#This Row],[50D EMA]]</f>
        <v>1.0128052599421983E-2</v>
      </c>
      <c r="U273" s="2">
        <f>(Table2[[#This Row],[Close Price]]-Table2[[#This Row],[200D EMA]])/Table2[[#This Row],[200D EMA]]</f>
        <v>4.8266391186729991E-2</v>
      </c>
      <c r="V273">
        <v>1.1022835916265401</v>
      </c>
      <c r="W273">
        <v>200.26</v>
      </c>
      <c r="X273">
        <v>212.5</v>
      </c>
      <c r="Y273">
        <v>205</v>
      </c>
      <c r="Z273">
        <v>223.8</v>
      </c>
      <c r="AA273">
        <v>205</v>
      </c>
      <c r="AB273">
        <v>212.3</v>
      </c>
      <c r="AC273" s="2">
        <f>(Table2[[#This Row],[Close Price]]/Table2[[#This Row],[Day Low]])-1</f>
        <v>3.5603715170278605E-2</v>
      </c>
      <c r="AD273" s="2">
        <f>(Table2[[#This Row],[Day High]]/Table2[[#This Row],[Close Price]])-1</f>
        <v>2.4639567963739895E-2</v>
      </c>
      <c r="AE273" s="2">
        <f>(Table2[[#This Row],[Close Price]]/Table2[[#This Row],[Current Week Low]])-1</f>
        <v>1.1658536585365864E-2</v>
      </c>
      <c r="AF273" s="2">
        <f>(Table2[[#This Row],[Current Week High]]/Table2[[#This Row],[Close Price]])-1</f>
        <v>7.9126283813105935E-2</v>
      </c>
      <c r="AG273" s="2">
        <f>(Table2[[#This Row],[Close Price]]/Table2[[#This Row],[Current Month Low]])-1</f>
        <v>1.1658536585365864E-2</v>
      </c>
      <c r="AH273" s="2">
        <f>(Table2[[#This Row],[Current Month High]]/Table2[[#This Row],[Close Price]])-1</f>
        <v>2.3675201311538663E-2</v>
      </c>
      <c r="AI273">
        <v>37.374029606056197</v>
      </c>
      <c r="AJ273">
        <v>164.865900383141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-0.12</v>
      </c>
      <c r="AM273" t="s">
        <v>10295</v>
      </c>
      <c r="AN273">
        <v>0.12</v>
      </c>
      <c r="AO273" t="s">
        <v>10296</v>
      </c>
      <c r="AP273">
        <v>0.15840176768390599</v>
      </c>
      <c r="AQ273">
        <f>(Table2[[#This Row],[Sharpe Ratio]]-AVERAGE(Table2[Sharpe Ratio]))/_xlfn.STDEV.P(Table2[Sharpe Ratio])</f>
        <v>1.1842709003193024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2.2918674193367123</v>
      </c>
      <c r="AS273">
        <f>_xlfn.RANK.AVG(Table2[[#This Row],[1Y Return vs Nifty Z-Score]],Table2[1Y Return vs Nifty Z-Score])</f>
        <v>87</v>
      </c>
      <c r="AT273">
        <f>_xlfn.RANK.AVG(Table2[[#This Row],[6M Return vs Nifty Z-Score]],Table2[6M Return vs Nifty Z-Score])</f>
        <v>697</v>
      </c>
      <c r="AU273">
        <f>_xlfn.RANK.AVG(Table2[[#This Row],[Sharpe Ratio Z-Score]],Table2[Sharpe Ratio Z-Score])</f>
        <v>94</v>
      </c>
      <c r="AV273">
        <f>(Table2[[#This Row],[Rank 1Y]]+Table2[[#This Row],[Rank 6M]]+Table2[[#This Row],[Rank Sharpe]])/3</f>
        <v>292.66666666666669</v>
      </c>
    </row>
    <row r="274" spans="1:48" x14ac:dyDescent="0.3">
      <c r="A274" t="s">
        <v>1474</v>
      </c>
      <c r="B274" t="s">
        <v>1475</v>
      </c>
      <c r="C274" t="s">
        <v>626</v>
      </c>
      <c r="D274" t="s">
        <v>465</v>
      </c>
      <c r="E274">
        <v>6817.3339801599996</v>
      </c>
      <c r="F274">
        <v>954.7</v>
      </c>
      <c r="G274">
        <v>55.2432411859224</v>
      </c>
      <c r="H274">
        <f>(Table2[[#This Row],[1Y Return vs Nifty]]-AVERAGE(Table2[1Y Return vs Nifty]))/_xlfn.STDEV.P(Table2[1Y Return vs Nifty])</f>
        <v>0.24857316813983193</v>
      </c>
      <c r="I274">
        <v>-1.74013341274404</v>
      </c>
      <c r="J274">
        <f>(Table2[[#This Row],[1M Return vs Nifty]]-AVERAGE(Table2[1M Return vs Nifty]))/_xlfn.STDEV.P(Table2[1M Return vs Nifty])</f>
        <v>-0.37255956794373618</v>
      </c>
      <c r="K274">
        <v>-10.2667499026327</v>
      </c>
      <c r="L274">
        <f>(Table2[[#This Row],[6M Return vs Nifty]]-AVERAGE(Table2[6M Return vs Nifty]))/_xlfn.STDEV.P(Table2[6M Return vs Nifty])</f>
        <v>-0.5428690761009819</v>
      </c>
      <c r="M274">
        <v>-4.5059588781050604</v>
      </c>
      <c r="N274">
        <f>(Table2[[#This Row],[1W Return vs Nifty]]-AVERAGE(Table2[1W Return vs Nifty]))/_xlfn.STDEV.P(Table2[1W Return vs Nifty])</f>
        <v>-1.2146602170271574</v>
      </c>
      <c r="O274">
        <v>946.51</v>
      </c>
      <c r="P274">
        <v>909.12397082754899</v>
      </c>
      <c r="Q274">
        <v>821.67446300509198</v>
      </c>
      <c r="R274">
        <v>50.009808217953498</v>
      </c>
      <c r="S274" s="2">
        <f>(Table2[[#This Row],[Close Price]]-Table2[[#This Row],[20D EMA]])/Table2[[#This Row],[20D EMA]]</f>
        <v>8.652840434860757E-3</v>
      </c>
      <c r="T274" s="2">
        <f>(Table2[[#This Row],[Close Price]]-Table2[[#This Row],[50D EMA]])/Table2[[#This Row],[50D EMA]]</f>
        <v>5.0131808900566698E-2</v>
      </c>
      <c r="U274" s="2">
        <f>(Table2[[#This Row],[Close Price]]-Table2[[#This Row],[200D EMA]])/Table2[[#This Row],[200D EMA]]</f>
        <v>0.16189566912959263</v>
      </c>
      <c r="V274">
        <v>0.85077833838480299</v>
      </c>
      <c r="W274">
        <v>930</v>
      </c>
      <c r="X274">
        <v>964.4</v>
      </c>
      <c r="Y274">
        <v>938.35</v>
      </c>
      <c r="Z274">
        <v>1017.65</v>
      </c>
      <c r="AA274">
        <v>949.65</v>
      </c>
      <c r="AB274">
        <v>974.1</v>
      </c>
      <c r="AC274" s="2">
        <f>(Table2[[#This Row],[Close Price]]/Table2[[#This Row],[Day Low]])-1</f>
        <v>2.6559139784946284E-2</v>
      </c>
      <c r="AD274" s="2">
        <f>(Table2[[#This Row],[Day High]]/Table2[[#This Row],[Close Price]])-1</f>
        <v>1.0160259767466151E-2</v>
      </c>
      <c r="AE274" s="2">
        <f>(Table2[[#This Row],[Close Price]]/Table2[[#This Row],[Current Week Low]])-1</f>
        <v>1.7424202056801841E-2</v>
      </c>
      <c r="AF274" s="2">
        <f>(Table2[[#This Row],[Current Week High]]/Table2[[#This Row],[Close Price]])-1</f>
        <v>6.5936943542473925E-2</v>
      </c>
      <c r="AG274" s="2">
        <f>(Table2[[#This Row],[Close Price]]/Table2[[#This Row],[Current Month Low]])-1</f>
        <v>5.3177486442375077E-3</v>
      </c>
      <c r="AH274" s="2">
        <f>(Table2[[#This Row],[Current Month High]]/Table2[[#This Row],[Close Price]])-1</f>
        <v>2.0320519534932524E-2</v>
      </c>
      <c r="AI274">
        <v>9.1547082853251993</v>
      </c>
      <c r="AJ274">
        <v>98.049994813815999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0.01</v>
      </c>
      <c r="AM274" t="s">
        <v>10296</v>
      </c>
      <c r="AN274">
        <v>3.88</v>
      </c>
      <c r="AO274" t="s">
        <v>10296</v>
      </c>
      <c r="AP274">
        <v>0.13109838162249701</v>
      </c>
      <c r="AQ274">
        <f>(Table2[[#This Row],[Sharpe Ratio]]-AVERAGE(Table2[Sharpe Ratio]))/_xlfn.STDEV.P(Table2[Sharpe Ratio])</f>
        <v>0.86861854851554265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-1.0128971444165007</v>
      </c>
      <c r="AS274">
        <f>_xlfn.RANK.AVG(Table2[[#This Row],[1Y Return vs Nifty Z-Score]],Table2[1Y Return vs Nifty Z-Score])</f>
        <v>225</v>
      </c>
      <c r="AT274">
        <f>_xlfn.RANK.AVG(Table2[[#This Row],[6M Return vs Nifty Z-Score]],Table2[6M Return vs Nifty Z-Score])</f>
        <v>508</v>
      </c>
      <c r="AU274">
        <f>_xlfn.RANK.AVG(Table2[[#This Row],[Sharpe Ratio Z-Score]],Table2[Sharpe Ratio Z-Score])</f>
        <v>145</v>
      </c>
      <c r="AV274">
        <f>(Table2[[#This Row],[Rank 1Y]]+Table2[[#This Row],[Rank 6M]]+Table2[[#This Row],[Rank Sharpe]])/3</f>
        <v>292.66666666666669</v>
      </c>
    </row>
    <row r="275" spans="1:48" x14ac:dyDescent="0.3">
      <c r="A275" t="s">
        <v>506</v>
      </c>
      <c r="B275" t="s">
        <v>507</v>
      </c>
      <c r="C275" t="s">
        <v>10252</v>
      </c>
      <c r="D275" t="s">
        <v>508</v>
      </c>
      <c r="E275">
        <v>41670.022564999999</v>
      </c>
      <c r="F275">
        <v>757.55</v>
      </c>
      <c r="G275">
        <v>54.489023344851397</v>
      </c>
      <c r="H275">
        <f>(Table2[[#This Row],[1Y Return vs Nifty]]-AVERAGE(Table2[1Y Return vs Nifty]))/_xlfn.STDEV.P(Table2[1Y Return vs Nifty])</f>
        <v>0.23798576330727028</v>
      </c>
      <c r="I275">
        <v>-8.0566335522438202</v>
      </c>
      <c r="J275">
        <f>(Table2[[#This Row],[1M Return vs Nifty]]-AVERAGE(Table2[1M Return vs Nifty]))/_xlfn.STDEV.P(Table2[1M Return vs Nifty])</f>
        <v>-0.99696326078780995</v>
      </c>
      <c r="K275">
        <v>5.0417228559081897</v>
      </c>
      <c r="L275">
        <f>(Table2[[#This Row],[6M Return vs Nifty]]-AVERAGE(Table2[6M Return vs Nifty]))/_xlfn.STDEV.P(Table2[6M Return vs Nifty])</f>
        <v>-1.7162427947734045E-2</v>
      </c>
      <c r="M275">
        <v>-4.0187032350954297</v>
      </c>
      <c r="N275">
        <f>(Table2[[#This Row],[1W Return vs Nifty]]-AVERAGE(Table2[1W Return vs Nifty]))/_xlfn.STDEV.P(Table2[1W Return vs Nifty])</f>
        <v>-1.1105535909966879</v>
      </c>
      <c r="O275">
        <v>774.86</v>
      </c>
      <c r="P275">
        <v>743.70240638258201</v>
      </c>
      <c r="Q275">
        <v>629.34640651363497</v>
      </c>
      <c r="R275">
        <v>38.564460817748497</v>
      </c>
      <c r="S275" s="2">
        <f>(Table2[[#This Row],[Close Price]]-Table2[[#This Row],[20D EMA]])/Table2[[#This Row],[20D EMA]]</f>
        <v>-2.2339519397052445E-2</v>
      </c>
      <c r="T275" s="2">
        <f>(Table2[[#This Row],[Close Price]]-Table2[[#This Row],[50D EMA]])/Table2[[#This Row],[50D EMA]]</f>
        <v>1.861980477483401E-2</v>
      </c>
      <c r="U275" s="2">
        <f>(Table2[[#This Row],[Close Price]]-Table2[[#This Row],[200D EMA]])/Table2[[#This Row],[200D EMA]]</f>
        <v>0.20370910544571039</v>
      </c>
      <c r="V275">
        <v>0.91184736281124701</v>
      </c>
      <c r="W275">
        <v>742.05</v>
      </c>
      <c r="X275">
        <v>760.9</v>
      </c>
      <c r="Y275">
        <v>756</v>
      </c>
      <c r="Z275">
        <v>809.55</v>
      </c>
      <c r="AA275">
        <v>756</v>
      </c>
      <c r="AB275">
        <v>778.85</v>
      </c>
      <c r="AC275" s="2">
        <f>(Table2[[#This Row],[Close Price]]/Table2[[#This Row],[Day Low]])-1</f>
        <v>2.0888080318037794E-2</v>
      </c>
      <c r="AD275" s="2">
        <f>(Table2[[#This Row],[Day High]]/Table2[[#This Row],[Close Price]])-1</f>
        <v>4.4221503531121087E-3</v>
      </c>
      <c r="AE275" s="2">
        <f>(Table2[[#This Row],[Close Price]]/Table2[[#This Row],[Current Week Low]])-1</f>
        <v>2.050264550264469E-3</v>
      </c>
      <c r="AF275" s="2">
        <f>(Table2[[#This Row],[Current Week High]]/Table2[[#This Row],[Close Price]])-1</f>
        <v>6.8642333839350478E-2</v>
      </c>
      <c r="AG275" s="2">
        <f>(Table2[[#This Row],[Close Price]]/Table2[[#This Row],[Current Month Low]])-1</f>
        <v>2.050264550264469E-3</v>
      </c>
      <c r="AH275" s="2">
        <f>(Table2[[#This Row],[Current Month High]]/Table2[[#This Row],[Close Price]])-1</f>
        <v>2.8116955976503322E-2</v>
      </c>
      <c r="AI275">
        <v>9.1347105801597301</v>
      </c>
      <c r="AJ275">
        <v>94.243589743589695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0.08</v>
      </c>
      <c r="AM275" t="s">
        <v>10296</v>
      </c>
      <c r="AN275">
        <v>-5.7</v>
      </c>
      <c r="AO275" t="s">
        <v>10295</v>
      </c>
      <c r="AP275">
        <v>6.0283634618671998E-2</v>
      </c>
      <c r="AQ275">
        <f>(Table2[[#This Row],[Sharpe Ratio]]-AVERAGE(Table2[Sharpe Ratio]))/_xlfn.STDEV.P(Table2[Sharpe Ratio])</f>
        <v>4.9934690628060385E-2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-1.8367588257969012</v>
      </c>
      <c r="AS275">
        <f>_xlfn.RANK.AVG(Table2[[#This Row],[1Y Return vs Nifty Z-Score]],Table2[1Y Return vs Nifty Z-Score])</f>
        <v>227</v>
      </c>
      <c r="AT275">
        <f>_xlfn.RANK.AVG(Table2[[#This Row],[6M Return vs Nifty Z-Score]],Table2[6M Return vs Nifty Z-Score])</f>
        <v>330</v>
      </c>
      <c r="AU275">
        <f>_xlfn.RANK.AVG(Table2[[#This Row],[Sharpe Ratio Z-Score]],Table2[Sharpe Ratio Z-Score])</f>
        <v>323</v>
      </c>
      <c r="AV275">
        <f>(Table2[[#This Row],[Rank 1Y]]+Table2[[#This Row],[Rank 6M]]+Table2[[#This Row],[Rank Sharpe]])/3</f>
        <v>293.33333333333331</v>
      </c>
    </row>
    <row r="276" spans="1:48" x14ac:dyDescent="0.3">
      <c r="A276" t="s">
        <v>268</v>
      </c>
      <c r="B276" t="s">
        <v>269</v>
      </c>
      <c r="C276" t="s">
        <v>10254</v>
      </c>
      <c r="D276" t="s">
        <v>270</v>
      </c>
      <c r="E276">
        <v>102829.226842875</v>
      </c>
      <c r="F276">
        <v>1413.75</v>
      </c>
      <c r="G276">
        <v>12.1663248084656</v>
      </c>
      <c r="H276">
        <f>(Table2[[#This Row],[1Y Return vs Nifty]]-AVERAGE(Table2[1Y Return vs Nifty]))/_xlfn.STDEV.P(Table2[1Y Return vs Nifty])</f>
        <v>-0.35612315139950479</v>
      </c>
      <c r="I276">
        <v>7.53731635559528</v>
      </c>
      <c r="J276">
        <f>(Table2[[#This Row],[1M Return vs Nifty]]-AVERAGE(Table2[1M Return vs Nifty]))/_xlfn.STDEV.P(Table2[1M Return vs Nifty])</f>
        <v>0.5445422713012511</v>
      </c>
      <c r="K276">
        <v>15.625568369852701</v>
      </c>
      <c r="L276">
        <f>(Table2[[#This Row],[6M Return vs Nifty]]-AVERAGE(Table2[6M Return vs Nifty]))/_xlfn.STDEV.P(Table2[6M Return vs Nifty])</f>
        <v>0.34629629438649079</v>
      </c>
      <c r="M276">
        <v>0.81096997658355696</v>
      </c>
      <c r="N276">
        <f>(Table2[[#This Row],[1W Return vs Nifty]]-AVERAGE(Table2[1W Return vs Nifty]))/_xlfn.STDEV.P(Table2[1W Return vs Nifty])</f>
        <v>-7.8649722645380268E-2</v>
      </c>
      <c r="O276">
        <v>1351.74</v>
      </c>
      <c r="P276">
        <v>1293.1693854259699</v>
      </c>
      <c r="Q276">
        <v>1161.62793341887</v>
      </c>
      <c r="R276">
        <v>72.278459862066995</v>
      </c>
      <c r="S276" s="2">
        <f>(Table2[[#This Row],[Close Price]]-Table2[[#This Row],[20D EMA]])/Table2[[#This Row],[20D EMA]]</f>
        <v>4.5874206578188109E-2</v>
      </c>
      <c r="T276" s="2">
        <f>(Table2[[#This Row],[Close Price]]-Table2[[#This Row],[50D EMA]])/Table2[[#This Row],[50D EMA]]</f>
        <v>9.3244253949230943E-2</v>
      </c>
      <c r="U276" s="2">
        <f>(Table2[[#This Row],[Close Price]]-Table2[[#This Row],[200D EMA]])/Table2[[#This Row],[200D EMA]]</f>
        <v>0.21704201433852535</v>
      </c>
      <c r="V276">
        <v>1.2849920581807299</v>
      </c>
      <c r="W276">
        <v>1394.1</v>
      </c>
      <c r="X276">
        <v>1430</v>
      </c>
      <c r="Y276">
        <v>1404.4</v>
      </c>
      <c r="Z276">
        <v>1434.95</v>
      </c>
      <c r="AA276">
        <v>1406.05</v>
      </c>
      <c r="AB276">
        <v>1421</v>
      </c>
      <c r="AC276" s="2">
        <f>(Table2[[#This Row],[Close Price]]/Table2[[#This Row],[Day Low]])-1</f>
        <v>1.4095115128039737E-2</v>
      </c>
      <c r="AD276" s="2">
        <f>(Table2[[#This Row],[Day High]]/Table2[[#This Row],[Close Price]])-1</f>
        <v>1.1494252873563315E-2</v>
      </c>
      <c r="AE276" s="2">
        <f>(Table2[[#This Row],[Close Price]]/Table2[[#This Row],[Current Week Low]])-1</f>
        <v>6.6576473939048419E-3</v>
      </c>
      <c r="AF276" s="2">
        <f>(Table2[[#This Row],[Current Week High]]/Table2[[#This Row],[Close Price]])-1</f>
        <v>1.4995579133510129E-2</v>
      </c>
      <c r="AG276" s="2">
        <f>(Table2[[#This Row],[Close Price]]/Table2[[#This Row],[Current Month Low]])-1</f>
        <v>5.4763344120052349E-3</v>
      </c>
      <c r="AH276" s="2">
        <f>(Table2[[#This Row],[Current Month High]]/Table2[[#This Row],[Close Price]])-1</f>
        <v>5.12820512820511E-3</v>
      </c>
      <c r="AI276">
        <v>2.5641025641025501</v>
      </c>
      <c r="AJ276">
        <v>44.844014138619897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0.06</v>
      </c>
      <c r="AM276" t="s">
        <v>10296</v>
      </c>
      <c r="AN276">
        <v>8.44</v>
      </c>
      <c r="AO276" t="s">
        <v>10296</v>
      </c>
      <c r="AP276">
        <v>8.6095808894941006E-2</v>
      </c>
      <c r="AQ276">
        <f>(Table2[[#This Row],[Sharpe Ratio]]-AVERAGE(Table2[Sharpe Ratio]))/_xlfn.STDEV.P(Table2[Sharpe Ratio])</f>
        <v>0.34834725737518879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0.80441294901804561</v>
      </c>
      <c r="AS276">
        <f>_xlfn.RANK.AVG(Table2[[#This Row],[1Y Return vs Nifty Z-Score]],Table2[1Y Return vs Nifty Z-Score])</f>
        <v>415</v>
      </c>
      <c r="AT276">
        <f>_xlfn.RANK.AVG(Table2[[#This Row],[6M Return vs Nifty Z-Score]],Table2[6M Return vs Nifty Z-Score])</f>
        <v>215</v>
      </c>
      <c r="AU276">
        <f>_xlfn.RANK.AVG(Table2[[#This Row],[Sharpe Ratio Z-Score]],Table2[Sharpe Ratio Z-Score])</f>
        <v>251</v>
      </c>
      <c r="AV276">
        <f>(Table2[[#This Row],[Rank 1Y]]+Table2[[#This Row],[Rank 6M]]+Table2[[#This Row],[Rank Sharpe]])/3</f>
        <v>293.66666666666669</v>
      </c>
    </row>
    <row r="277" spans="1:48" x14ac:dyDescent="0.3">
      <c r="A277" t="s">
        <v>238</v>
      </c>
      <c r="B277" t="s">
        <v>239</v>
      </c>
      <c r="C277" t="s">
        <v>10253</v>
      </c>
      <c r="D277" t="s">
        <v>27</v>
      </c>
      <c r="E277">
        <v>111450.00680736</v>
      </c>
      <c r="F277">
        <v>15.99</v>
      </c>
      <c r="G277">
        <v>67.075147746765296</v>
      </c>
      <c r="H277">
        <f>(Table2[[#This Row],[1Y Return vs Nifty]]-AVERAGE(Table2[1Y Return vs Nifty]))/_xlfn.STDEV.P(Table2[1Y Return vs Nifty])</f>
        <v>0.41466468424982128</v>
      </c>
      <c r="I277">
        <v>-10.814778145099501</v>
      </c>
      <c r="J277">
        <f>(Table2[[#This Row],[1M Return vs Nifty]]-AVERAGE(Table2[1M Return vs Nifty]))/_xlfn.STDEV.P(Table2[1M Return vs Nifty])</f>
        <v>-1.2696135625597318</v>
      </c>
      <c r="K277">
        <v>-2.2676158057915101</v>
      </c>
      <c r="L277">
        <f>(Table2[[#This Row],[6M Return vs Nifty]]-AVERAGE(Table2[6M Return vs Nifty]))/_xlfn.STDEV.P(Table2[6M Return vs Nifty])</f>
        <v>-0.26817165588755276</v>
      </c>
      <c r="M277">
        <v>4.14054173971277</v>
      </c>
      <c r="N277">
        <f>(Table2[[#This Row],[1W Return vs Nifty]]-AVERAGE(Table2[1W Return vs Nifty]))/_xlfn.STDEV.P(Table2[1W Return vs Nifty])</f>
        <v>0.63274374679639545</v>
      </c>
      <c r="O277">
        <v>16.18</v>
      </c>
      <c r="P277">
        <v>15.8926937435733</v>
      </c>
      <c r="Q277">
        <v>14.0463632486951</v>
      </c>
      <c r="R277">
        <v>47.047593372757802</v>
      </c>
      <c r="S277" s="2">
        <f>(Table2[[#This Row],[Close Price]]-Table2[[#This Row],[20D EMA]])/Table2[[#This Row],[20D EMA]]</f>
        <v>-1.1742892459826916E-2</v>
      </c>
      <c r="T277" s="2">
        <f>(Table2[[#This Row],[Close Price]]-Table2[[#This Row],[50D EMA]])/Table2[[#This Row],[50D EMA]]</f>
        <v>6.1227038031893598E-3</v>
      </c>
      <c r="U277" s="2">
        <f>(Table2[[#This Row],[Close Price]]-Table2[[#This Row],[200D EMA]])/Table2[[#This Row],[200D EMA]]</f>
        <v>0.13837295226474108</v>
      </c>
      <c r="V277">
        <v>0.62207278973265201</v>
      </c>
      <c r="W277">
        <v>15.75</v>
      </c>
      <c r="X277">
        <v>16.420000000000002</v>
      </c>
      <c r="Y277">
        <v>15.87</v>
      </c>
      <c r="Z277">
        <v>16.52</v>
      </c>
      <c r="AA277">
        <v>15.87</v>
      </c>
      <c r="AB277">
        <v>16.37</v>
      </c>
      <c r="AC277" s="2">
        <f>(Table2[[#This Row],[Close Price]]/Table2[[#This Row],[Day Low]])-1</f>
        <v>1.5238095238095273E-2</v>
      </c>
      <c r="AD277" s="2">
        <f>(Table2[[#This Row],[Day High]]/Table2[[#This Row],[Close Price]])-1</f>
        <v>2.6891807379612276E-2</v>
      </c>
      <c r="AE277" s="2">
        <f>(Table2[[#This Row],[Close Price]]/Table2[[#This Row],[Current Week Low]])-1</f>
        <v>7.5614366729679361E-3</v>
      </c>
      <c r="AF277" s="2">
        <f>(Table2[[#This Row],[Current Week High]]/Table2[[#This Row],[Close Price]])-1</f>
        <v>3.3145716072545239E-2</v>
      </c>
      <c r="AG277" s="2">
        <f>(Table2[[#This Row],[Close Price]]/Table2[[#This Row],[Current Month Low]])-1</f>
        <v>7.5614366729679361E-3</v>
      </c>
      <c r="AH277" s="2">
        <f>(Table2[[#This Row],[Current Month High]]/Table2[[#This Row],[Close Price]])-1</f>
        <v>2.3764853033145794E-2</v>
      </c>
      <c r="AI277">
        <v>19.949968730456501</v>
      </c>
      <c r="AJ277">
        <v>113.2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7.0000000000000007E-2</v>
      </c>
      <c r="AM277" t="s">
        <v>10296</v>
      </c>
      <c r="AN277">
        <v>-4.1399999999999997</v>
      </c>
      <c r="AO277" t="s">
        <v>10295</v>
      </c>
      <c r="AP277">
        <v>7.1527916405450004E-2</v>
      </c>
      <c r="AQ277">
        <f>(Table2[[#This Row],[Sharpe Ratio]]-AVERAGE(Table2[Sharpe Ratio]))/_xlfn.STDEV.P(Table2[Sharpe Ratio])</f>
        <v>0.17992896981225545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-0.31044781758881235</v>
      </c>
      <c r="AS277">
        <f>_xlfn.RANK.AVG(Table2[[#This Row],[1Y Return vs Nifty Z-Score]],Table2[1Y Return vs Nifty Z-Score])</f>
        <v>183</v>
      </c>
      <c r="AT277">
        <f>_xlfn.RANK.AVG(Table2[[#This Row],[6M Return vs Nifty Z-Score]],Table2[6M Return vs Nifty Z-Score])</f>
        <v>415</v>
      </c>
      <c r="AU277">
        <f>_xlfn.RANK.AVG(Table2[[#This Row],[Sharpe Ratio Z-Score]],Table2[Sharpe Ratio Z-Score])</f>
        <v>284</v>
      </c>
      <c r="AV277">
        <f>(Table2[[#This Row],[Rank 1Y]]+Table2[[#This Row],[Rank 6M]]+Table2[[#This Row],[Rank Sharpe]])/3</f>
        <v>294</v>
      </c>
    </row>
    <row r="278" spans="1:48" x14ac:dyDescent="0.3">
      <c r="A278" t="s">
        <v>60</v>
      </c>
      <c r="B278" t="s">
        <v>61</v>
      </c>
      <c r="C278" t="s">
        <v>10257</v>
      </c>
      <c r="D278" t="s">
        <v>62</v>
      </c>
      <c r="E278">
        <v>411533.93405440002</v>
      </c>
      <c r="F278">
        <v>1715.2</v>
      </c>
      <c r="G278">
        <v>23.259152294406199</v>
      </c>
      <c r="H278">
        <f>(Table2[[#This Row],[1Y Return vs Nifty]]-AVERAGE(Table2[1Y Return vs Nifty]))/_xlfn.STDEV.P(Table2[1Y Return vs Nifty])</f>
        <v>-0.20040652824902724</v>
      </c>
      <c r="I278">
        <v>9.1945307294808902</v>
      </c>
      <c r="J278">
        <f>(Table2[[#This Row],[1M Return vs Nifty]]-AVERAGE(Table2[1M Return vs Nifty]))/_xlfn.STDEV.P(Table2[1M Return vs Nifty])</f>
        <v>0.70836254392621156</v>
      </c>
      <c r="K278">
        <v>6.5513585268628898</v>
      </c>
      <c r="L278">
        <f>(Table2[[#This Row],[6M Return vs Nifty]]-AVERAGE(Table2[6M Return vs Nifty]))/_xlfn.STDEV.P(Table2[6M Return vs Nifty])</f>
        <v>3.4679811381293467E-2</v>
      </c>
      <c r="M278">
        <v>3.9411639067207598</v>
      </c>
      <c r="N278">
        <f>(Table2[[#This Row],[1W Return vs Nifty]]-AVERAGE(Table2[1W Return vs Nifty]))/_xlfn.STDEV.P(Table2[1W Return vs Nifty])</f>
        <v>0.59014484867002859</v>
      </c>
      <c r="O278">
        <v>1631.46</v>
      </c>
      <c r="P278">
        <v>1576.50388796163</v>
      </c>
      <c r="Q278">
        <v>1435.74161006504</v>
      </c>
      <c r="R278">
        <v>75.344545330379802</v>
      </c>
      <c r="S278" s="2">
        <f>(Table2[[#This Row],[Close Price]]-Table2[[#This Row],[20D EMA]])/Table2[[#This Row],[20D EMA]]</f>
        <v>5.1328258124624576E-2</v>
      </c>
      <c r="T278" s="2">
        <f>(Table2[[#This Row],[Close Price]]-Table2[[#This Row],[50D EMA]])/Table2[[#This Row],[50D EMA]]</f>
        <v>8.7977018704152893E-2</v>
      </c>
      <c r="U278" s="2">
        <f>(Table2[[#This Row],[Close Price]]-Table2[[#This Row],[200D EMA]])/Table2[[#This Row],[200D EMA]]</f>
        <v>0.19464393033945734</v>
      </c>
      <c r="V278">
        <v>1.10832514643734</v>
      </c>
      <c r="W278">
        <v>1683.85</v>
      </c>
      <c r="X278">
        <v>1731.65</v>
      </c>
      <c r="Y278">
        <v>1681.3</v>
      </c>
      <c r="Z278">
        <v>1746.45</v>
      </c>
      <c r="AA278">
        <v>1681.3</v>
      </c>
      <c r="AB278">
        <v>1746.45</v>
      </c>
      <c r="AC278" s="2">
        <f>(Table2[[#This Row],[Close Price]]/Table2[[#This Row],[Day Low]])-1</f>
        <v>1.8618047925884174E-2</v>
      </c>
      <c r="AD278" s="2">
        <f>(Table2[[#This Row],[Day High]]/Table2[[#This Row],[Close Price]])-1</f>
        <v>9.5907182835821558E-3</v>
      </c>
      <c r="AE278" s="2">
        <f>(Table2[[#This Row],[Close Price]]/Table2[[#This Row],[Current Week Low]])-1</f>
        <v>2.0162969131029662E-2</v>
      </c>
      <c r="AF278" s="2">
        <f>(Table2[[#This Row],[Current Week High]]/Table2[[#This Row],[Close Price]])-1</f>
        <v>1.8219449626865725E-2</v>
      </c>
      <c r="AG278" s="2">
        <f>(Table2[[#This Row],[Close Price]]/Table2[[#This Row],[Current Month Low]])-1</f>
        <v>2.0162969131029662E-2</v>
      </c>
      <c r="AH278" s="2">
        <f>(Table2[[#This Row],[Current Month High]]/Table2[[#This Row],[Close Price]])-1</f>
        <v>1.8219449626865725E-2</v>
      </c>
      <c r="AI278">
        <v>1.82194496268657</v>
      </c>
      <c r="AJ278">
        <v>60.546637337950997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10295</v>
      </c>
      <c r="AN278">
        <v>8.1300000000000008</v>
      </c>
      <c r="AO278" t="s">
        <v>10296</v>
      </c>
      <c r="AP278">
        <v>9.6324773641070005E-2</v>
      </c>
      <c r="AQ278">
        <f>(Table2[[#This Row],[Sharpe Ratio]]-AVERAGE(Table2[Sharpe Ratio]))/_xlfn.STDEV.P(Table2[Sharpe Ratio])</f>
        <v>0.46660353413776212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1.5993842098662685</v>
      </c>
      <c r="AS278">
        <f>_xlfn.RANK.AVG(Table2[[#This Row],[1Y Return vs Nifty Z-Score]],Table2[1Y Return vs Nifty Z-Score])</f>
        <v>353</v>
      </c>
      <c r="AT278">
        <f>_xlfn.RANK.AVG(Table2[[#This Row],[6M Return vs Nifty Z-Score]],Table2[6M Return vs Nifty Z-Score])</f>
        <v>311</v>
      </c>
      <c r="AU278">
        <f>_xlfn.RANK.AVG(Table2[[#This Row],[Sharpe Ratio Z-Score]],Table2[Sharpe Ratio Z-Score])</f>
        <v>219</v>
      </c>
      <c r="AV278">
        <f>(Table2[[#This Row],[Rank 1Y]]+Table2[[#This Row],[Rank 6M]]+Table2[[#This Row],[Rank Sharpe]])/3</f>
        <v>294.33333333333331</v>
      </c>
    </row>
    <row r="279" spans="1:48" x14ac:dyDescent="0.3">
      <c r="A279" t="s">
        <v>1398</v>
      </c>
      <c r="B279" t="s">
        <v>1399</v>
      </c>
      <c r="C279" t="s">
        <v>10263</v>
      </c>
      <c r="D279" t="s">
        <v>95</v>
      </c>
      <c r="E279">
        <v>7653.8610404999999</v>
      </c>
      <c r="F279">
        <v>985</v>
      </c>
      <c r="G279">
        <v>115.420457016475</v>
      </c>
      <c r="H279">
        <f>(Table2[[#This Row],[1Y Return vs Nifty]]-AVERAGE(Table2[1Y Return vs Nifty]))/_xlfn.STDEV.P(Table2[1Y Return vs Nifty])</f>
        <v>1.0933165711728003</v>
      </c>
      <c r="I279">
        <v>-17.580815044529601</v>
      </c>
      <c r="J279">
        <f>(Table2[[#This Row],[1M Return vs Nifty]]-AVERAGE(Table2[1M Return vs Nifty]))/_xlfn.STDEV.P(Table2[1M Return vs Nifty])</f>
        <v>-1.9384552205380672</v>
      </c>
      <c r="K279">
        <v>10.938088885282101</v>
      </c>
      <c r="L279">
        <f>(Table2[[#This Row],[6M Return vs Nifty]]-AVERAGE(Table2[6M Return vs Nifty]))/_xlfn.STDEV.P(Table2[6M Return vs Nifty])</f>
        <v>0.18532405587590009</v>
      </c>
      <c r="M279">
        <v>-0.36633831754073198</v>
      </c>
      <c r="N279">
        <f>(Table2[[#This Row],[1W Return vs Nifty]]-AVERAGE(Table2[1W Return vs Nifty]))/_xlfn.STDEV.P(Table2[1W Return vs Nifty])</f>
        <v>-0.33019241087761281</v>
      </c>
      <c r="O279">
        <v>981.55</v>
      </c>
      <c r="P279">
        <v>970.38732598130798</v>
      </c>
      <c r="Q279">
        <v>806.65971328096896</v>
      </c>
      <c r="R279">
        <v>54.258849507769703</v>
      </c>
      <c r="S279" s="2">
        <f>(Table2[[#This Row],[Close Price]]-Table2[[#This Row],[20D EMA]])/Table2[[#This Row],[20D EMA]]</f>
        <v>3.5148489633743014E-3</v>
      </c>
      <c r="T279" s="2">
        <f>(Table2[[#This Row],[Close Price]]-Table2[[#This Row],[50D EMA]])/Table2[[#This Row],[50D EMA]]</f>
        <v>1.5058599414326537E-2</v>
      </c>
      <c r="U279" s="2">
        <f>(Table2[[#This Row],[Close Price]]-Table2[[#This Row],[200D EMA]])/Table2[[#This Row],[200D EMA]]</f>
        <v>0.22108490579461113</v>
      </c>
      <c r="V279">
        <v>1.1975080324503899</v>
      </c>
      <c r="W279">
        <v>970.8</v>
      </c>
      <c r="X279">
        <v>1000</v>
      </c>
      <c r="Y279">
        <v>948.8</v>
      </c>
      <c r="Z279">
        <v>1012</v>
      </c>
      <c r="AA279">
        <v>978.2</v>
      </c>
      <c r="AB279">
        <v>991</v>
      </c>
      <c r="AC279" s="2">
        <f>(Table2[[#This Row],[Close Price]]/Table2[[#This Row],[Day Low]])-1</f>
        <v>1.4627111660486136E-2</v>
      </c>
      <c r="AD279" s="2">
        <f>(Table2[[#This Row],[Day High]]/Table2[[#This Row],[Close Price]])-1</f>
        <v>1.5228426395939021E-2</v>
      </c>
      <c r="AE279" s="2">
        <f>(Table2[[#This Row],[Close Price]]/Table2[[#This Row],[Current Week Low]])-1</f>
        <v>3.8153456998313739E-2</v>
      </c>
      <c r="AF279" s="2">
        <f>(Table2[[#This Row],[Current Week High]]/Table2[[#This Row],[Close Price]])-1</f>
        <v>2.741116751269046E-2</v>
      </c>
      <c r="AG279" s="2">
        <f>(Table2[[#This Row],[Close Price]]/Table2[[#This Row],[Current Month Low]])-1</f>
        <v>6.9515436516049967E-3</v>
      </c>
      <c r="AH279" s="2">
        <f>(Table2[[#This Row],[Current Month High]]/Table2[[#This Row],[Close Price]])-1</f>
        <v>6.0913705583756084E-3</v>
      </c>
      <c r="AI279">
        <v>19.492385786802</v>
      </c>
      <c r="AJ279">
        <v>159.210526315789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0.01</v>
      </c>
      <c r="AM279" t="s">
        <v>10296</v>
      </c>
      <c r="AN279">
        <v>2.87</v>
      </c>
      <c r="AO279" t="s">
        <v>10296</v>
      </c>
      <c r="AQ279">
        <f>(Table2[[#This Row],[Sharpe Ratio]]-AVERAGE(Table2[Sharpe Ratio]))/_xlfn.STDEV.P(Table2[Sharpe Ratio])</f>
        <v>-0.64699978481994191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-1.6370067891869216</v>
      </c>
      <c r="AS279">
        <f>_xlfn.RANK.AVG(Table2[[#This Row],[1Y Return vs Nifty Z-Score]],Table2[1Y Return vs Nifty Z-Score])</f>
        <v>89</v>
      </c>
      <c r="AT279">
        <f>_xlfn.RANK.AVG(Table2[[#This Row],[6M Return vs Nifty Z-Score]],Table2[6M Return vs Nifty Z-Score])</f>
        <v>263</v>
      </c>
      <c r="AU279">
        <f>_xlfn.RANK.AVG(Table2[[#This Row],[Sharpe Ratio Z-Score]],Table2[Sharpe Ratio Z-Score])</f>
        <v>534.5</v>
      </c>
      <c r="AV279">
        <f>(Table2[[#This Row],[Rank 1Y]]+Table2[[#This Row],[Rank 6M]]+Table2[[#This Row],[Rank Sharpe]])/3</f>
        <v>295.5</v>
      </c>
    </row>
    <row r="280" spans="1:48" x14ac:dyDescent="0.3">
      <c r="A280" t="s">
        <v>1366</v>
      </c>
      <c r="B280" t="s">
        <v>1367</v>
      </c>
      <c r="C280" t="s">
        <v>10254</v>
      </c>
      <c r="D280" t="s">
        <v>124</v>
      </c>
      <c r="E280">
        <v>8129.1630815399903</v>
      </c>
      <c r="F280">
        <v>1382.1</v>
      </c>
      <c r="G280">
        <v>27.345822609557899</v>
      </c>
      <c r="H280">
        <f>(Table2[[#This Row],[1Y Return vs Nifty]]-AVERAGE(Table2[1Y Return vs Nifty]))/_xlfn.STDEV.P(Table2[1Y Return vs Nifty])</f>
        <v>-0.14303950417772834</v>
      </c>
      <c r="I280">
        <v>-3.24965887988597</v>
      </c>
      <c r="J280">
        <f>(Table2[[#This Row],[1M Return vs Nifty]]-AVERAGE(Table2[1M Return vs Nifty]))/_xlfn.STDEV.P(Table2[1M Return vs Nifty])</f>
        <v>-0.52178037935976185</v>
      </c>
      <c r="K280">
        <v>-0.85416191660596497</v>
      </c>
      <c r="L280">
        <f>(Table2[[#This Row],[6M Return vs Nifty]]-AVERAGE(Table2[6M Return vs Nifty]))/_xlfn.STDEV.P(Table2[6M Return vs Nifty])</f>
        <v>-0.21963238498031373</v>
      </c>
      <c r="M280">
        <v>-3.1555902020458602</v>
      </c>
      <c r="N280">
        <f>(Table2[[#This Row],[1W Return vs Nifty]]-AVERAGE(Table2[1W Return vs Nifty]))/_xlfn.STDEV.P(Table2[1W Return vs Nifty])</f>
        <v>-0.92614159486524428</v>
      </c>
      <c r="O280">
        <v>1409.28</v>
      </c>
      <c r="P280">
        <v>1371.8125594150699</v>
      </c>
      <c r="Q280">
        <v>1194.3857705870601</v>
      </c>
      <c r="R280">
        <v>37.804011135496701</v>
      </c>
      <c r="S280" s="2">
        <f>(Table2[[#This Row],[Close Price]]-Table2[[#This Row],[20D EMA]])/Table2[[#This Row],[20D EMA]]</f>
        <v>-1.928644414168942E-2</v>
      </c>
      <c r="T280" s="2">
        <f>(Table2[[#This Row],[Close Price]]-Table2[[#This Row],[50D EMA]])/Table2[[#This Row],[50D EMA]]</f>
        <v>7.4991590609991684E-3</v>
      </c>
      <c r="U280" s="2">
        <f>(Table2[[#This Row],[Close Price]]-Table2[[#This Row],[200D EMA]])/Table2[[#This Row],[200D EMA]]</f>
        <v>0.15716381929154705</v>
      </c>
      <c r="V280">
        <v>0.90721756722579805</v>
      </c>
      <c r="W280">
        <v>1314.2</v>
      </c>
      <c r="X280">
        <v>1367</v>
      </c>
      <c r="Y280">
        <v>1376.75</v>
      </c>
      <c r="Z280">
        <v>1459.9</v>
      </c>
      <c r="AA280">
        <v>1376.75</v>
      </c>
      <c r="AB280">
        <v>1418.9</v>
      </c>
      <c r="AC280" s="2">
        <f>(Table2[[#This Row],[Close Price]]/Table2[[#This Row],[Day Low]])-1</f>
        <v>5.166641302693642E-2</v>
      </c>
      <c r="AD280" s="2">
        <f>(Table2[[#This Row],[Day High]]/Table2[[#This Row],[Close Price]])-1</f>
        <v>-1.0925403371680686E-2</v>
      </c>
      <c r="AE280" s="2">
        <f>(Table2[[#This Row],[Close Price]]/Table2[[#This Row],[Current Week Low]])-1</f>
        <v>3.8859633194114895E-3</v>
      </c>
      <c r="AF280" s="2">
        <f>(Table2[[#This Row],[Current Week High]]/Table2[[#This Row],[Close Price]])-1</f>
        <v>5.6291151146805829E-2</v>
      </c>
      <c r="AG280" s="2">
        <f>(Table2[[#This Row],[Close Price]]/Table2[[#This Row],[Current Month Low]])-1</f>
        <v>3.8859633194114895E-3</v>
      </c>
      <c r="AH280" s="2">
        <f>(Table2[[#This Row],[Current Month High]]/Table2[[#This Row],[Close Price]])-1</f>
        <v>2.6626148614427469E-2</v>
      </c>
      <c r="AI280">
        <v>13.3022212575067</v>
      </c>
      <c r="AJ280">
        <v>60.485369252206198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-0.01</v>
      </c>
      <c r="AM280" t="s">
        <v>10295</v>
      </c>
      <c r="AN280">
        <v>-3.97</v>
      </c>
      <c r="AO280" t="s">
        <v>10295</v>
      </c>
      <c r="AP280">
        <v>0.121565179195466</v>
      </c>
      <c r="AQ280">
        <f>(Table2[[#This Row],[Sharpe Ratio]]-AVERAGE(Table2[Sharpe Ratio]))/_xlfn.STDEV.P(Table2[Sharpe Ratio])</f>
        <v>0.75840592655189298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-1.0521879368311553</v>
      </c>
      <c r="AS280">
        <f>_xlfn.RANK.AVG(Table2[[#This Row],[1Y Return vs Nifty Z-Score]],Table2[1Y Return vs Nifty Z-Score])</f>
        <v>328</v>
      </c>
      <c r="AT280">
        <f>_xlfn.RANK.AVG(Table2[[#This Row],[6M Return vs Nifty Z-Score]],Table2[6M Return vs Nifty Z-Score])</f>
        <v>394</v>
      </c>
      <c r="AU280">
        <f>_xlfn.RANK.AVG(Table2[[#This Row],[Sharpe Ratio Z-Score]],Table2[Sharpe Ratio Z-Score])</f>
        <v>168</v>
      </c>
      <c r="AV280">
        <f>(Table2[[#This Row],[Rank 1Y]]+Table2[[#This Row],[Rank 6M]]+Table2[[#This Row],[Rank Sharpe]])/3</f>
        <v>296.66666666666669</v>
      </c>
    </row>
    <row r="281" spans="1:48" x14ac:dyDescent="0.3">
      <c r="A281" t="s">
        <v>1571</v>
      </c>
      <c r="B281" t="s">
        <v>1572</v>
      </c>
      <c r="C281" t="s">
        <v>10252</v>
      </c>
      <c r="D281" t="s">
        <v>59</v>
      </c>
      <c r="E281">
        <v>5997.1376984400003</v>
      </c>
      <c r="F281">
        <v>66.78</v>
      </c>
      <c r="G281">
        <v>82.434726304464505</v>
      </c>
      <c r="H281">
        <f>(Table2[[#This Row],[1Y Return vs Nifty]]-AVERAGE(Table2[1Y Return vs Nifty]))/_xlfn.STDEV.P(Table2[1Y Return vs Nifty])</f>
        <v>0.63027623225692508</v>
      </c>
      <c r="I281">
        <v>-12.375144616490999</v>
      </c>
      <c r="J281">
        <f>(Table2[[#This Row],[1M Return vs Nifty]]-AVERAGE(Table2[1M Return vs Nifty]))/_xlfn.STDEV.P(Table2[1M Return vs Nifty])</f>
        <v>-1.4238601493418996</v>
      </c>
      <c r="K281">
        <v>-5.8853999889467099</v>
      </c>
      <c r="L281">
        <f>(Table2[[#This Row],[6M Return vs Nifty]]-AVERAGE(Table2[6M Return vs Nifty]))/_xlfn.STDEV.P(Table2[6M Return vs Nifty])</f>
        <v>-0.39240960089139082</v>
      </c>
      <c r="M281">
        <v>-3.9669386228341499</v>
      </c>
      <c r="N281">
        <f>(Table2[[#This Row],[1W Return vs Nifty]]-AVERAGE(Table2[1W Return vs Nifty]))/_xlfn.STDEV.P(Table2[1W Return vs Nifty])</f>
        <v>-1.0994936079926718</v>
      </c>
      <c r="O281">
        <v>70.8</v>
      </c>
      <c r="P281">
        <v>70.944727100235895</v>
      </c>
      <c r="Q281">
        <v>61.937611454123399</v>
      </c>
      <c r="R281">
        <v>28.194306203771799</v>
      </c>
      <c r="S281" s="2">
        <f>(Table2[[#This Row],[Close Price]]-Table2[[#This Row],[20D EMA]])/Table2[[#This Row],[20D EMA]]</f>
        <v>-5.6779661016949097E-2</v>
      </c>
      <c r="T281" s="2">
        <f>(Table2[[#This Row],[Close Price]]-Table2[[#This Row],[50D EMA]])/Table2[[#This Row],[50D EMA]]</f>
        <v>-5.870382860662305E-2</v>
      </c>
      <c r="U281" s="2">
        <f>(Table2[[#This Row],[Close Price]]-Table2[[#This Row],[200D EMA]])/Table2[[#This Row],[200D EMA]]</f>
        <v>7.8181712729805758E-2</v>
      </c>
      <c r="V281">
        <v>1.03695127137215</v>
      </c>
      <c r="W281">
        <v>65.599999999999994</v>
      </c>
      <c r="X281">
        <v>67</v>
      </c>
      <c r="Y281">
        <v>66.349999999999994</v>
      </c>
      <c r="Z281">
        <v>71.2</v>
      </c>
      <c r="AA281">
        <v>66.349999999999994</v>
      </c>
      <c r="AB281">
        <v>69.260000000000005</v>
      </c>
      <c r="AC281" s="2">
        <f>(Table2[[#This Row],[Close Price]]/Table2[[#This Row],[Day Low]])-1</f>
        <v>1.7987804878048852E-2</v>
      </c>
      <c r="AD281" s="2">
        <f>(Table2[[#This Row],[Day High]]/Table2[[#This Row],[Close Price]])-1</f>
        <v>3.2943995208145616E-3</v>
      </c>
      <c r="AE281" s="2">
        <f>(Table2[[#This Row],[Close Price]]/Table2[[#This Row],[Current Week Low]])-1</f>
        <v>6.4807837226827925E-3</v>
      </c>
      <c r="AF281" s="2">
        <f>(Table2[[#This Row],[Current Week High]]/Table2[[#This Row],[Close Price]])-1</f>
        <v>6.6187481281820837E-2</v>
      </c>
      <c r="AG281" s="2">
        <f>(Table2[[#This Row],[Close Price]]/Table2[[#This Row],[Current Month Low]])-1</f>
        <v>6.4807837226827925E-3</v>
      </c>
      <c r="AH281" s="2">
        <f>(Table2[[#This Row],[Current Month High]]/Table2[[#This Row],[Close Price]])-1</f>
        <v>3.7136867325546552E-2</v>
      </c>
      <c r="AI281">
        <v>49.1913746630727</v>
      </c>
      <c r="AJ281">
        <v>137.22912966252201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-0.03</v>
      </c>
      <c r="AM281" t="s">
        <v>10295</v>
      </c>
      <c r="AN281">
        <v>-12.07</v>
      </c>
      <c r="AO281" t="s">
        <v>10295</v>
      </c>
      <c r="AP281">
        <v>6.4953428611123007E-2</v>
      </c>
      <c r="AQ281">
        <f>(Table2[[#This Row],[Sharpe Ratio]]-AVERAGE(Table2[Sharpe Ratio]))/_xlfn.STDEV.P(Table2[Sharpe Ratio])</f>
        <v>0.10392182075327398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130</v>
      </c>
      <c r="AT281">
        <f>_xlfn.RANK.AVG(Table2[[#This Row],[6M Return vs Nifty Z-Score]],Table2[6M Return vs Nifty Z-Score])</f>
        <v>458</v>
      </c>
      <c r="AU281">
        <f>_xlfn.RANK.AVG(Table2[[#This Row],[Sharpe Ratio Z-Score]],Table2[Sharpe Ratio Z-Score])</f>
        <v>303</v>
      </c>
      <c r="AV281">
        <f>(Table2[[#This Row],[Rank 1Y]]+Table2[[#This Row],[Rank 6M]]+Table2[[#This Row],[Rank Sharpe]])/3</f>
        <v>297</v>
      </c>
    </row>
    <row r="282" spans="1:48" x14ac:dyDescent="0.3">
      <c r="A282" t="s">
        <v>972</v>
      </c>
      <c r="B282" t="s">
        <v>973</v>
      </c>
      <c r="C282" t="s">
        <v>10255</v>
      </c>
      <c r="D282" t="s">
        <v>46</v>
      </c>
      <c r="E282">
        <v>14554.087248835</v>
      </c>
      <c r="F282">
        <v>258.95</v>
      </c>
      <c r="G282">
        <v>39.784297118294099</v>
      </c>
      <c r="H282">
        <f>(Table2[[#This Row],[1Y Return vs Nifty]]-AVERAGE(Table2[1Y Return vs Nifty]))/_xlfn.STDEV.P(Table2[1Y Return vs Nifty])</f>
        <v>3.1566767316041404E-2</v>
      </c>
      <c r="I282">
        <v>0.30091138517496802</v>
      </c>
      <c r="J282">
        <f>(Table2[[#This Row],[1M Return vs Nifty]]-AVERAGE(Table2[1M Return vs Nifty]))/_xlfn.STDEV.P(Table2[1M Return vs Nifty])</f>
        <v>-0.17079658513127308</v>
      </c>
      <c r="K282">
        <v>-5.9634245963085997</v>
      </c>
      <c r="L282">
        <f>(Table2[[#This Row],[6M Return vs Nifty]]-AVERAGE(Table2[6M Return vs Nifty]))/_xlfn.STDEV.P(Table2[6M Return vs Nifty])</f>
        <v>-0.39508903570220877</v>
      </c>
      <c r="M282">
        <v>0.66534946024515496</v>
      </c>
      <c r="N282">
        <f>(Table2[[#This Row],[1W Return vs Nifty]]-AVERAGE(Table2[1W Return vs Nifty]))/_xlfn.STDEV.P(Table2[1W Return vs Nifty])</f>
        <v>-0.10976287824305957</v>
      </c>
      <c r="O282">
        <v>263.11</v>
      </c>
      <c r="P282">
        <v>256.96088719929702</v>
      </c>
      <c r="Q282">
        <v>215.33551335297901</v>
      </c>
      <c r="R282">
        <v>43.3405266568911</v>
      </c>
      <c r="S282" s="2">
        <f>(Table2[[#This Row],[Close Price]]-Table2[[#This Row],[20D EMA]])/Table2[[#This Row],[20D EMA]]</f>
        <v>-1.5810877579719603E-2</v>
      </c>
      <c r="T282" s="2">
        <f>(Table2[[#This Row],[Close Price]]-Table2[[#This Row],[50D EMA]])/Table2[[#This Row],[50D EMA]]</f>
        <v>7.7409166133530181E-3</v>
      </c>
      <c r="U282" s="2">
        <f>(Table2[[#This Row],[Close Price]]-Table2[[#This Row],[200D EMA]])/Table2[[#This Row],[200D EMA]]</f>
        <v>0.20254200511518927</v>
      </c>
      <c r="V282">
        <v>0.63976668498272105</v>
      </c>
      <c r="W282">
        <v>251.75</v>
      </c>
      <c r="X282">
        <v>256.89999999999998</v>
      </c>
      <c r="Y282">
        <v>255.7</v>
      </c>
      <c r="Z282">
        <v>268.39999999999998</v>
      </c>
      <c r="AA282">
        <v>256.60000000000002</v>
      </c>
      <c r="AB282">
        <v>266.75</v>
      </c>
      <c r="AC282" s="2">
        <f>(Table2[[#This Row],[Close Price]]/Table2[[#This Row],[Day Low]])-1</f>
        <v>2.8599801390268187E-2</v>
      </c>
      <c r="AD282" s="2">
        <f>(Table2[[#This Row],[Day High]]/Table2[[#This Row],[Close Price]])-1</f>
        <v>-7.9165862135547327E-3</v>
      </c>
      <c r="AE282" s="2">
        <f>(Table2[[#This Row],[Close Price]]/Table2[[#This Row],[Current Week Low]])-1</f>
        <v>1.2710207274149399E-2</v>
      </c>
      <c r="AF282" s="2">
        <f>(Table2[[#This Row],[Current Week High]]/Table2[[#This Row],[Close Price]])-1</f>
        <v>3.6493531569801174E-2</v>
      </c>
      <c r="AG282" s="2">
        <f>(Table2[[#This Row],[Close Price]]/Table2[[#This Row],[Current Month Low]])-1</f>
        <v>9.1582229150426464E-3</v>
      </c>
      <c r="AH282" s="2">
        <f>(Table2[[#This Row],[Current Month High]]/Table2[[#This Row],[Close Price]])-1</f>
        <v>3.0121645105232631E-2</v>
      </c>
      <c r="AI282">
        <v>17.358563429233399</v>
      </c>
      <c r="AJ282">
        <v>122.37011592958299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-7.0000000000000007E-2</v>
      </c>
      <c r="AM282" t="s">
        <v>10295</v>
      </c>
      <c r="AN282">
        <v>-8.3000000000000007</v>
      </c>
      <c r="AO282" t="s">
        <v>10295</v>
      </c>
      <c r="AP282">
        <v>0.12612049389750299</v>
      </c>
      <c r="AQ282">
        <f>(Table2[[#This Row],[Sharpe Ratio]]-AVERAGE(Table2[Sharpe Ratio]))/_xlfn.STDEV.P(Table2[Sharpe Ratio])</f>
        <v>0.81106957038237615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0.16698783862187611</v>
      </c>
      <c r="AS282">
        <f>_xlfn.RANK.AVG(Table2[[#This Row],[1Y Return vs Nifty Z-Score]],Table2[1Y Return vs Nifty Z-Score])</f>
        <v>276</v>
      </c>
      <c r="AT282">
        <f>_xlfn.RANK.AVG(Table2[[#This Row],[6M Return vs Nifty Z-Score]],Table2[6M Return vs Nifty Z-Score])</f>
        <v>460</v>
      </c>
      <c r="AU282">
        <f>_xlfn.RANK.AVG(Table2[[#This Row],[Sharpe Ratio Z-Score]],Table2[Sharpe Ratio Z-Score])</f>
        <v>158</v>
      </c>
      <c r="AV282">
        <f>(Table2[[#This Row],[Rank 1Y]]+Table2[[#This Row],[Rank 6M]]+Table2[[#This Row],[Rank Sharpe]])/3</f>
        <v>298</v>
      </c>
    </row>
    <row r="283" spans="1:48" x14ac:dyDescent="0.3">
      <c r="A283" t="s">
        <v>131</v>
      </c>
      <c r="B283" t="s">
        <v>132</v>
      </c>
      <c r="C283" t="s">
        <v>10264</v>
      </c>
      <c r="D283" t="s">
        <v>133</v>
      </c>
      <c r="E283">
        <v>216317.48998734</v>
      </c>
      <c r="F283">
        <v>873.9</v>
      </c>
      <c r="G283">
        <v>48.141896887158602</v>
      </c>
      <c r="H283">
        <f>(Table2[[#This Row],[1Y Return vs Nifty]]-AVERAGE(Table2[1Y Return vs Nifty]))/_xlfn.STDEV.P(Table2[1Y Return vs Nifty])</f>
        <v>0.14888737067891253</v>
      </c>
      <c r="I283">
        <v>4.1495372010628904</v>
      </c>
      <c r="J283">
        <f>(Table2[[#This Row],[1M Return vs Nifty]]-AVERAGE(Table2[1M Return vs Nifty]))/_xlfn.STDEV.P(Table2[1M Return vs Nifty])</f>
        <v>0.209650833335144</v>
      </c>
      <c r="K283">
        <v>-6.0404762917637802</v>
      </c>
      <c r="L283">
        <f>(Table2[[#This Row],[6M Return vs Nifty]]-AVERAGE(Table2[6M Return vs Nifty]))/_xlfn.STDEV.P(Table2[6M Return vs Nifty])</f>
        <v>-0.39773505984786806</v>
      </c>
      <c r="M283">
        <v>6.86663586442506</v>
      </c>
      <c r="N283">
        <f>(Table2[[#This Row],[1W Return vs Nifty]]-AVERAGE(Table2[1W Return vs Nifty]))/_xlfn.STDEV.P(Table2[1W Return vs Nifty])</f>
        <v>1.2151986975739966</v>
      </c>
      <c r="O283">
        <v>845.68</v>
      </c>
      <c r="P283">
        <v>843.61145427348697</v>
      </c>
      <c r="Q283">
        <v>774.21911376487697</v>
      </c>
      <c r="R283">
        <v>62.936916973268801</v>
      </c>
      <c r="S283" s="2">
        <f>(Table2[[#This Row],[Close Price]]-Table2[[#This Row],[20D EMA]])/Table2[[#This Row],[20D EMA]]</f>
        <v>3.336959606470536E-2</v>
      </c>
      <c r="T283" s="2">
        <f>(Table2[[#This Row],[Close Price]]-Table2[[#This Row],[50D EMA]])/Table2[[#This Row],[50D EMA]]</f>
        <v>3.5903431103359446E-2</v>
      </c>
      <c r="U283" s="2">
        <f>(Table2[[#This Row],[Close Price]]-Table2[[#This Row],[200D EMA]])/Table2[[#This Row],[200D EMA]]</f>
        <v>0.128750226470636</v>
      </c>
      <c r="V283">
        <v>1.28831398779009</v>
      </c>
      <c r="W283">
        <v>852.2</v>
      </c>
      <c r="X283">
        <v>866.25</v>
      </c>
      <c r="Y283">
        <v>830.5</v>
      </c>
      <c r="Z283">
        <v>901</v>
      </c>
      <c r="AA283">
        <v>867.25</v>
      </c>
      <c r="AB283">
        <v>901</v>
      </c>
      <c r="AC283" s="2">
        <f>(Table2[[#This Row],[Close Price]]/Table2[[#This Row],[Day Low]])-1</f>
        <v>2.5463506219197241E-2</v>
      </c>
      <c r="AD283" s="2">
        <f>(Table2[[#This Row],[Day High]]/Table2[[#This Row],[Close Price]])-1</f>
        <v>-8.7538619979402599E-3</v>
      </c>
      <c r="AE283" s="2">
        <f>(Table2[[#This Row],[Close Price]]/Table2[[#This Row],[Current Week Low]])-1</f>
        <v>5.2257676098735661E-2</v>
      </c>
      <c r="AF283" s="2">
        <f>(Table2[[#This Row],[Current Week High]]/Table2[[#This Row],[Close Price]])-1</f>
        <v>3.1010413090742706E-2</v>
      </c>
      <c r="AG283" s="2">
        <f>(Table2[[#This Row],[Close Price]]/Table2[[#This Row],[Current Month Low]])-1</f>
        <v>7.6679158258863289E-3</v>
      </c>
      <c r="AH283" s="2">
        <f>(Table2[[#This Row],[Current Month High]]/Table2[[#This Row],[Close Price]])-1</f>
        <v>3.1010413090742706E-2</v>
      </c>
      <c r="AI283">
        <v>10.7220505778693</v>
      </c>
      <c r="AJ283">
        <v>88.726919339164198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-7.0000000000000007E-2</v>
      </c>
      <c r="AM283" t="s">
        <v>10295</v>
      </c>
      <c r="AN283">
        <v>4.87</v>
      </c>
      <c r="AO283" t="s">
        <v>10296</v>
      </c>
      <c r="AP283">
        <v>0.11321537292834299</v>
      </c>
      <c r="AQ283">
        <f>(Table2[[#This Row],[Sharpe Ratio]]-AVERAGE(Table2[Sharpe Ratio]))/_xlfn.STDEV.P(Table2[Sharpe Ratio])</f>
        <v>0.66187445681421109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1.8378762985543959</v>
      </c>
      <c r="AS283">
        <f>_xlfn.RANK.AVG(Table2[[#This Row],[1Y Return vs Nifty Z-Score]],Table2[1Y Return vs Nifty Z-Score])</f>
        <v>248</v>
      </c>
      <c r="AT283">
        <f>_xlfn.RANK.AVG(Table2[[#This Row],[6M Return vs Nifty Z-Score]],Table2[6M Return vs Nifty Z-Score])</f>
        <v>462</v>
      </c>
      <c r="AU283">
        <f>_xlfn.RANK.AVG(Table2[[#This Row],[Sharpe Ratio Z-Score]],Table2[Sharpe Ratio Z-Score])</f>
        <v>186</v>
      </c>
      <c r="AV283">
        <f>(Table2[[#This Row],[Rank 1Y]]+Table2[[#This Row],[Rank 6M]]+Table2[[#This Row],[Rank Sharpe]])/3</f>
        <v>298.66666666666669</v>
      </c>
    </row>
    <row r="284" spans="1:48" x14ac:dyDescent="0.3">
      <c r="A284" t="s">
        <v>1425</v>
      </c>
      <c r="B284" t="s">
        <v>1426</v>
      </c>
      <c r="C284" t="s">
        <v>10254</v>
      </c>
      <c r="D284" t="s">
        <v>124</v>
      </c>
      <c r="E284">
        <v>7384.4254606449904</v>
      </c>
      <c r="F284">
        <v>1224.05</v>
      </c>
      <c r="G284">
        <v>38.289998151854299</v>
      </c>
      <c r="H284">
        <f>(Table2[[#This Row],[1Y Return vs Nifty]]-AVERAGE(Table2[1Y Return vs Nifty]))/_xlfn.STDEV.P(Table2[1Y Return vs Nifty])</f>
        <v>1.0590403145033653E-2</v>
      </c>
      <c r="I284">
        <v>13.650124355884801</v>
      </c>
      <c r="J284">
        <f>(Table2[[#This Row],[1M Return vs Nifty]]-AVERAGE(Table2[1M Return vs Nifty]))/_xlfn.STDEV.P(Table2[1M Return vs Nifty])</f>
        <v>1.148810426883029</v>
      </c>
      <c r="K284">
        <v>7.9470910118551199</v>
      </c>
      <c r="L284">
        <f>(Table2[[#This Row],[6M Return vs Nifty]]-AVERAGE(Table2[6M Return vs Nifty]))/_xlfn.STDEV.P(Table2[6M Return vs Nifty])</f>
        <v>8.2610513416511044E-2</v>
      </c>
      <c r="M284">
        <v>-3.6535691104523802</v>
      </c>
      <c r="N284">
        <f>(Table2[[#This Row],[1W Return vs Nifty]]-AVERAGE(Table2[1W Return vs Nifty]))/_xlfn.STDEV.P(Table2[1W Return vs Nifty])</f>
        <v>-1.0325393446549054</v>
      </c>
      <c r="O284">
        <v>1167.98</v>
      </c>
      <c r="P284">
        <v>1088.7301263491499</v>
      </c>
      <c r="Q284">
        <v>925.68751730771498</v>
      </c>
      <c r="R284">
        <v>60.020265857817101</v>
      </c>
      <c r="S284" s="2">
        <f>(Table2[[#This Row],[Close Price]]-Table2[[#This Row],[20D EMA]])/Table2[[#This Row],[20D EMA]]</f>
        <v>4.8005959006147313E-2</v>
      </c>
      <c r="T284" s="2">
        <f>(Table2[[#This Row],[Close Price]]-Table2[[#This Row],[50D EMA]])/Table2[[#This Row],[50D EMA]]</f>
        <v>0.12429147533982508</v>
      </c>
      <c r="U284" s="2">
        <f>(Table2[[#This Row],[Close Price]]-Table2[[#This Row],[200D EMA]])/Table2[[#This Row],[200D EMA]]</f>
        <v>0.32231447125920787</v>
      </c>
      <c r="V284">
        <v>1.51427822009525</v>
      </c>
      <c r="W284">
        <v>1204.25</v>
      </c>
      <c r="X284">
        <v>1228.75</v>
      </c>
      <c r="Y284">
        <v>1182.05</v>
      </c>
      <c r="Z284">
        <v>1243.4000000000001</v>
      </c>
      <c r="AA284">
        <v>1206.2</v>
      </c>
      <c r="AB284">
        <v>1240.05</v>
      </c>
      <c r="AC284" s="2">
        <f>(Table2[[#This Row],[Close Price]]/Table2[[#This Row],[Day Low]])-1</f>
        <v>1.6441768735727669E-2</v>
      </c>
      <c r="AD284" s="2">
        <f>(Table2[[#This Row],[Day High]]/Table2[[#This Row],[Close Price]])-1</f>
        <v>3.8397124300477703E-3</v>
      </c>
      <c r="AE284" s="2">
        <f>(Table2[[#This Row],[Close Price]]/Table2[[#This Row],[Current Week Low]])-1</f>
        <v>3.5531491899665868E-2</v>
      </c>
      <c r="AF284" s="2">
        <f>(Table2[[#This Row],[Current Week High]]/Table2[[#This Row],[Close Price]])-1</f>
        <v>1.580817777051613E-2</v>
      </c>
      <c r="AG284" s="2">
        <f>(Table2[[#This Row],[Close Price]]/Table2[[#This Row],[Current Month Low]])-1</f>
        <v>1.4798540872160482E-2</v>
      </c>
      <c r="AH284" s="2">
        <f>(Table2[[#This Row],[Current Month High]]/Table2[[#This Row],[Close Price]])-1</f>
        <v>1.307136146399257E-2</v>
      </c>
      <c r="AI284">
        <v>9.9709979167517506</v>
      </c>
      <c r="AJ284">
        <v>87.9539347408829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0.14000000000000001</v>
      </c>
      <c r="AM284" t="s">
        <v>10296</v>
      </c>
      <c r="AN284">
        <v>6.76</v>
      </c>
      <c r="AO284" t="s">
        <v>10296</v>
      </c>
      <c r="AP284">
        <v>6.1795710612830998E-2</v>
      </c>
      <c r="AQ284">
        <f>(Table2[[#This Row],[Sharpe Ratio]]-AVERAGE(Table2[Sharpe Ratio]))/_xlfn.STDEV.P(Table2[Sharpe Ratio])</f>
        <v>6.7415685204660014E-2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0.27688768399432817</v>
      </c>
      <c r="AS284">
        <f>_xlfn.RANK.AVG(Table2[[#This Row],[1Y Return vs Nifty Z-Score]],Table2[1Y Return vs Nifty Z-Score])</f>
        <v>285</v>
      </c>
      <c r="AT284">
        <f>_xlfn.RANK.AVG(Table2[[#This Row],[6M Return vs Nifty Z-Score]],Table2[6M Return vs Nifty Z-Score])</f>
        <v>299</v>
      </c>
      <c r="AU284">
        <f>_xlfn.RANK.AVG(Table2[[#This Row],[Sharpe Ratio Z-Score]],Table2[Sharpe Ratio Z-Score])</f>
        <v>313</v>
      </c>
      <c r="AV284">
        <f>(Table2[[#This Row],[Rank 1Y]]+Table2[[#This Row],[Rank 6M]]+Table2[[#This Row],[Rank Sharpe]])/3</f>
        <v>299</v>
      </c>
    </row>
    <row r="285" spans="1:48" x14ac:dyDescent="0.3">
      <c r="A285" t="s">
        <v>574</v>
      </c>
      <c r="B285" t="s">
        <v>575</v>
      </c>
      <c r="C285" t="s">
        <v>10257</v>
      </c>
      <c r="D285" t="s">
        <v>62</v>
      </c>
      <c r="E285">
        <v>34881.70364575</v>
      </c>
      <c r="F285">
        <v>2792.5</v>
      </c>
      <c r="G285">
        <v>38.929891679821999</v>
      </c>
      <c r="H285">
        <f>(Table2[[#This Row],[1Y Return vs Nifty]]-AVERAGE(Table2[1Y Return vs Nifty]))/_xlfn.STDEV.P(Table2[1Y Return vs Nifty])</f>
        <v>1.9572969535547297E-2</v>
      </c>
      <c r="I285">
        <v>13.934804701138001</v>
      </c>
      <c r="J285">
        <f>(Table2[[#This Row],[1M Return vs Nifty]]-AVERAGE(Table2[1M Return vs Nifty]))/_xlfn.STDEV.P(Table2[1M Return vs Nifty])</f>
        <v>1.1769518746674821</v>
      </c>
      <c r="K285">
        <v>12.751773261406999</v>
      </c>
      <c r="L285">
        <f>(Table2[[#This Row],[6M Return vs Nifty]]-AVERAGE(Table2[6M Return vs Nifty]))/_xlfn.STDEV.P(Table2[6M Return vs Nifty])</f>
        <v>0.24760759971593327</v>
      </c>
      <c r="M285">
        <v>10.9161631818559</v>
      </c>
      <c r="N285">
        <f>(Table2[[#This Row],[1W Return vs Nifty]]-AVERAGE(Table2[1W Return vs Nifty]))/_xlfn.STDEV.P(Table2[1W Return vs Nifty])</f>
        <v>2.0804172580650668</v>
      </c>
      <c r="O285">
        <v>2415.1999999999998</v>
      </c>
      <c r="P285">
        <v>2349.94516888713</v>
      </c>
      <c r="Q285">
        <v>2135.5577870192901</v>
      </c>
      <c r="R285">
        <v>94.124826087206799</v>
      </c>
      <c r="S285" s="2">
        <f>(Table2[[#This Row],[Close Price]]-Table2[[#This Row],[20D EMA]])/Table2[[#This Row],[20D EMA]]</f>
        <v>0.15621894667108321</v>
      </c>
      <c r="T285" s="2">
        <f>(Table2[[#This Row],[Close Price]]-Table2[[#This Row],[50D EMA]])/Table2[[#This Row],[50D EMA]]</f>
        <v>0.18832559881490848</v>
      </c>
      <c r="U285" s="2">
        <f>(Table2[[#This Row],[Close Price]]-Table2[[#This Row],[200D EMA]])/Table2[[#This Row],[200D EMA]]</f>
        <v>0.30762090212395449</v>
      </c>
      <c r="V285">
        <v>1.25225388098429</v>
      </c>
      <c r="W285">
        <v>2736.45</v>
      </c>
      <c r="X285">
        <v>2818.95</v>
      </c>
      <c r="Y285">
        <v>2401.15</v>
      </c>
      <c r="Z285">
        <v>2815</v>
      </c>
      <c r="AA285">
        <v>2663.85</v>
      </c>
      <c r="AB285">
        <v>2815</v>
      </c>
      <c r="AC285" s="2">
        <f>(Table2[[#This Row],[Close Price]]/Table2[[#This Row],[Day Low]])-1</f>
        <v>2.0482742239032348E-2</v>
      </c>
      <c r="AD285" s="2">
        <f>(Table2[[#This Row],[Day High]]/Table2[[#This Row],[Close Price]])-1</f>
        <v>9.4717994628468194E-3</v>
      </c>
      <c r="AE285" s="2">
        <f>(Table2[[#This Row],[Close Price]]/Table2[[#This Row],[Current Week Low]])-1</f>
        <v>0.1629844033067489</v>
      </c>
      <c r="AF285" s="2">
        <f>(Table2[[#This Row],[Current Week High]]/Table2[[#This Row],[Close Price]])-1</f>
        <v>8.0572963294538447E-3</v>
      </c>
      <c r="AG285" s="2">
        <f>(Table2[[#This Row],[Close Price]]/Table2[[#This Row],[Current Month Low]])-1</f>
        <v>4.8294761341667103E-2</v>
      </c>
      <c r="AH285" s="2">
        <f>(Table2[[#This Row],[Current Month High]]/Table2[[#This Row],[Close Price]])-1</f>
        <v>8.0572963294538447E-3</v>
      </c>
      <c r="AI285">
        <v>0.80572963294538402</v>
      </c>
      <c r="AJ285">
        <v>69.237295839520002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-0.01</v>
      </c>
      <c r="AM285" t="s">
        <v>10295</v>
      </c>
      <c r="AN285">
        <v>23.5</v>
      </c>
      <c r="AO285" t="s">
        <v>10296</v>
      </c>
      <c r="AP285">
        <v>4.6112202043483999E-2</v>
      </c>
      <c r="AQ285">
        <f>(Table2[[#This Row],[Sharpe Ratio]]-AVERAGE(Table2[Sharpe Ratio]))/_xlfn.STDEV.P(Table2[Sharpe Ratio])</f>
        <v>-0.1139001542781931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3.4106495477058365</v>
      </c>
      <c r="AS285">
        <f>_xlfn.RANK.AVG(Table2[[#This Row],[1Y Return vs Nifty Z-Score]],Table2[1Y Return vs Nifty Z-Score])</f>
        <v>281</v>
      </c>
      <c r="AT285">
        <f>_xlfn.RANK.AVG(Table2[[#This Row],[6M Return vs Nifty Z-Score]],Table2[6M Return vs Nifty Z-Score])</f>
        <v>244</v>
      </c>
      <c r="AU285">
        <f>_xlfn.RANK.AVG(Table2[[#This Row],[Sharpe Ratio Z-Score]],Table2[Sharpe Ratio Z-Score])</f>
        <v>373</v>
      </c>
      <c r="AV285">
        <f>(Table2[[#This Row],[Rank 1Y]]+Table2[[#This Row],[Rank 6M]]+Table2[[#This Row],[Rank Sharpe]])/3</f>
        <v>299.33333333333331</v>
      </c>
    </row>
    <row r="286" spans="1:48" x14ac:dyDescent="0.3">
      <c r="A286" t="s">
        <v>549</v>
      </c>
      <c r="B286" t="s">
        <v>550</v>
      </c>
      <c r="C286" t="s">
        <v>10263</v>
      </c>
      <c r="D286" t="s">
        <v>551</v>
      </c>
      <c r="E286">
        <v>36787.089866100003</v>
      </c>
      <c r="F286">
        <v>1352.75</v>
      </c>
      <c r="G286">
        <v>3.1729323151381599</v>
      </c>
      <c r="H286">
        <f>(Table2[[#This Row],[1Y Return vs Nifty]]-AVERAGE(Table2[1Y Return vs Nifty]))/_xlfn.STDEV.P(Table2[1Y Return vs Nifty])</f>
        <v>-0.4823687557328219</v>
      </c>
      <c r="I286">
        <v>6.7819037920487597</v>
      </c>
      <c r="J286">
        <f>(Table2[[#This Row],[1M Return vs Nifty]]-AVERAGE(Table2[1M Return vs Nifty]))/_xlfn.STDEV.P(Table2[1M Return vs Nifty])</f>
        <v>0.46986762808393795</v>
      </c>
      <c r="K286">
        <v>10.859386755839999</v>
      </c>
      <c r="L286">
        <f>(Table2[[#This Row],[6M Return vs Nifty]]-AVERAGE(Table2[6M Return vs Nifty]))/_xlfn.STDEV.P(Table2[6M Return vs Nifty])</f>
        <v>0.18262135435079552</v>
      </c>
      <c r="M286">
        <v>0.65575800235705095</v>
      </c>
      <c r="N286">
        <f>(Table2[[#This Row],[1W Return vs Nifty]]-AVERAGE(Table2[1W Return vs Nifty]))/_xlfn.STDEV.P(Table2[1W Return vs Nifty])</f>
        <v>-0.11181218097309302</v>
      </c>
      <c r="O286">
        <v>1310.79</v>
      </c>
      <c r="P286">
        <v>1251.31221080302</v>
      </c>
      <c r="Q286">
        <v>1161.4389647579401</v>
      </c>
      <c r="R286">
        <v>66.228025104074803</v>
      </c>
      <c r="S286" s="2">
        <f>(Table2[[#This Row],[Close Price]]-Table2[[#This Row],[20D EMA]])/Table2[[#This Row],[20D EMA]]</f>
        <v>3.2011229869010317E-2</v>
      </c>
      <c r="T286" s="2">
        <f>(Table2[[#This Row],[Close Price]]-Table2[[#This Row],[50D EMA]])/Table2[[#This Row],[50D EMA]]</f>
        <v>8.1065131724306516E-2</v>
      </c>
      <c r="U286" s="2">
        <f>(Table2[[#This Row],[Close Price]]-Table2[[#This Row],[200D EMA]])/Table2[[#This Row],[200D EMA]]</f>
        <v>0.16471897451962253</v>
      </c>
      <c r="V286">
        <v>0.52885062478817002</v>
      </c>
      <c r="W286">
        <v>1331</v>
      </c>
      <c r="X286">
        <v>1376.45</v>
      </c>
      <c r="Y286">
        <v>1311.85</v>
      </c>
      <c r="Z286">
        <v>1380.95</v>
      </c>
      <c r="AA286">
        <v>1334.3</v>
      </c>
      <c r="AB286">
        <v>1371.95</v>
      </c>
      <c r="AC286" s="2">
        <f>(Table2[[#This Row],[Close Price]]/Table2[[#This Row],[Day Low]])-1</f>
        <v>1.6341096919609388E-2</v>
      </c>
      <c r="AD286" s="2">
        <f>(Table2[[#This Row],[Day High]]/Table2[[#This Row],[Close Price]])-1</f>
        <v>1.7519866937719453E-2</v>
      </c>
      <c r="AE286" s="2">
        <f>(Table2[[#This Row],[Close Price]]/Table2[[#This Row],[Current Week Low]])-1</f>
        <v>3.1177344970842791E-2</v>
      </c>
      <c r="AF286" s="2">
        <f>(Table2[[#This Row],[Current Week High]]/Table2[[#This Row],[Close Price]])-1</f>
        <v>2.0846423951210502E-2</v>
      </c>
      <c r="AG286" s="2">
        <f>(Table2[[#This Row],[Close Price]]/Table2[[#This Row],[Current Month Low]])-1</f>
        <v>1.3827475080566698E-2</v>
      </c>
      <c r="AH286" s="2">
        <f>(Table2[[#This Row],[Current Month High]]/Table2[[#This Row],[Close Price]])-1</f>
        <v>1.4193309924228403E-2</v>
      </c>
      <c r="AI286">
        <v>6.5385326187396</v>
      </c>
      <c r="AJ286">
        <v>37.677471884382399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</v>
      </c>
      <c r="AM286" t="s">
        <v>10296</v>
      </c>
      <c r="AN286">
        <v>0.51</v>
      </c>
      <c r="AO286" t="s">
        <v>10296</v>
      </c>
      <c r="AP286">
        <v>0.126623837008637</v>
      </c>
      <c r="AQ286">
        <f>(Table2[[#This Row],[Sharpe Ratio]]-AVERAGE(Table2[Sharpe Ratio]))/_xlfn.STDEV.P(Table2[Sharpe Ratio])</f>
        <v>0.81688868147857219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0.87519672720739083</v>
      </c>
      <c r="AS286">
        <f>_xlfn.RANK.AVG(Table2[[#This Row],[1Y Return vs Nifty Z-Score]],Table2[1Y Return vs Nifty Z-Score])</f>
        <v>479</v>
      </c>
      <c r="AT286">
        <f>_xlfn.RANK.AVG(Table2[[#This Row],[6M Return vs Nifty Z-Score]],Table2[6M Return vs Nifty Z-Score])</f>
        <v>266</v>
      </c>
      <c r="AU286">
        <f>_xlfn.RANK.AVG(Table2[[#This Row],[Sharpe Ratio Z-Score]],Table2[Sharpe Ratio Z-Score])</f>
        <v>156</v>
      </c>
      <c r="AV286">
        <f>(Table2[[#This Row],[Rank 1Y]]+Table2[[#This Row],[Rank 6M]]+Table2[[#This Row],[Rank Sharpe]])/3</f>
        <v>300.33333333333331</v>
      </c>
    </row>
    <row r="287" spans="1:48" x14ac:dyDescent="0.3">
      <c r="A287" t="s">
        <v>1405</v>
      </c>
      <c r="B287" t="s">
        <v>1406</v>
      </c>
      <c r="C287" t="s">
        <v>626</v>
      </c>
      <c r="D287" t="s">
        <v>626</v>
      </c>
      <c r="E287">
        <v>7554.6060699999998</v>
      </c>
      <c r="F287">
        <v>376.75</v>
      </c>
      <c r="G287">
        <v>-15.7710163983678</v>
      </c>
      <c r="H287">
        <f>(Table2[[#This Row],[1Y Return vs Nifty]]-AVERAGE(Table2[1Y Return vs Nifty]))/_xlfn.STDEV.P(Table2[1Y Return vs Nifty])</f>
        <v>-0.74829624144751117</v>
      </c>
      <c r="I287">
        <v>4.2002816805255696</v>
      </c>
      <c r="J287">
        <f>(Table2[[#This Row],[1M Return vs Nifty]]-AVERAGE(Table2[1M Return vs Nifty]))/_xlfn.STDEV.P(Table2[1M Return vs Nifty])</f>
        <v>0.21466706695632404</v>
      </c>
      <c r="K287">
        <v>21.306700906253599</v>
      </c>
      <c r="L287">
        <f>(Table2[[#This Row],[6M Return vs Nifty]]-AVERAGE(Table2[6M Return vs Nifty]))/_xlfn.STDEV.P(Table2[6M Return vs Nifty])</f>
        <v>0.54139146753231548</v>
      </c>
      <c r="M287">
        <v>-0.76982605722987796</v>
      </c>
      <c r="N287">
        <f>(Table2[[#This Row],[1W Return vs Nifty]]-AVERAGE(Table2[1W Return vs Nifty]))/_xlfn.STDEV.P(Table2[1W Return vs Nifty])</f>
        <v>-0.41640125797118488</v>
      </c>
      <c r="O287">
        <v>365.22</v>
      </c>
      <c r="P287">
        <v>355.54065494035302</v>
      </c>
      <c r="Q287">
        <v>344.408590144171</v>
      </c>
      <c r="R287">
        <v>64.710428284920098</v>
      </c>
      <c r="S287" s="2">
        <f>(Table2[[#This Row],[Close Price]]-Table2[[#This Row],[20D EMA]])/Table2[[#This Row],[20D EMA]]</f>
        <v>3.157001259514805E-2</v>
      </c>
      <c r="T287" s="2">
        <f>(Table2[[#This Row],[Close Price]]-Table2[[#This Row],[50D EMA]])/Table2[[#This Row],[50D EMA]]</f>
        <v>5.965378294981525E-2</v>
      </c>
      <c r="U287" s="2">
        <f>(Table2[[#This Row],[Close Price]]-Table2[[#This Row],[200D EMA]])/Table2[[#This Row],[200D EMA]]</f>
        <v>9.3904190491563344E-2</v>
      </c>
      <c r="V287">
        <v>2.4647410193152699</v>
      </c>
      <c r="W287">
        <v>368.75</v>
      </c>
      <c r="X287">
        <v>376</v>
      </c>
      <c r="Y287">
        <v>370.15</v>
      </c>
      <c r="Z287">
        <v>396</v>
      </c>
      <c r="AA287">
        <v>370.15</v>
      </c>
      <c r="AB287">
        <v>378.5</v>
      </c>
      <c r="AC287" s="2">
        <f>(Table2[[#This Row],[Close Price]]/Table2[[#This Row],[Day Low]])-1</f>
        <v>2.169491525423739E-2</v>
      </c>
      <c r="AD287" s="2">
        <f>(Table2[[#This Row],[Day High]]/Table2[[#This Row],[Close Price]])-1</f>
        <v>-1.9907100199071381E-3</v>
      </c>
      <c r="AE287" s="2">
        <f>(Table2[[#This Row],[Close Price]]/Table2[[#This Row],[Current Week Low]])-1</f>
        <v>1.7830609212481585E-2</v>
      </c>
      <c r="AF287" s="2">
        <f>(Table2[[#This Row],[Current Week High]]/Table2[[#This Row],[Close Price]])-1</f>
        <v>5.1094890510948954E-2</v>
      </c>
      <c r="AG287" s="2">
        <f>(Table2[[#This Row],[Close Price]]/Table2[[#This Row],[Current Month Low]])-1</f>
        <v>1.7830609212481585E-2</v>
      </c>
      <c r="AH287" s="2">
        <f>(Table2[[#This Row],[Current Month High]]/Table2[[#This Row],[Close Price]])-1</f>
        <v>4.644990046449804E-3</v>
      </c>
      <c r="AI287">
        <v>15.978765759787599</v>
      </c>
      <c r="AJ287">
        <v>40.709617180205399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-0.09</v>
      </c>
      <c r="AM287" t="s">
        <v>10295</v>
      </c>
      <c r="AN287">
        <v>9.52</v>
      </c>
      <c r="AO287" t="s">
        <v>10296</v>
      </c>
      <c r="AP287">
        <v>0.13748675200593399</v>
      </c>
      <c r="AQ287">
        <f>(Table2[[#This Row],[Sharpe Ratio]]-AVERAGE(Table2[Sharpe Ratio]))/_xlfn.STDEV.P(Table2[Sharpe Ratio])</f>
        <v>0.94247400846435569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0.53383504353429911</v>
      </c>
      <c r="AS287">
        <f>_xlfn.RANK.AVG(Table2[[#This Row],[1Y Return vs Nifty Z-Score]],Table2[1Y Return vs Nifty Z-Score])</f>
        <v>596</v>
      </c>
      <c r="AT287">
        <f>_xlfn.RANK.AVG(Table2[[#This Row],[6M Return vs Nifty Z-Score]],Table2[6M Return vs Nifty Z-Score])</f>
        <v>177</v>
      </c>
      <c r="AU287">
        <f>_xlfn.RANK.AVG(Table2[[#This Row],[Sharpe Ratio Z-Score]],Table2[Sharpe Ratio Z-Score])</f>
        <v>132</v>
      </c>
      <c r="AV287">
        <f>(Table2[[#This Row],[Rank 1Y]]+Table2[[#This Row],[Rank 6M]]+Table2[[#This Row],[Rank Sharpe]])/3</f>
        <v>301.66666666666669</v>
      </c>
    </row>
    <row r="288" spans="1:48" x14ac:dyDescent="0.3">
      <c r="A288" t="s">
        <v>1486</v>
      </c>
      <c r="B288" t="s">
        <v>1487</v>
      </c>
      <c r="C288" t="s">
        <v>10262</v>
      </c>
      <c r="D288" t="s">
        <v>626</v>
      </c>
      <c r="E288">
        <v>6767.6938742499997</v>
      </c>
      <c r="F288">
        <v>379.25</v>
      </c>
      <c r="G288">
        <v>80.101798216557299</v>
      </c>
      <c r="H288">
        <f>(Table2[[#This Row],[1Y Return vs Nifty]]-AVERAGE(Table2[1Y Return vs Nifty]))/_xlfn.STDEV.P(Table2[1Y Return vs Nifty])</f>
        <v>0.59752753185910157</v>
      </c>
      <c r="I288">
        <v>-4.59177070285517</v>
      </c>
      <c r="J288">
        <f>(Table2[[#This Row],[1M Return vs Nifty]]-AVERAGE(Table2[1M Return vs Nifty]))/_xlfn.STDEV.P(Table2[1M Return vs Nifty])</f>
        <v>-0.6544518841431094</v>
      </c>
      <c r="K288">
        <v>-11.778176254215801</v>
      </c>
      <c r="L288">
        <f>(Table2[[#This Row],[6M Return vs Nifty]]-AVERAGE(Table2[6M Return vs Nifty]))/_xlfn.STDEV.P(Table2[6M Return vs Nifty])</f>
        <v>-0.59477280900457552</v>
      </c>
      <c r="M288">
        <v>0.91959340092477304</v>
      </c>
      <c r="N288">
        <f>(Table2[[#This Row],[1W Return vs Nifty]]-AVERAGE(Table2[1W Return vs Nifty]))/_xlfn.STDEV.P(Table2[1W Return vs Nifty])</f>
        <v>-5.5441334239262854E-2</v>
      </c>
      <c r="O288">
        <v>378.09</v>
      </c>
      <c r="P288">
        <v>363.74599170203601</v>
      </c>
      <c r="Q288">
        <v>318.49682617627099</v>
      </c>
      <c r="R288">
        <v>50.983715111466999</v>
      </c>
      <c r="S288" s="2">
        <f>(Table2[[#This Row],[Close Price]]-Table2[[#This Row],[20D EMA]])/Table2[[#This Row],[20D EMA]]</f>
        <v>3.0680525800735937E-3</v>
      </c>
      <c r="T288" s="2">
        <f>(Table2[[#This Row],[Close Price]]-Table2[[#This Row],[50D EMA]])/Table2[[#This Row],[50D EMA]]</f>
        <v>4.2623172905405272E-2</v>
      </c>
      <c r="U288" s="2">
        <f>(Table2[[#This Row],[Close Price]]-Table2[[#This Row],[200D EMA]])/Table2[[#This Row],[200D EMA]]</f>
        <v>0.19074969930816635</v>
      </c>
      <c r="V288">
        <v>0.67861563338932696</v>
      </c>
      <c r="W288">
        <v>367.9</v>
      </c>
      <c r="X288">
        <v>376.95</v>
      </c>
      <c r="Y288">
        <v>372.6</v>
      </c>
      <c r="Z288">
        <v>398.8</v>
      </c>
      <c r="AA288">
        <v>377.05</v>
      </c>
      <c r="AB288">
        <v>397.05</v>
      </c>
      <c r="AC288" s="2">
        <f>(Table2[[#This Row],[Close Price]]/Table2[[#This Row],[Day Low]])-1</f>
        <v>3.0850774667029235E-2</v>
      </c>
      <c r="AD288" s="2">
        <f>(Table2[[#This Row],[Day High]]/Table2[[#This Row],[Close Price]])-1</f>
        <v>-6.0646011865523874E-3</v>
      </c>
      <c r="AE288" s="2">
        <f>(Table2[[#This Row],[Close Price]]/Table2[[#This Row],[Current Week Low]])-1</f>
        <v>1.7847557702630024E-2</v>
      </c>
      <c r="AF288" s="2">
        <f>(Table2[[#This Row],[Current Week High]]/Table2[[#This Row],[Close Price]])-1</f>
        <v>5.1549110085695515E-2</v>
      </c>
      <c r="AG288" s="2">
        <f>(Table2[[#This Row],[Close Price]]/Table2[[#This Row],[Current Month Low]])-1</f>
        <v>5.8347699244132301E-3</v>
      </c>
      <c r="AH288" s="2">
        <f>(Table2[[#This Row],[Current Month High]]/Table2[[#This Row],[Close Price]])-1</f>
        <v>4.6934739617666477E-2</v>
      </c>
      <c r="AI288">
        <v>15.5702043506921</v>
      </c>
      <c r="AJ288">
        <v>120.366066240557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0.13</v>
      </c>
      <c r="AM288" t="s">
        <v>10296</v>
      </c>
      <c r="AN288">
        <v>-1.85</v>
      </c>
      <c r="AO288" t="s">
        <v>10295</v>
      </c>
      <c r="AP288">
        <v>8.6912523050512003E-2</v>
      </c>
      <c r="AQ288">
        <f>(Table2[[#This Row],[Sharpe Ratio]]-AVERAGE(Table2[Sharpe Ratio]))/_xlfn.STDEV.P(Table2[Sharpe Ratio])</f>
        <v>0.35778922707731969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-0.34934926845052644</v>
      </c>
      <c r="AS288">
        <f>_xlfn.RANK.AVG(Table2[[#This Row],[1Y Return vs Nifty Z-Score]],Table2[1Y Return vs Nifty Z-Score])</f>
        <v>137</v>
      </c>
      <c r="AT288">
        <f>_xlfn.RANK.AVG(Table2[[#This Row],[6M Return vs Nifty Z-Score]],Table2[6M Return vs Nifty Z-Score])</f>
        <v>522</v>
      </c>
      <c r="AU288">
        <f>_xlfn.RANK.AVG(Table2[[#This Row],[Sharpe Ratio Z-Score]],Table2[Sharpe Ratio Z-Score])</f>
        <v>246</v>
      </c>
      <c r="AV288">
        <f>(Table2[[#This Row],[Rank 1Y]]+Table2[[#This Row],[Rank 6M]]+Table2[[#This Row],[Rank Sharpe]])/3</f>
        <v>301.66666666666669</v>
      </c>
    </row>
    <row r="289" spans="1:48" x14ac:dyDescent="0.3">
      <c r="A289" t="s">
        <v>580</v>
      </c>
      <c r="B289" t="s">
        <v>581</v>
      </c>
      <c r="C289" t="s">
        <v>10261</v>
      </c>
      <c r="D289" t="s">
        <v>138</v>
      </c>
      <c r="E289">
        <v>34086.850686134901</v>
      </c>
      <c r="F289">
        <v>337.35</v>
      </c>
      <c r="G289">
        <v>25.490720441218901</v>
      </c>
      <c r="H289">
        <f>(Table2[[#This Row],[1Y Return vs Nifty]]-AVERAGE(Table2[1Y Return vs Nifty]))/_xlfn.STDEV.P(Table2[1Y Return vs Nifty])</f>
        <v>-0.16908067768547475</v>
      </c>
      <c r="I289">
        <v>5.7709990369276403</v>
      </c>
      <c r="J289">
        <f>(Table2[[#This Row],[1M Return vs Nifty]]-AVERAGE(Table2[1M Return vs Nifty]))/_xlfn.STDEV.P(Table2[1M Return vs Nifty])</f>
        <v>0.3699368676515874</v>
      </c>
      <c r="K289">
        <v>24.187304531876801</v>
      </c>
      <c r="L289">
        <f>(Table2[[#This Row],[6M Return vs Nifty]]-AVERAGE(Table2[6M Return vs Nifty]))/_xlfn.STDEV.P(Table2[6M Return vs Nifty])</f>
        <v>0.64031397277305424</v>
      </c>
      <c r="M289">
        <v>5.00630599266165</v>
      </c>
      <c r="N289">
        <f>(Table2[[#This Row],[1W Return vs Nifty]]-AVERAGE(Table2[1W Return vs Nifty]))/_xlfn.STDEV.P(Table2[1W Return vs Nifty])</f>
        <v>0.81772220031533505</v>
      </c>
      <c r="O289">
        <v>327.82</v>
      </c>
      <c r="P289">
        <v>312.56214121310097</v>
      </c>
      <c r="Q289">
        <v>267.39283503137898</v>
      </c>
      <c r="R289">
        <v>61.762496247530201</v>
      </c>
      <c r="S289" s="2">
        <f>(Table2[[#This Row],[Close Price]]-Table2[[#This Row],[20D EMA]])/Table2[[#This Row],[20D EMA]]</f>
        <v>2.9070831553901621E-2</v>
      </c>
      <c r="T289" s="2">
        <f>(Table2[[#This Row],[Close Price]]-Table2[[#This Row],[50D EMA]])/Table2[[#This Row],[50D EMA]]</f>
        <v>7.9305378094396264E-2</v>
      </c>
      <c r="U289" s="2">
        <f>(Table2[[#This Row],[Close Price]]-Table2[[#This Row],[200D EMA]])/Table2[[#This Row],[200D EMA]]</f>
        <v>0.26162692414855265</v>
      </c>
      <c r="V289">
        <v>0.80144556973173198</v>
      </c>
      <c r="W289">
        <v>321.39999999999998</v>
      </c>
      <c r="X289">
        <v>343.4</v>
      </c>
      <c r="Y289">
        <v>329.3</v>
      </c>
      <c r="Z289">
        <v>348.9</v>
      </c>
      <c r="AA289">
        <v>335.3</v>
      </c>
      <c r="AB289">
        <v>345.65</v>
      </c>
      <c r="AC289" s="2">
        <f>(Table2[[#This Row],[Close Price]]/Table2[[#This Row],[Day Low]])-1</f>
        <v>4.9626633478531579E-2</v>
      </c>
      <c r="AD289" s="2">
        <f>(Table2[[#This Row],[Day High]]/Table2[[#This Row],[Close Price]])-1</f>
        <v>1.7933896546613148E-2</v>
      </c>
      <c r="AE289" s="2">
        <f>(Table2[[#This Row],[Close Price]]/Table2[[#This Row],[Current Week Low]])-1</f>
        <v>2.4445794108715502E-2</v>
      </c>
      <c r="AF289" s="2">
        <f>(Table2[[#This Row],[Current Week High]]/Table2[[#This Row],[Close Price]])-1</f>
        <v>3.4237438861716152E-2</v>
      </c>
      <c r="AG289" s="2">
        <f>(Table2[[#This Row],[Close Price]]/Table2[[#This Row],[Current Month Low]])-1</f>
        <v>6.1139278258277585E-3</v>
      </c>
      <c r="AH289" s="2">
        <f>(Table2[[#This Row],[Current Month High]]/Table2[[#This Row],[Close Price]])-1</f>
        <v>2.4603527493700872E-2</v>
      </c>
      <c r="AI289">
        <v>3.4237438861716099</v>
      </c>
      <c r="AJ289">
        <v>74.838040943249496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0.15</v>
      </c>
      <c r="AM289" t="s">
        <v>10296</v>
      </c>
      <c r="AN289">
        <v>2.83</v>
      </c>
      <c r="AO289" t="s">
        <v>10296</v>
      </c>
      <c r="AP289">
        <v>3.0029095727413999E-2</v>
      </c>
      <c r="AQ289">
        <f>(Table2[[#This Row],[Sharpe Ratio]]-AVERAGE(Table2[Sharpe Ratio]))/_xlfn.STDEV.P(Table2[Sharpe Ratio])</f>
        <v>-0.29983571265762943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1.3590566503968726</v>
      </c>
      <c r="AS289">
        <f>_xlfn.RANK.AVG(Table2[[#This Row],[1Y Return vs Nifty Z-Score]],Table2[1Y Return vs Nifty Z-Score])</f>
        <v>335</v>
      </c>
      <c r="AT289">
        <f>_xlfn.RANK.AVG(Table2[[#This Row],[6M Return vs Nifty Z-Score]],Table2[6M Return vs Nifty Z-Score])</f>
        <v>158</v>
      </c>
      <c r="AU289">
        <f>_xlfn.RANK.AVG(Table2[[#This Row],[Sharpe Ratio Z-Score]],Table2[Sharpe Ratio Z-Score])</f>
        <v>417</v>
      </c>
      <c r="AV289">
        <f>(Table2[[#This Row],[Rank 1Y]]+Table2[[#This Row],[Rank 6M]]+Table2[[#This Row],[Rank Sharpe]])/3</f>
        <v>303.33333333333331</v>
      </c>
    </row>
    <row r="290" spans="1:48" x14ac:dyDescent="0.3">
      <c r="A290" t="s">
        <v>339</v>
      </c>
      <c r="B290" t="s">
        <v>340</v>
      </c>
      <c r="C290" t="s">
        <v>10262</v>
      </c>
      <c r="D290" t="s">
        <v>196</v>
      </c>
      <c r="E290">
        <v>73469.410445519999</v>
      </c>
      <c r="F290">
        <v>250.2</v>
      </c>
      <c r="G290">
        <v>9.0875848210916796</v>
      </c>
      <c r="H290">
        <f>(Table2[[#This Row],[1Y Return vs Nifty]]-AVERAGE(Table2[1Y Return vs Nifty]))/_xlfn.STDEV.P(Table2[1Y Return vs Nifty])</f>
        <v>-0.39934125742340454</v>
      </c>
      <c r="I290">
        <v>2.4086763412371299</v>
      </c>
      <c r="J290">
        <f>(Table2[[#This Row],[1M Return vs Nifty]]-AVERAGE(Table2[1M Return vs Nifty]))/_xlfn.STDEV.P(Table2[1M Return vs Nifty])</f>
        <v>3.7561871790531991E-2</v>
      </c>
      <c r="K290">
        <v>27.904816290539902</v>
      </c>
      <c r="L290">
        <f>(Table2[[#This Row],[6M Return vs Nifty]]-AVERAGE(Table2[6M Return vs Nifty]))/_xlfn.STDEV.P(Table2[6M Return vs Nifty])</f>
        <v>0.76797665192742726</v>
      </c>
      <c r="M290">
        <v>9.3145274518377903</v>
      </c>
      <c r="N290">
        <f>(Table2[[#This Row],[1W Return vs Nifty]]-AVERAGE(Table2[1W Return vs Nifty]))/_xlfn.STDEV.P(Table2[1W Return vs Nifty])</f>
        <v>1.7382131309827706</v>
      </c>
      <c r="O290">
        <v>238.91</v>
      </c>
      <c r="P290">
        <v>228.60458980407299</v>
      </c>
      <c r="Q290">
        <v>197.85166691038901</v>
      </c>
      <c r="R290">
        <v>64.000813110850302</v>
      </c>
      <c r="S290" s="2">
        <f>(Table2[[#This Row],[Close Price]]-Table2[[#This Row],[20D EMA]])/Table2[[#This Row],[20D EMA]]</f>
        <v>4.7256288979113444E-2</v>
      </c>
      <c r="T290" s="2">
        <f>(Table2[[#This Row],[Close Price]]-Table2[[#This Row],[50D EMA]])/Table2[[#This Row],[50D EMA]]</f>
        <v>9.4466214411685637E-2</v>
      </c>
      <c r="U290" s="2">
        <f>(Table2[[#This Row],[Close Price]]-Table2[[#This Row],[200D EMA]])/Table2[[#This Row],[200D EMA]]</f>
        <v>0.26458373541689989</v>
      </c>
      <c r="V290">
        <v>0.97883610192159198</v>
      </c>
      <c r="W290">
        <v>244.45</v>
      </c>
      <c r="X290">
        <v>251.05</v>
      </c>
      <c r="Y290">
        <v>246.95</v>
      </c>
      <c r="Z290">
        <v>259</v>
      </c>
      <c r="AA290">
        <v>246.95</v>
      </c>
      <c r="AB290">
        <v>258.45</v>
      </c>
      <c r="AC290" s="2">
        <f>(Table2[[#This Row],[Close Price]]/Table2[[#This Row],[Day Low]])-1</f>
        <v>2.3522192677439158E-2</v>
      </c>
      <c r="AD290" s="2">
        <f>(Table2[[#This Row],[Day High]]/Table2[[#This Row],[Close Price]])-1</f>
        <v>3.3972821742607184E-3</v>
      </c>
      <c r="AE290" s="2">
        <f>(Table2[[#This Row],[Close Price]]/Table2[[#This Row],[Current Week Low]])-1</f>
        <v>1.3160558817574497E-2</v>
      </c>
      <c r="AF290" s="2">
        <f>(Table2[[#This Row],[Current Week High]]/Table2[[#This Row],[Close Price]])-1</f>
        <v>3.5171862509992158E-2</v>
      </c>
      <c r="AG290" s="2">
        <f>(Table2[[#This Row],[Close Price]]/Table2[[#This Row],[Current Month Low]])-1</f>
        <v>1.3160558817574497E-2</v>
      </c>
      <c r="AH290" s="2">
        <f>(Table2[[#This Row],[Current Month High]]/Table2[[#This Row],[Close Price]])-1</f>
        <v>3.2973621103117523E-2</v>
      </c>
      <c r="AI290">
        <v>3.51718625099921</v>
      </c>
      <c r="AJ290">
        <v>58.806728022849803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0.06</v>
      </c>
      <c r="AM290" t="s">
        <v>10296</v>
      </c>
      <c r="AN290">
        <v>9.64</v>
      </c>
      <c r="AO290" t="s">
        <v>10296</v>
      </c>
      <c r="AP290">
        <v>5.7046166792811999E-2</v>
      </c>
      <c r="AQ290">
        <f>(Table2[[#This Row],[Sharpe Ratio]]-AVERAGE(Table2[Sharpe Ratio]))/_xlfn.STDEV.P(Table2[Sharpe Ratio])</f>
        <v>1.2506573440569753E-2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2.1569169707178952</v>
      </c>
      <c r="AS290">
        <f>_xlfn.RANK.AVG(Table2[[#This Row],[1Y Return vs Nifty Z-Score]],Table2[1Y Return vs Nifty Z-Score])</f>
        <v>438</v>
      </c>
      <c r="AT290">
        <f>_xlfn.RANK.AVG(Table2[[#This Row],[6M Return vs Nifty Z-Score]],Table2[6M Return vs Nifty Z-Score])</f>
        <v>137</v>
      </c>
      <c r="AU290">
        <f>_xlfn.RANK.AVG(Table2[[#This Row],[Sharpe Ratio Z-Score]],Table2[Sharpe Ratio Z-Score])</f>
        <v>336</v>
      </c>
      <c r="AV290">
        <f>(Table2[[#This Row],[Rank 1Y]]+Table2[[#This Row],[Rank 6M]]+Table2[[#This Row],[Rank Sharpe]])/3</f>
        <v>303.66666666666669</v>
      </c>
    </row>
    <row r="291" spans="1:48" x14ac:dyDescent="0.3">
      <c r="A291" t="s">
        <v>1320</v>
      </c>
      <c r="B291" t="s">
        <v>1321</v>
      </c>
      <c r="C291" t="s">
        <v>10264</v>
      </c>
      <c r="D291" t="s">
        <v>133</v>
      </c>
      <c r="E291">
        <v>8522.5781686110004</v>
      </c>
      <c r="F291">
        <v>134.03</v>
      </c>
      <c r="G291">
        <v>68.9211995052258</v>
      </c>
      <c r="H291">
        <f>(Table2[[#This Row],[1Y Return vs Nifty]]-AVERAGE(Table2[1Y Return vs Nifty]))/_xlfn.STDEV.P(Table2[1Y Return vs Nifty])</f>
        <v>0.44057881176625546</v>
      </c>
      <c r="I291">
        <v>-9.9128383243730607</v>
      </c>
      <c r="J291">
        <f>(Table2[[#This Row],[1M Return vs Nifty]]-AVERAGE(Table2[1M Return vs Nifty]))/_xlfn.STDEV.P(Table2[1M Return vs Nifty])</f>
        <v>-1.1804542904395683</v>
      </c>
      <c r="K291">
        <v>19.839737722077999</v>
      </c>
      <c r="L291">
        <f>(Table2[[#This Row],[6M Return vs Nifty]]-AVERAGE(Table2[6M Return vs Nifty]))/_xlfn.STDEV.P(Table2[6M Return vs Nifty])</f>
        <v>0.49101463957036823</v>
      </c>
      <c r="M291">
        <v>-1.0006775732240301</v>
      </c>
      <c r="N291">
        <f>(Table2[[#This Row],[1W Return vs Nifty]]-AVERAGE(Table2[1W Return vs Nifty]))/_xlfn.STDEV.P(Table2[1W Return vs Nifty])</f>
        <v>-0.46572479642365833</v>
      </c>
      <c r="O291">
        <v>137.81</v>
      </c>
      <c r="P291">
        <v>137.28342261049201</v>
      </c>
      <c r="Q291">
        <v>117.140058692976</v>
      </c>
      <c r="R291">
        <v>39.065699321642498</v>
      </c>
      <c r="S291" s="2">
        <f>(Table2[[#This Row],[Close Price]]-Table2[[#This Row],[20D EMA]])/Table2[[#This Row],[20D EMA]]</f>
        <v>-2.7429069008054575E-2</v>
      </c>
      <c r="T291" s="2">
        <f>(Table2[[#This Row],[Close Price]]-Table2[[#This Row],[50D EMA]])/Table2[[#This Row],[50D EMA]]</f>
        <v>-2.3698583183803603E-2</v>
      </c>
      <c r="U291" s="2">
        <f>(Table2[[#This Row],[Close Price]]-Table2[[#This Row],[200D EMA]])/Table2[[#This Row],[200D EMA]]</f>
        <v>0.14418587027766927</v>
      </c>
      <c r="V291">
        <v>0.39402728048318802</v>
      </c>
      <c r="W291">
        <v>130.35</v>
      </c>
      <c r="X291">
        <v>133.41999999999999</v>
      </c>
      <c r="Y291">
        <v>132.51</v>
      </c>
      <c r="Z291">
        <v>142.5</v>
      </c>
      <c r="AA291">
        <v>132.51</v>
      </c>
      <c r="AB291">
        <v>137.19999999999999</v>
      </c>
      <c r="AC291" s="2">
        <f>(Table2[[#This Row],[Close Price]]/Table2[[#This Row],[Day Low]])-1</f>
        <v>2.8231683927886442E-2</v>
      </c>
      <c r="AD291" s="2">
        <f>(Table2[[#This Row],[Day High]]/Table2[[#This Row],[Close Price]])-1</f>
        <v>-4.5512198761472611E-3</v>
      </c>
      <c r="AE291" s="2">
        <f>(Table2[[#This Row],[Close Price]]/Table2[[#This Row],[Current Week Low]])-1</f>
        <v>1.1470832390008345E-2</v>
      </c>
      <c r="AF291" s="2">
        <f>(Table2[[#This Row],[Current Week High]]/Table2[[#This Row],[Close Price]])-1</f>
        <v>6.3194807132731512E-2</v>
      </c>
      <c r="AG291" s="2">
        <f>(Table2[[#This Row],[Close Price]]/Table2[[#This Row],[Current Month Low]])-1</f>
        <v>1.1470832390008345E-2</v>
      </c>
      <c r="AH291" s="2">
        <f>(Table2[[#This Row],[Current Month High]]/Table2[[#This Row],[Close Price]])-1</f>
        <v>2.365142132358411E-2</v>
      </c>
      <c r="AI291">
        <v>22.6292621054987</v>
      </c>
      <c r="AJ291">
        <v>115.13643659711001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0.01</v>
      </c>
      <c r="AM291" t="s">
        <v>10296</v>
      </c>
      <c r="AN291">
        <v>-4.29</v>
      </c>
      <c r="AO291" t="s">
        <v>10295</v>
      </c>
      <c r="AP291">
        <v>-7.8178947837829992E-3</v>
      </c>
      <c r="AQ291">
        <f>(Table2[[#This Row],[Sharpe Ratio]]-AVERAGE(Table2[Sharpe Ratio]))/_xlfn.STDEV.P(Table2[Sharpe Ratio])</f>
        <v>-0.73738186670184391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-1.4519675022284468</v>
      </c>
      <c r="AS291">
        <f>_xlfn.RANK.AVG(Table2[[#This Row],[1Y Return vs Nifty Z-Score]],Table2[1Y Return vs Nifty Z-Score])</f>
        <v>177</v>
      </c>
      <c r="AT291">
        <f>_xlfn.RANK.AVG(Table2[[#This Row],[6M Return vs Nifty Z-Score]],Table2[6M Return vs Nifty Z-Score])</f>
        <v>185</v>
      </c>
      <c r="AU291">
        <f>_xlfn.RANK.AVG(Table2[[#This Row],[Sharpe Ratio Z-Score]],Table2[Sharpe Ratio Z-Score])</f>
        <v>570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1899</v>
      </c>
      <c r="B292" t="s">
        <v>1900</v>
      </c>
      <c r="C292" t="s">
        <v>10265</v>
      </c>
      <c r="D292" t="s">
        <v>289</v>
      </c>
      <c r="E292">
        <v>3644.5321466999999</v>
      </c>
      <c r="F292">
        <v>146.44999999999999</v>
      </c>
      <c r="G292">
        <v>42.367820432047701</v>
      </c>
      <c r="H292">
        <f>(Table2[[#This Row],[1Y Return vs Nifty]]-AVERAGE(Table2[1Y Return vs Nifty]))/_xlfn.STDEV.P(Table2[1Y Return vs Nifty])</f>
        <v>6.7833222082252023E-2</v>
      </c>
      <c r="I292">
        <v>10.7228420977378</v>
      </c>
      <c r="J292">
        <f>(Table2[[#This Row],[1M Return vs Nifty]]-AVERAGE(Table2[1M Return vs Nifty]))/_xlfn.STDEV.P(Table2[1M Return vs Nifty])</f>
        <v>0.85944039417237106</v>
      </c>
      <c r="K292">
        <v>24.271489977376199</v>
      </c>
      <c r="L292">
        <f>(Table2[[#This Row],[6M Return vs Nifty]]-AVERAGE(Table2[6M Return vs Nifty]))/_xlfn.STDEV.P(Table2[6M Return vs Nifty])</f>
        <v>0.64320497627646267</v>
      </c>
      <c r="M292">
        <v>1.1125211701276001</v>
      </c>
      <c r="N292">
        <f>(Table2[[#This Row],[1W Return vs Nifty]]-AVERAGE(Table2[1W Return vs Nifty]))/_xlfn.STDEV.P(Table2[1W Return vs Nifty])</f>
        <v>-1.4220551253083063E-2</v>
      </c>
      <c r="O292">
        <v>144.31</v>
      </c>
      <c r="P292">
        <v>130.46335376886</v>
      </c>
      <c r="Q292">
        <v>108.068726542449</v>
      </c>
      <c r="R292">
        <v>48.763967023777198</v>
      </c>
      <c r="S292" s="2">
        <f>(Table2[[#This Row],[Close Price]]-Table2[[#This Row],[20D EMA]])/Table2[[#This Row],[20D EMA]]</f>
        <v>1.4829187166516431E-2</v>
      </c>
      <c r="T292" s="2">
        <f>(Table2[[#This Row],[Close Price]]-Table2[[#This Row],[50D EMA]])/Table2[[#This Row],[50D EMA]]</f>
        <v>0.12253744648833181</v>
      </c>
      <c r="U292" s="2">
        <f>(Table2[[#This Row],[Close Price]]-Table2[[#This Row],[200D EMA]])/Table2[[#This Row],[200D EMA]]</f>
        <v>0.35515615558285463</v>
      </c>
      <c r="V292">
        <v>0.87311652972744103</v>
      </c>
      <c r="W292">
        <v>141.01</v>
      </c>
      <c r="X292">
        <v>150</v>
      </c>
      <c r="Y292">
        <v>145.30000000000001</v>
      </c>
      <c r="Z292">
        <v>159</v>
      </c>
      <c r="AA292">
        <v>145.30000000000001</v>
      </c>
      <c r="AB292">
        <v>152.13</v>
      </c>
      <c r="AC292" s="2">
        <f>(Table2[[#This Row],[Close Price]]/Table2[[#This Row],[Day Low]])-1</f>
        <v>3.8578824196865424E-2</v>
      </c>
      <c r="AD292" s="2">
        <f>(Table2[[#This Row],[Day High]]/Table2[[#This Row],[Close Price]])-1</f>
        <v>2.4240355069989894E-2</v>
      </c>
      <c r="AE292" s="2">
        <f>(Table2[[#This Row],[Close Price]]/Table2[[#This Row],[Current Week Low]])-1</f>
        <v>7.9146593255332576E-3</v>
      </c>
      <c r="AF292" s="2">
        <f>(Table2[[#This Row],[Current Week High]]/Table2[[#This Row],[Close Price]])-1</f>
        <v>8.5694776374189319E-2</v>
      </c>
      <c r="AG292" s="2">
        <f>(Table2[[#This Row],[Close Price]]/Table2[[#This Row],[Current Month Low]])-1</f>
        <v>7.9146593255332576E-3</v>
      </c>
      <c r="AH292" s="2">
        <f>(Table2[[#This Row],[Current Month High]]/Table2[[#This Row],[Close Price]])-1</f>
        <v>3.8784568111983608E-2</v>
      </c>
      <c r="AI292">
        <v>12.325025606008801</v>
      </c>
      <c r="AJ292">
        <v>79.4730392156862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0.35</v>
      </c>
      <c r="AM292" t="s">
        <v>10296</v>
      </c>
      <c r="AN292">
        <v>3.4</v>
      </c>
      <c r="AO292" t="s">
        <v>10296</v>
      </c>
      <c r="AP292">
        <v>1.5004714462419999E-3</v>
      </c>
      <c r="AQ292">
        <f>(Table2[[#This Row],[Sharpe Ratio]]-AVERAGE(Table2[Sharpe Ratio]))/_xlfn.STDEV.P(Table2[Sharpe Ratio])</f>
        <v>-0.62965294953162176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0.92660509174638095</v>
      </c>
      <c r="AS292">
        <f>_xlfn.RANK.AVG(Table2[[#This Row],[1Y Return vs Nifty Z-Score]],Table2[1Y Return vs Nifty Z-Score])</f>
        <v>266</v>
      </c>
      <c r="AT292">
        <f>_xlfn.RANK.AVG(Table2[[#This Row],[6M Return vs Nifty Z-Score]],Table2[6M Return vs Nifty Z-Score])</f>
        <v>157</v>
      </c>
      <c r="AU292">
        <f>_xlfn.RANK.AVG(Table2[[#This Row],[Sharpe Ratio Z-Score]],Table2[Sharpe Ratio Z-Score])</f>
        <v>509</v>
      </c>
      <c r="AV292">
        <f>(Table2[[#This Row],[Rank 1Y]]+Table2[[#This Row],[Rank 6M]]+Table2[[#This Row],[Rank Sharpe]])/3</f>
        <v>310.66666666666669</v>
      </c>
    </row>
    <row r="293" spans="1:48" x14ac:dyDescent="0.3">
      <c r="A293" t="s">
        <v>1122</v>
      </c>
      <c r="B293" t="s">
        <v>1123</v>
      </c>
      <c r="C293" t="s">
        <v>10255</v>
      </c>
      <c r="D293" t="s">
        <v>46</v>
      </c>
      <c r="E293">
        <v>11024.39632</v>
      </c>
      <c r="F293">
        <v>392</v>
      </c>
      <c r="G293">
        <v>33.126460218958698</v>
      </c>
      <c r="H293">
        <f>(Table2[[#This Row],[1Y Return vs Nifty]]-AVERAGE(Table2[1Y Return vs Nifty]))/_xlfn.STDEV.P(Table2[1Y Return vs Nifty])</f>
        <v>-6.189325275234478E-2</v>
      </c>
      <c r="I293">
        <v>12.7903443505007</v>
      </c>
      <c r="J293">
        <f>(Table2[[#This Row],[1M Return vs Nifty]]-AVERAGE(Table2[1M Return vs Nifty]))/_xlfn.STDEV.P(Table2[1M Return vs Nifty])</f>
        <v>1.0638187703423794</v>
      </c>
      <c r="K293">
        <v>26.886602211885901</v>
      </c>
      <c r="L293">
        <f>(Table2[[#This Row],[6M Return vs Nifty]]-AVERAGE(Table2[6M Return vs Nifty]))/_xlfn.STDEV.P(Table2[6M Return vs Nifty])</f>
        <v>0.73301026966091398</v>
      </c>
      <c r="M293">
        <v>6.9968938756418204</v>
      </c>
      <c r="N293">
        <f>(Table2[[#This Row],[1W Return vs Nifty]]-AVERAGE(Table2[1W Return vs Nifty]))/_xlfn.STDEV.P(Table2[1W Return vs Nifty])</f>
        <v>1.2430295134008911</v>
      </c>
      <c r="O293">
        <v>372.76</v>
      </c>
      <c r="P293">
        <v>348.39485757357699</v>
      </c>
      <c r="Q293">
        <v>298.15613244544801</v>
      </c>
      <c r="R293">
        <v>59.980279521862997</v>
      </c>
      <c r="S293" s="2">
        <f>(Table2[[#This Row],[Close Price]]-Table2[[#This Row],[20D EMA]])/Table2[[#This Row],[20D EMA]]</f>
        <v>5.1614980148084584E-2</v>
      </c>
      <c r="T293" s="2">
        <f>(Table2[[#This Row],[Close Price]]-Table2[[#This Row],[50D EMA]])/Table2[[#This Row],[50D EMA]]</f>
        <v>0.12516012070360169</v>
      </c>
      <c r="U293" s="2">
        <f>(Table2[[#This Row],[Close Price]]-Table2[[#This Row],[200D EMA]])/Table2[[#This Row],[200D EMA]]</f>
        <v>0.31474740024581616</v>
      </c>
      <c r="V293">
        <v>1.12500938588074</v>
      </c>
      <c r="W293">
        <v>379</v>
      </c>
      <c r="X293">
        <v>391.95</v>
      </c>
      <c r="Y293">
        <v>368.6</v>
      </c>
      <c r="Z293">
        <v>415.4</v>
      </c>
      <c r="AA293">
        <v>391</v>
      </c>
      <c r="AB293">
        <v>409.05</v>
      </c>
      <c r="AC293" s="2">
        <f>(Table2[[#This Row],[Close Price]]/Table2[[#This Row],[Day Low]])-1</f>
        <v>3.4300791556728161E-2</v>
      </c>
      <c r="AD293" s="2">
        <f>(Table2[[#This Row],[Day High]]/Table2[[#This Row],[Close Price]])-1</f>
        <v>-1.2755102040817867E-4</v>
      </c>
      <c r="AE293" s="2">
        <f>(Table2[[#This Row],[Close Price]]/Table2[[#This Row],[Current Week Low]])-1</f>
        <v>6.3483450895279292E-2</v>
      </c>
      <c r="AF293" s="2">
        <f>(Table2[[#This Row],[Current Week High]]/Table2[[#This Row],[Close Price]])-1</f>
        <v>5.9693877551020291E-2</v>
      </c>
      <c r="AG293" s="2">
        <f>(Table2[[#This Row],[Close Price]]/Table2[[#This Row],[Current Month Low]])-1</f>
        <v>2.5575447570331811E-3</v>
      </c>
      <c r="AH293" s="2">
        <f>(Table2[[#This Row],[Current Month High]]/Table2[[#This Row],[Close Price]])-1</f>
        <v>4.3494897959183598E-2</v>
      </c>
      <c r="AI293">
        <v>5.9693877551020202</v>
      </c>
      <c r="AJ293">
        <v>65.575501583949304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0.36</v>
      </c>
      <c r="AM293" t="s">
        <v>10296</v>
      </c>
      <c r="AN293">
        <v>8.65</v>
      </c>
      <c r="AO293" t="s">
        <v>10296</v>
      </c>
      <c r="AP293">
        <v>8.7575910815329994E-3</v>
      </c>
      <c r="AQ293">
        <f>(Table2[[#This Row],[Sharpe Ratio]]-AVERAGE(Table2[Sharpe Ratio]))/_xlfn.STDEV.P(Table2[Sharpe Ratio])</f>
        <v>-0.54575394612418016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2.4322113545276594</v>
      </c>
      <c r="AS293">
        <f>_xlfn.RANK.AVG(Table2[[#This Row],[1Y Return vs Nifty Z-Score]],Table2[1Y Return vs Nifty Z-Score])</f>
        <v>306</v>
      </c>
      <c r="AT293">
        <f>_xlfn.RANK.AVG(Table2[[#This Row],[6M Return vs Nifty Z-Score]],Table2[6M Return vs Nifty Z-Score])</f>
        <v>142</v>
      </c>
      <c r="AU293">
        <f>_xlfn.RANK.AVG(Table2[[#This Row],[Sharpe Ratio Z-Score]],Table2[Sharpe Ratio Z-Score])</f>
        <v>486</v>
      </c>
      <c r="AV293">
        <f>(Table2[[#This Row],[Rank 1Y]]+Table2[[#This Row],[Rank 6M]]+Table2[[#This Row],[Rank Sharpe]])/3</f>
        <v>311.33333333333331</v>
      </c>
    </row>
    <row r="294" spans="1:48" x14ac:dyDescent="0.3">
      <c r="A294" t="s">
        <v>1162</v>
      </c>
      <c r="B294" t="s">
        <v>1163</v>
      </c>
      <c r="C294" t="s">
        <v>10261</v>
      </c>
      <c r="D294" t="s">
        <v>144</v>
      </c>
      <c r="E294">
        <v>10370.2371884899</v>
      </c>
      <c r="F294">
        <v>1219.45</v>
      </c>
      <c r="G294">
        <v>29.656863325018001</v>
      </c>
      <c r="H294">
        <f>(Table2[[#This Row],[1Y Return vs Nifty]]-AVERAGE(Table2[1Y Return vs Nifty]))/_xlfn.STDEV.P(Table2[1Y Return vs Nifty])</f>
        <v>-0.11059804985683333</v>
      </c>
      <c r="I294">
        <v>19.670944863348801</v>
      </c>
      <c r="J294">
        <f>(Table2[[#This Row],[1M Return vs Nifty]]-AVERAGE(Table2[1M Return vs Nifty]))/_xlfn.STDEV.P(Table2[1M Return vs Nifty])</f>
        <v>1.7439853617021659</v>
      </c>
      <c r="K294">
        <v>34.787301372858202</v>
      </c>
      <c r="L294">
        <f>(Table2[[#This Row],[6M Return vs Nifty]]-AVERAGE(Table2[6M Return vs Nifty]))/_xlfn.STDEV.P(Table2[6M Return vs Nifty])</f>
        <v>1.0043273461252946</v>
      </c>
      <c r="M294">
        <v>-0.88236697863173397</v>
      </c>
      <c r="N294">
        <f>(Table2[[#This Row],[1W Return vs Nifty]]-AVERAGE(Table2[1W Return vs Nifty]))/_xlfn.STDEV.P(Table2[1W Return vs Nifty])</f>
        <v>-0.44044665546548534</v>
      </c>
      <c r="O294">
        <v>1176.8900000000001</v>
      </c>
      <c r="P294">
        <v>1089.9645512895199</v>
      </c>
      <c r="Q294">
        <v>931.64826073325605</v>
      </c>
      <c r="R294">
        <v>53.797417398776503</v>
      </c>
      <c r="S294" s="2">
        <f>(Table2[[#This Row],[Close Price]]-Table2[[#This Row],[20D EMA]])/Table2[[#This Row],[20D EMA]]</f>
        <v>3.6163107852050694E-2</v>
      </c>
      <c r="T294" s="2">
        <f>(Table2[[#This Row],[Close Price]]-Table2[[#This Row],[50D EMA]])/Table2[[#This Row],[50D EMA]]</f>
        <v>0.11879785315704801</v>
      </c>
      <c r="U294" s="2">
        <f>(Table2[[#This Row],[Close Price]]-Table2[[#This Row],[200D EMA]])/Table2[[#This Row],[200D EMA]]</f>
        <v>0.30891673542140136</v>
      </c>
      <c r="V294">
        <v>3.2069202084835799</v>
      </c>
      <c r="W294">
        <v>1204.05</v>
      </c>
      <c r="X294">
        <v>1258</v>
      </c>
      <c r="Y294">
        <v>1202</v>
      </c>
      <c r="Z294">
        <v>1310</v>
      </c>
      <c r="AA294">
        <v>1202</v>
      </c>
      <c r="AB294">
        <v>1280</v>
      </c>
      <c r="AC294" s="2">
        <f>(Table2[[#This Row],[Close Price]]/Table2[[#This Row],[Day Low]])-1</f>
        <v>1.279016652132392E-2</v>
      </c>
      <c r="AD294" s="2">
        <f>(Table2[[#This Row],[Day High]]/Table2[[#This Row],[Close Price]])-1</f>
        <v>3.1612612243224314E-2</v>
      </c>
      <c r="AE294" s="2">
        <f>(Table2[[#This Row],[Close Price]]/Table2[[#This Row],[Current Week Low]])-1</f>
        <v>1.4517470881863614E-2</v>
      </c>
      <c r="AF294" s="2">
        <f>(Table2[[#This Row],[Current Week High]]/Table2[[#This Row],[Close Price]])-1</f>
        <v>7.4254786994136568E-2</v>
      </c>
      <c r="AG294" s="2">
        <f>(Table2[[#This Row],[Close Price]]/Table2[[#This Row],[Current Month Low]])-1</f>
        <v>1.4517470881863614E-2</v>
      </c>
      <c r="AH294" s="2">
        <f>(Table2[[#This Row],[Current Month High]]/Table2[[#This Row],[Close Price]])-1</f>
        <v>4.9653532330148797E-2</v>
      </c>
      <c r="AI294">
        <v>9.0081594161302192</v>
      </c>
      <c r="AJ294">
        <v>75.954115864656202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-0.01</v>
      </c>
      <c r="AM294" t="s">
        <v>10295</v>
      </c>
      <c r="AN294">
        <v>16.010000000000002</v>
      </c>
      <c r="AO294" t="s">
        <v>10296</v>
      </c>
      <c r="AP294">
        <v>4.8726729199699998E-4</v>
      </c>
      <c r="AQ294">
        <f>(Table2[[#This Row],[Sharpe Ratio]]-AVERAGE(Table2[Sharpe Ratio]))/_xlfn.STDEV.P(Table2[Sharpe Ratio])</f>
        <v>-0.64136652503560709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1.5559014774695348</v>
      </c>
      <c r="AS294">
        <f>_xlfn.RANK.AVG(Table2[[#This Row],[1Y Return vs Nifty Z-Score]],Table2[1Y Return vs Nifty Z-Score])</f>
        <v>320</v>
      </c>
      <c r="AT294">
        <f>_xlfn.RANK.AVG(Table2[[#This Row],[6M Return vs Nifty Z-Score]],Table2[6M Return vs Nifty Z-Score])</f>
        <v>104</v>
      </c>
      <c r="AU294">
        <f>_xlfn.RANK.AVG(Table2[[#This Row],[Sharpe Ratio Z-Score]],Table2[Sharpe Ratio Z-Score])</f>
        <v>512</v>
      </c>
      <c r="AV294">
        <f>(Table2[[#This Row],[Rank 1Y]]+Table2[[#This Row],[Rank 6M]]+Table2[[#This Row],[Rank Sharpe]])/3</f>
        <v>312</v>
      </c>
    </row>
    <row r="295" spans="1:48" x14ac:dyDescent="0.3">
      <c r="A295" t="s">
        <v>246</v>
      </c>
      <c r="B295" t="s">
        <v>247</v>
      </c>
      <c r="C295" t="s">
        <v>10252</v>
      </c>
      <c r="D295" t="s">
        <v>248</v>
      </c>
      <c r="E295">
        <v>107534.774152175</v>
      </c>
      <c r="F295">
        <v>100.01</v>
      </c>
      <c r="G295">
        <v>32.129086659322198</v>
      </c>
      <c r="H295">
        <f>(Table2[[#This Row],[1Y Return vs Nifty]]-AVERAGE(Table2[1Y Return vs Nifty]))/_xlfn.STDEV.P(Table2[1Y Return vs Nifty])</f>
        <v>-7.589397916073877E-2</v>
      </c>
      <c r="I295">
        <v>18.6741238872137</v>
      </c>
      <c r="J295">
        <f>(Table2[[#This Row],[1M Return vs Nifty]]-AVERAGE(Table2[1M Return vs Nifty]))/_xlfn.STDEV.P(Table2[1M Return vs Nifty])</f>
        <v>1.6454468221854894</v>
      </c>
      <c r="K295">
        <v>-0.51498184744424302</v>
      </c>
      <c r="L295">
        <f>(Table2[[#This Row],[6M Return vs Nifty]]-AVERAGE(Table2[6M Return vs Nifty]))/_xlfn.STDEV.P(Table2[6M Return vs Nifty])</f>
        <v>-0.20798463800438413</v>
      </c>
      <c r="M295">
        <v>5.4762382657700197</v>
      </c>
      <c r="N295">
        <f>(Table2[[#This Row],[1W Return vs Nifty]]-AVERAGE(Table2[1W Return vs Nifty]))/_xlfn.STDEV.P(Table2[1W Return vs Nifty])</f>
        <v>0.91812752987490376</v>
      </c>
      <c r="O295">
        <v>94.7</v>
      </c>
      <c r="P295">
        <v>90.0615861619752</v>
      </c>
      <c r="Q295">
        <v>80.536380852223701</v>
      </c>
      <c r="R295">
        <v>59.992804566123297</v>
      </c>
      <c r="S295" s="2">
        <f>(Table2[[#This Row],[Close Price]]-Table2[[#This Row],[20D EMA]])/Table2[[#This Row],[20D EMA]]</f>
        <v>5.607180570221755E-2</v>
      </c>
      <c r="T295" s="2">
        <f>(Table2[[#This Row],[Close Price]]-Table2[[#This Row],[50D EMA]])/Table2[[#This Row],[50D EMA]]</f>
        <v>0.11046234318072796</v>
      </c>
      <c r="U295" s="2">
        <f>(Table2[[#This Row],[Close Price]]-Table2[[#This Row],[200D EMA]])/Table2[[#This Row],[200D EMA]]</f>
        <v>0.24179903469350666</v>
      </c>
      <c r="V295">
        <v>3.3930789442757301</v>
      </c>
      <c r="W295">
        <v>97.47</v>
      </c>
      <c r="X295">
        <v>102.7</v>
      </c>
      <c r="Y295">
        <v>99.55</v>
      </c>
      <c r="Z295">
        <v>107.9</v>
      </c>
      <c r="AA295">
        <v>99.55</v>
      </c>
      <c r="AB295">
        <v>104.29</v>
      </c>
      <c r="AC295" s="2">
        <f>(Table2[[#This Row],[Close Price]]/Table2[[#This Row],[Day Low]])-1</f>
        <v>2.6059300297527566E-2</v>
      </c>
      <c r="AD295" s="2">
        <f>(Table2[[#This Row],[Day High]]/Table2[[#This Row],[Close Price]])-1</f>
        <v>2.6897310268973129E-2</v>
      </c>
      <c r="AE295" s="2">
        <f>(Table2[[#This Row],[Close Price]]/Table2[[#This Row],[Current Week Low]])-1</f>
        <v>4.6207935710698145E-3</v>
      </c>
      <c r="AF295" s="2">
        <f>(Table2[[#This Row],[Current Week High]]/Table2[[#This Row],[Close Price]])-1</f>
        <v>7.889211078892111E-2</v>
      </c>
      <c r="AG295" s="2">
        <f>(Table2[[#This Row],[Close Price]]/Table2[[#This Row],[Current Month Low]])-1</f>
        <v>4.6207935710698145E-3</v>
      </c>
      <c r="AH295" s="2">
        <f>(Table2[[#This Row],[Current Month High]]/Table2[[#This Row],[Close Price]])-1</f>
        <v>4.2795720427957207E-2</v>
      </c>
      <c r="AI295">
        <v>7.8892110788921102</v>
      </c>
      <c r="AJ295">
        <v>72.579810181190595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0.11</v>
      </c>
      <c r="AM295" t="s">
        <v>10296</v>
      </c>
      <c r="AN295">
        <v>9.32</v>
      </c>
      <c r="AO295" t="s">
        <v>10296</v>
      </c>
      <c r="AP295">
        <v>8.9354530270505994E-2</v>
      </c>
      <c r="AQ295">
        <f>(Table2[[#This Row],[Sharpe Ratio]]-AVERAGE(Table2[Sharpe Ratio]))/_xlfn.STDEV.P(Table2[Sharpe Ratio])</f>
        <v>0.38602108522045164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2.6657168201157218</v>
      </c>
      <c r="AS295">
        <f>_xlfn.RANK.AVG(Table2[[#This Row],[1Y Return vs Nifty Z-Score]],Table2[1Y Return vs Nifty Z-Score])</f>
        <v>310</v>
      </c>
      <c r="AT295">
        <f>_xlfn.RANK.AVG(Table2[[#This Row],[6M Return vs Nifty Z-Score]],Table2[6M Return vs Nifty Z-Score])</f>
        <v>391</v>
      </c>
      <c r="AU295">
        <f>_xlfn.RANK.AVG(Table2[[#This Row],[Sharpe Ratio Z-Score]],Table2[Sharpe Ratio Z-Score])</f>
        <v>237</v>
      </c>
      <c r="AV295">
        <f>(Table2[[#This Row],[Rank 1Y]]+Table2[[#This Row],[Rank 6M]]+Table2[[#This Row],[Rank Sharpe]])/3</f>
        <v>312.66666666666669</v>
      </c>
    </row>
    <row r="296" spans="1:48" x14ac:dyDescent="0.3">
      <c r="A296" t="s">
        <v>96</v>
      </c>
      <c r="B296" t="s">
        <v>97</v>
      </c>
      <c r="C296" t="s">
        <v>10258</v>
      </c>
      <c r="D296" t="s">
        <v>98</v>
      </c>
      <c r="E296">
        <v>301275.05715320999</v>
      </c>
      <c r="F296">
        <v>1901.95</v>
      </c>
      <c r="G296">
        <v>48.221318994219899</v>
      </c>
      <c r="H296">
        <f>(Table2[[#This Row],[1Y Return vs Nifty]]-AVERAGE(Table2[1Y Return vs Nifty]))/_xlfn.STDEV.P(Table2[1Y Return vs Nifty])</f>
        <v>0.15000226607693037</v>
      </c>
      <c r="I296">
        <v>-3.7123512075867199E-2</v>
      </c>
      <c r="J296">
        <f>(Table2[[#This Row],[1M Return vs Nifty]]-AVERAGE(Table2[1M Return vs Nifty]))/_xlfn.STDEV.P(Table2[1M Return vs Nifty])</f>
        <v>-0.2042122795019066</v>
      </c>
      <c r="K296">
        <v>-1.1050579553858</v>
      </c>
      <c r="L296">
        <f>(Table2[[#This Row],[6M Return vs Nifty]]-AVERAGE(Table2[6M Return vs Nifty]))/_xlfn.STDEV.P(Table2[6M Return vs Nifty])</f>
        <v>-0.22824837938173345</v>
      </c>
      <c r="M296">
        <v>5.54300827603402</v>
      </c>
      <c r="N296">
        <f>(Table2[[#This Row],[1W Return vs Nifty]]-AVERAGE(Table2[1W Return vs Nifty]))/_xlfn.STDEV.P(Table2[1W Return vs Nifty])</f>
        <v>0.9323935534465746</v>
      </c>
      <c r="O296">
        <v>1794.73</v>
      </c>
      <c r="P296">
        <v>1796.48849611628</v>
      </c>
      <c r="Q296">
        <v>1657.45078631098</v>
      </c>
      <c r="R296">
        <v>80.608569076706601</v>
      </c>
      <c r="S296" s="2">
        <f>(Table2[[#This Row],[Close Price]]-Table2[[#This Row],[20D EMA]])/Table2[[#This Row],[20D EMA]]</f>
        <v>5.9741576727418623E-2</v>
      </c>
      <c r="T296" s="2">
        <f>(Table2[[#This Row],[Close Price]]-Table2[[#This Row],[50D EMA]])/Table2[[#This Row],[50D EMA]]</f>
        <v>5.8704246707791854E-2</v>
      </c>
      <c r="U296" s="2">
        <f>(Table2[[#This Row],[Close Price]]-Table2[[#This Row],[200D EMA]])/Table2[[#This Row],[200D EMA]]</f>
        <v>0.14751521777198986</v>
      </c>
      <c r="V296">
        <v>2.1017195970179801</v>
      </c>
      <c r="W296">
        <v>1861.15</v>
      </c>
      <c r="X296">
        <v>1914.8</v>
      </c>
      <c r="Y296">
        <v>1800.1</v>
      </c>
      <c r="Z296">
        <v>1920</v>
      </c>
      <c r="AA296">
        <v>1843.35</v>
      </c>
      <c r="AB296">
        <v>1920</v>
      </c>
      <c r="AC296" s="2">
        <f>(Table2[[#This Row],[Close Price]]/Table2[[#This Row],[Day Low]])-1</f>
        <v>2.1921929989522582E-2</v>
      </c>
      <c r="AD296" s="2">
        <f>(Table2[[#This Row],[Day High]]/Table2[[#This Row],[Close Price]])-1</f>
        <v>6.7562238754961257E-3</v>
      </c>
      <c r="AE296" s="2">
        <f>(Table2[[#This Row],[Close Price]]/Table2[[#This Row],[Current Week Low]])-1</f>
        <v>5.658018998944514E-2</v>
      </c>
      <c r="AF296" s="2">
        <f>(Table2[[#This Row],[Current Week High]]/Table2[[#This Row],[Close Price]])-1</f>
        <v>9.4902599963195833E-3</v>
      </c>
      <c r="AG296" s="2">
        <f>(Table2[[#This Row],[Close Price]]/Table2[[#This Row],[Current Month Low]])-1</f>
        <v>3.17899476496597E-2</v>
      </c>
      <c r="AH296" s="2">
        <f>(Table2[[#This Row],[Current Month High]]/Table2[[#This Row],[Close Price]])-1</f>
        <v>9.4902599963195833E-3</v>
      </c>
      <c r="AI296">
        <v>14.308998659270699</v>
      </c>
      <c r="AJ296">
        <v>133.21071669425501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-7.0000000000000007E-2</v>
      </c>
      <c r="AM296" t="s">
        <v>10295</v>
      </c>
      <c r="AN296">
        <v>9.24</v>
      </c>
      <c r="AO296" t="s">
        <v>10296</v>
      </c>
      <c r="AP296">
        <v>6.6981981587092995E-2</v>
      </c>
      <c r="AQ296">
        <f>(Table2[[#This Row],[Sharpe Ratio]]-AVERAGE(Table2[Sharpe Ratio]))/_xlfn.STDEV.P(Table2[Sharpe Ratio])</f>
        <v>0.12737376609746251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247</v>
      </c>
      <c r="AT296">
        <f>_xlfn.RANK.AVG(Table2[[#This Row],[6M Return vs Nifty Z-Score]],Table2[6M Return vs Nifty Z-Score])</f>
        <v>398</v>
      </c>
      <c r="AU296">
        <f>_xlfn.RANK.AVG(Table2[[#This Row],[Sharpe Ratio Z-Score]],Table2[Sharpe Ratio Z-Score])</f>
        <v>297</v>
      </c>
      <c r="AV296">
        <f>(Table2[[#This Row],[Rank 1Y]]+Table2[[#This Row],[Rank 6M]]+Table2[[#This Row],[Rank Sharpe]])/3</f>
        <v>314</v>
      </c>
    </row>
    <row r="297" spans="1:48" x14ac:dyDescent="0.3">
      <c r="A297" t="s">
        <v>251</v>
      </c>
      <c r="B297" t="s">
        <v>252</v>
      </c>
      <c r="C297" t="s">
        <v>10256</v>
      </c>
      <c r="D297" t="s">
        <v>111</v>
      </c>
      <c r="E297">
        <v>107399.99332535001</v>
      </c>
      <c r="F297">
        <v>5371.85</v>
      </c>
      <c r="G297">
        <v>46.425142325218097</v>
      </c>
      <c r="H297">
        <f>(Table2[[#This Row],[1Y Return vs Nifty]]-AVERAGE(Table2[1Y Return vs Nifty]))/_xlfn.STDEV.P(Table2[1Y Return vs Nifty])</f>
        <v>0.12478826488263364</v>
      </c>
      <c r="I297">
        <v>-5.5643865664531704</v>
      </c>
      <c r="J297">
        <f>(Table2[[#This Row],[1M Return vs Nifty]]-AVERAGE(Table2[1M Return vs Nifty]))/_xlfn.STDEV.P(Table2[1M Return vs Nifty])</f>
        <v>-0.75059768063436261</v>
      </c>
      <c r="K297">
        <v>1.8468221516736201</v>
      </c>
      <c r="L297">
        <f>(Table2[[#This Row],[6M Return vs Nifty]]-AVERAGE(Table2[6M Return vs Nifty]))/_xlfn.STDEV.P(Table2[6M Return vs Nifty])</f>
        <v>-0.12687817601074947</v>
      </c>
      <c r="M297">
        <v>0.47229221382222603</v>
      </c>
      <c r="N297">
        <f>(Table2[[#This Row],[1W Return vs Nifty]]-AVERAGE(Table2[1W Return vs Nifty]))/_xlfn.STDEV.P(Table2[1W Return vs Nifty])</f>
        <v>-0.15101132522190108</v>
      </c>
      <c r="O297">
        <v>5474.74</v>
      </c>
      <c r="P297">
        <v>5377.8092402976699</v>
      </c>
      <c r="Q297">
        <v>4600.1230348059898</v>
      </c>
      <c r="R297">
        <v>37.612179037210097</v>
      </c>
      <c r="S297" s="2">
        <f>(Table2[[#This Row],[Close Price]]-Table2[[#This Row],[20D EMA]])/Table2[[#This Row],[20D EMA]]</f>
        <v>-1.8793586544749052E-2</v>
      </c>
      <c r="T297" s="2">
        <f>(Table2[[#This Row],[Close Price]]-Table2[[#This Row],[50D EMA]])/Table2[[#This Row],[50D EMA]]</f>
        <v>-1.1081167128456407E-3</v>
      </c>
      <c r="U297" s="2">
        <f>(Table2[[#This Row],[Close Price]]-Table2[[#This Row],[200D EMA]])/Table2[[#This Row],[200D EMA]]</f>
        <v>0.16776224447800189</v>
      </c>
      <c r="V297">
        <v>0.81149212427676998</v>
      </c>
      <c r="W297">
        <v>5245.65</v>
      </c>
      <c r="X297">
        <v>5374.1</v>
      </c>
      <c r="Y297">
        <v>5325.4</v>
      </c>
      <c r="Z297">
        <v>5548</v>
      </c>
      <c r="AA297">
        <v>5325.4</v>
      </c>
      <c r="AB297">
        <v>5487.45</v>
      </c>
      <c r="AC297" s="2">
        <f>(Table2[[#This Row],[Close Price]]/Table2[[#This Row],[Day Low]])-1</f>
        <v>2.4058029033580342E-2</v>
      </c>
      <c r="AD297" s="2">
        <f>(Table2[[#This Row],[Day High]]/Table2[[#This Row],[Close Price]])-1</f>
        <v>4.188501168127523E-4</v>
      </c>
      <c r="AE297" s="2">
        <f>(Table2[[#This Row],[Close Price]]/Table2[[#This Row],[Current Week Low]])-1</f>
        <v>8.7223494948738267E-3</v>
      </c>
      <c r="AF297" s="2">
        <f>(Table2[[#This Row],[Current Week High]]/Table2[[#This Row],[Close Price]])-1</f>
        <v>3.2791310256243156E-2</v>
      </c>
      <c r="AG297" s="2">
        <f>(Table2[[#This Row],[Close Price]]/Table2[[#This Row],[Current Month Low]])-1</f>
        <v>8.7223494948738267E-3</v>
      </c>
      <c r="AH297" s="2">
        <f>(Table2[[#This Row],[Current Month High]]/Table2[[#This Row],[Close Price]])-1</f>
        <v>2.1519588223796182E-2</v>
      </c>
      <c r="AI297">
        <v>9.7303536025763897</v>
      </c>
      <c r="AJ297">
        <v>85.877162629757706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-0.08</v>
      </c>
      <c r="AM297" t="s">
        <v>10295</v>
      </c>
      <c r="AN297">
        <v>-4.18</v>
      </c>
      <c r="AO297" t="s">
        <v>10295</v>
      </c>
      <c r="AP297">
        <v>5.9454103100280001E-2</v>
      </c>
      <c r="AQ297">
        <f>(Table2[[#This Row],[Sharpe Ratio]]-AVERAGE(Table2[Sharpe Ratio]))/_xlfn.STDEV.P(Table2[Sharpe Ratio])</f>
        <v>4.0344540377580229E-2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-0.86335437660679926</v>
      </c>
      <c r="AS297">
        <f>_xlfn.RANK.AVG(Table2[[#This Row],[1Y Return vs Nifty Z-Score]],Table2[1Y Return vs Nifty Z-Score])</f>
        <v>251</v>
      </c>
      <c r="AT297">
        <f>_xlfn.RANK.AVG(Table2[[#This Row],[6M Return vs Nifty Z-Score]],Table2[6M Return vs Nifty Z-Score])</f>
        <v>365</v>
      </c>
      <c r="AU297">
        <f>_xlfn.RANK.AVG(Table2[[#This Row],[Sharpe Ratio Z-Score]],Table2[Sharpe Ratio Z-Score])</f>
        <v>326</v>
      </c>
      <c r="AV297">
        <f>(Table2[[#This Row],[Rank 1Y]]+Table2[[#This Row],[Rank 6M]]+Table2[[#This Row],[Rank Sharpe]])/3</f>
        <v>314</v>
      </c>
    </row>
    <row r="298" spans="1:48" x14ac:dyDescent="0.3">
      <c r="A298" t="s">
        <v>347</v>
      </c>
      <c r="B298" t="s">
        <v>348</v>
      </c>
      <c r="C298" t="s">
        <v>10259</v>
      </c>
      <c r="D298" t="s">
        <v>349</v>
      </c>
      <c r="E298">
        <v>71134.595797050002</v>
      </c>
      <c r="F298">
        <v>242.73</v>
      </c>
      <c r="G298">
        <v>80.984822154514205</v>
      </c>
      <c r="H298">
        <f>(Table2[[#This Row],[1Y Return vs Nifty]]-AVERAGE(Table2[1Y Return vs Nifty]))/_xlfn.STDEV.P(Table2[1Y Return vs Nifty])</f>
        <v>0.60992306455389567</v>
      </c>
      <c r="I298">
        <v>-6.8000556747403298</v>
      </c>
      <c r="J298">
        <f>(Table2[[#This Row],[1M Return vs Nifty]]-AVERAGE(Table2[1M Return vs Nifty]))/_xlfn.STDEV.P(Table2[1M Return vs Nifty])</f>
        <v>-0.87274702557349659</v>
      </c>
      <c r="K298">
        <v>-7.5825956923536104</v>
      </c>
      <c r="L298">
        <f>(Table2[[#This Row],[6M Return vs Nifty]]-AVERAGE(Table2[6M Return vs Nifty]))/_xlfn.STDEV.P(Table2[6M Return vs Nifty])</f>
        <v>-0.45069281950967816</v>
      </c>
      <c r="M298">
        <v>2.8294252094134298</v>
      </c>
      <c r="N298">
        <f>(Table2[[#This Row],[1W Return vs Nifty]]-AVERAGE(Table2[1W Return vs Nifty]))/_xlfn.STDEV.P(Table2[1W Return vs Nifty])</f>
        <v>0.35261170469392467</v>
      </c>
      <c r="O298">
        <v>242.69</v>
      </c>
      <c r="P298">
        <v>246.88349600366499</v>
      </c>
      <c r="Q298">
        <v>220.495712271244</v>
      </c>
      <c r="R298">
        <v>53.685004295098203</v>
      </c>
      <c r="S298" s="2">
        <f>(Table2[[#This Row],[Close Price]]-Table2[[#This Row],[20D EMA]])/Table2[[#This Row],[20D EMA]]</f>
        <v>1.6481931682389898E-4</v>
      </c>
      <c r="T298" s="2">
        <f>(Table2[[#This Row],[Close Price]]-Table2[[#This Row],[50D EMA]])/Table2[[#This Row],[50D EMA]]</f>
        <v>-1.6823708635442115E-2</v>
      </c>
      <c r="U298" s="2">
        <f>(Table2[[#This Row],[Close Price]]-Table2[[#This Row],[200D EMA]])/Table2[[#This Row],[200D EMA]]</f>
        <v>0.10083773285080645</v>
      </c>
      <c r="V298">
        <v>0.71617445746806496</v>
      </c>
      <c r="W298">
        <v>234.55</v>
      </c>
      <c r="X298">
        <v>240.25</v>
      </c>
      <c r="Y298">
        <v>239.25</v>
      </c>
      <c r="Z298">
        <v>249.14</v>
      </c>
      <c r="AA298">
        <v>241.4</v>
      </c>
      <c r="AB298">
        <v>249.14</v>
      </c>
      <c r="AC298" s="2">
        <f>(Table2[[#This Row],[Close Price]]/Table2[[#This Row],[Day Low]])-1</f>
        <v>3.4875293114474459E-2</v>
      </c>
      <c r="AD298" s="2">
        <f>(Table2[[#This Row],[Day High]]/Table2[[#This Row],[Close Price]])-1</f>
        <v>-1.0217113665389466E-2</v>
      </c>
      <c r="AE298" s="2">
        <f>(Table2[[#This Row],[Close Price]]/Table2[[#This Row],[Current Week Low]])-1</f>
        <v>1.4545454545454417E-2</v>
      </c>
      <c r="AF298" s="2">
        <f>(Table2[[#This Row],[Current Week High]]/Table2[[#This Row],[Close Price]])-1</f>
        <v>2.6407942981913957E-2</v>
      </c>
      <c r="AG298" s="2">
        <f>(Table2[[#This Row],[Close Price]]/Table2[[#This Row],[Current Month Low]])-1</f>
        <v>5.5095277547638766E-3</v>
      </c>
      <c r="AH298" s="2">
        <f>(Table2[[#This Row],[Current Month High]]/Table2[[#This Row],[Close Price]])-1</f>
        <v>2.6407942981913957E-2</v>
      </c>
      <c r="AI298">
        <v>17.970584600173002</v>
      </c>
      <c r="AJ298">
        <v>118.872858431018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-0.11</v>
      </c>
      <c r="AM298" t="s">
        <v>10295</v>
      </c>
      <c r="AN298">
        <v>-1.78</v>
      </c>
      <c r="AO298" t="s">
        <v>10295</v>
      </c>
      <c r="AP298">
        <v>5.8763914573148002E-2</v>
      </c>
      <c r="AQ298">
        <f>(Table2[[#This Row],[Sharpe Ratio]]-AVERAGE(Table2[Sharpe Ratio]))/_xlfn.STDEV.P(Table2[Sharpe Ratio])</f>
        <v>3.236532376000785E-2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135</v>
      </c>
      <c r="AT298">
        <f>_xlfn.RANK.AVG(Table2[[#This Row],[6M Return vs Nifty Z-Score]],Table2[6M Return vs Nifty Z-Score])</f>
        <v>482</v>
      </c>
      <c r="AU298">
        <f>_xlfn.RANK.AVG(Table2[[#This Row],[Sharpe Ratio Z-Score]],Table2[Sharpe Ratio Z-Score])</f>
        <v>327</v>
      </c>
      <c r="AV298">
        <f>(Table2[[#This Row],[Rank 1Y]]+Table2[[#This Row],[Rank 6M]]+Table2[[#This Row],[Rank Sharpe]])/3</f>
        <v>314.66666666666669</v>
      </c>
    </row>
    <row r="299" spans="1:48" x14ac:dyDescent="0.3">
      <c r="A299" t="s">
        <v>984</v>
      </c>
      <c r="B299" t="s">
        <v>985</v>
      </c>
      <c r="C299" t="s">
        <v>10265</v>
      </c>
      <c r="D299" t="s">
        <v>986</v>
      </c>
      <c r="E299">
        <v>14139.276123150001</v>
      </c>
      <c r="F299">
        <v>796.5</v>
      </c>
      <c r="G299">
        <v>34.950023175842901</v>
      </c>
      <c r="H299">
        <f>(Table2[[#This Row],[1Y Return vs Nifty]]-AVERAGE(Table2[1Y Return vs Nifty]))/_xlfn.STDEV.P(Table2[1Y Return vs Nifty])</f>
        <v>-3.6294813931565618E-2</v>
      </c>
      <c r="I299">
        <v>3.5731326972280799</v>
      </c>
      <c r="J299">
        <f>(Table2[[#This Row],[1M Return vs Nifty]]-AVERAGE(Table2[1M Return vs Nifty]))/_xlfn.STDEV.P(Table2[1M Return vs Nifty])</f>
        <v>0.15267163713189438</v>
      </c>
      <c r="K299">
        <v>5.8326973639385198</v>
      </c>
      <c r="L299">
        <f>(Table2[[#This Row],[6M Return vs Nifty]]-AVERAGE(Table2[6M Return vs Nifty]))/_xlfn.STDEV.P(Table2[6M Return vs Nifty])</f>
        <v>1.0000344194855739E-2</v>
      </c>
      <c r="M299">
        <v>2.8649516317666599</v>
      </c>
      <c r="N299">
        <f>(Table2[[#This Row],[1W Return vs Nifty]]-AVERAGE(Table2[1W Return vs Nifty]))/_xlfn.STDEV.P(Table2[1W Return vs Nifty])</f>
        <v>0.36020224986090005</v>
      </c>
      <c r="O299">
        <v>787.21</v>
      </c>
      <c r="P299">
        <v>746.85001804916897</v>
      </c>
      <c r="Q299">
        <v>639.83235182097599</v>
      </c>
      <c r="R299">
        <v>50.761190785594103</v>
      </c>
      <c r="S299" s="2">
        <f>(Table2[[#This Row],[Close Price]]-Table2[[#This Row],[20D EMA]])/Table2[[#This Row],[20D EMA]]</f>
        <v>1.1801171224958986E-2</v>
      </c>
      <c r="T299" s="2">
        <f>(Table2[[#This Row],[Close Price]]-Table2[[#This Row],[50D EMA]])/Table2[[#This Row],[50D EMA]]</f>
        <v>6.647918691964512E-2</v>
      </c>
      <c r="U299" s="2">
        <f>(Table2[[#This Row],[Close Price]]-Table2[[#This Row],[200D EMA]])/Table2[[#This Row],[200D EMA]]</f>
        <v>0.24485734072862161</v>
      </c>
      <c r="V299">
        <v>0.72663243860004401</v>
      </c>
      <c r="W299">
        <v>781.05</v>
      </c>
      <c r="X299">
        <v>798.3</v>
      </c>
      <c r="Y299">
        <v>789.3</v>
      </c>
      <c r="Z299">
        <v>859.95</v>
      </c>
      <c r="AA299">
        <v>792</v>
      </c>
      <c r="AB299">
        <v>828.9</v>
      </c>
      <c r="AC299" s="2">
        <f>(Table2[[#This Row],[Close Price]]/Table2[[#This Row],[Day Low]])-1</f>
        <v>1.9781063952371891E-2</v>
      </c>
      <c r="AD299" s="2">
        <f>(Table2[[#This Row],[Day High]]/Table2[[#This Row],[Close Price]])-1</f>
        <v>2.2598870056496079E-3</v>
      </c>
      <c r="AE299" s="2">
        <f>(Table2[[#This Row],[Close Price]]/Table2[[#This Row],[Current Week Low]])-1</f>
        <v>9.1220068415052147E-3</v>
      </c>
      <c r="AF299" s="2">
        <f>(Table2[[#This Row],[Current Week High]]/Table2[[#This Row],[Close Price]])-1</f>
        <v>7.9661016949152508E-2</v>
      </c>
      <c r="AG299" s="2">
        <f>(Table2[[#This Row],[Close Price]]/Table2[[#This Row],[Current Month Low]])-1</f>
        <v>5.6818181818181213E-3</v>
      </c>
      <c r="AH299" s="2">
        <f>(Table2[[#This Row],[Current Month High]]/Table2[[#This Row],[Close Price]])-1</f>
        <v>4.067796610169494E-2</v>
      </c>
      <c r="AI299">
        <v>7.9661016949152499</v>
      </c>
      <c r="AJ299">
        <v>75.944333996023801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10296</v>
      </c>
      <c r="AN299">
        <v>0.46</v>
      </c>
      <c r="AO299" t="s">
        <v>10296</v>
      </c>
      <c r="AP299">
        <v>5.8476734580915998E-2</v>
      </c>
      <c r="AQ299">
        <f>(Table2[[#This Row],[Sharpe Ratio]]-AVERAGE(Table2[Sharpe Ratio]))/_xlfn.STDEV.P(Table2[Sharpe Ratio])</f>
        <v>2.9045257899490206E-2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0.51562467515557475</v>
      </c>
      <c r="AS299">
        <f>_xlfn.RANK.AVG(Table2[[#This Row],[1Y Return vs Nifty Z-Score]],Table2[1Y Return vs Nifty Z-Score])</f>
        <v>297</v>
      </c>
      <c r="AT299">
        <f>_xlfn.RANK.AVG(Table2[[#This Row],[6M Return vs Nifty Z-Score]],Table2[6M Return vs Nifty Z-Score])</f>
        <v>318</v>
      </c>
      <c r="AU299">
        <f>_xlfn.RANK.AVG(Table2[[#This Row],[Sharpe Ratio Z-Score]],Table2[Sharpe Ratio Z-Score])</f>
        <v>329</v>
      </c>
      <c r="AV299">
        <f>(Table2[[#This Row],[Rank 1Y]]+Table2[[#This Row],[Rank 6M]]+Table2[[#This Row],[Rank Sharpe]])/3</f>
        <v>314.66666666666669</v>
      </c>
    </row>
    <row r="300" spans="1:48" x14ac:dyDescent="0.3">
      <c r="A300" t="s">
        <v>1173</v>
      </c>
      <c r="B300" t="s">
        <v>1174</v>
      </c>
      <c r="C300" t="s">
        <v>10263</v>
      </c>
      <c r="D300" t="s">
        <v>465</v>
      </c>
      <c r="E300">
        <v>10268.66841591</v>
      </c>
      <c r="F300">
        <v>2105.65</v>
      </c>
      <c r="G300">
        <v>16.642335602235601</v>
      </c>
      <c r="H300">
        <f>(Table2[[#This Row],[1Y Return vs Nifty]]-AVERAGE(Table2[1Y Return vs Nifty]))/_xlfn.STDEV.P(Table2[1Y Return vs Nifty])</f>
        <v>-0.29329072324948269</v>
      </c>
      <c r="I300">
        <v>-3.1040826931862302</v>
      </c>
      <c r="J300">
        <f>(Table2[[#This Row],[1M Return vs Nifty]]-AVERAGE(Table2[1M Return vs Nifty]))/_xlfn.STDEV.P(Table2[1M Return vs Nifty])</f>
        <v>-0.50738976643203471</v>
      </c>
      <c r="K300">
        <v>-10.9794207961918</v>
      </c>
      <c r="L300">
        <f>(Table2[[#This Row],[6M Return vs Nifty]]-AVERAGE(Table2[6M Return vs Nifty]))/_xlfn.STDEV.P(Table2[6M Return vs Nifty])</f>
        <v>-0.56734283207904357</v>
      </c>
      <c r="M300">
        <v>-4.1066255570708599</v>
      </c>
      <c r="N300">
        <f>(Table2[[#This Row],[1W Return vs Nifty]]-AVERAGE(Table2[1W Return vs Nifty]))/_xlfn.STDEV.P(Table2[1W Return vs Nifty])</f>
        <v>-1.1293389994879872</v>
      </c>
      <c r="O300">
        <v>2098</v>
      </c>
      <c r="P300">
        <v>2077.6548136971201</v>
      </c>
      <c r="Q300">
        <v>1950.37130660293</v>
      </c>
      <c r="R300">
        <v>52.397712546791098</v>
      </c>
      <c r="S300" s="2">
        <f>(Table2[[#This Row],[Close Price]]-Table2[[#This Row],[20D EMA]])/Table2[[#This Row],[20D EMA]]</f>
        <v>3.6463298379409395E-3</v>
      </c>
      <c r="T300" s="2">
        <f>(Table2[[#This Row],[Close Price]]-Table2[[#This Row],[50D EMA]])/Table2[[#This Row],[50D EMA]]</f>
        <v>1.3474416499949524E-2</v>
      </c>
      <c r="U300" s="2">
        <f>(Table2[[#This Row],[Close Price]]-Table2[[#This Row],[200D EMA]])/Table2[[#This Row],[200D EMA]]</f>
        <v>7.9614939407372465E-2</v>
      </c>
      <c r="V300">
        <v>0.63471149840916297</v>
      </c>
      <c r="W300">
        <v>2100</v>
      </c>
      <c r="X300">
        <v>2238.4</v>
      </c>
      <c r="Y300">
        <v>2044.95</v>
      </c>
      <c r="Z300">
        <v>2125</v>
      </c>
      <c r="AA300">
        <v>2076.4499999999998</v>
      </c>
      <c r="AB300">
        <v>2125</v>
      </c>
      <c r="AC300" s="2">
        <f>(Table2[[#This Row],[Close Price]]/Table2[[#This Row],[Day Low]])-1</f>
        <v>2.6904761904762431E-3</v>
      </c>
      <c r="AD300" s="2">
        <f>(Table2[[#This Row],[Day High]]/Table2[[#This Row],[Close Price]])-1</f>
        <v>6.3044665542706602E-2</v>
      </c>
      <c r="AE300" s="2">
        <f>(Table2[[#This Row],[Close Price]]/Table2[[#This Row],[Current Week Low]])-1</f>
        <v>2.9682877331964175E-2</v>
      </c>
      <c r="AF300" s="2">
        <f>(Table2[[#This Row],[Current Week High]]/Table2[[#This Row],[Close Price]])-1</f>
        <v>9.1895614180894647E-3</v>
      </c>
      <c r="AG300" s="2">
        <f>(Table2[[#This Row],[Close Price]]/Table2[[#This Row],[Current Month Low]])-1</f>
        <v>1.4062462375689311E-2</v>
      </c>
      <c r="AH300" s="2">
        <f>(Table2[[#This Row],[Current Month High]]/Table2[[#This Row],[Close Price]])-1</f>
        <v>9.1895614180894647E-3</v>
      </c>
      <c r="AI300">
        <v>11.604492674471</v>
      </c>
      <c r="AJ300">
        <v>48.024604569419999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-0.08</v>
      </c>
      <c r="AM300" t="s">
        <v>10295</v>
      </c>
      <c r="AN300">
        <v>-2.14</v>
      </c>
      <c r="AO300" t="s">
        <v>10295</v>
      </c>
      <c r="AP300">
        <v>0.19463879416261201</v>
      </c>
      <c r="AQ300">
        <f>(Table2[[#This Row],[Sharpe Ratio]]-AVERAGE(Table2[Sharpe Ratio]))/_xlfn.STDEV.P(Table2[Sharpe Ratio])</f>
        <v>1.6032043836847865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-0.89415793756376183</v>
      </c>
      <c r="AS300">
        <f>_xlfn.RANK.AVG(Table2[[#This Row],[1Y Return vs Nifty Z-Score]],Table2[1Y Return vs Nifty Z-Score])</f>
        <v>394</v>
      </c>
      <c r="AT300">
        <f>_xlfn.RANK.AVG(Table2[[#This Row],[6M Return vs Nifty Z-Score]],Table2[6M Return vs Nifty Z-Score])</f>
        <v>513</v>
      </c>
      <c r="AU300">
        <f>_xlfn.RANK.AVG(Table2[[#This Row],[Sharpe Ratio Z-Score]],Table2[Sharpe Ratio Z-Score])</f>
        <v>37</v>
      </c>
      <c r="AV300">
        <f>(Table2[[#This Row],[Rank 1Y]]+Table2[[#This Row],[Rank 6M]]+Table2[[#This Row],[Rank Sharpe]])/3</f>
        <v>314.66666666666669</v>
      </c>
    </row>
    <row r="301" spans="1:48" x14ac:dyDescent="0.3">
      <c r="A301" t="s">
        <v>709</v>
      </c>
      <c r="B301" t="s">
        <v>710</v>
      </c>
      <c r="C301" t="s">
        <v>10256</v>
      </c>
      <c r="D301" t="s">
        <v>201</v>
      </c>
      <c r="E301">
        <v>23930.263338500001</v>
      </c>
      <c r="F301">
        <v>2023.75</v>
      </c>
      <c r="G301">
        <v>17.702203429029598</v>
      </c>
      <c r="H301">
        <f>(Table2[[#This Row],[1Y Return vs Nifty]]-AVERAGE(Table2[1Y Return vs Nifty]))/_xlfn.STDEV.P(Table2[1Y Return vs Nifty])</f>
        <v>-0.27841272760920321</v>
      </c>
      <c r="I301">
        <v>-4.95301463623733</v>
      </c>
      <c r="J301">
        <f>(Table2[[#This Row],[1M Return vs Nifty]]-AVERAGE(Table2[1M Return vs Nifty]))/_xlfn.STDEV.P(Table2[1M Return vs Nifty])</f>
        <v>-0.69016185660251017</v>
      </c>
      <c r="K301">
        <v>-12.438324171444</v>
      </c>
      <c r="L301">
        <f>(Table2[[#This Row],[6M Return vs Nifty]]-AVERAGE(Table2[6M Return vs Nifty]))/_xlfn.STDEV.P(Table2[6M Return vs Nifty])</f>
        <v>-0.61744287899295902</v>
      </c>
      <c r="M301">
        <v>7.2874007274594796E-2</v>
      </c>
      <c r="N301">
        <f>(Table2[[#This Row],[1W Return vs Nifty]]-AVERAGE(Table2[1W Return vs Nifty]))/_xlfn.STDEV.P(Table2[1W Return vs Nifty])</f>
        <v>-0.23635067932763335</v>
      </c>
      <c r="O301">
        <v>2061.9</v>
      </c>
      <c r="P301">
        <v>2043.7413419557799</v>
      </c>
      <c r="Q301">
        <v>1788.95880242469</v>
      </c>
      <c r="R301">
        <v>43.986030196021801</v>
      </c>
      <c r="S301" s="2">
        <f>(Table2[[#This Row],[Close Price]]-Table2[[#This Row],[20D EMA]])/Table2[[#This Row],[20D EMA]]</f>
        <v>-1.8502352199427755E-2</v>
      </c>
      <c r="T301" s="2">
        <f>(Table2[[#This Row],[Close Price]]-Table2[[#This Row],[50D EMA]])/Table2[[#This Row],[50D EMA]]</f>
        <v>-9.7817378086842519E-3</v>
      </c>
      <c r="U301" s="2">
        <f>(Table2[[#This Row],[Close Price]]-Table2[[#This Row],[200D EMA]])/Table2[[#This Row],[200D EMA]]</f>
        <v>0.13124460846000616</v>
      </c>
      <c r="V301">
        <v>0.56859524038391296</v>
      </c>
      <c r="W301">
        <v>1974.1</v>
      </c>
      <c r="X301">
        <v>2009.15</v>
      </c>
      <c r="Y301">
        <v>1994.1</v>
      </c>
      <c r="Z301">
        <v>2158</v>
      </c>
      <c r="AA301">
        <v>2016</v>
      </c>
      <c r="AB301">
        <v>2092.25</v>
      </c>
      <c r="AC301" s="2">
        <f>(Table2[[#This Row],[Close Price]]/Table2[[#This Row],[Day Low]])-1</f>
        <v>2.5150701585532786E-2</v>
      </c>
      <c r="AD301" s="2">
        <f>(Table2[[#This Row],[Day High]]/Table2[[#This Row],[Close Price]])-1</f>
        <v>-7.2143298332303374E-3</v>
      </c>
      <c r="AE301" s="2">
        <f>(Table2[[#This Row],[Close Price]]/Table2[[#This Row],[Current Week Low]])-1</f>
        <v>1.4868863146281663E-2</v>
      </c>
      <c r="AF301" s="2">
        <f>(Table2[[#This Row],[Current Week High]]/Table2[[#This Row],[Close Price]])-1</f>
        <v>6.6337245213094587E-2</v>
      </c>
      <c r="AG301" s="2">
        <f>(Table2[[#This Row],[Close Price]]/Table2[[#This Row],[Current Month Low]])-1</f>
        <v>3.8442460317460458E-3</v>
      </c>
      <c r="AH301" s="2">
        <f>(Table2[[#This Row],[Current Month High]]/Table2[[#This Row],[Close Price]])-1</f>
        <v>3.3848054354539858E-2</v>
      </c>
      <c r="AI301">
        <v>19.992588017294601</v>
      </c>
      <c r="AJ301">
        <v>81.771230969596203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-0.04</v>
      </c>
      <c r="AM301" t="s">
        <v>10295</v>
      </c>
      <c r="AN301">
        <v>-4.47</v>
      </c>
      <c r="AO301" t="s">
        <v>10295</v>
      </c>
      <c r="AP301">
        <v>0.21109303497016299</v>
      </c>
      <c r="AQ301">
        <f>(Table2[[#This Row],[Sharpe Ratio]]-AVERAGE(Table2[Sharpe Ratio]))/_xlfn.STDEV.P(Table2[Sharpe Ratio])</f>
        <v>1.7934305994503792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-2.8937543081926559E-2</v>
      </c>
      <c r="AS301">
        <f>_xlfn.RANK.AVG(Table2[[#This Row],[1Y Return vs Nifty Z-Score]],Table2[1Y Return vs Nifty Z-Score])</f>
        <v>388</v>
      </c>
      <c r="AT301">
        <f>_xlfn.RANK.AVG(Table2[[#This Row],[6M Return vs Nifty Z-Score]],Table2[6M Return vs Nifty Z-Score])</f>
        <v>533</v>
      </c>
      <c r="AU301">
        <f>_xlfn.RANK.AVG(Table2[[#This Row],[Sharpe Ratio Z-Score]],Table2[Sharpe Ratio Z-Score])</f>
        <v>25</v>
      </c>
      <c r="AV301">
        <f>(Table2[[#This Row],[Rank 1Y]]+Table2[[#This Row],[Rank 6M]]+Table2[[#This Row],[Rank Sharpe]])/3</f>
        <v>315.33333333333331</v>
      </c>
    </row>
    <row r="302" spans="1:48" x14ac:dyDescent="0.3">
      <c r="A302" t="s">
        <v>1915</v>
      </c>
      <c r="B302" t="s">
        <v>1916</v>
      </c>
      <c r="C302" t="s">
        <v>10256</v>
      </c>
      <c r="D302" t="s">
        <v>201</v>
      </c>
      <c r="E302">
        <v>3590.7912138000002</v>
      </c>
      <c r="F302">
        <v>1364.3</v>
      </c>
      <c r="G302">
        <v>15.861753218224999</v>
      </c>
      <c r="H302">
        <f>(Table2[[#This Row],[1Y Return vs Nifty]]-AVERAGE(Table2[1Y Return vs Nifty]))/_xlfn.STDEV.P(Table2[1Y Return vs Nifty])</f>
        <v>-0.30424822286650427</v>
      </c>
      <c r="I302">
        <v>0.77781208214827002</v>
      </c>
      <c r="J302">
        <f>(Table2[[#This Row],[1M Return vs Nifty]]-AVERAGE(Table2[1M Return vs Nifty]))/_xlfn.STDEV.P(Table2[1M Return vs Nifty])</f>
        <v>-0.12365361834054898</v>
      </c>
      <c r="K302">
        <v>-0.24954541221323501</v>
      </c>
      <c r="L302">
        <f>(Table2[[#This Row],[6M Return vs Nifty]]-AVERAGE(Table2[6M Return vs Nifty]))/_xlfn.STDEV.P(Table2[6M Return vs Nifty])</f>
        <v>-0.19886931338226027</v>
      </c>
      <c r="M302">
        <v>0.215112810843473</v>
      </c>
      <c r="N302">
        <f>(Table2[[#This Row],[1W Return vs Nifty]]-AVERAGE(Table2[1W Return vs Nifty]))/_xlfn.STDEV.P(Table2[1W Return vs Nifty])</f>
        <v>-0.20596005760245006</v>
      </c>
      <c r="O302">
        <v>1337.8</v>
      </c>
      <c r="P302">
        <v>1296.5211591202501</v>
      </c>
      <c r="Q302">
        <v>1156.2481370769499</v>
      </c>
      <c r="R302">
        <v>58.606813159826402</v>
      </c>
      <c r="S302" s="2">
        <f>(Table2[[#This Row],[Close Price]]-Table2[[#This Row],[20D EMA]])/Table2[[#This Row],[20D EMA]]</f>
        <v>1.9808641052474211E-2</v>
      </c>
      <c r="T302" s="2">
        <f>(Table2[[#This Row],[Close Price]]-Table2[[#This Row],[50D EMA]])/Table2[[#This Row],[50D EMA]]</f>
        <v>5.2277466050566386E-2</v>
      </c>
      <c r="U302" s="2">
        <f>(Table2[[#This Row],[Close Price]]-Table2[[#This Row],[200D EMA]])/Table2[[#This Row],[200D EMA]]</f>
        <v>0.17993703622218588</v>
      </c>
      <c r="V302">
        <v>0.75141897425256599</v>
      </c>
      <c r="W302">
        <v>1348</v>
      </c>
      <c r="X302">
        <v>1371</v>
      </c>
      <c r="Y302">
        <v>1331.7</v>
      </c>
      <c r="Z302">
        <v>1408</v>
      </c>
      <c r="AA302">
        <v>1358.15</v>
      </c>
      <c r="AB302">
        <v>1402</v>
      </c>
      <c r="AC302" s="2">
        <f>(Table2[[#This Row],[Close Price]]/Table2[[#This Row],[Day Low]])-1</f>
        <v>1.2091988130563669E-2</v>
      </c>
      <c r="AD302" s="2">
        <f>(Table2[[#This Row],[Day High]]/Table2[[#This Row],[Close Price]])-1</f>
        <v>4.9109433409073588E-3</v>
      </c>
      <c r="AE302" s="2">
        <f>(Table2[[#This Row],[Close Price]]/Table2[[#This Row],[Current Week Low]])-1</f>
        <v>2.4479987985281948E-2</v>
      </c>
      <c r="AF302" s="2">
        <f>(Table2[[#This Row],[Current Week High]]/Table2[[#This Row],[Close Price]])-1</f>
        <v>3.203107820860529E-2</v>
      </c>
      <c r="AG302" s="2">
        <f>(Table2[[#This Row],[Close Price]]/Table2[[#This Row],[Current Month Low]])-1</f>
        <v>4.5282185325625779E-3</v>
      </c>
      <c r="AH302" s="2">
        <f>(Table2[[#This Row],[Current Month High]]/Table2[[#This Row],[Close Price]])-1</f>
        <v>2.7633218500329848E-2</v>
      </c>
      <c r="AI302">
        <v>3.2031078208605201</v>
      </c>
      <c r="AJ302">
        <v>65.973236009732304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0.01</v>
      </c>
      <c r="AM302" t="s">
        <v>10296</v>
      </c>
      <c r="AN302">
        <v>0.35</v>
      </c>
      <c r="AO302" t="s">
        <v>10296</v>
      </c>
      <c r="AP302">
        <v>0.1231150140151</v>
      </c>
      <c r="AQ302">
        <f>(Table2[[#This Row],[Sharpe Ratio]]-AVERAGE(Table2[Sharpe Ratio]))/_xlfn.STDEV.P(Table2[Sharpe Ratio])</f>
        <v>0.77632344801331654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-5.6407764178447062E-2</v>
      </c>
      <c r="AS302">
        <f>_xlfn.RANK.AVG(Table2[[#This Row],[1Y Return vs Nifty Z-Score]],Table2[1Y Return vs Nifty Z-Score])</f>
        <v>401</v>
      </c>
      <c r="AT302">
        <f>_xlfn.RANK.AVG(Table2[[#This Row],[6M Return vs Nifty Z-Score]],Table2[6M Return vs Nifty Z-Score])</f>
        <v>385</v>
      </c>
      <c r="AU302">
        <f>_xlfn.RANK.AVG(Table2[[#This Row],[Sharpe Ratio Z-Score]],Table2[Sharpe Ratio Z-Score])</f>
        <v>162</v>
      </c>
      <c r="AV302">
        <f>(Table2[[#This Row],[Rank 1Y]]+Table2[[#This Row],[Rank 6M]]+Table2[[#This Row],[Rank Sharpe]])/3</f>
        <v>316</v>
      </c>
    </row>
    <row r="303" spans="1:48" x14ac:dyDescent="0.3">
      <c r="A303" t="s">
        <v>1873</v>
      </c>
      <c r="B303" t="s">
        <v>1874</v>
      </c>
      <c r="C303" t="s">
        <v>10250</v>
      </c>
      <c r="D303" t="s">
        <v>51</v>
      </c>
      <c r="E303">
        <v>3764.9664378299999</v>
      </c>
      <c r="F303">
        <v>284.7</v>
      </c>
      <c r="G303">
        <v>-1.04766983300586</v>
      </c>
      <c r="H303">
        <f>(Table2[[#This Row],[1Y Return vs Nifty]]-AVERAGE(Table2[1Y Return vs Nifty]))/_xlfn.STDEV.P(Table2[1Y Return vs Nifty])</f>
        <v>-0.54161586067550838</v>
      </c>
      <c r="I303">
        <v>34.372752167131203</v>
      </c>
      <c r="J303">
        <f>(Table2[[#This Row],[1M Return vs Nifty]]-AVERAGE(Table2[1M Return vs Nifty]))/_xlfn.STDEV.P(Table2[1M Return vs Nifty])</f>
        <v>3.1973001039212146</v>
      </c>
      <c r="K303">
        <v>39.7519924712064</v>
      </c>
      <c r="L303">
        <f>(Table2[[#This Row],[6M Return vs Nifty]]-AVERAGE(Table2[6M Return vs Nifty]))/_xlfn.STDEV.P(Table2[6M Return vs Nifty])</f>
        <v>1.1748192794223471</v>
      </c>
      <c r="M303">
        <v>5.8093561423622502</v>
      </c>
      <c r="N303">
        <f>(Table2[[#This Row],[1W Return vs Nifty]]-AVERAGE(Table2[1W Return vs Nifty]))/_xlfn.STDEV.P(Table2[1W Return vs Nifty])</f>
        <v>0.98930121190400266</v>
      </c>
      <c r="O303">
        <v>246</v>
      </c>
      <c r="P303">
        <v>222.88553189341499</v>
      </c>
      <c r="Q303">
        <v>195.39836956760499</v>
      </c>
      <c r="R303">
        <v>87.843597617564598</v>
      </c>
      <c r="S303" s="2">
        <f>(Table2[[#This Row],[Close Price]]-Table2[[#This Row],[20D EMA]])/Table2[[#This Row],[20D EMA]]</f>
        <v>0.15731707317073165</v>
      </c>
      <c r="T303" s="2">
        <f>(Table2[[#This Row],[Close Price]]-Table2[[#This Row],[50D EMA]])/Table2[[#This Row],[50D EMA]]</f>
        <v>0.27733728421701681</v>
      </c>
      <c r="U303" s="2">
        <f>(Table2[[#This Row],[Close Price]]-Table2[[#This Row],[200D EMA]])/Table2[[#This Row],[200D EMA]]</f>
        <v>0.45702341646969546</v>
      </c>
      <c r="V303">
        <v>1.7997109029474401</v>
      </c>
      <c r="W303">
        <v>278.3</v>
      </c>
      <c r="X303">
        <v>293.55</v>
      </c>
      <c r="Y303">
        <v>262.85000000000002</v>
      </c>
      <c r="Z303">
        <v>286.7</v>
      </c>
      <c r="AA303">
        <v>272.8</v>
      </c>
      <c r="AB303">
        <v>286.7</v>
      </c>
      <c r="AC303" s="2">
        <f>(Table2[[#This Row],[Close Price]]/Table2[[#This Row],[Day Low]])-1</f>
        <v>2.2996766079769859E-2</v>
      </c>
      <c r="AD303" s="2">
        <f>(Table2[[#This Row],[Day High]]/Table2[[#This Row],[Close Price]])-1</f>
        <v>3.1085353003161398E-2</v>
      </c>
      <c r="AE303" s="2">
        <f>(Table2[[#This Row],[Close Price]]/Table2[[#This Row],[Current Week Low]])-1</f>
        <v>8.3127258892904621E-2</v>
      </c>
      <c r="AF303" s="2">
        <f>(Table2[[#This Row],[Current Week High]]/Table2[[#This Row],[Close Price]])-1</f>
        <v>7.0249385317877611E-3</v>
      </c>
      <c r="AG303" s="2">
        <f>(Table2[[#This Row],[Close Price]]/Table2[[#This Row],[Current Month Low]])-1</f>
        <v>4.3621700879765246E-2</v>
      </c>
      <c r="AH303" s="2">
        <f>(Table2[[#This Row],[Current Month High]]/Table2[[#This Row],[Close Price]])-1</f>
        <v>7.0249385317877611E-3</v>
      </c>
      <c r="AI303">
        <v>0.702493853178776</v>
      </c>
      <c r="AJ303">
        <v>84.033613445378094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0.3</v>
      </c>
      <c r="AM303" t="s">
        <v>10296</v>
      </c>
      <c r="AN303">
        <v>23.17</v>
      </c>
      <c r="AO303" t="s">
        <v>10296</v>
      </c>
      <c r="AP303">
        <v>4.7214318015382999E-2</v>
      </c>
      <c r="AQ303">
        <f>(Table2[[#This Row],[Sharpe Ratio]]-AVERAGE(Table2[Sharpe Ratio]))/_xlfn.STDEV.P(Table2[Sharpe Ratio])</f>
        <v>-0.1011586760707662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4.7186460585012897</v>
      </c>
      <c r="AS303">
        <f>_xlfn.RANK.AVG(Table2[[#This Row],[1Y Return vs Nifty Z-Score]],Table2[1Y Return vs Nifty Z-Score])</f>
        <v>503</v>
      </c>
      <c r="AT303">
        <f>_xlfn.RANK.AVG(Table2[[#This Row],[6M Return vs Nifty Z-Score]],Table2[6M Return vs Nifty Z-Score])</f>
        <v>82</v>
      </c>
      <c r="AU303">
        <f>_xlfn.RANK.AVG(Table2[[#This Row],[Sharpe Ratio Z-Score]],Table2[Sharpe Ratio Z-Score])</f>
        <v>367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1903</v>
      </c>
      <c r="B304" t="s">
        <v>1904</v>
      </c>
      <c r="C304" t="s">
        <v>10262</v>
      </c>
      <c r="D304" t="s">
        <v>480</v>
      </c>
      <c r="E304">
        <v>3634.0446626399998</v>
      </c>
      <c r="F304">
        <v>4206.3</v>
      </c>
      <c r="G304">
        <v>10.8391462837989</v>
      </c>
      <c r="H304">
        <f>(Table2[[#This Row],[1Y Return vs Nifty]]-AVERAGE(Table2[1Y Return vs Nifty]))/_xlfn.STDEV.P(Table2[1Y Return vs Nifty])</f>
        <v>-0.37475354643998143</v>
      </c>
      <c r="I304">
        <v>-1.7322722237477499</v>
      </c>
      <c r="J304">
        <f>(Table2[[#This Row],[1M Return vs Nifty]]-AVERAGE(Table2[1M Return vs Nifty]))/_xlfn.STDEV.P(Table2[1M Return vs Nifty])</f>
        <v>-0.37178246744013077</v>
      </c>
      <c r="K304">
        <v>17.052368934099601</v>
      </c>
      <c r="L304">
        <f>(Table2[[#This Row],[6M Return vs Nifty]]-AVERAGE(Table2[6M Return vs Nifty]))/_xlfn.STDEV.P(Table2[6M Return vs Nifty])</f>
        <v>0.39529390205410853</v>
      </c>
      <c r="M304">
        <v>1.3070347777654401</v>
      </c>
      <c r="N304">
        <f>(Table2[[#This Row],[1W Return vs Nifty]]-AVERAGE(Table2[1W Return vs Nifty]))/_xlfn.STDEV.P(Table2[1W Return vs Nifty])</f>
        <v>2.7339060623571727E-2</v>
      </c>
      <c r="O304">
        <v>4160.4399999999996</v>
      </c>
      <c r="P304">
        <v>3961.5519517560401</v>
      </c>
      <c r="Q304">
        <v>3559.06780818688</v>
      </c>
      <c r="R304">
        <v>52.483823577318397</v>
      </c>
      <c r="S304" s="2">
        <f>(Table2[[#This Row],[Close Price]]-Table2[[#This Row],[20D EMA]])/Table2[[#This Row],[20D EMA]]</f>
        <v>1.1022872580784866E-2</v>
      </c>
      <c r="T304" s="2">
        <f>(Table2[[#This Row],[Close Price]]-Table2[[#This Row],[50D EMA]])/Table2[[#This Row],[50D EMA]]</f>
        <v>6.1780850339592394E-2</v>
      </c>
      <c r="U304" s="2">
        <f>(Table2[[#This Row],[Close Price]]-Table2[[#This Row],[200D EMA]])/Table2[[#This Row],[200D EMA]]</f>
        <v>0.18185441432846541</v>
      </c>
      <c r="V304">
        <v>0.71354033827540997</v>
      </c>
      <c r="W304">
        <v>4140.05</v>
      </c>
      <c r="X304">
        <v>4219.8999999999996</v>
      </c>
      <c r="Y304">
        <v>4175.05</v>
      </c>
      <c r="Z304">
        <v>4384</v>
      </c>
      <c r="AA304">
        <v>4175.05</v>
      </c>
      <c r="AB304">
        <v>4339.95</v>
      </c>
      <c r="AC304" s="2">
        <f>(Table2[[#This Row],[Close Price]]/Table2[[#This Row],[Day Low]])-1</f>
        <v>1.6002222195384164E-2</v>
      </c>
      <c r="AD304" s="2">
        <f>(Table2[[#This Row],[Day High]]/Table2[[#This Row],[Close Price]])-1</f>
        <v>3.2332453700401054E-3</v>
      </c>
      <c r="AE304" s="2">
        <f>(Table2[[#This Row],[Close Price]]/Table2[[#This Row],[Current Week Low]])-1</f>
        <v>7.4849403001162607E-3</v>
      </c>
      <c r="AF304" s="2">
        <f>(Table2[[#This Row],[Current Week High]]/Table2[[#This Row],[Close Price]])-1</f>
        <v>4.2246154577657347E-2</v>
      </c>
      <c r="AG304" s="2">
        <f>(Table2[[#This Row],[Close Price]]/Table2[[#This Row],[Current Month Low]])-1</f>
        <v>7.4849403001162607E-3</v>
      </c>
      <c r="AH304" s="2">
        <f>(Table2[[#This Row],[Current Month High]]/Table2[[#This Row],[Close Price]])-1</f>
        <v>3.1773767919549112E-2</v>
      </c>
      <c r="AI304">
        <v>4.4148063618857298</v>
      </c>
      <c r="AJ304">
        <v>41.388235294117599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</v>
      </c>
      <c r="AM304" t="s">
        <v>10296</v>
      </c>
      <c r="AN304">
        <v>3.86</v>
      </c>
      <c r="AO304" t="s">
        <v>10296</v>
      </c>
      <c r="AP304">
        <v>5.9701648767555002E-2</v>
      </c>
      <c r="AQ304">
        <f>(Table2[[#This Row],[Sharpe Ratio]]-AVERAGE(Table2[Sharpe Ratio]))/_xlfn.STDEV.P(Table2[Sharpe Ratio])</f>
        <v>4.320639684763275E-2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-0.28069665435479918</v>
      </c>
      <c r="AS304">
        <f>_xlfn.RANK.AVG(Table2[[#This Row],[1Y Return vs Nifty Z-Score]],Table2[1Y Return vs Nifty Z-Score])</f>
        <v>425</v>
      </c>
      <c r="AT304">
        <f>_xlfn.RANK.AVG(Table2[[#This Row],[6M Return vs Nifty Z-Score]],Table2[6M Return vs Nifty Z-Score])</f>
        <v>203</v>
      </c>
      <c r="AU304">
        <f>_xlfn.RANK.AVG(Table2[[#This Row],[Sharpe Ratio Z-Score]],Table2[Sharpe Ratio Z-Score])</f>
        <v>324</v>
      </c>
      <c r="AV304">
        <f>(Table2[[#This Row],[Rank 1Y]]+Table2[[#This Row],[Rank 6M]]+Table2[[#This Row],[Rank Sharpe]])/3</f>
        <v>317.33333333333331</v>
      </c>
    </row>
    <row r="305" spans="1:48" x14ac:dyDescent="0.3">
      <c r="A305" t="s">
        <v>590</v>
      </c>
      <c r="B305" t="s">
        <v>591</v>
      </c>
      <c r="C305" t="s">
        <v>10262</v>
      </c>
      <c r="D305" t="s">
        <v>257</v>
      </c>
      <c r="E305">
        <v>32536.991672709999</v>
      </c>
      <c r="F305">
        <v>4325.6499999999996</v>
      </c>
      <c r="G305">
        <v>-4.3680429122114299</v>
      </c>
      <c r="H305">
        <f>(Table2[[#This Row],[1Y Return vs Nifty]]-AVERAGE(Table2[1Y Return vs Nifty]))/_xlfn.STDEV.P(Table2[1Y Return vs Nifty])</f>
        <v>-0.58822591425733439</v>
      </c>
      <c r="I305">
        <v>-4.9787762474538404</v>
      </c>
      <c r="J305">
        <f>(Table2[[#This Row],[1M Return vs Nifty]]-AVERAGE(Table2[1M Return vs Nifty]))/_xlfn.STDEV.P(Table2[1M Return vs Nifty])</f>
        <v>-0.69270846387266805</v>
      </c>
      <c r="K305">
        <v>14.552227326634901</v>
      </c>
      <c r="L305">
        <f>(Table2[[#This Row],[6M Return vs Nifty]]-AVERAGE(Table2[6M Return vs Nifty]))/_xlfn.STDEV.P(Table2[6M Return vs Nifty])</f>
        <v>0.30943680284508102</v>
      </c>
      <c r="M305">
        <v>4.6607603599786698</v>
      </c>
      <c r="N305">
        <f>(Table2[[#This Row],[1W Return vs Nifty]]-AVERAGE(Table2[1W Return vs Nifty]))/_xlfn.STDEV.P(Table2[1W Return vs Nifty])</f>
        <v>0.74389321449591783</v>
      </c>
      <c r="O305">
        <v>4132.59</v>
      </c>
      <c r="P305">
        <v>4047.3259264180901</v>
      </c>
      <c r="Q305">
        <v>3531.8415921314199</v>
      </c>
      <c r="R305">
        <v>74.823901917075005</v>
      </c>
      <c r="S305" s="2">
        <f>(Table2[[#This Row],[Close Price]]-Table2[[#This Row],[20D EMA]])/Table2[[#This Row],[20D EMA]]</f>
        <v>4.6716465945085162E-2</v>
      </c>
      <c r="T305" s="2">
        <f>(Table2[[#This Row],[Close Price]]-Table2[[#This Row],[50D EMA]])/Table2[[#This Row],[50D EMA]]</f>
        <v>6.8767398188815526E-2</v>
      </c>
      <c r="U305" s="2">
        <f>(Table2[[#This Row],[Close Price]]-Table2[[#This Row],[200D EMA]])/Table2[[#This Row],[200D EMA]]</f>
        <v>0.22475764757884478</v>
      </c>
      <c r="V305">
        <v>0.71609946047394601</v>
      </c>
      <c r="W305">
        <v>4170.05</v>
      </c>
      <c r="X305">
        <v>4300</v>
      </c>
      <c r="Y305">
        <v>4059.25</v>
      </c>
      <c r="Z305">
        <v>4382.5</v>
      </c>
      <c r="AA305">
        <v>4267.95</v>
      </c>
      <c r="AB305">
        <v>4382.5</v>
      </c>
      <c r="AC305" s="2">
        <f>(Table2[[#This Row],[Close Price]]/Table2[[#This Row],[Day Low]])-1</f>
        <v>3.7313701274565014E-2</v>
      </c>
      <c r="AD305" s="2">
        <f>(Table2[[#This Row],[Day High]]/Table2[[#This Row],[Close Price]])-1</f>
        <v>-5.9297446626517258E-3</v>
      </c>
      <c r="AE305" s="2">
        <f>(Table2[[#This Row],[Close Price]]/Table2[[#This Row],[Current Week Low]])-1</f>
        <v>6.5627886924924494E-2</v>
      </c>
      <c r="AF305" s="2">
        <f>(Table2[[#This Row],[Current Week High]]/Table2[[#This Row],[Close Price]])-1</f>
        <v>1.3142533492076502E-2</v>
      </c>
      <c r="AG305" s="2">
        <f>(Table2[[#This Row],[Close Price]]/Table2[[#This Row],[Current Month Low]])-1</f>
        <v>1.3519371126653246E-2</v>
      </c>
      <c r="AH305" s="2">
        <f>(Table2[[#This Row],[Current Month High]]/Table2[[#This Row],[Close Price]])-1</f>
        <v>1.3142533492076502E-2</v>
      </c>
      <c r="AI305">
        <v>11.3797926323211</v>
      </c>
      <c r="AJ305">
        <v>71.3468013468013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</v>
      </c>
      <c r="AM305" t="s">
        <v>10297</v>
      </c>
      <c r="AN305">
        <v>9.8800000000000008</v>
      </c>
      <c r="AO305" t="s">
        <v>10296</v>
      </c>
      <c r="AP305">
        <v>0.108739378736925</v>
      </c>
      <c r="AQ305">
        <f>(Table2[[#This Row],[Sharpe Ratio]]-AVERAGE(Table2[Sharpe Ratio]))/_xlfn.STDEV.P(Table2[Sharpe Ratio])</f>
        <v>0.61012783132229043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0.38252347053328684</v>
      </c>
      <c r="AS305">
        <f>_xlfn.RANK.AVG(Table2[[#This Row],[1Y Return vs Nifty Z-Score]],Table2[1Y Return vs Nifty Z-Score])</f>
        <v>530</v>
      </c>
      <c r="AT305">
        <f>_xlfn.RANK.AVG(Table2[[#This Row],[6M Return vs Nifty Z-Score]],Table2[6M Return vs Nifty Z-Score])</f>
        <v>229</v>
      </c>
      <c r="AU305">
        <f>_xlfn.RANK.AVG(Table2[[#This Row],[Sharpe Ratio Z-Score]],Table2[Sharpe Ratio Z-Score])</f>
        <v>195</v>
      </c>
      <c r="AV305">
        <f>(Table2[[#This Row],[Rank 1Y]]+Table2[[#This Row],[Rank 6M]]+Table2[[#This Row],[Rank Sharpe]])/3</f>
        <v>318</v>
      </c>
    </row>
    <row r="306" spans="1:48" x14ac:dyDescent="0.3">
      <c r="A306" t="s">
        <v>870</v>
      </c>
      <c r="B306" t="s">
        <v>871</v>
      </c>
      <c r="C306" t="s">
        <v>10257</v>
      </c>
      <c r="D306" t="s">
        <v>872</v>
      </c>
      <c r="E306">
        <v>17682.733582249999</v>
      </c>
      <c r="F306">
        <v>1842.5</v>
      </c>
      <c r="G306">
        <v>27.634827107286</v>
      </c>
      <c r="H306">
        <f>(Table2[[#This Row],[1Y Return vs Nifty]]-AVERAGE(Table2[1Y Return vs Nifty]))/_xlfn.STDEV.P(Table2[1Y Return vs Nifty])</f>
        <v>-0.13898257599430913</v>
      </c>
      <c r="I306">
        <v>-7.44842186287228</v>
      </c>
      <c r="J306">
        <f>(Table2[[#This Row],[1M Return vs Nifty]]-AVERAGE(Table2[1M Return vs Nifty]))/_xlfn.STDEV.P(Table2[1M Return vs Nifty])</f>
        <v>-0.93683983539600779</v>
      </c>
      <c r="K306">
        <v>9.2052727304248094</v>
      </c>
      <c r="L306">
        <f>(Table2[[#This Row],[6M Return vs Nifty]]-AVERAGE(Table2[6M Return vs Nifty]))/_xlfn.STDEV.P(Table2[6M Return vs Nifty])</f>
        <v>0.12581759909185625</v>
      </c>
      <c r="M306">
        <v>-10.5652753121184</v>
      </c>
      <c r="N306">
        <f>(Table2[[#This Row],[1W Return vs Nifty]]-AVERAGE(Table2[1W Return vs Nifty]))/_xlfn.STDEV.P(Table2[1W Return vs Nifty])</f>
        <v>-2.5092886098349911</v>
      </c>
      <c r="O306">
        <v>1995.12</v>
      </c>
      <c r="P306">
        <v>1935.4494046775501</v>
      </c>
      <c r="Q306">
        <v>1655.8201205621399</v>
      </c>
      <c r="R306">
        <v>12.0966798223452</v>
      </c>
      <c r="S306" s="2">
        <f>(Table2[[#This Row],[Close Price]]-Table2[[#This Row],[20D EMA]])/Table2[[#This Row],[20D EMA]]</f>
        <v>-7.6496651830466292E-2</v>
      </c>
      <c r="T306" s="2">
        <f>(Table2[[#This Row],[Close Price]]-Table2[[#This Row],[50D EMA]])/Table2[[#This Row],[50D EMA]]</f>
        <v>-4.8024714287499368E-2</v>
      </c>
      <c r="U306" s="2">
        <f>(Table2[[#This Row],[Close Price]]-Table2[[#This Row],[200D EMA]])/Table2[[#This Row],[200D EMA]]</f>
        <v>0.11274164211417091</v>
      </c>
      <c r="V306">
        <v>0.52782733283654704</v>
      </c>
      <c r="W306">
        <v>1821.25</v>
      </c>
      <c r="X306">
        <v>1866</v>
      </c>
      <c r="Y306">
        <v>1832</v>
      </c>
      <c r="Z306">
        <v>2070</v>
      </c>
      <c r="AA306">
        <v>1832</v>
      </c>
      <c r="AB306">
        <v>1881.65</v>
      </c>
      <c r="AC306" s="2">
        <f>(Table2[[#This Row],[Close Price]]/Table2[[#This Row],[Day Low]])-1</f>
        <v>1.1667810569663706E-2</v>
      </c>
      <c r="AD306" s="2">
        <f>(Table2[[#This Row],[Day High]]/Table2[[#This Row],[Close Price]])-1</f>
        <v>1.2754409769335062E-2</v>
      </c>
      <c r="AE306" s="2">
        <f>(Table2[[#This Row],[Close Price]]/Table2[[#This Row],[Current Week Low]])-1</f>
        <v>5.7314410480349132E-3</v>
      </c>
      <c r="AF306" s="2">
        <f>(Table2[[#This Row],[Current Week High]]/Table2[[#This Row],[Close Price]])-1</f>
        <v>0.12347354138398914</v>
      </c>
      <c r="AG306" s="2">
        <f>(Table2[[#This Row],[Close Price]]/Table2[[#This Row],[Current Month Low]])-1</f>
        <v>5.7314410480349132E-3</v>
      </c>
      <c r="AH306" s="2">
        <f>(Table2[[#This Row],[Current Month High]]/Table2[[#This Row],[Close Price]])-1</f>
        <v>2.1248303934871204E-2</v>
      </c>
      <c r="AI306">
        <v>21.389416553595598</v>
      </c>
      <c r="AJ306">
        <v>53.330836766113201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-0.05</v>
      </c>
      <c r="AM306" t="s">
        <v>10295</v>
      </c>
      <c r="AN306">
        <v>-12.94</v>
      </c>
      <c r="AO306" t="s">
        <v>10295</v>
      </c>
      <c r="AP306">
        <v>5.1327525020827998E-2</v>
      </c>
      <c r="AQ306">
        <f>(Table2[[#This Row],[Sharpe Ratio]]-AVERAGE(Table2[Sharpe Ratio]))/_xlfn.STDEV.P(Table2[Sharpe Ratio])</f>
        <v>-5.3606205406348778E-2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-3.5128996275398006</v>
      </c>
      <c r="AS306">
        <f>_xlfn.RANK.AVG(Table2[[#This Row],[1Y Return vs Nifty Z-Score]],Table2[1Y Return vs Nifty Z-Score])</f>
        <v>327</v>
      </c>
      <c r="AT306">
        <f>_xlfn.RANK.AVG(Table2[[#This Row],[6M Return vs Nifty Z-Score]],Table2[6M Return vs Nifty Z-Score])</f>
        <v>283</v>
      </c>
      <c r="AU306">
        <f>_xlfn.RANK.AVG(Table2[[#This Row],[Sharpe Ratio Z-Score]],Table2[Sharpe Ratio Z-Score])</f>
        <v>353</v>
      </c>
      <c r="AV306">
        <f>(Table2[[#This Row],[Rank 1Y]]+Table2[[#This Row],[Rank 6M]]+Table2[[#This Row],[Rank Sharpe]])/3</f>
        <v>321</v>
      </c>
    </row>
    <row r="307" spans="1:48" x14ac:dyDescent="0.3">
      <c r="A307" t="s">
        <v>1010</v>
      </c>
      <c r="B307" t="s">
        <v>1011</v>
      </c>
      <c r="C307" t="s">
        <v>10256</v>
      </c>
      <c r="D307" t="s">
        <v>257</v>
      </c>
      <c r="E307">
        <v>13226.250882689999</v>
      </c>
      <c r="F307">
        <v>5544.3</v>
      </c>
      <c r="G307">
        <v>-7.42353163953078</v>
      </c>
      <c r="H307">
        <f>(Table2[[#This Row],[1Y Return vs Nifty]]-AVERAGE(Table2[1Y Return vs Nifty]))/_xlfn.STDEV.P(Table2[1Y Return vs Nifty])</f>
        <v>-0.63111762850201647</v>
      </c>
      <c r="I307">
        <v>-3.9403821291158998</v>
      </c>
      <c r="J307">
        <f>(Table2[[#This Row],[1M Return vs Nifty]]-AVERAGE(Table2[1M Return vs Nifty]))/_xlfn.STDEV.P(Table2[1M Return vs Nifty])</f>
        <v>-0.59006030305601631</v>
      </c>
      <c r="K307">
        <v>12.928168504950101</v>
      </c>
      <c r="L307">
        <f>(Table2[[#This Row],[6M Return vs Nifty]]-AVERAGE(Table2[6M Return vs Nifty]))/_xlfn.STDEV.P(Table2[6M Return vs Nifty])</f>
        <v>0.25366517016700801</v>
      </c>
      <c r="M307">
        <v>6.83565648285773</v>
      </c>
      <c r="N307">
        <f>(Table2[[#This Row],[1W Return vs Nifty]]-AVERAGE(Table2[1W Return vs Nifty]))/_xlfn.STDEV.P(Table2[1W Return vs Nifty])</f>
        <v>1.2085796692718012</v>
      </c>
      <c r="O307">
        <v>5337.51</v>
      </c>
      <c r="P307">
        <v>5078.8113309985902</v>
      </c>
      <c r="Q307">
        <v>4642.8478670816403</v>
      </c>
      <c r="R307">
        <v>64.220551984742798</v>
      </c>
      <c r="S307" s="2">
        <f>(Table2[[#This Row],[Close Price]]-Table2[[#This Row],[20D EMA]])/Table2[[#This Row],[20D EMA]]</f>
        <v>3.8742784556843914E-2</v>
      </c>
      <c r="T307" s="2">
        <f>(Table2[[#This Row],[Close Price]]-Table2[[#This Row],[50D EMA]])/Table2[[#This Row],[50D EMA]]</f>
        <v>9.1653073655304729E-2</v>
      </c>
      <c r="U307" s="2">
        <f>(Table2[[#This Row],[Close Price]]-Table2[[#This Row],[200D EMA]])/Table2[[#This Row],[200D EMA]]</f>
        <v>0.19415930883925056</v>
      </c>
      <c r="V307">
        <v>0.46038610662992902</v>
      </c>
      <c r="W307">
        <v>5423.05</v>
      </c>
      <c r="X307">
        <v>5487.95</v>
      </c>
      <c r="Y307">
        <v>5292.1</v>
      </c>
      <c r="Z307">
        <v>5686</v>
      </c>
      <c r="AA307">
        <v>5469.35</v>
      </c>
      <c r="AB307">
        <v>5637.9</v>
      </c>
      <c r="AC307" s="2">
        <f>(Table2[[#This Row],[Close Price]]/Table2[[#This Row],[Day Low]])-1</f>
        <v>2.2358267026857614E-2</v>
      </c>
      <c r="AD307" s="2">
        <f>(Table2[[#This Row],[Day High]]/Table2[[#This Row],[Close Price]])-1</f>
        <v>-1.0163591436249897E-2</v>
      </c>
      <c r="AE307" s="2">
        <f>(Table2[[#This Row],[Close Price]]/Table2[[#This Row],[Current Week Low]])-1</f>
        <v>4.7655939986016804E-2</v>
      </c>
      <c r="AF307" s="2">
        <f>(Table2[[#This Row],[Current Week High]]/Table2[[#This Row],[Close Price]])-1</f>
        <v>2.5557780062406499E-2</v>
      </c>
      <c r="AG307" s="2">
        <f>(Table2[[#This Row],[Close Price]]/Table2[[#This Row],[Current Month Low]])-1</f>
        <v>1.3703639372137477E-2</v>
      </c>
      <c r="AH307" s="2">
        <f>(Table2[[#This Row],[Current Month High]]/Table2[[#This Row],[Close Price]])-1</f>
        <v>1.6882203343974833E-2</v>
      </c>
      <c r="AI307">
        <v>5.3334054795014696</v>
      </c>
      <c r="AJ307">
        <v>46.595100540711996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</v>
      </c>
      <c r="AM307" t="s">
        <v>10296</v>
      </c>
      <c r="AN307">
        <v>5.49</v>
      </c>
      <c r="AO307" t="s">
        <v>10296</v>
      </c>
      <c r="AP307">
        <v>0.11708007230944199</v>
      </c>
      <c r="AQ307">
        <f>(Table2[[#This Row],[Sharpe Ratio]]-AVERAGE(Table2[Sharpe Ratio]))/_xlfn.STDEV.P(Table2[Sharpe Ratio])</f>
        <v>0.7065539498966702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0.94762085777744653</v>
      </c>
      <c r="AS307">
        <f>_xlfn.RANK.AVG(Table2[[#This Row],[1Y Return vs Nifty Z-Score]],Table2[1Y Return vs Nifty Z-Score])</f>
        <v>547</v>
      </c>
      <c r="AT307">
        <f>_xlfn.RANK.AVG(Table2[[#This Row],[6M Return vs Nifty Z-Score]],Table2[6M Return vs Nifty Z-Score])</f>
        <v>242</v>
      </c>
      <c r="AU307">
        <f>_xlfn.RANK.AVG(Table2[[#This Row],[Sharpe Ratio Z-Score]],Table2[Sharpe Ratio Z-Score])</f>
        <v>174</v>
      </c>
      <c r="AV307">
        <f>(Table2[[#This Row],[Rank 1Y]]+Table2[[#This Row],[Rank 6M]]+Table2[[#This Row],[Rank Sharpe]])/3</f>
        <v>321</v>
      </c>
    </row>
    <row r="308" spans="1:48" x14ac:dyDescent="0.3">
      <c r="A308" t="s">
        <v>1221</v>
      </c>
      <c r="B308" t="s">
        <v>1222</v>
      </c>
      <c r="C308" t="s">
        <v>10250</v>
      </c>
      <c r="D308" t="s">
        <v>1199</v>
      </c>
      <c r="E308">
        <v>9627.3058412699993</v>
      </c>
      <c r="F308">
        <v>594.15</v>
      </c>
      <c r="G308">
        <v>143.960891815135</v>
      </c>
      <c r="H308">
        <f>(Table2[[#This Row],[1Y Return vs Nifty]]-AVERAGE(Table2[1Y Return vs Nifty]))/_xlfn.STDEV.P(Table2[1Y Return vs Nifty])</f>
        <v>1.4939556450001412</v>
      </c>
      <c r="I308">
        <v>0.67799336691293399</v>
      </c>
      <c r="J308">
        <f>(Table2[[#This Row],[1M Return vs Nifty]]-AVERAGE(Table2[1M Return vs Nifty]))/_xlfn.STDEV.P(Table2[1M Return vs Nifty])</f>
        <v>-0.13352097732596815</v>
      </c>
      <c r="K308">
        <v>0.63115833261715604</v>
      </c>
      <c r="L308">
        <f>(Table2[[#This Row],[6M Return vs Nifty]]-AVERAGE(Table2[6M Return vs Nifty]))/_xlfn.STDEV.P(Table2[6M Return vs Nifty])</f>
        <v>-0.16862515898400482</v>
      </c>
      <c r="M308">
        <v>0.36121670694736802</v>
      </c>
      <c r="N308">
        <f>(Table2[[#This Row],[1W Return vs Nifty]]-AVERAGE(Table2[1W Return vs Nifty]))/_xlfn.STDEV.P(Table2[1W Return vs Nifty])</f>
        <v>-0.17474362349543213</v>
      </c>
      <c r="O308">
        <v>562.5</v>
      </c>
      <c r="P308">
        <v>546.45731922642506</v>
      </c>
      <c r="Q308">
        <v>448.00818720526303</v>
      </c>
      <c r="R308">
        <v>72.826567767861405</v>
      </c>
      <c r="S308" s="2">
        <f>(Table2[[#This Row],[Close Price]]-Table2[[#This Row],[20D EMA]])/Table2[[#This Row],[20D EMA]]</f>
        <v>5.6266666666666625E-2</v>
      </c>
      <c r="T308" s="2">
        <f>(Table2[[#This Row],[Close Price]]-Table2[[#This Row],[50D EMA]])/Table2[[#This Row],[50D EMA]]</f>
        <v>8.7276131356588932E-2</v>
      </c>
      <c r="U308" s="2">
        <f>(Table2[[#This Row],[Close Price]]-Table2[[#This Row],[200D EMA]])/Table2[[#This Row],[200D EMA]]</f>
        <v>0.32620344218794251</v>
      </c>
      <c r="V308">
        <v>0.82479903897669105</v>
      </c>
      <c r="W308">
        <v>577.1</v>
      </c>
      <c r="X308">
        <v>592</v>
      </c>
      <c r="Y308">
        <v>562.6</v>
      </c>
      <c r="Z308">
        <v>614.65</v>
      </c>
      <c r="AA308">
        <v>577.04999999999995</v>
      </c>
      <c r="AB308">
        <v>614.65</v>
      </c>
      <c r="AC308" s="2">
        <f>(Table2[[#This Row],[Close Price]]/Table2[[#This Row],[Day Low]])-1</f>
        <v>2.9544273089585849E-2</v>
      </c>
      <c r="AD308" s="2">
        <f>(Table2[[#This Row],[Day High]]/Table2[[#This Row],[Close Price]])-1</f>
        <v>-3.6186148279053754E-3</v>
      </c>
      <c r="AE308" s="2">
        <f>(Table2[[#This Row],[Close Price]]/Table2[[#This Row],[Current Week Low]])-1</f>
        <v>5.6078919303234942E-2</v>
      </c>
      <c r="AF308" s="2">
        <f>(Table2[[#This Row],[Current Week High]]/Table2[[#This Row],[Close Price]])-1</f>
        <v>3.4503071614911951E-2</v>
      </c>
      <c r="AG308" s="2">
        <f>(Table2[[#This Row],[Close Price]]/Table2[[#This Row],[Current Month Low]])-1</f>
        <v>2.9633480634260412E-2</v>
      </c>
      <c r="AH308" s="2">
        <f>(Table2[[#This Row],[Current Month High]]/Table2[[#This Row],[Close Price]])-1</f>
        <v>3.4503071614911951E-2</v>
      </c>
      <c r="AI308">
        <v>6.8417066397374402</v>
      </c>
      <c r="AJ308">
        <v>201.34404057480899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0.14000000000000001</v>
      </c>
      <c r="AM308" t="s">
        <v>10296</v>
      </c>
      <c r="AN308">
        <v>6.61</v>
      </c>
      <c r="AO308" t="s">
        <v>10296</v>
      </c>
      <c r="AQ308">
        <f>(Table2[[#This Row],[Sharpe Ratio]]-AVERAGE(Table2[Sharpe Ratio]))/_xlfn.STDEV.P(Table2[Sharpe Ratio])</f>
        <v>-0.64699978481994191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0.37006610037479415</v>
      </c>
      <c r="AS308">
        <f>_xlfn.RANK.AVG(Table2[[#This Row],[1Y Return vs Nifty Z-Score]],Table2[1Y Return vs Nifty Z-Score])</f>
        <v>57</v>
      </c>
      <c r="AT308">
        <f>_xlfn.RANK.AVG(Table2[[#This Row],[6M Return vs Nifty Z-Score]],Table2[6M Return vs Nifty Z-Score])</f>
        <v>376</v>
      </c>
      <c r="AU308">
        <f>_xlfn.RANK.AVG(Table2[[#This Row],[Sharpe Ratio Z-Score]],Table2[Sharpe Ratio Z-Score])</f>
        <v>534.5</v>
      </c>
      <c r="AV308">
        <f>(Table2[[#This Row],[Rank 1Y]]+Table2[[#This Row],[Rank 6M]]+Table2[[#This Row],[Rank Sharpe]])/3</f>
        <v>322.5</v>
      </c>
    </row>
    <row r="309" spans="1:48" x14ac:dyDescent="0.3">
      <c r="A309" t="s">
        <v>832</v>
      </c>
      <c r="B309" t="s">
        <v>833</v>
      </c>
      <c r="C309" t="s">
        <v>10254</v>
      </c>
      <c r="D309" t="s">
        <v>40</v>
      </c>
      <c r="E309">
        <v>19144.422654940001</v>
      </c>
      <c r="F309">
        <v>521.35</v>
      </c>
      <c r="G309">
        <v>44.135366453001701</v>
      </c>
      <c r="H309">
        <f>(Table2[[#This Row],[1Y Return vs Nifty]]-AVERAGE(Table2[1Y Return vs Nifty]))/_xlfn.STDEV.P(Table2[1Y Return vs Nifty])</f>
        <v>9.2645317825637855E-2</v>
      </c>
      <c r="I309">
        <v>18.124870741101802</v>
      </c>
      <c r="J309">
        <f>(Table2[[#This Row],[1M Return vs Nifty]]-AVERAGE(Table2[1M Return vs Nifty]))/_xlfn.STDEV.P(Table2[1M Return vs Nifty])</f>
        <v>1.5911516135787729</v>
      </c>
      <c r="K309">
        <v>-12.6835854234957</v>
      </c>
      <c r="L309">
        <f>(Table2[[#This Row],[6M Return vs Nifty]]-AVERAGE(Table2[6M Return vs Nifty]))/_xlfn.STDEV.P(Table2[6M Return vs Nifty])</f>
        <v>-0.62586536977774565</v>
      </c>
      <c r="M309">
        <v>1.4663151756810699</v>
      </c>
      <c r="N309">
        <f>(Table2[[#This Row],[1W Return vs Nifty]]-AVERAGE(Table2[1W Return vs Nifty]))/_xlfn.STDEV.P(Table2[1W Return vs Nifty])</f>
        <v>6.1370774894470646E-2</v>
      </c>
      <c r="O309">
        <v>506.09</v>
      </c>
      <c r="P309">
        <v>477.97555721419599</v>
      </c>
      <c r="Q309">
        <v>430.94294828388598</v>
      </c>
      <c r="R309">
        <v>55.5985711759715</v>
      </c>
      <c r="S309" s="2">
        <f>(Table2[[#This Row],[Close Price]]-Table2[[#This Row],[20D EMA]])/Table2[[#This Row],[20D EMA]]</f>
        <v>3.0152739631290972E-2</v>
      </c>
      <c r="T309" s="2">
        <f>(Table2[[#This Row],[Close Price]]-Table2[[#This Row],[50D EMA]])/Table2[[#This Row],[50D EMA]]</f>
        <v>9.0746152457261683E-2</v>
      </c>
      <c r="U309" s="2">
        <f>(Table2[[#This Row],[Close Price]]-Table2[[#This Row],[200D EMA]])/Table2[[#This Row],[200D EMA]]</f>
        <v>0.20978891075056624</v>
      </c>
      <c r="V309">
        <v>1.5692248931028601</v>
      </c>
      <c r="W309">
        <v>512.85</v>
      </c>
      <c r="X309">
        <v>528.35</v>
      </c>
      <c r="Y309">
        <v>518.04999999999995</v>
      </c>
      <c r="Z309">
        <v>561.29999999999995</v>
      </c>
      <c r="AA309">
        <v>518.04999999999995</v>
      </c>
      <c r="AB309">
        <v>535.4</v>
      </c>
      <c r="AC309" s="2">
        <f>(Table2[[#This Row],[Close Price]]/Table2[[#This Row],[Day Low]])-1</f>
        <v>1.6574046992297919E-2</v>
      </c>
      <c r="AD309" s="2">
        <f>(Table2[[#This Row],[Day High]]/Table2[[#This Row],[Close Price]])-1</f>
        <v>1.3426680732713248E-2</v>
      </c>
      <c r="AE309" s="2">
        <f>(Table2[[#This Row],[Close Price]]/Table2[[#This Row],[Current Week Low]])-1</f>
        <v>6.3700415017857726E-3</v>
      </c>
      <c r="AF309" s="2">
        <f>(Table2[[#This Row],[Current Week High]]/Table2[[#This Row],[Close Price]])-1</f>
        <v>7.6627985038841384E-2</v>
      </c>
      <c r="AG309" s="2">
        <f>(Table2[[#This Row],[Close Price]]/Table2[[#This Row],[Current Month Low]])-1</f>
        <v>6.3700415017857726E-3</v>
      </c>
      <c r="AH309" s="2">
        <f>(Table2[[#This Row],[Current Month High]]/Table2[[#This Row],[Close Price]])-1</f>
        <v>2.6949266327802812E-2</v>
      </c>
      <c r="AI309">
        <v>10.0700105495348</v>
      </c>
      <c r="AJ309">
        <v>74.949664429530202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</v>
      </c>
      <c r="AM309" t="s">
        <v>10297</v>
      </c>
      <c r="AN309">
        <v>3.78</v>
      </c>
      <c r="AO309" t="s">
        <v>10296</v>
      </c>
      <c r="AP309">
        <v>0.11732053030476</v>
      </c>
      <c r="AQ309">
        <f>(Table2[[#This Row],[Sharpe Ratio]]-AVERAGE(Table2[Sharpe Ratio]))/_xlfn.STDEV.P(Table2[Sharpe Ratio])</f>
        <v>0.70933386633492568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1.8286362028560617</v>
      </c>
      <c r="AS309">
        <f>_xlfn.RANK.AVG(Table2[[#This Row],[1Y Return vs Nifty Z-Score]],Table2[1Y Return vs Nifty Z-Score])</f>
        <v>260</v>
      </c>
      <c r="AT309">
        <f>_xlfn.RANK.AVG(Table2[[#This Row],[6M Return vs Nifty Z-Score]],Table2[6M Return vs Nifty Z-Score])</f>
        <v>537</v>
      </c>
      <c r="AU309">
        <f>_xlfn.RANK.AVG(Table2[[#This Row],[Sharpe Ratio Z-Score]],Table2[Sharpe Ratio Z-Score])</f>
        <v>173</v>
      </c>
      <c r="AV309">
        <f>(Table2[[#This Row],[Rank 1Y]]+Table2[[#This Row],[Rank 6M]]+Table2[[#This Row],[Rank Sharpe]])/3</f>
        <v>323.33333333333331</v>
      </c>
    </row>
    <row r="310" spans="1:48" x14ac:dyDescent="0.3">
      <c r="A310" t="s">
        <v>1091</v>
      </c>
      <c r="B310" t="s">
        <v>1092</v>
      </c>
      <c r="C310" t="s">
        <v>10261</v>
      </c>
      <c r="D310" t="s">
        <v>303</v>
      </c>
      <c r="E310">
        <v>11601.497892996</v>
      </c>
      <c r="F310">
        <v>146.52000000000001</v>
      </c>
      <c r="G310">
        <v>24.8555174029756</v>
      </c>
      <c r="H310">
        <f>(Table2[[#This Row],[1Y Return vs Nifty]]-AVERAGE(Table2[1Y Return vs Nifty]))/_xlfn.STDEV.P(Table2[1Y Return vs Nifty])</f>
        <v>-0.17799740087940652</v>
      </c>
      <c r="I310">
        <v>-0.84246811114570497</v>
      </c>
      <c r="J310">
        <f>(Table2[[#This Row],[1M Return vs Nifty]]-AVERAGE(Table2[1M Return vs Nifty]))/_xlfn.STDEV.P(Table2[1M Return vs Nifty])</f>
        <v>-0.28382284398628566</v>
      </c>
      <c r="K310">
        <v>-9.7091897205174291</v>
      </c>
      <c r="L310">
        <f>(Table2[[#This Row],[6M Return vs Nifty]]-AVERAGE(Table2[6M Return vs Nifty]))/_xlfn.STDEV.P(Table2[6M Return vs Nifty])</f>
        <v>-0.52372196070241939</v>
      </c>
      <c r="M310">
        <v>-0.19993231913705301</v>
      </c>
      <c r="N310">
        <f>(Table2[[#This Row],[1W Return vs Nifty]]-AVERAGE(Table2[1W Return vs Nifty]))/_xlfn.STDEV.P(Table2[1W Return vs Nifty])</f>
        <v>-0.29463824687032941</v>
      </c>
      <c r="O310">
        <v>146.46</v>
      </c>
      <c r="P310">
        <v>145.25048129679999</v>
      </c>
      <c r="Q310">
        <v>133.27934543398899</v>
      </c>
      <c r="R310">
        <v>49.534399085498201</v>
      </c>
      <c r="S310" s="2">
        <f>(Table2[[#This Row],[Close Price]]-Table2[[#This Row],[20D EMA]])/Table2[[#This Row],[20D EMA]]</f>
        <v>4.0966816878330105E-4</v>
      </c>
      <c r="T310" s="2">
        <f>(Table2[[#This Row],[Close Price]]-Table2[[#This Row],[50D EMA]])/Table2[[#This Row],[50D EMA]]</f>
        <v>8.7402030744802035E-3</v>
      </c>
      <c r="U310" s="2">
        <f>(Table2[[#This Row],[Close Price]]-Table2[[#This Row],[200D EMA]])/Table2[[#This Row],[200D EMA]]</f>
        <v>9.9345135008701624E-2</v>
      </c>
      <c r="V310">
        <v>0.87883004549995802</v>
      </c>
      <c r="W310">
        <v>144.4</v>
      </c>
      <c r="X310">
        <v>149.25</v>
      </c>
      <c r="Y310">
        <v>145.07</v>
      </c>
      <c r="Z310">
        <v>152.19</v>
      </c>
      <c r="AA310">
        <v>145.07</v>
      </c>
      <c r="AB310">
        <v>152.19</v>
      </c>
      <c r="AC310" s="2">
        <f>(Table2[[#This Row],[Close Price]]/Table2[[#This Row],[Day Low]])-1</f>
        <v>1.46814404432134E-2</v>
      </c>
      <c r="AD310" s="2">
        <f>(Table2[[#This Row],[Day High]]/Table2[[#This Row],[Close Price]])-1</f>
        <v>1.8632268632268634E-2</v>
      </c>
      <c r="AE310" s="2">
        <f>(Table2[[#This Row],[Close Price]]/Table2[[#This Row],[Current Week Low]])-1</f>
        <v>9.9951747432274196E-3</v>
      </c>
      <c r="AF310" s="2">
        <f>(Table2[[#This Row],[Current Week High]]/Table2[[#This Row],[Close Price]])-1</f>
        <v>3.8697788697788615E-2</v>
      </c>
      <c r="AG310" s="2">
        <f>(Table2[[#This Row],[Close Price]]/Table2[[#This Row],[Current Month Low]])-1</f>
        <v>9.9951747432274196E-3</v>
      </c>
      <c r="AH310" s="2">
        <f>(Table2[[#This Row],[Current Month High]]/Table2[[#This Row],[Close Price]])-1</f>
        <v>3.8697788697788615E-2</v>
      </c>
      <c r="AI310">
        <v>7.8351078351078298</v>
      </c>
      <c r="AJ310">
        <v>58.6572820790471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-0.1</v>
      </c>
      <c r="AM310" t="s">
        <v>10295</v>
      </c>
      <c r="AN310">
        <v>-0.17</v>
      </c>
      <c r="AO310" t="s">
        <v>10295</v>
      </c>
      <c r="AP310">
        <v>0.14047978896746499</v>
      </c>
      <c r="AQ310">
        <f>(Table2[[#This Row],[Sharpe Ratio]]-AVERAGE(Table2[Sharpe Ratio]))/_xlfn.STDEV.P(Table2[Sharpe Ratio])</f>
        <v>0.97707627917971485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-0.30310417325872613</v>
      </c>
      <c r="AS310">
        <f>_xlfn.RANK.AVG(Table2[[#This Row],[1Y Return vs Nifty Z-Score]],Table2[1Y Return vs Nifty Z-Score])</f>
        <v>342</v>
      </c>
      <c r="AT310">
        <f>_xlfn.RANK.AVG(Table2[[#This Row],[6M Return vs Nifty Z-Score]],Table2[6M Return vs Nifty Z-Score])</f>
        <v>503</v>
      </c>
      <c r="AU310">
        <f>_xlfn.RANK.AVG(Table2[[#This Row],[Sharpe Ratio Z-Score]],Table2[Sharpe Ratio Z-Score])</f>
        <v>125</v>
      </c>
      <c r="AV310">
        <f>(Table2[[#This Row],[Rank 1Y]]+Table2[[#This Row],[Rank 6M]]+Table2[[#This Row],[Rank Sharpe]])/3</f>
        <v>323.33333333333331</v>
      </c>
    </row>
    <row r="311" spans="1:48" x14ac:dyDescent="0.3">
      <c r="A311" t="s">
        <v>1257</v>
      </c>
      <c r="B311" t="s">
        <v>1258</v>
      </c>
      <c r="C311" t="s">
        <v>10254</v>
      </c>
      <c r="D311" t="s">
        <v>986</v>
      </c>
      <c r="E311">
        <v>9100.6830195999992</v>
      </c>
      <c r="F311">
        <v>415.75</v>
      </c>
      <c r="G311">
        <v>12.864084800309501</v>
      </c>
      <c r="H311">
        <f>(Table2[[#This Row],[1Y Return vs Nifty]]-AVERAGE(Table2[1Y Return vs Nifty]))/_xlfn.STDEV.P(Table2[1Y Return vs Nifty])</f>
        <v>-0.34632827900676749</v>
      </c>
      <c r="I311">
        <v>2.8556258445984102</v>
      </c>
      <c r="J311">
        <f>(Table2[[#This Row],[1M Return vs Nifty]]-AVERAGE(Table2[1M Return vs Nifty]))/_xlfn.STDEV.P(Table2[1M Return vs Nifty])</f>
        <v>8.1744079381792956E-2</v>
      </c>
      <c r="K311">
        <v>8.1151097141894795</v>
      </c>
      <c r="L311">
        <f>(Table2[[#This Row],[6M Return vs Nifty]]-AVERAGE(Table2[6M Return vs Nifty]))/_xlfn.STDEV.P(Table2[6M Return vs Nifty])</f>
        <v>8.838042594955417E-2</v>
      </c>
      <c r="M311">
        <v>1.7733173142882701</v>
      </c>
      <c r="N311">
        <f>(Table2[[#This Row],[1W Return vs Nifty]]-AVERAGE(Table2[1W Return vs Nifty]))/_xlfn.STDEV.P(Table2[1W Return vs Nifty])</f>
        <v>0.12696459057020307</v>
      </c>
      <c r="O311">
        <v>407.2</v>
      </c>
      <c r="P311">
        <v>389.36159321484001</v>
      </c>
      <c r="Q311">
        <v>355.04875648112602</v>
      </c>
      <c r="R311">
        <v>55.913480333923701</v>
      </c>
      <c r="S311" s="2">
        <f>(Table2[[#This Row],[Close Price]]-Table2[[#This Row],[20D EMA]])/Table2[[#This Row],[20D EMA]]</f>
        <v>2.0997053045186669E-2</v>
      </c>
      <c r="T311" s="2">
        <f>(Table2[[#This Row],[Close Price]]-Table2[[#This Row],[50D EMA]])/Table2[[#This Row],[50D EMA]]</f>
        <v>6.7773522722872986E-2</v>
      </c>
      <c r="U311" s="2">
        <f>(Table2[[#This Row],[Close Price]]-Table2[[#This Row],[200D EMA]])/Table2[[#This Row],[200D EMA]]</f>
        <v>0.17096593752497985</v>
      </c>
      <c r="V311">
        <v>0.67287497923997597</v>
      </c>
      <c r="W311">
        <v>393</v>
      </c>
      <c r="X311">
        <v>406.8</v>
      </c>
      <c r="Y311">
        <v>410.5</v>
      </c>
      <c r="Z311">
        <v>429.6</v>
      </c>
      <c r="AA311">
        <v>413</v>
      </c>
      <c r="AB311">
        <v>426.35</v>
      </c>
      <c r="AC311" s="2">
        <f>(Table2[[#This Row],[Close Price]]/Table2[[#This Row],[Day Low]])-1</f>
        <v>5.7888040712468225E-2</v>
      </c>
      <c r="AD311" s="2">
        <f>(Table2[[#This Row],[Day High]]/Table2[[#This Row],[Close Price]])-1</f>
        <v>-2.1527360192423295E-2</v>
      </c>
      <c r="AE311" s="2">
        <f>(Table2[[#This Row],[Close Price]]/Table2[[#This Row],[Current Week Low]])-1</f>
        <v>1.2789281364190108E-2</v>
      </c>
      <c r="AF311" s="2">
        <f>(Table2[[#This Row],[Current Week High]]/Table2[[#This Row],[Close Price]])-1</f>
        <v>3.3313289236319932E-2</v>
      </c>
      <c r="AG311" s="2">
        <f>(Table2[[#This Row],[Close Price]]/Table2[[#This Row],[Current Month Low]])-1</f>
        <v>6.6585956416465031E-3</v>
      </c>
      <c r="AH311" s="2">
        <f>(Table2[[#This Row],[Current Month High]]/Table2[[#This Row],[Close Price]])-1</f>
        <v>2.5496091401082444E-2</v>
      </c>
      <c r="AI311">
        <v>4.5941070354780598</v>
      </c>
      <c r="AJ311">
        <v>55.420560747663501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0.03</v>
      </c>
      <c r="AM311" t="s">
        <v>10296</v>
      </c>
      <c r="AN311">
        <v>-0.67</v>
      </c>
      <c r="AO311" t="s">
        <v>10295</v>
      </c>
      <c r="AP311">
        <v>7.6927200419733999E-2</v>
      </c>
      <c r="AQ311">
        <f>(Table2[[#This Row],[Sharpe Ratio]]-AVERAGE(Table2[Sharpe Ratio]))/_xlfn.STDEV.P(Table2[Sharpe Ratio])</f>
        <v>0.24234967812044828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0.19311049501523098</v>
      </c>
      <c r="AS311">
        <f>_xlfn.RANK.AVG(Table2[[#This Row],[1Y Return vs Nifty Z-Score]],Table2[1Y Return vs Nifty Z-Score])</f>
        <v>412</v>
      </c>
      <c r="AT311">
        <f>_xlfn.RANK.AVG(Table2[[#This Row],[6M Return vs Nifty Z-Score]],Table2[6M Return vs Nifty Z-Score])</f>
        <v>296</v>
      </c>
      <c r="AU311">
        <f>_xlfn.RANK.AVG(Table2[[#This Row],[Sharpe Ratio Z-Score]],Table2[Sharpe Ratio Z-Score])</f>
        <v>265</v>
      </c>
      <c r="AV311">
        <f>(Table2[[#This Row],[Rank 1Y]]+Table2[[#This Row],[Rank 6M]]+Table2[[#This Row],[Rank Sharpe]])/3</f>
        <v>324.33333333333331</v>
      </c>
    </row>
    <row r="312" spans="1:48" x14ac:dyDescent="0.3">
      <c r="A312" t="s">
        <v>1168</v>
      </c>
      <c r="B312" t="s">
        <v>1169</v>
      </c>
      <c r="C312" t="s">
        <v>10267</v>
      </c>
      <c r="D312" t="s">
        <v>1170</v>
      </c>
      <c r="E312">
        <v>10324.9945071</v>
      </c>
      <c r="F312">
        <v>536.9</v>
      </c>
      <c r="G312">
        <v>2.88033628107025</v>
      </c>
      <c r="H312">
        <f>(Table2[[#This Row],[1Y Return vs Nifty]]-AVERAGE(Table2[1Y Return vs Nifty]))/_xlfn.STDEV.P(Table2[1Y Return vs Nifty])</f>
        <v>-0.48647610044993972</v>
      </c>
      <c r="I312">
        <v>-4.0581467824009403</v>
      </c>
      <c r="J312">
        <f>(Table2[[#This Row],[1M Return vs Nifty]]-AVERAGE(Table2[1M Return vs Nifty]))/_xlfn.STDEV.P(Table2[1M Return vs Nifty])</f>
        <v>-0.60170166817494497</v>
      </c>
      <c r="K312">
        <v>36.117543702986097</v>
      </c>
      <c r="L312">
        <f>(Table2[[#This Row],[6M Return vs Nifty]]-AVERAGE(Table2[6M Return vs Nifty]))/_xlfn.STDEV.P(Table2[6M Return vs Nifty])</f>
        <v>1.0500090576606886</v>
      </c>
      <c r="M312">
        <v>1.31330671199001E-2</v>
      </c>
      <c r="N312">
        <f>(Table2[[#This Row],[1W Return vs Nifty]]-AVERAGE(Table2[1W Return vs Nifty]))/_xlfn.STDEV.P(Table2[1W Return vs Nifty])</f>
        <v>-0.24911487776149435</v>
      </c>
      <c r="O312">
        <v>541.07000000000005</v>
      </c>
      <c r="P312">
        <v>521.16030993497998</v>
      </c>
      <c r="Q312">
        <v>440.61885160530898</v>
      </c>
      <c r="R312">
        <v>44.482958511172001</v>
      </c>
      <c r="S312" s="2">
        <f>(Table2[[#This Row],[Close Price]]-Table2[[#This Row],[20D EMA]])/Table2[[#This Row],[20D EMA]]</f>
        <v>-7.7069510414550287E-3</v>
      </c>
      <c r="T312" s="2">
        <f>(Table2[[#This Row],[Close Price]]-Table2[[#This Row],[50D EMA]])/Table2[[#This Row],[50D EMA]]</f>
        <v>3.0201244732131819E-2</v>
      </c>
      <c r="U312" s="2">
        <f>(Table2[[#This Row],[Close Price]]-Table2[[#This Row],[200D EMA]])/Table2[[#This Row],[200D EMA]]</f>
        <v>0.21851345679811335</v>
      </c>
      <c r="V312">
        <v>0.71276944556236599</v>
      </c>
      <c r="W312">
        <v>527.04999999999995</v>
      </c>
      <c r="X312">
        <v>565.54999999999995</v>
      </c>
      <c r="Y312">
        <v>534</v>
      </c>
      <c r="Z312">
        <v>573.85</v>
      </c>
      <c r="AA312">
        <v>534</v>
      </c>
      <c r="AB312">
        <v>573.85</v>
      </c>
      <c r="AC312" s="2">
        <f>(Table2[[#This Row],[Close Price]]/Table2[[#This Row],[Day Low]])-1</f>
        <v>1.8688928944122996E-2</v>
      </c>
      <c r="AD312" s="2">
        <f>(Table2[[#This Row],[Day High]]/Table2[[#This Row],[Close Price]])-1</f>
        <v>5.3361892344943263E-2</v>
      </c>
      <c r="AE312" s="2">
        <f>(Table2[[#This Row],[Close Price]]/Table2[[#This Row],[Current Week Low]])-1</f>
        <v>5.4307116104868047E-3</v>
      </c>
      <c r="AF312" s="2">
        <f>(Table2[[#This Row],[Current Week High]]/Table2[[#This Row],[Close Price]])-1</f>
        <v>6.8821009498975627E-2</v>
      </c>
      <c r="AG312" s="2">
        <f>(Table2[[#This Row],[Close Price]]/Table2[[#This Row],[Current Month Low]])-1</f>
        <v>5.4307116104868047E-3</v>
      </c>
      <c r="AH312" s="2">
        <f>(Table2[[#This Row],[Current Month High]]/Table2[[#This Row],[Close Price]])-1</f>
        <v>6.8821009498975627E-2</v>
      </c>
      <c r="AI312">
        <v>8.2883218476438696</v>
      </c>
      <c r="AJ312">
        <v>73.417312661498599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0.06</v>
      </c>
      <c r="AM312" t="s">
        <v>10296</v>
      </c>
      <c r="AN312">
        <v>0.45</v>
      </c>
      <c r="AO312" t="s">
        <v>10296</v>
      </c>
      <c r="AP312">
        <v>3.6314059177227E-2</v>
      </c>
      <c r="AQ312">
        <f>(Table2[[#This Row],[Sharpe Ratio]]-AVERAGE(Table2[Sharpe Ratio]))/_xlfn.STDEV.P(Table2[Sharpe Ratio])</f>
        <v>-0.22717573233606164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-0.51445932106175196</v>
      </c>
      <c r="AS312">
        <f>_xlfn.RANK.AVG(Table2[[#This Row],[1Y Return vs Nifty Z-Score]],Table2[1Y Return vs Nifty Z-Score])</f>
        <v>482</v>
      </c>
      <c r="AT312">
        <f>_xlfn.RANK.AVG(Table2[[#This Row],[6M Return vs Nifty Z-Score]],Table2[6M Return vs Nifty Z-Score])</f>
        <v>98</v>
      </c>
      <c r="AU312">
        <f>_xlfn.RANK.AVG(Table2[[#This Row],[Sharpe Ratio Z-Score]],Table2[Sharpe Ratio Z-Score])</f>
        <v>395</v>
      </c>
      <c r="AV312">
        <f>(Table2[[#This Row],[Rank 1Y]]+Table2[[#This Row],[Rank 6M]]+Table2[[#This Row],[Rank Sharpe]])/3</f>
        <v>325</v>
      </c>
    </row>
    <row r="313" spans="1:48" x14ac:dyDescent="0.3">
      <c r="A313" t="s">
        <v>500</v>
      </c>
      <c r="B313" t="s">
        <v>501</v>
      </c>
      <c r="C313" t="s">
        <v>10265</v>
      </c>
      <c r="D313" t="s">
        <v>289</v>
      </c>
      <c r="E313">
        <v>42130.446434489997</v>
      </c>
      <c r="F313">
        <v>3088.9</v>
      </c>
      <c r="G313">
        <v>24.2517354451304</v>
      </c>
      <c r="H313">
        <f>(Table2[[#This Row],[1Y Return vs Nifty]]-AVERAGE(Table2[1Y Return vs Nifty]))/_xlfn.STDEV.P(Table2[1Y Return vs Nifty])</f>
        <v>-0.1864730476623391</v>
      </c>
      <c r="I313">
        <v>19.110585819730499</v>
      </c>
      <c r="J313">
        <f>(Table2[[#This Row],[1M Return vs Nifty]]-AVERAGE(Table2[1M Return vs Nifty]))/_xlfn.STDEV.P(Table2[1M Return vs Nifty])</f>
        <v>1.6885923040869484</v>
      </c>
      <c r="K313">
        <v>21.982794193399801</v>
      </c>
      <c r="L313">
        <f>(Table2[[#This Row],[6M Return vs Nifty]]-AVERAGE(Table2[6M Return vs Nifty]))/_xlfn.STDEV.P(Table2[6M Return vs Nifty])</f>
        <v>0.56460911578702089</v>
      </c>
      <c r="M313">
        <v>4.8828301185115102</v>
      </c>
      <c r="N313">
        <f>(Table2[[#This Row],[1W Return vs Nifty]]-AVERAGE(Table2[1W Return vs Nifty]))/_xlfn.STDEV.P(Table2[1W Return vs Nifty])</f>
        <v>0.79134045012249044</v>
      </c>
      <c r="O313">
        <v>2862.57</v>
      </c>
      <c r="P313">
        <v>2669.7189484761798</v>
      </c>
      <c r="Q313">
        <v>2384.37592973451</v>
      </c>
      <c r="R313">
        <v>83.737981033720203</v>
      </c>
      <c r="S313" s="2">
        <f>(Table2[[#This Row],[Close Price]]-Table2[[#This Row],[20D EMA]])/Table2[[#This Row],[20D EMA]]</f>
        <v>7.9065315433334352E-2</v>
      </c>
      <c r="T313" s="2">
        <f>(Table2[[#This Row],[Close Price]]-Table2[[#This Row],[50D EMA]])/Table2[[#This Row],[50D EMA]]</f>
        <v>0.15701317614840324</v>
      </c>
      <c r="U313" s="2">
        <f>(Table2[[#This Row],[Close Price]]-Table2[[#This Row],[200D EMA]])/Table2[[#This Row],[200D EMA]]</f>
        <v>0.29547524846215661</v>
      </c>
      <c r="V313">
        <v>0.91562889289484295</v>
      </c>
      <c r="W313">
        <v>3040.1</v>
      </c>
      <c r="X313">
        <v>3095.9</v>
      </c>
      <c r="Y313">
        <v>2919</v>
      </c>
      <c r="Z313">
        <v>3169</v>
      </c>
      <c r="AA313">
        <v>3066.05</v>
      </c>
      <c r="AB313">
        <v>3169</v>
      </c>
      <c r="AC313" s="2">
        <f>(Table2[[#This Row],[Close Price]]/Table2[[#This Row],[Day Low]])-1</f>
        <v>1.6052103549225372E-2</v>
      </c>
      <c r="AD313" s="2">
        <f>(Table2[[#This Row],[Day High]]/Table2[[#This Row],[Close Price]])-1</f>
        <v>2.2661788986371167E-3</v>
      </c>
      <c r="AE313" s="2">
        <f>(Table2[[#This Row],[Close Price]]/Table2[[#This Row],[Current Week Low]])-1</f>
        <v>5.8204864679684887E-2</v>
      </c>
      <c r="AF313" s="2">
        <f>(Table2[[#This Row],[Current Week High]]/Table2[[#This Row],[Close Price]])-1</f>
        <v>2.5931561397261049E-2</v>
      </c>
      <c r="AG313" s="2">
        <f>(Table2[[#This Row],[Close Price]]/Table2[[#This Row],[Current Month Low]])-1</f>
        <v>7.4525855742730851E-3</v>
      </c>
      <c r="AH313" s="2">
        <f>(Table2[[#This Row],[Current Month High]]/Table2[[#This Row],[Close Price]])-1</f>
        <v>2.5931561397261049E-2</v>
      </c>
      <c r="AI313">
        <v>2.5931561397261</v>
      </c>
      <c r="AJ313">
        <v>60.725342768686403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0.12</v>
      </c>
      <c r="AM313" t="s">
        <v>10296</v>
      </c>
      <c r="AN313">
        <v>10.26</v>
      </c>
      <c r="AO313" t="s">
        <v>10296</v>
      </c>
      <c r="AP313">
        <v>1.8313653895999999E-2</v>
      </c>
      <c r="AQ313">
        <f>(Table2[[#This Row],[Sharpe Ratio]]-AVERAGE(Table2[Sharpe Ratio]))/_xlfn.STDEV.P(Table2[Sharpe Ratio])</f>
        <v>-0.4352770369750113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2.422791785359109</v>
      </c>
      <c r="AS313">
        <f>_xlfn.RANK.AVG(Table2[[#This Row],[1Y Return vs Nifty Z-Score]],Table2[1Y Return vs Nifty Z-Score])</f>
        <v>347</v>
      </c>
      <c r="AT313">
        <f>_xlfn.RANK.AVG(Table2[[#This Row],[6M Return vs Nifty Z-Score]],Table2[6M Return vs Nifty Z-Score])</f>
        <v>169</v>
      </c>
      <c r="AU313">
        <f>_xlfn.RANK.AVG(Table2[[#This Row],[Sharpe Ratio Z-Score]],Table2[Sharpe Ratio Z-Score])</f>
        <v>461</v>
      </c>
      <c r="AV313">
        <f>(Table2[[#This Row],[Rank 1Y]]+Table2[[#This Row],[Rank 6M]]+Table2[[#This Row],[Rank Sharpe]])/3</f>
        <v>325.66666666666669</v>
      </c>
    </row>
    <row r="314" spans="1:48" x14ac:dyDescent="0.3">
      <c r="A314" t="s">
        <v>873</v>
      </c>
      <c r="B314" t="s">
        <v>874</v>
      </c>
      <c r="C314" t="s">
        <v>10257</v>
      </c>
      <c r="D314" t="s">
        <v>62</v>
      </c>
      <c r="E314">
        <v>17611.125</v>
      </c>
      <c r="F314">
        <v>7044.45</v>
      </c>
      <c r="G314">
        <v>57.247615496321899</v>
      </c>
      <c r="H314">
        <f>(Table2[[#This Row],[1Y Return vs Nifty]]-AVERAGE(Table2[1Y Return vs Nifty]))/_xlfn.STDEV.P(Table2[1Y Return vs Nifty])</f>
        <v>0.27670976356967708</v>
      </c>
      <c r="I314">
        <v>9.1947045926936593</v>
      </c>
      <c r="J314">
        <f>(Table2[[#This Row],[1M Return vs Nifty]]-AVERAGE(Table2[1M Return vs Nifty]))/_xlfn.STDEV.P(Table2[1M Return vs Nifty])</f>
        <v>0.70837973079072591</v>
      </c>
      <c r="K314">
        <v>-6.8574677156602801</v>
      </c>
      <c r="L314">
        <f>(Table2[[#This Row],[6M Return vs Nifty]]-AVERAGE(Table2[6M Return vs Nifty]))/_xlfn.STDEV.P(Table2[6M Return vs Nifty])</f>
        <v>-0.42579127615376661</v>
      </c>
      <c r="M314">
        <v>-1.4967868562986899</v>
      </c>
      <c r="N314">
        <f>(Table2[[#This Row],[1W Return vs Nifty]]-AVERAGE(Table2[1W Return vs Nifty]))/_xlfn.STDEV.P(Table2[1W Return vs Nifty])</f>
        <v>-0.57172308365596691</v>
      </c>
      <c r="O314">
        <v>6805.32</v>
      </c>
      <c r="P314">
        <v>6479.2848865080596</v>
      </c>
      <c r="Q314">
        <v>5614.7054744536699</v>
      </c>
      <c r="R314">
        <v>59.625480778721197</v>
      </c>
      <c r="S314" s="2">
        <f>(Table2[[#This Row],[Close Price]]-Table2[[#This Row],[20D EMA]])/Table2[[#This Row],[20D EMA]]</f>
        <v>3.5138685616547073E-2</v>
      </c>
      <c r="T314" s="2">
        <f>(Table2[[#This Row],[Close Price]]-Table2[[#This Row],[50D EMA]])/Table2[[#This Row],[50D EMA]]</f>
        <v>8.7226464554567507E-2</v>
      </c>
      <c r="U314" s="2">
        <f>(Table2[[#This Row],[Close Price]]-Table2[[#This Row],[200D EMA]])/Table2[[#This Row],[200D EMA]]</f>
        <v>0.25464283604038002</v>
      </c>
      <c r="V314">
        <v>1.71511830808962</v>
      </c>
      <c r="W314">
        <v>6925</v>
      </c>
      <c r="X314">
        <v>7099</v>
      </c>
      <c r="Y314">
        <v>6931</v>
      </c>
      <c r="Z314">
        <v>7234.35</v>
      </c>
      <c r="AA314">
        <v>6968.85</v>
      </c>
      <c r="AB314">
        <v>7123.7</v>
      </c>
      <c r="AC314" s="2">
        <f>(Table2[[#This Row],[Close Price]]/Table2[[#This Row],[Day Low]])-1</f>
        <v>1.7249097472924246E-2</v>
      </c>
      <c r="AD314" s="2">
        <f>(Table2[[#This Row],[Day High]]/Table2[[#This Row],[Close Price]])-1</f>
        <v>7.7436847447280854E-3</v>
      </c>
      <c r="AE314" s="2">
        <f>(Table2[[#This Row],[Close Price]]/Table2[[#This Row],[Current Week Low]])-1</f>
        <v>1.6368489395469643E-2</v>
      </c>
      <c r="AF314" s="2">
        <f>(Table2[[#This Row],[Current Week High]]/Table2[[#This Row],[Close Price]])-1</f>
        <v>2.6957391989438584E-2</v>
      </c>
      <c r="AG314" s="2">
        <f>(Table2[[#This Row],[Close Price]]/Table2[[#This Row],[Current Month Low]])-1</f>
        <v>1.0848274822962134E-2</v>
      </c>
      <c r="AH314" s="2">
        <f>(Table2[[#This Row],[Current Month High]]/Table2[[#This Row],[Close Price]])-1</f>
        <v>1.1249991127767256E-2</v>
      </c>
      <c r="AI314">
        <v>7.4917133346109299</v>
      </c>
      <c r="AJ314">
        <v>87.852000000000004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0.12</v>
      </c>
      <c r="AM314" t="s">
        <v>10296</v>
      </c>
      <c r="AN314">
        <v>6.56</v>
      </c>
      <c r="AO314" t="s">
        <v>10296</v>
      </c>
      <c r="AP314">
        <v>6.7576305193025002E-2</v>
      </c>
      <c r="AQ314">
        <f>(Table2[[#This Row],[Sharpe Ratio]]-AVERAGE(Table2[Sharpe Ratio]))/_xlfn.STDEV.P(Table2[Sharpe Ratio])</f>
        <v>0.13424469571487305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0.12181983026554255</v>
      </c>
      <c r="AS314">
        <f>_xlfn.RANK.AVG(Table2[[#This Row],[1Y Return vs Nifty Z-Score]],Table2[1Y Return vs Nifty Z-Score])</f>
        <v>218</v>
      </c>
      <c r="AT314">
        <f>_xlfn.RANK.AVG(Table2[[#This Row],[6M Return vs Nifty Z-Score]],Table2[6M Return vs Nifty Z-Score])</f>
        <v>473</v>
      </c>
      <c r="AU314">
        <f>_xlfn.RANK.AVG(Table2[[#This Row],[Sharpe Ratio Z-Score]],Table2[Sharpe Ratio Z-Score])</f>
        <v>293</v>
      </c>
      <c r="AV314">
        <f>(Table2[[#This Row],[Rank 1Y]]+Table2[[#This Row],[Rank 6M]]+Table2[[#This Row],[Rank Sharpe]])/3</f>
        <v>328</v>
      </c>
    </row>
    <row r="315" spans="1:48" x14ac:dyDescent="0.3">
      <c r="A315" t="s">
        <v>1562</v>
      </c>
      <c r="B315" t="s">
        <v>1563</v>
      </c>
      <c r="C315" t="s">
        <v>10267</v>
      </c>
      <c r="D315" t="s">
        <v>1564</v>
      </c>
      <c r="E315">
        <v>6086.7507141799997</v>
      </c>
      <c r="F315">
        <v>341.65</v>
      </c>
      <c r="G315">
        <v>22.383984697679999</v>
      </c>
      <c r="H315">
        <f>(Table2[[#This Row],[1Y Return vs Nifty]]-AVERAGE(Table2[1Y Return vs Nifty]))/_xlfn.STDEV.P(Table2[1Y Return vs Nifty])</f>
        <v>-0.2126917768049654</v>
      </c>
      <c r="I315">
        <v>3.96518499008537</v>
      </c>
      <c r="J315">
        <f>(Table2[[#This Row],[1M Return vs Nifty]]-AVERAGE(Table2[1M Return vs Nifty]))/_xlfn.STDEV.P(Table2[1M Return vs Nifty])</f>
        <v>0.19142710203202884</v>
      </c>
      <c r="K315">
        <v>-6.20490835314782</v>
      </c>
      <c r="L315">
        <f>(Table2[[#This Row],[6M Return vs Nifty]]-AVERAGE(Table2[6M Return vs Nifty]))/_xlfn.STDEV.P(Table2[6M Return vs Nifty])</f>
        <v>-0.40338180392238099</v>
      </c>
      <c r="M315">
        <v>-2.35006445606541</v>
      </c>
      <c r="N315">
        <f>(Table2[[#This Row],[1W Return vs Nifty]]-AVERAGE(Table2[1W Return vs Nifty]))/_xlfn.STDEV.P(Table2[1W Return vs Nifty])</f>
        <v>-0.75403364948215867</v>
      </c>
      <c r="O315">
        <v>351.47</v>
      </c>
      <c r="P315">
        <v>333.52518765148699</v>
      </c>
      <c r="Q315">
        <v>287.25939241106198</v>
      </c>
      <c r="R315">
        <v>39.032869318005403</v>
      </c>
      <c r="S315" s="2">
        <f>(Table2[[#This Row],[Close Price]]-Table2[[#This Row],[20D EMA]])/Table2[[#This Row],[20D EMA]]</f>
        <v>-2.7939795715139413E-2</v>
      </c>
      <c r="T315" s="2">
        <f>(Table2[[#This Row],[Close Price]]-Table2[[#This Row],[50D EMA]])/Table2[[#This Row],[50D EMA]]</f>
        <v>2.4360416092480883E-2</v>
      </c>
      <c r="U315" s="2">
        <f>(Table2[[#This Row],[Close Price]]-Table2[[#This Row],[200D EMA]])/Table2[[#This Row],[200D EMA]]</f>
        <v>0.18934318259333435</v>
      </c>
      <c r="V315">
        <v>1.1886255287102501</v>
      </c>
      <c r="W315">
        <v>336</v>
      </c>
      <c r="X315">
        <v>343.4</v>
      </c>
      <c r="Y315">
        <v>340.1</v>
      </c>
      <c r="Z315">
        <v>362</v>
      </c>
      <c r="AA315">
        <v>340.1</v>
      </c>
      <c r="AB315">
        <v>355.45</v>
      </c>
      <c r="AC315" s="2">
        <f>(Table2[[#This Row],[Close Price]]/Table2[[#This Row],[Day Low]])-1</f>
        <v>1.6815476190476186E-2</v>
      </c>
      <c r="AD315" s="2">
        <f>(Table2[[#This Row],[Day High]]/Table2[[#This Row],[Close Price]])-1</f>
        <v>5.1222010829796716E-3</v>
      </c>
      <c r="AE315" s="2">
        <f>(Table2[[#This Row],[Close Price]]/Table2[[#This Row],[Current Week Low]])-1</f>
        <v>4.5574830932078036E-3</v>
      </c>
      <c r="AF315" s="2">
        <f>(Table2[[#This Row],[Current Week High]]/Table2[[#This Row],[Close Price]])-1</f>
        <v>5.9563881164935051E-2</v>
      </c>
      <c r="AG315" s="2">
        <f>(Table2[[#This Row],[Close Price]]/Table2[[#This Row],[Current Month Low]])-1</f>
        <v>4.5574830932078036E-3</v>
      </c>
      <c r="AH315" s="2">
        <f>(Table2[[#This Row],[Current Month High]]/Table2[[#This Row],[Close Price]])-1</f>
        <v>4.0392214254353798E-2</v>
      </c>
      <c r="AI315">
        <v>18.2204009951705</v>
      </c>
      <c r="AJ315">
        <v>67.886977886977803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0.05</v>
      </c>
      <c r="AM315" t="s">
        <v>10296</v>
      </c>
      <c r="AN315">
        <v>-10.73</v>
      </c>
      <c r="AO315" t="s">
        <v>10295</v>
      </c>
      <c r="AP315">
        <v>0.12512571109675699</v>
      </c>
      <c r="AQ315">
        <f>(Table2[[#This Row],[Sharpe Ratio]]-AVERAGE(Table2[Sharpe Ratio]))/_xlfn.STDEV.P(Table2[Sharpe Ratio])</f>
        <v>0.79956896273308442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-0.37911116544439183</v>
      </c>
      <c r="AS315">
        <f>_xlfn.RANK.AVG(Table2[[#This Row],[1Y Return vs Nifty Z-Score]],Table2[1Y Return vs Nifty Z-Score])</f>
        <v>359</v>
      </c>
      <c r="AT315">
        <f>_xlfn.RANK.AVG(Table2[[#This Row],[6M Return vs Nifty Z-Score]],Table2[6M Return vs Nifty Z-Score])</f>
        <v>465</v>
      </c>
      <c r="AU315">
        <f>_xlfn.RANK.AVG(Table2[[#This Row],[Sharpe Ratio Z-Score]],Table2[Sharpe Ratio Z-Score])</f>
        <v>160</v>
      </c>
      <c r="AV315">
        <f>(Table2[[#This Row],[Rank 1Y]]+Table2[[#This Row],[Rank 6M]]+Table2[[#This Row],[Rank Sharpe]])/3</f>
        <v>328</v>
      </c>
    </row>
    <row r="316" spans="1:48" x14ac:dyDescent="0.3">
      <c r="A316" t="s">
        <v>35</v>
      </c>
      <c r="B316" t="s">
        <v>36</v>
      </c>
      <c r="C316" t="s">
        <v>10252</v>
      </c>
      <c r="D316" t="s">
        <v>37</v>
      </c>
      <c r="E316">
        <v>745812.10391341499</v>
      </c>
      <c r="F316">
        <v>1179.1500000000001</v>
      </c>
      <c r="G316">
        <v>55.435413205524398</v>
      </c>
      <c r="H316">
        <f>(Table2[[#This Row],[1Y Return vs Nifty]]-AVERAGE(Table2[1Y Return vs Nifty]))/_xlfn.STDEV.P(Table2[1Y Return vs Nifty])</f>
        <v>0.25127080118193573</v>
      </c>
      <c r="I316">
        <v>14.314912519919099</v>
      </c>
      <c r="J316">
        <f>(Table2[[#This Row],[1M Return vs Nifty]]-AVERAGE(Table2[1M Return vs Nifty]))/_xlfn.STDEV.P(Table2[1M Return vs Nifty])</f>
        <v>1.2145265949214452</v>
      </c>
      <c r="K316">
        <v>10.571966954012501</v>
      </c>
      <c r="L316">
        <f>(Table2[[#This Row],[6M Return vs Nifty]]-AVERAGE(Table2[6M Return vs Nifty]))/_xlfn.STDEV.P(Table2[6M Return vs Nifty])</f>
        <v>0.17275110125534521</v>
      </c>
      <c r="M316">
        <v>0.58672959161087002</v>
      </c>
      <c r="N316">
        <f>(Table2[[#This Row],[1W Return vs Nifty]]-AVERAGE(Table2[1W Return vs Nifty]))/_xlfn.STDEV.P(Table2[1W Return vs Nifty])</f>
        <v>-0.12656073246988558</v>
      </c>
      <c r="O316">
        <v>1116.43</v>
      </c>
      <c r="P316">
        <v>1060.6573787171001</v>
      </c>
      <c r="Q316">
        <v>927.78538138841304</v>
      </c>
      <c r="R316">
        <v>70.4746311133039</v>
      </c>
      <c r="S316" s="2">
        <f>(Table2[[#This Row],[Close Price]]-Table2[[#This Row],[20D EMA]])/Table2[[#This Row],[20D EMA]]</f>
        <v>5.6179070788137206E-2</v>
      </c>
      <c r="T316" s="2">
        <f>(Table2[[#This Row],[Close Price]]-Table2[[#This Row],[50D EMA]])/Table2[[#This Row],[50D EMA]]</f>
        <v>0.11171620889133939</v>
      </c>
      <c r="U316" s="2">
        <f>(Table2[[#This Row],[Close Price]]-Table2[[#This Row],[200D EMA]])/Table2[[#This Row],[200D EMA]]</f>
        <v>0.27092970384532761</v>
      </c>
      <c r="V316">
        <v>1.437201879159</v>
      </c>
      <c r="W316">
        <v>1160</v>
      </c>
      <c r="X316">
        <v>1185</v>
      </c>
      <c r="Y316">
        <v>1163.8</v>
      </c>
      <c r="Z316">
        <v>1222</v>
      </c>
      <c r="AA316">
        <v>1176.05</v>
      </c>
      <c r="AB316">
        <v>1222</v>
      </c>
      <c r="AC316" s="2">
        <f>(Table2[[#This Row],[Close Price]]/Table2[[#This Row],[Day Low]])-1</f>
        <v>1.6508620689655196E-2</v>
      </c>
      <c r="AD316" s="2">
        <f>(Table2[[#This Row],[Day High]]/Table2[[#This Row],[Close Price]])-1</f>
        <v>4.9612008650297135E-3</v>
      </c>
      <c r="AE316" s="2">
        <f>(Table2[[#This Row],[Close Price]]/Table2[[#This Row],[Current Week Low]])-1</f>
        <v>1.3189551469324767E-2</v>
      </c>
      <c r="AF316" s="2">
        <f>(Table2[[#This Row],[Current Week High]]/Table2[[#This Row],[Close Price]])-1</f>
        <v>3.6339736250688981E-2</v>
      </c>
      <c r="AG316" s="2">
        <f>(Table2[[#This Row],[Close Price]]/Table2[[#This Row],[Current Month Low]])-1</f>
        <v>2.6359423493900191E-3</v>
      </c>
      <c r="AH316" s="2">
        <f>(Table2[[#This Row],[Current Month High]]/Table2[[#This Row],[Close Price]])-1</f>
        <v>3.6339736250688981E-2</v>
      </c>
      <c r="AI316">
        <v>3.6339736250688901</v>
      </c>
      <c r="AJ316">
        <v>97.396836025780502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0.15</v>
      </c>
      <c r="AM316" t="s">
        <v>10296</v>
      </c>
      <c r="AN316">
        <v>11.21</v>
      </c>
      <c r="AO316" t="s">
        <v>10296</v>
      </c>
      <c r="AP316">
        <v>7.4131970071089999E-3</v>
      </c>
      <c r="AQ316">
        <f>(Table2[[#This Row],[Sharpe Ratio]]-AVERAGE(Table2[Sharpe Ratio]))/_xlfn.STDEV.P(Table2[Sharpe Ratio])</f>
        <v>-0.56129638288966155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0.95069138199917891</v>
      </c>
      <c r="AS316">
        <f>_xlfn.RANK.AVG(Table2[[#This Row],[1Y Return vs Nifty Z-Score]],Table2[1Y Return vs Nifty Z-Score])</f>
        <v>224</v>
      </c>
      <c r="AT316">
        <f>_xlfn.RANK.AVG(Table2[[#This Row],[6M Return vs Nifty Z-Score]],Table2[6M Return vs Nifty Z-Score])</f>
        <v>269</v>
      </c>
      <c r="AU316">
        <f>_xlfn.RANK.AVG(Table2[[#This Row],[Sharpe Ratio Z-Score]],Table2[Sharpe Ratio Z-Score])</f>
        <v>492</v>
      </c>
      <c r="AV316">
        <f>(Table2[[#This Row],[Rank 1Y]]+Table2[[#This Row],[Rank 6M]]+Table2[[#This Row],[Rank Sharpe]])/3</f>
        <v>328.33333333333331</v>
      </c>
    </row>
    <row r="317" spans="1:48" x14ac:dyDescent="0.3">
      <c r="A317" t="s">
        <v>44</v>
      </c>
      <c r="B317" t="s">
        <v>45</v>
      </c>
      <c r="C317" t="s">
        <v>10255</v>
      </c>
      <c r="D317" t="s">
        <v>46</v>
      </c>
      <c r="E317">
        <v>519651.82255699998</v>
      </c>
      <c r="F317">
        <v>3779.3</v>
      </c>
      <c r="G317">
        <v>14.9816017075571</v>
      </c>
      <c r="H317">
        <f>(Table2[[#This Row],[1Y Return vs Nifty]]-AVERAGE(Table2[1Y Return vs Nifty]))/_xlfn.STDEV.P(Table2[1Y Return vs Nifty])</f>
        <v>-0.31660343358944237</v>
      </c>
      <c r="I317">
        <v>4.1507310264590904</v>
      </c>
      <c r="J317">
        <f>(Table2[[#This Row],[1M Return vs Nifty]]-AVERAGE(Table2[1M Return vs Nifty]))/_xlfn.STDEV.P(Table2[1M Return vs Nifty])</f>
        <v>0.20976884631219389</v>
      </c>
      <c r="K317">
        <v>-4.0498427237249404</v>
      </c>
      <c r="L317">
        <f>(Table2[[#This Row],[6M Return vs Nifty]]-AVERAGE(Table2[6M Return vs Nifty]))/_xlfn.STDEV.P(Table2[6M Return vs Nifty])</f>
        <v>-0.3293749224741917</v>
      </c>
      <c r="M317">
        <v>4.5991304256998102</v>
      </c>
      <c r="N317">
        <f>(Table2[[#This Row],[1W Return vs Nifty]]-AVERAGE(Table2[1W Return vs Nifty]))/_xlfn.STDEV.P(Table2[1W Return vs Nifty])</f>
        <v>0.73072541518502332</v>
      </c>
      <c r="O317">
        <v>3671.34</v>
      </c>
      <c r="P317">
        <v>3623.9350619693</v>
      </c>
      <c r="Q317">
        <v>3391.7572059694598</v>
      </c>
      <c r="R317">
        <v>65.255511115481298</v>
      </c>
      <c r="S317" s="2">
        <f>(Table2[[#This Row],[Close Price]]-Table2[[#This Row],[20D EMA]])/Table2[[#This Row],[20D EMA]]</f>
        <v>2.9406156880049255E-2</v>
      </c>
      <c r="T317" s="2">
        <f>(Table2[[#This Row],[Close Price]]-Table2[[#This Row],[50D EMA]])/Table2[[#This Row],[50D EMA]]</f>
        <v>4.2871887981975193E-2</v>
      </c>
      <c r="U317" s="2">
        <f>(Table2[[#This Row],[Close Price]]-Table2[[#This Row],[200D EMA]])/Table2[[#This Row],[200D EMA]]</f>
        <v>0.11426018152138626</v>
      </c>
      <c r="V317">
        <v>0.99818096263139799</v>
      </c>
      <c r="W317">
        <v>3685</v>
      </c>
      <c r="X317">
        <v>3748.9</v>
      </c>
      <c r="Y317">
        <v>3686.6</v>
      </c>
      <c r="Z317">
        <v>3838.95</v>
      </c>
      <c r="AA317">
        <v>3765.85</v>
      </c>
      <c r="AB317">
        <v>3838.95</v>
      </c>
      <c r="AC317" s="2">
        <f>(Table2[[#This Row],[Close Price]]/Table2[[#This Row],[Day Low]])-1</f>
        <v>2.5590230664857661E-2</v>
      </c>
      <c r="AD317" s="2">
        <f>(Table2[[#This Row],[Day High]]/Table2[[#This Row],[Close Price]])-1</f>
        <v>-8.0438176381869564E-3</v>
      </c>
      <c r="AE317" s="2">
        <f>(Table2[[#This Row],[Close Price]]/Table2[[#This Row],[Current Week Low]])-1</f>
        <v>2.5145120164921764E-2</v>
      </c>
      <c r="AF317" s="2">
        <f>(Table2[[#This Row],[Current Week High]]/Table2[[#This Row],[Close Price]])-1</f>
        <v>1.5783346122297592E-2</v>
      </c>
      <c r="AG317" s="2">
        <f>(Table2[[#This Row],[Close Price]]/Table2[[#This Row],[Current Month Low]])-1</f>
        <v>3.5715708273034164E-3</v>
      </c>
      <c r="AH317" s="2">
        <f>(Table2[[#This Row],[Current Month High]]/Table2[[#This Row],[Close Price]])-1</f>
        <v>1.5783346122297592E-2</v>
      </c>
      <c r="AI317">
        <v>3.7202656576614501</v>
      </c>
      <c r="AJ317">
        <v>46.1276727371148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-0.01</v>
      </c>
      <c r="AM317" t="s">
        <v>10295</v>
      </c>
      <c r="AN317">
        <v>3.5</v>
      </c>
      <c r="AO317" t="s">
        <v>10296</v>
      </c>
      <c r="AP317">
        <v>0.12833048173518</v>
      </c>
      <c r="AQ317">
        <f>(Table2[[#This Row],[Sharpe Ratio]]-AVERAGE(Table2[Sharpe Ratio]))/_xlfn.STDEV.P(Table2[Sharpe Ratio])</f>
        <v>0.83661907024482851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1.1311349756784115</v>
      </c>
      <c r="AS317">
        <f>_xlfn.RANK.AVG(Table2[[#This Row],[1Y Return vs Nifty Z-Score]],Table2[1Y Return vs Nifty Z-Score])</f>
        <v>404</v>
      </c>
      <c r="AT317">
        <f>_xlfn.RANK.AVG(Table2[[#This Row],[6M Return vs Nifty Z-Score]],Table2[6M Return vs Nifty Z-Score])</f>
        <v>432</v>
      </c>
      <c r="AU317">
        <f>_xlfn.RANK.AVG(Table2[[#This Row],[Sharpe Ratio Z-Score]],Table2[Sharpe Ratio Z-Score])</f>
        <v>152</v>
      </c>
      <c r="AV317">
        <f>(Table2[[#This Row],[Rank 1Y]]+Table2[[#This Row],[Rank 6M]]+Table2[[#This Row],[Rank Sharpe]])/3</f>
        <v>329.33333333333331</v>
      </c>
    </row>
    <row r="318" spans="1:48" x14ac:dyDescent="0.3">
      <c r="A318" t="s">
        <v>194</v>
      </c>
      <c r="B318" t="s">
        <v>195</v>
      </c>
      <c r="C318" t="s">
        <v>10256</v>
      </c>
      <c r="D318" t="s">
        <v>196</v>
      </c>
      <c r="E318">
        <v>136150.34469319999</v>
      </c>
      <c r="F318">
        <v>4968.8</v>
      </c>
      <c r="G318">
        <v>18.717898625676501</v>
      </c>
      <c r="H318">
        <f>(Table2[[#This Row],[1Y Return vs Nifty]]-AVERAGE(Table2[1Y Return vs Nifty]))/_xlfn.STDEV.P(Table2[1Y Return vs Nifty])</f>
        <v>-0.26415480947494269</v>
      </c>
      <c r="I318">
        <v>3.1857312121255501</v>
      </c>
      <c r="J318">
        <f>(Table2[[#This Row],[1M Return vs Nifty]]-AVERAGE(Table2[1M Return vs Nifty]))/_xlfn.STDEV.P(Table2[1M Return vs Nifty])</f>
        <v>0.11437591757691083</v>
      </c>
      <c r="K318">
        <v>11.058556717035801</v>
      </c>
      <c r="L318">
        <f>(Table2[[#This Row],[6M Return vs Nifty]]-AVERAGE(Table2[6M Return vs Nifty]))/_xlfn.STDEV.P(Table2[6M Return vs Nifty])</f>
        <v>0.18946102897834061</v>
      </c>
      <c r="M318">
        <v>-0.74679889855942305</v>
      </c>
      <c r="N318">
        <f>(Table2[[#This Row],[1W Return vs Nifty]]-AVERAGE(Table2[1W Return vs Nifty]))/_xlfn.STDEV.P(Table2[1W Return vs Nifty])</f>
        <v>-0.41148129484578722</v>
      </c>
      <c r="O318">
        <v>4892.0200000000004</v>
      </c>
      <c r="P318">
        <v>4778.5995039018298</v>
      </c>
      <c r="Q318">
        <v>4261.7910601204603</v>
      </c>
      <c r="R318">
        <v>62.7463588863422</v>
      </c>
      <c r="S318" s="2">
        <f>(Table2[[#This Row],[Close Price]]-Table2[[#This Row],[20D EMA]])/Table2[[#This Row],[20D EMA]]</f>
        <v>1.5694948099149172E-2</v>
      </c>
      <c r="T318" s="2">
        <f>(Table2[[#This Row],[Close Price]]-Table2[[#This Row],[50D EMA]])/Table2[[#This Row],[50D EMA]]</f>
        <v>3.9802560549982796E-2</v>
      </c>
      <c r="U318" s="2">
        <f>(Table2[[#This Row],[Close Price]]-Table2[[#This Row],[200D EMA]])/Table2[[#This Row],[200D EMA]]</f>
        <v>0.16589479162771442</v>
      </c>
      <c r="V318">
        <v>0.94801412064008805</v>
      </c>
      <c r="W318">
        <v>4769</v>
      </c>
      <c r="X318">
        <v>4884</v>
      </c>
      <c r="Y318">
        <v>4903.5</v>
      </c>
      <c r="Z318">
        <v>5047.95</v>
      </c>
      <c r="AA318">
        <v>4903.5</v>
      </c>
      <c r="AB318">
        <v>5023</v>
      </c>
      <c r="AC318" s="2">
        <f>(Table2[[#This Row],[Close Price]]/Table2[[#This Row],[Day Low]])-1</f>
        <v>4.189557559236734E-2</v>
      </c>
      <c r="AD318" s="2">
        <f>(Table2[[#This Row],[Day High]]/Table2[[#This Row],[Close Price]])-1</f>
        <v>-1.7066494928352993E-2</v>
      </c>
      <c r="AE318" s="2">
        <f>(Table2[[#This Row],[Close Price]]/Table2[[#This Row],[Current Week Low]])-1</f>
        <v>1.331701845620481E-2</v>
      </c>
      <c r="AF318" s="2">
        <f>(Table2[[#This Row],[Current Week High]]/Table2[[#This Row],[Close Price]])-1</f>
        <v>1.5929399452583981E-2</v>
      </c>
      <c r="AG318" s="2">
        <f>(Table2[[#This Row],[Close Price]]/Table2[[#This Row],[Current Month Low]])-1</f>
        <v>1.331701845620481E-2</v>
      </c>
      <c r="AH318" s="2">
        <f>(Table2[[#This Row],[Current Month High]]/Table2[[#This Row],[Close Price]])-1</f>
        <v>1.0908066333923605E-2</v>
      </c>
      <c r="AI318">
        <v>1.81331508613749</v>
      </c>
      <c r="AJ318">
        <v>51.723716754709997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-0.09</v>
      </c>
      <c r="AM318" t="s">
        <v>10295</v>
      </c>
      <c r="AN318">
        <v>1.79</v>
      </c>
      <c r="AO318" t="s">
        <v>10296</v>
      </c>
      <c r="AP318">
        <v>5.2312168616246997E-2</v>
      </c>
      <c r="AQ318">
        <f>(Table2[[#This Row],[Sharpe Ratio]]-AVERAGE(Table2[Sharpe Ratio]))/_xlfn.STDEV.P(Table2[Sharpe Ratio])</f>
        <v>-4.2222816332060542E-2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-0.41402197409753899</v>
      </c>
      <c r="AS318">
        <f>_xlfn.RANK.AVG(Table2[[#This Row],[1Y Return vs Nifty Z-Score]],Table2[1Y Return vs Nifty Z-Score])</f>
        <v>378</v>
      </c>
      <c r="AT318">
        <f>_xlfn.RANK.AVG(Table2[[#This Row],[6M Return vs Nifty Z-Score]],Table2[6M Return vs Nifty Z-Score])</f>
        <v>260</v>
      </c>
      <c r="AU318">
        <f>_xlfn.RANK.AVG(Table2[[#This Row],[Sharpe Ratio Z-Score]],Table2[Sharpe Ratio Z-Score])</f>
        <v>350</v>
      </c>
      <c r="AV318">
        <f>(Table2[[#This Row],[Rank 1Y]]+Table2[[#This Row],[Rank 6M]]+Table2[[#This Row],[Rank Sharpe]])/3</f>
        <v>329.33333333333331</v>
      </c>
    </row>
    <row r="319" spans="1:48" x14ac:dyDescent="0.3">
      <c r="A319" t="s">
        <v>1049</v>
      </c>
      <c r="B319" t="s">
        <v>1050</v>
      </c>
      <c r="C319" t="s">
        <v>10251</v>
      </c>
      <c r="D319" t="s">
        <v>295</v>
      </c>
      <c r="E319">
        <v>12462.78169321</v>
      </c>
      <c r="F319">
        <v>2304.85</v>
      </c>
      <c r="G319">
        <v>25.276884802045899</v>
      </c>
      <c r="H319">
        <f>(Table2[[#This Row],[1Y Return vs Nifty]]-AVERAGE(Table2[1Y Return vs Nifty]))/_xlfn.STDEV.P(Table2[1Y Return vs Nifty])</f>
        <v>-0.1720824158521817</v>
      </c>
      <c r="I319">
        <v>-1.31126322732996</v>
      </c>
      <c r="J319">
        <f>(Table2[[#This Row],[1M Return vs Nifty]]-AVERAGE(Table2[1M Return vs Nifty]))/_xlfn.STDEV.P(Table2[1M Return vs Nifty])</f>
        <v>-0.33016455146163709</v>
      </c>
      <c r="K319">
        <v>10.330332873743901</v>
      </c>
      <c r="L319">
        <f>(Table2[[#This Row],[6M Return vs Nifty]]-AVERAGE(Table2[6M Return vs Nifty]))/_xlfn.STDEV.P(Table2[6M Return vs Nifty])</f>
        <v>0.16445317079414185</v>
      </c>
      <c r="M319">
        <v>-3.6043729847291299</v>
      </c>
      <c r="N319">
        <f>(Table2[[#This Row],[1W Return vs Nifty]]-AVERAGE(Table2[1W Return vs Nifty]))/_xlfn.STDEV.P(Table2[1W Return vs Nifty])</f>
        <v>-1.0220281422988209</v>
      </c>
      <c r="O319">
        <v>2363.14</v>
      </c>
      <c r="P319">
        <v>2252.5121294288401</v>
      </c>
      <c r="Q319">
        <v>1988.8018677463499</v>
      </c>
      <c r="R319">
        <v>38.936355291345201</v>
      </c>
      <c r="S319" s="2">
        <f>(Table2[[#This Row],[Close Price]]-Table2[[#This Row],[20D EMA]])/Table2[[#This Row],[20D EMA]]</f>
        <v>-2.4666333776246843E-2</v>
      </c>
      <c r="T319" s="2">
        <f>(Table2[[#This Row],[Close Price]]-Table2[[#This Row],[50D EMA]])/Table2[[#This Row],[50D EMA]]</f>
        <v>2.3235333513800378E-2</v>
      </c>
      <c r="U319" s="2">
        <f>(Table2[[#This Row],[Close Price]]-Table2[[#This Row],[200D EMA]])/Table2[[#This Row],[200D EMA]]</f>
        <v>0.15891383519856916</v>
      </c>
      <c r="V319">
        <v>0.96732167333720898</v>
      </c>
      <c r="W319">
        <v>2270.3000000000002</v>
      </c>
      <c r="X319">
        <v>2304.9</v>
      </c>
      <c r="Y319">
        <v>2295.3000000000002</v>
      </c>
      <c r="Z319">
        <v>2502</v>
      </c>
      <c r="AA319">
        <v>2295.3000000000002</v>
      </c>
      <c r="AB319">
        <v>2406.1999999999998</v>
      </c>
      <c r="AC319" s="2">
        <f>(Table2[[#This Row],[Close Price]]/Table2[[#This Row],[Day Low]])-1</f>
        <v>1.5218253094304579E-2</v>
      </c>
      <c r="AD319" s="2">
        <f>(Table2[[#This Row],[Day High]]/Table2[[#This Row],[Close Price]])-1</f>
        <v>2.16933856866941E-5</v>
      </c>
      <c r="AE319" s="2">
        <f>(Table2[[#This Row],[Close Price]]/Table2[[#This Row],[Current Week Low]])-1</f>
        <v>4.160676164335797E-3</v>
      </c>
      <c r="AF319" s="2">
        <f>(Table2[[#This Row],[Current Week High]]/Table2[[#This Row],[Close Price]])-1</f>
        <v>8.553701976267436E-2</v>
      </c>
      <c r="AG319" s="2">
        <f>(Table2[[#This Row],[Close Price]]/Table2[[#This Row],[Current Month Low]])-1</f>
        <v>4.160676164335797E-3</v>
      </c>
      <c r="AH319" s="2">
        <f>(Table2[[#This Row],[Current Month High]]/Table2[[#This Row],[Close Price]])-1</f>
        <v>4.3972492786949147E-2</v>
      </c>
      <c r="AI319">
        <v>19.220339718419801</v>
      </c>
      <c r="AJ319">
        <v>56.245127614140898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-0.06</v>
      </c>
      <c r="AM319" t="s">
        <v>10295</v>
      </c>
      <c r="AN319">
        <v>-8.1199999999999992</v>
      </c>
      <c r="AO319" t="s">
        <v>10295</v>
      </c>
      <c r="AP319">
        <v>4.1246033750710002E-2</v>
      </c>
      <c r="AQ319">
        <f>(Table2[[#This Row],[Sharpe Ratio]]-AVERAGE(Table2[Sharpe Ratio]))/_xlfn.STDEV.P(Table2[Sharpe Ratio])</f>
        <v>-0.17015755262550022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-1.5299794914439979</v>
      </c>
      <c r="AS319">
        <f>_xlfn.RANK.AVG(Table2[[#This Row],[1Y Return vs Nifty Z-Score]],Table2[1Y Return vs Nifty Z-Score])</f>
        <v>337</v>
      </c>
      <c r="AT319">
        <f>_xlfn.RANK.AVG(Table2[[#This Row],[6M Return vs Nifty Z-Score]],Table2[6M Return vs Nifty Z-Score])</f>
        <v>273</v>
      </c>
      <c r="AU319">
        <f>_xlfn.RANK.AVG(Table2[[#This Row],[Sharpe Ratio Z-Score]],Table2[Sharpe Ratio Z-Score])</f>
        <v>383</v>
      </c>
      <c r="AV319">
        <f>(Table2[[#This Row],[Rank 1Y]]+Table2[[#This Row],[Rank 6M]]+Table2[[#This Row],[Rank Sharpe]])/3</f>
        <v>331</v>
      </c>
    </row>
    <row r="320" spans="1:48" x14ac:dyDescent="0.3">
      <c r="A320" t="s">
        <v>631</v>
      </c>
      <c r="B320" t="s">
        <v>632</v>
      </c>
      <c r="C320" t="s">
        <v>10253</v>
      </c>
      <c r="D320" t="s">
        <v>633</v>
      </c>
      <c r="E320">
        <v>29239.789523340001</v>
      </c>
      <c r="F320">
        <v>304.3</v>
      </c>
      <c r="G320">
        <v>142.31090049975899</v>
      </c>
      <c r="H320">
        <f>(Table2[[#This Row],[1Y Return vs Nifty]]-AVERAGE(Table2[1Y Return vs Nifty]))/_xlfn.STDEV.P(Table2[1Y Return vs Nifty])</f>
        <v>1.4707937346410727</v>
      </c>
      <c r="I320">
        <v>-3.8091072068170502</v>
      </c>
      <c r="J320">
        <f>(Table2[[#This Row],[1M Return vs Nifty]]-AVERAGE(Table2[1M Return vs Nifty]))/_xlfn.STDEV.P(Table2[1M Return vs Nifty])</f>
        <v>-0.57708341008507558</v>
      </c>
      <c r="K320">
        <v>-26.294541187561599</v>
      </c>
      <c r="L320">
        <f>(Table2[[#This Row],[6M Return vs Nifty]]-AVERAGE(Table2[6M Return vs Nifty]))/_xlfn.STDEV.P(Table2[6M Return vs Nifty])</f>
        <v>-1.093277765890029</v>
      </c>
      <c r="M320">
        <v>0.34491339053611803</v>
      </c>
      <c r="N320">
        <f>(Table2[[#This Row],[1W Return vs Nifty]]-AVERAGE(Table2[1W Return vs Nifty]))/_xlfn.STDEV.P(Table2[1W Return vs Nifty])</f>
        <v>-0.17822697620572361</v>
      </c>
      <c r="O320">
        <v>306.51</v>
      </c>
      <c r="P320">
        <v>303.640305573624</v>
      </c>
      <c r="Q320">
        <v>274.58521704372703</v>
      </c>
      <c r="R320">
        <v>46.010235046094699</v>
      </c>
      <c r="S320" s="2">
        <f>(Table2[[#This Row],[Close Price]]-Table2[[#This Row],[20D EMA]])/Table2[[#This Row],[20D EMA]]</f>
        <v>-7.2102052135329343E-3</v>
      </c>
      <c r="T320" s="2">
        <f>(Table2[[#This Row],[Close Price]]-Table2[[#This Row],[50D EMA]])/Table2[[#This Row],[50D EMA]]</f>
        <v>2.1726181085536078E-3</v>
      </c>
      <c r="U320" s="2">
        <f>(Table2[[#This Row],[Close Price]]-Table2[[#This Row],[200D EMA]])/Table2[[#This Row],[200D EMA]]</f>
        <v>0.10821698005519713</v>
      </c>
      <c r="V320">
        <v>0.65544600375253803</v>
      </c>
      <c r="W320">
        <v>295.3</v>
      </c>
      <c r="X320">
        <v>303.60000000000002</v>
      </c>
      <c r="Y320">
        <v>302.05</v>
      </c>
      <c r="Z320">
        <v>321.5</v>
      </c>
      <c r="AA320">
        <v>302.05</v>
      </c>
      <c r="AB320">
        <v>310.89999999999998</v>
      </c>
      <c r="AC320" s="2">
        <f>(Table2[[#This Row],[Close Price]]/Table2[[#This Row],[Day Low]])-1</f>
        <v>3.0477480528276368E-2</v>
      </c>
      <c r="AD320" s="2">
        <f>(Table2[[#This Row],[Day High]]/Table2[[#This Row],[Close Price]])-1</f>
        <v>-2.3003614853762677E-3</v>
      </c>
      <c r="AE320" s="2">
        <f>(Table2[[#This Row],[Close Price]]/Table2[[#This Row],[Current Week Low]])-1</f>
        <v>7.4490978314849521E-3</v>
      </c>
      <c r="AF320" s="2">
        <f>(Table2[[#This Row],[Current Week High]]/Table2[[#This Row],[Close Price]])-1</f>
        <v>5.6523167926388451E-2</v>
      </c>
      <c r="AG320" s="2">
        <f>(Table2[[#This Row],[Close Price]]/Table2[[#This Row],[Current Month Low]])-1</f>
        <v>7.4490978314849521E-3</v>
      </c>
      <c r="AH320" s="2">
        <f>(Table2[[#This Row],[Current Month High]]/Table2[[#This Row],[Close Price]])-1</f>
        <v>2.1689122576404651E-2</v>
      </c>
      <c r="AI320">
        <v>26.289845547157402</v>
      </c>
      <c r="AJ320">
        <v>179.55902618281999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-0.06</v>
      </c>
      <c r="AM320" t="s">
        <v>10295</v>
      </c>
      <c r="AN320">
        <v>-4.59</v>
      </c>
      <c r="AO320" t="s">
        <v>10295</v>
      </c>
      <c r="AP320">
        <v>7.2401494809212999E-2</v>
      </c>
      <c r="AQ320">
        <f>(Table2[[#This Row],[Sharpe Ratio]]-AVERAGE(Table2[Sharpe Ratio]))/_xlfn.STDEV.P(Table2[Sharpe Ratio])</f>
        <v>0.19002834272565791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-0.18776607481409749</v>
      </c>
      <c r="AS320">
        <f>_xlfn.RANK.AVG(Table2[[#This Row],[1Y Return vs Nifty Z-Score]],Table2[1Y Return vs Nifty Z-Score])</f>
        <v>60</v>
      </c>
      <c r="AT320">
        <f>_xlfn.RANK.AVG(Table2[[#This Row],[6M Return vs Nifty Z-Score]],Table2[6M Return vs Nifty Z-Score])</f>
        <v>655</v>
      </c>
      <c r="AU320">
        <f>_xlfn.RANK.AVG(Table2[[#This Row],[Sharpe Ratio Z-Score]],Table2[Sharpe Ratio Z-Score])</f>
        <v>279</v>
      </c>
      <c r="AV320">
        <f>(Table2[[#This Row],[Rank 1Y]]+Table2[[#This Row],[Rank 6M]]+Table2[[#This Row],[Rank Sharpe]])/3</f>
        <v>331.33333333333331</v>
      </c>
    </row>
    <row r="321" spans="1:48" x14ac:dyDescent="0.3">
      <c r="A321" t="s">
        <v>461</v>
      </c>
      <c r="B321" t="s">
        <v>462</v>
      </c>
      <c r="C321" t="s">
        <v>10252</v>
      </c>
      <c r="D321" t="s">
        <v>59</v>
      </c>
      <c r="E321">
        <v>47692.381697500001</v>
      </c>
      <c r="F321">
        <v>4328.2</v>
      </c>
      <c r="G321">
        <v>38.714361088948898</v>
      </c>
      <c r="H321">
        <f>(Table2[[#This Row],[1Y Return vs Nifty]]-AVERAGE(Table2[1Y Return vs Nifty]))/_xlfn.STDEV.P(Table2[1Y Return vs Nifty])</f>
        <v>1.6547438322795312E-2</v>
      </c>
      <c r="I321">
        <v>-10.8100929235877</v>
      </c>
      <c r="J321">
        <f>(Table2[[#This Row],[1M Return vs Nifty]]-AVERAGE(Table2[1M Return vs Nifty]))/_xlfn.STDEV.P(Table2[1M Return vs Nifty])</f>
        <v>-1.2691504153185138</v>
      </c>
      <c r="K321">
        <v>7.56693775457875</v>
      </c>
      <c r="L321">
        <f>(Table2[[#This Row],[6M Return vs Nifty]]-AVERAGE(Table2[6M Return vs Nifty]))/_xlfn.STDEV.P(Table2[6M Return vs Nifty])</f>
        <v>6.9555710509682858E-2</v>
      </c>
      <c r="M321">
        <v>-5.9896687361036598</v>
      </c>
      <c r="N321">
        <f>(Table2[[#This Row],[1W Return vs Nifty]]-AVERAGE(Table2[1W Return vs Nifty]))/_xlfn.STDEV.P(Table2[1W Return vs Nifty])</f>
        <v>-1.5316684026487828</v>
      </c>
      <c r="O321">
        <v>4422.91</v>
      </c>
      <c r="P321">
        <v>4468.59093395527</v>
      </c>
      <c r="Q321">
        <v>4014.57053569249</v>
      </c>
      <c r="R321">
        <v>41.884866193925497</v>
      </c>
      <c r="S321" s="2">
        <f>(Table2[[#This Row],[Close Price]]-Table2[[#This Row],[20D EMA]])/Table2[[#This Row],[20D EMA]]</f>
        <v>-2.1413503779186112E-2</v>
      </c>
      <c r="T321" s="2">
        <f>(Table2[[#This Row],[Close Price]]-Table2[[#This Row],[50D EMA]])/Table2[[#This Row],[50D EMA]]</f>
        <v>-3.141727135694794E-2</v>
      </c>
      <c r="U321" s="2">
        <f>(Table2[[#This Row],[Close Price]]-Table2[[#This Row],[200D EMA]])/Table2[[#This Row],[200D EMA]]</f>
        <v>7.8122793339689217E-2</v>
      </c>
      <c r="V321">
        <v>0.255531579636678</v>
      </c>
      <c r="W321">
        <v>4312.75</v>
      </c>
      <c r="X321">
        <v>4405.1000000000004</v>
      </c>
      <c r="Y321">
        <v>4244.8500000000004</v>
      </c>
      <c r="Z321">
        <v>4418</v>
      </c>
      <c r="AA321">
        <v>4244.8500000000004</v>
      </c>
      <c r="AB321">
        <v>4372.55</v>
      </c>
      <c r="AC321" s="2">
        <f>(Table2[[#This Row],[Close Price]]/Table2[[#This Row],[Day Low]])-1</f>
        <v>3.5824010202307743E-3</v>
      </c>
      <c r="AD321" s="2">
        <f>(Table2[[#This Row],[Day High]]/Table2[[#This Row],[Close Price]])-1</f>
        <v>1.7767201145973077E-2</v>
      </c>
      <c r="AE321" s="2">
        <f>(Table2[[#This Row],[Close Price]]/Table2[[#This Row],[Current Week Low]])-1</f>
        <v>1.9635558382510521E-2</v>
      </c>
      <c r="AF321" s="2">
        <f>(Table2[[#This Row],[Current Week High]]/Table2[[#This Row],[Close Price]])-1</f>
        <v>2.0747654914283098E-2</v>
      </c>
      <c r="AG321" s="2">
        <f>(Table2[[#This Row],[Close Price]]/Table2[[#This Row],[Current Month Low]])-1</f>
        <v>1.9635558382510521E-2</v>
      </c>
      <c r="AH321" s="2">
        <f>(Table2[[#This Row],[Current Month High]]/Table2[[#This Row],[Close Price]])-1</f>
        <v>1.0246753846864909E-2</v>
      </c>
      <c r="AI321">
        <v>15.4752553024351</v>
      </c>
      <c r="AJ321">
        <v>73.607155749869605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-0.15</v>
      </c>
      <c r="AM321" t="s">
        <v>10295</v>
      </c>
      <c r="AN321">
        <v>1.84</v>
      </c>
      <c r="AO321" t="s">
        <v>10296</v>
      </c>
      <c r="AP321">
        <v>3.1707307562788001E-2</v>
      </c>
      <c r="AQ321">
        <f>(Table2[[#This Row],[Sharpe Ratio]]-AVERAGE(Table2[Sharpe Ratio]))/_xlfn.STDEV.P(Table2[Sharpe Ratio])</f>
        <v>-0.28043403436508102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282</v>
      </c>
      <c r="AT321">
        <f>_xlfn.RANK.AVG(Table2[[#This Row],[6M Return vs Nifty Z-Score]],Table2[6M Return vs Nifty Z-Score])</f>
        <v>301</v>
      </c>
      <c r="AU321">
        <f>_xlfn.RANK.AVG(Table2[[#This Row],[Sharpe Ratio Z-Score]],Table2[Sharpe Ratio Z-Score])</f>
        <v>414</v>
      </c>
      <c r="AV321">
        <f>(Table2[[#This Row],[Rank 1Y]]+Table2[[#This Row],[Rank 6M]]+Table2[[#This Row],[Rank Sharpe]])/3</f>
        <v>332.33333333333331</v>
      </c>
    </row>
    <row r="322" spans="1:48" x14ac:dyDescent="0.3">
      <c r="A322" t="s">
        <v>1676</v>
      </c>
      <c r="B322" t="s">
        <v>1677</v>
      </c>
      <c r="C322" t="s">
        <v>10266</v>
      </c>
      <c r="D322" t="s">
        <v>118</v>
      </c>
      <c r="E322">
        <v>4951.4163609300003</v>
      </c>
      <c r="F322">
        <v>289.55</v>
      </c>
      <c r="G322">
        <v>66.806431169225206</v>
      </c>
      <c r="H322">
        <f>(Table2[[#This Row],[1Y Return vs Nifty]]-AVERAGE(Table2[1Y Return vs Nifty]))/_xlfn.STDEV.P(Table2[1Y Return vs Nifty])</f>
        <v>0.41089254967979122</v>
      </c>
      <c r="I322">
        <v>4.4061287720063298</v>
      </c>
      <c r="J322">
        <f>(Table2[[#This Row],[1M Return vs Nifty]]-AVERAGE(Table2[1M Return vs Nifty]))/_xlfn.STDEV.P(Table2[1M Return vs Nifty])</f>
        <v>0.23501562727345834</v>
      </c>
      <c r="K322">
        <v>-11.786517494781799</v>
      </c>
      <c r="L322">
        <f>(Table2[[#This Row],[6M Return vs Nifty]]-AVERAGE(Table2[6M Return vs Nifty]))/_xlfn.STDEV.P(Table2[6M Return vs Nifty])</f>
        <v>-0.59505925466695841</v>
      </c>
      <c r="M322">
        <v>2.4012875610262601</v>
      </c>
      <c r="N322">
        <f>(Table2[[#This Row],[1W Return vs Nifty]]-AVERAGE(Table2[1W Return vs Nifty]))/_xlfn.STDEV.P(Table2[1W Return vs Nifty])</f>
        <v>0.26113617908502612</v>
      </c>
      <c r="O322">
        <v>284.52</v>
      </c>
      <c r="P322">
        <v>278.74938267504501</v>
      </c>
      <c r="Q322">
        <v>240.62604431141301</v>
      </c>
      <c r="R322">
        <v>55.066807774543001</v>
      </c>
      <c r="S322" s="2">
        <f>(Table2[[#This Row],[Close Price]]-Table2[[#This Row],[20D EMA]])/Table2[[#This Row],[20D EMA]]</f>
        <v>1.7678897792773901E-2</v>
      </c>
      <c r="T322" s="2">
        <f>(Table2[[#This Row],[Close Price]]-Table2[[#This Row],[50D EMA]])/Table2[[#This Row],[50D EMA]]</f>
        <v>3.8746695046661075E-2</v>
      </c>
      <c r="U322" s="2">
        <f>(Table2[[#This Row],[Close Price]]-Table2[[#This Row],[200D EMA]])/Table2[[#This Row],[200D EMA]]</f>
        <v>0.2033194529236855</v>
      </c>
      <c r="V322">
        <v>0.60978450750390101</v>
      </c>
      <c r="W322">
        <v>281</v>
      </c>
      <c r="X322">
        <v>286.7</v>
      </c>
      <c r="Y322">
        <v>281.5</v>
      </c>
      <c r="Z322">
        <v>299.2</v>
      </c>
      <c r="AA322">
        <v>287.39999999999998</v>
      </c>
      <c r="AB322">
        <v>297.5</v>
      </c>
      <c r="AC322" s="2">
        <f>(Table2[[#This Row],[Close Price]]/Table2[[#This Row],[Day Low]])-1</f>
        <v>3.0427046263345137E-2</v>
      </c>
      <c r="AD322" s="2">
        <f>(Table2[[#This Row],[Day High]]/Table2[[#This Row],[Close Price]])-1</f>
        <v>-9.8428596097392962E-3</v>
      </c>
      <c r="AE322" s="2">
        <f>(Table2[[#This Row],[Close Price]]/Table2[[#This Row],[Current Week Low]])-1</f>
        <v>2.8596802841918345E-2</v>
      </c>
      <c r="AF322" s="2">
        <f>(Table2[[#This Row],[Current Week High]]/Table2[[#This Row],[Close Price]])-1</f>
        <v>3.3327577275081843E-2</v>
      </c>
      <c r="AG322" s="2">
        <f>(Table2[[#This Row],[Close Price]]/Table2[[#This Row],[Current Month Low]])-1</f>
        <v>7.4808629088378709E-3</v>
      </c>
      <c r="AH322" s="2">
        <f>(Table2[[#This Row],[Current Month High]]/Table2[[#This Row],[Close Price]])-1</f>
        <v>2.7456397858746318E-2</v>
      </c>
      <c r="AI322">
        <v>10.6717319979278</v>
      </c>
      <c r="AJ322">
        <v>123.76352395672301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</v>
      </c>
      <c r="AM322">
        <v>0</v>
      </c>
      <c r="AN322">
        <v>-3.13</v>
      </c>
      <c r="AO322" t="s">
        <v>10295</v>
      </c>
      <c r="AP322">
        <v>6.9691202700465998E-2</v>
      </c>
      <c r="AQ322">
        <f>(Table2[[#This Row],[Sharpe Ratio]]-AVERAGE(Table2[Sharpe Ratio]))/_xlfn.STDEV.P(Table2[Sharpe Ratio])</f>
        <v>0.15869486356387905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0.47067996493519632</v>
      </c>
      <c r="AS322">
        <f>_xlfn.RANK.AVG(Table2[[#This Row],[1Y Return vs Nifty Z-Score]],Table2[1Y Return vs Nifty Z-Score])</f>
        <v>186</v>
      </c>
      <c r="AT322">
        <f>_xlfn.RANK.AVG(Table2[[#This Row],[6M Return vs Nifty Z-Score]],Table2[6M Return vs Nifty Z-Score])</f>
        <v>523</v>
      </c>
      <c r="AU322">
        <f>_xlfn.RANK.AVG(Table2[[#This Row],[Sharpe Ratio Z-Score]],Table2[Sharpe Ratio Z-Score])</f>
        <v>288</v>
      </c>
      <c r="AV322">
        <f>(Table2[[#This Row],[Rank 1Y]]+Table2[[#This Row],[Rank 6M]]+Table2[[#This Row],[Rank Sharpe]])/3</f>
        <v>332.33333333333331</v>
      </c>
    </row>
    <row r="323" spans="1:48" x14ac:dyDescent="0.3">
      <c r="A323" t="s">
        <v>1693</v>
      </c>
      <c r="B323" t="s">
        <v>1694</v>
      </c>
      <c r="C323" t="s">
        <v>10254</v>
      </c>
      <c r="D323" t="s">
        <v>270</v>
      </c>
      <c r="E323">
        <v>4792.1696171699996</v>
      </c>
      <c r="F323">
        <v>248.55</v>
      </c>
      <c r="G323">
        <v>16.3485030615714</v>
      </c>
      <c r="H323">
        <f>(Table2[[#This Row],[1Y Return vs Nifty]]-AVERAGE(Table2[1Y Return vs Nifty]))/_xlfn.STDEV.P(Table2[1Y Return vs Nifty])</f>
        <v>-0.29741542554580391</v>
      </c>
      <c r="I323">
        <v>-3.79898101296182</v>
      </c>
      <c r="J323">
        <f>(Table2[[#This Row],[1M Return vs Nifty]]-AVERAGE(Table2[1M Return vs Nifty]))/_xlfn.STDEV.P(Table2[1M Return vs Nifty])</f>
        <v>-0.57608240752067741</v>
      </c>
      <c r="K323">
        <v>-11.8379408853078</v>
      </c>
      <c r="L323">
        <f>(Table2[[#This Row],[6M Return vs Nifty]]-AVERAGE(Table2[6M Return vs Nifty]))/_xlfn.STDEV.P(Table2[6M Return vs Nifty])</f>
        <v>-0.59682517989650274</v>
      </c>
      <c r="M323">
        <v>2.5000605490040799</v>
      </c>
      <c r="N323">
        <f>(Table2[[#This Row],[1W Return vs Nifty]]-AVERAGE(Table2[1W Return vs Nifty]))/_xlfn.STDEV.P(Table2[1W Return vs Nifty])</f>
        <v>0.28223993164047007</v>
      </c>
      <c r="O323">
        <v>246.81</v>
      </c>
      <c r="P323">
        <v>244.45806128637599</v>
      </c>
      <c r="Q323">
        <v>226.85479433573701</v>
      </c>
      <c r="R323">
        <v>51.720489157038102</v>
      </c>
      <c r="S323" s="2">
        <f>(Table2[[#This Row],[Close Price]]-Table2[[#This Row],[20D EMA]])/Table2[[#This Row],[20D EMA]]</f>
        <v>7.0499574571533125E-3</v>
      </c>
      <c r="T323" s="2">
        <f>(Table2[[#This Row],[Close Price]]-Table2[[#This Row],[50D EMA]])/Table2[[#This Row],[50D EMA]]</f>
        <v>1.6738816842822059E-2</v>
      </c>
      <c r="U323" s="2">
        <f>(Table2[[#This Row],[Close Price]]-Table2[[#This Row],[200D EMA]])/Table2[[#This Row],[200D EMA]]</f>
        <v>9.5634768168729414E-2</v>
      </c>
      <c r="V323">
        <v>1.31558697226083</v>
      </c>
      <c r="W323">
        <v>246.05</v>
      </c>
      <c r="X323">
        <v>253.45</v>
      </c>
      <c r="Y323">
        <v>245.2</v>
      </c>
      <c r="Z323">
        <v>266.5</v>
      </c>
      <c r="AA323">
        <v>247</v>
      </c>
      <c r="AB323">
        <v>259.85000000000002</v>
      </c>
      <c r="AC323" s="2">
        <f>(Table2[[#This Row],[Close Price]]/Table2[[#This Row],[Day Low]])-1</f>
        <v>1.0160536476325976E-2</v>
      </c>
      <c r="AD323" s="2">
        <f>(Table2[[#This Row],[Day High]]/Table2[[#This Row],[Close Price]])-1</f>
        <v>1.9714343190504913E-2</v>
      </c>
      <c r="AE323" s="2">
        <f>(Table2[[#This Row],[Close Price]]/Table2[[#This Row],[Current Week Low]])-1</f>
        <v>1.3662316476345859E-2</v>
      </c>
      <c r="AF323" s="2">
        <f>(Table2[[#This Row],[Current Week High]]/Table2[[#This Row],[Close Price]])-1</f>
        <v>7.2218869442767897E-2</v>
      </c>
      <c r="AG323" s="2">
        <f>(Table2[[#This Row],[Close Price]]/Table2[[#This Row],[Current Month Low]])-1</f>
        <v>6.275303643724639E-3</v>
      </c>
      <c r="AH323" s="2">
        <f>(Table2[[#This Row],[Current Month High]]/Table2[[#This Row],[Close Price]])-1</f>
        <v>4.546368939851142E-2</v>
      </c>
      <c r="AI323">
        <v>17.239991953329302</v>
      </c>
      <c r="AJ323">
        <v>50.226654578422497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-0.03</v>
      </c>
      <c r="AM323" t="s">
        <v>10295</v>
      </c>
      <c r="AN323">
        <v>6.7</v>
      </c>
      <c r="AO323" t="s">
        <v>10296</v>
      </c>
      <c r="AP323">
        <v>0.16523575584829001</v>
      </c>
      <c r="AQ323">
        <f>(Table2[[#This Row],[Sharpe Ratio]]-AVERAGE(Table2[Sharpe Ratio]))/_xlfn.STDEV.P(Table2[Sharpe Ratio])</f>
        <v>1.26327811325015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7.5195031927636047E-2</v>
      </c>
      <c r="AS323">
        <f>_xlfn.RANK.AVG(Table2[[#This Row],[1Y Return vs Nifty Z-Score]],Table2[1Y Return vs Nifty Z-Score])</f>
        <v>397</v>
      </c>
      <c r="AT323">
        <f>_xlfn.RANK.AVG(Table2[[#This Row],[6M Return vs Nifty Z-Score]],Table2[6M Return vs Nifty Z-Score])</f>
        <v>526</v>
      </c>
      <c r="AU323">
        <f>_xlfn.RANK.AVG(Table2[[#This Row],[Sharpe Ratio Z-Score]],Table2[Sharpe Ratio Z-Score])</f>
        <v>80</v>
      </c>
      <c r="AV323">
        <f>(Table2[[#This Row],[Rank 1Y]]+Table2[[#This Row],[Rank 6M]]+Table2[[#This Row],[Rank Sharpe]])/3</f>
        <v>334.33333333333331</v>
      </c>
    </row>
    <row r="324" spans="1:48" x14ac:dyDescent="0.3">
      <c r="A324" t="s">
        <v>1851</v>
      </c>
      <c r="B324" t="s">
        <v>1852</v>
      </c>
      <c r="C324" t="s">
        <v>10259</v>
      </c>
      <c r="D324" t="s">
        <v>127</v>
      </c>
      <c r="E324">
        <v>3873.0954992100001</v>
      </c>
      <c r="F324">
        <v>717.85</v>
      </c>
      <c r="G324">
        <v>68.484053228012399</v>
      </c>
      <c r="H324">
        <f>(Table2[[#This Row],[1Y Return vs Nifty]]-AVERAGE(Table2[1Y Return vs Nifty]))/_xlfn.STDEV.P(Table2[1Y Return vs Nifty])</f>
        <v>0.43444232923312776</v>
      </c>
      <c r="I324">
        <v>-3.69353389895443</v>
      </c>
      <c r="J324">
        <f>(Table2[[#This Row],[1M Return vs Nifty]]-AVERAGE(Table2[1M Return vs Nifty]))/_xlfn.STDEV.P(Table2[1M Return vs Nifty])</f>
        <v>-0.56565866558576816</v>
      </c>
      <c r="K324">
        <v>-4.7051116388470398</v>
      </c>
      <c r="L324">
        <f>(Table2[[#This Row],[6M Return vs Nifty]]-AVERAGE(Table2[6M Return vs Nifty]))/_xlfn.STDEV.P(Table2[6M Return vs Nifty])</f>
        <v>-0.35187744316592184</v>
      </c>
      <c r="M324">
        <v>2.31070312045627</v>
      </c>
      <c r="N324">
        <f>(Table2[[#This Row],[1W Return vs Nifty]]-AVERAGE(Table2[1W Return vs Nifty]))/_xlfn.STDEV.P(Table2[1W Return vs Nifty])</f>
        <v>0.24178198460027828</v>
      </c>
      <c r="O324">
        <v>727.99</v>
      </c>
      <c r="P324">
        <v>727.05790587226898</v>
      </c>
      <c r="Q324">
        <v>622.83308747542003</v>
      </c>
      <c r="R324">
        <v>46.893235158419998</v>
      </c>
      <c r="S324" s="2">
        <f>(Table2[[#This Row],[Close Price]]-Table2[[#This Row],[20D EMA]])/Table2[[#This Row],[20D EMA]]</f>
        <v>-1.3928762757730169E-2</v>
      </c>
      <c r="T324" s="2">
        <f>(Table2[[#This Row],[Close Price]]-Table2[[#This Row],[50D EMA]])/Table2[[#This Row],[50D EMA]]</f>
        <v>-1.2664611440022793E-2</v>
      </c>
      <c r="U324" s="2">
        <f>(Table2[[#This Row],[Close Price]]-Table2[[#This Row],[200D EMA]])/Table2[[#This Row],[200D EMA]]</f>
        <v>0.1525559807840649</v>
      </c>
      <c r="V324">
        <v>0.50204162101243199</v>
      </c>
      <c r="W324">
        <v>700.05</v>
      </c>
      <c r="X324">
        <v>713.25</v>
      </c>
      <c r="Y324">
        <v>694</v>
      </c>
      <c r="Z324">
        <v>753.45</v>
      </c>
      <c r="AA324">
        <v>712.05</v>
      </c>
      <c r="AB324">
        <v>748.9</v>
      </c>
      <c r="AC324" s="2">
        <f>(Table2[[#This Row],[Close Price]]/Table2[[#This Row],[Day Low]])-1</f>
        <v>2.5426755231769294E-2</v>
      </c>
      <c r="AD324" s="2">
        <f>(Table2[[#This Row],[Day High]]/Table2[[#This Row],[Close Price]])-1</f>
        <v>-6.4080239604374922E-3</v>
      </c>
      <c r="AE324" s="2">
        <f>(Table2[[#This Row],[Close Price]]/Table2[[#This Row],[Current Week Low]])-1</f>
        <v>3.4365994236311259E-2</v>
      </c>
      <c r="AF324" s="2">
        <f>(Table2[[#This Row],[Current Week High]]/Table2[[#This Row],[Close Price]])-1</f>
        <v>4.9592533259037452E-2</v>
      </c>
      <c r="AG324" s="2">
        <f>(Table2[[#This Row],[Close Price]]/Table2[[#This Row],[Current Month Low]])-1</f>
        <v>8.1454954006039415E-3</v>
      </c>
      <c r="AH324" s="2">
        <f>(Table2[[#This Row],[Current Month High]]/Table2[[#This Row],[Close Price]])-1</f>
        <v>4.325416173295249E-2</v>
      </c>
      <c r="AI324">
        <v>22.5882844605418</v>
      </c>
      <c r="AJ324">
        <v>118.324209245742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-0.01</v>
      </c>
      <c r="AM324" t="s">
        <v>10295</v>
      </c>
      <c r="AN324">
        <v>-2.84</v>
      </c>
      <c r="AO324" t="s">
        <v>10295</v>
      </c>
      <c r="AP324">
        <v>4.1670713379515001E-2</v>
      </c>
      <c r="AQ324">
        <f>(Table2[[#This Row],[Sharpe Ratio]]-AVERAGE(Table2[Sharpe Ratio]))/_xlfn.STDEV.P(Table2[Sharpe Ratio])</f>
        <v>-0.16524786401420688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-0.40655965893249085</v>
      </c>
      <c r="AS324">
        <f>_xlfn.RANK.AVG(Table2[[#This Row],[1Y Return vs Nifty Z-Score]],Table2[1Y Return vs Nifty Z-Score])</f>
        <v>179</v>
      </c>
      <c r="AT324">
        <f>_xlfn.RANK.AVG(Table2[[#This Row],[6M Return vs Nifty Z-Score]],Table2[6M Return vs Nifty Z-Score])</f>
        <v>442</v>
      </c>
      <c r="AU324">
        <f>_xlfn.RANK.AVG(Table2[[#This Row],[Sharpe Ratio Z-Score]],Table2[Sharpe Ratio Z-Score])</f>
        <v>382</v>
      </c>
      <c r="AV324">
        <f>(Table2[[#This Row],[Rank 1Y]]+Table2[[#This Row],[Rank 6M]]+Table2[[#This Row],[Rank Sharpe]])/3</f>
        <v>334.33333333333331</v>
      </c>
    </row>
    <row r="325" spans="1:48" x14ac:dyDescent="0.3">
      <c r="A325" t="s">
        <v>858</v>
      </c>
      <c r="B325" t="s">
        <v>859</v>
      </c>
      <c r="C325" t="s">
        <v>10250</v>
      </c>
      <c r="D325" t="s">
        <v>173</v>
      </c>
      <c r="E325">
        <v>18022.499484989999</v>
      </c>
      <c r="F325">
        <v>1824.55</v>
      </c>
      <c r="G325">
        <v>36.025153626518303</v>
      </c>
      <c r="H325">
        <f>(Table2[[#This Row],[1Y Return vs Nifty]]-AVERAGE(Table2[1Y Return vs Nifty]))/_xlfn.STDEV.P(Table2[1Y Return vs Nifty])</f>
        <v>-2.1202567753788797E-2</v>
      </c>
      <c r="I325">
        <v>12.0913714158745</v>
      </c>
      <c r="J325">
        <f>(Table2[[#This Row],[1M Return vs Nifty]]-AVERAGE(Table2[1M Return vs Nifty]))/_xlfn.STDEV.P(Table2[1M Return vs Nifty])</f>
        <v>0.99472334218756875</v>
      </c>
      <c r="K325">
        <v>9.3991615238348007</v>
      </c>
      <c r="L325">
        <f>(Table2[[#This Row],[6M Return vs Nifty]]-AVERAGE(Table2[6M Return vs Nifty]))/_xlfn.STDEV.P(Table2[6M Return vs Nifty])</f>
        <v>0.1324759136935644</v>
      </c>
      <c r="M325">
        <v>4.8359066319851003</v>
      </c>
      <c r="N325">
        <f>(Table2[[#This Row],[1W Return vs Nifty]]-AVERAGE(Table2[1W Return vs Nifty]))/_xlfn.STDEV.P(Table2[1W Return vs Nifty])</f>
        <v>0.7813148179231848</v>
      </c>
      <c r="O325">
        <v>1746.16</v>
      </c>
      <c r="P325">
        <v>1617.6580264505701</v>
      </c>
      <c r="Q325">
        <v>1383.41616917948</v>
      </c>
      <c r="R325">
        <v>60.333793083095998</v>
      </c>
      <c r="S325" s="2">
        <f>(Table2[[#This Row],[Close Price]]-Table2[[#This Row],[20D EMA]])/Table2[[#This Row],[20D EMA]]</f>
        <v>4.4892793329362642E-2</v>
      </c>
      <c r="T325" s="2">
        <f>(Table2[[#This Row],[Close Price]]-Table2[[#This Row],[50D EMA]])/Table2[[#This Row],[50D EMA]]</f>
        <v>0.12789598924278681</v>
      </c>
      <c r="U325" s="2">
        <f>(Table2[[#This Row],[Close Price]]-Table2[[#This Row],[200D EMA]])/Table2[[#This Row],[200D EMA]]</f>
        <v>0.31887283136365357</v>
      </c>
      <c r="V325">
        <v>0.85592038434204099</v>
      </c>
      <c r="W325">
        <v>1805</v>
      </c>
      <c r="X325">
        <v>1844.95</v>
      </c>
      <c r="Y325">
        <v>1809.5</v>
      </c>
      <c r="Z325">
        <v>1912.15</v>
      </c>
      <c r="AA325">
        <v>1815.05</v>
      </c>
      <c r="AB325">
        <v>1883.55</v>
      </c>
      <c r="AC325" s="2">
        <f>(Table2[[#This Row],[Close Price]]/Table2[[#This Row],[Day Low]])-1</f>
        <v>1.0831024930747946E-2</v>
      </c>
      <c r="AD325" s="2">
        <f>(Table2[[#This Row],[Day High]]/Table2[[#This Row],[Close Price]])-1</f>
        <v>1.1180839111013752E-2</v>
      </c>
      <c r="AE325" s="2">
        <f>(Table2[[#This Row],[Close Price]]/Table2[[#This Row],[Current Week Low]])-1</f>
        <v>8.3172147001933094E-3</v>
      </c>
      <c r="AF325" s="2">
        <f>(Table2[[#This Row],[Current Week High]]/Table2[[#This Row],[Close Price]])-1</f>
        <v>4.8011838535529483E-2</v>
      </c>
      <c r="AG325" s="2">
        <f>(Table2[[#This Row],[Close Price]]/Table2[[#This Row],[Current Month Low]])-1</f>
        <v>5.2340155918568776E-3</v>
      </c>
      <c r="AH325" s="2">
        <f>(Table2[[#This Row],[Current Month High]]/Table2[[#This Row],[Close Price]])-1</f>
        <v>3.2336740566166977E-2</v>
      </c>
      <c r="AI325">
        <v>4.8011838535529403</v>
      </c>
      <c r="AJ325">
        <v>87.991345113595301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0.22</v>
      </c>
      <c r="AM325" t="s">
        <v>10296</v>
      </c>
      <c r="AN325">
        <v>4.7300000000000004</v>
      </c>
      <c r="AO325" t="s">
        <v>10296</v>
      </c>
      <c r="AP325">
        <v>2.4221922338953001E-2</v>
      </c>
      <c r="AQ325">
        <f>(Table2[[#This Row],[Sharpe Ratio]]-AVERAGE(Table2[Sharpe Ratio]))/_xlfn.STDEV.P(Table2[Sharpe Ratio])</f>
        <v>-0.36697199873134767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1.5203395073191814</v>
      </c>
      <c r="AS325">
        <f>_xlfn.RANK.AVG(Table2[[#This Row],[1Y Return vs Nifty Z-Score]],Table2[1Y Return vs Nifty Z-Score])</f>
        <v>293</v>
      </c>
      <c r="AT325">
        <f>_xlfn.RANK.AVG(Table2[[#This Row],[6M Return vs Nifty Z-Score]],Table2[6M Return vs Nifty Z-Score])</f>
        <v>279</v>
      </c>
      <c r="AU325">
        <f>_xlfn.RANK.AVG(Table2[[#This Row],[Sharpe Ratio Z-Score]],Table2[Sharpe Ratio Z-Score])</f>
        <v>434</v>
      </c>
      <c r="AV325">
        <f>(Table2[[#This Row],[Rank 1Y]]+Table2[[#This Row],[Rank 6M]]+Table2[[#This Row],[Rank Sharpe]])/3</f>
        <v>335.33333333333331</v>
      </c>
    </row>
    <row r="326" spans="1:48" x14ac:dyDescent="0.3">
      <c r="A326" t="s">
        <v>1233</v>
      </c>
      <c r="B326" t="s">
        <v>1234</v>
      </c>
      <c r="C326" t="s">
        <v>10251</v>
      </c>
      <c r="D326" t="s">
        <v>295</v>
      </c>
      <c r="E326">
        <v>9532.1521805800003</v>
      </c>
      <c r="F326">
        <v>808.9</v>
      </c>
      <c r="G326">
        <v>48.913860608279499</v>
      </c>
      <c r="H326">
        <f>(Table2[[#This Row],[1Y Return vs Nifty]]-AVERAGE(Table2[1Y Return vs Nifty]))/_xlfn.STDEV.P(Table2[1Y Return vs Nifty])</f>
        <v>0.1597238849941291</v>
      </c>
      <c r="I326">
        <v>5.6444283625057299</v>
      </c>
      <c r="J326">
        <f>(Table2[[#This Row],[1M Return vs Nifty]]-AVERAGE(Table2[1M Return vs Nifty]))/_xlfn.STDEV.P(Table2[1M Return vs Nifty])</f>
        <v>0.3574250027312354</v>
      </c>
      <c r="K326">
        <v>-13.573890134062401</v>
      </c>
      <c r="L326">
        <f>(Table2[[#This Row],[6M Return vs Nifty]]-AVERAGE(Table2[6M Return vs Nifty]))/_xlfn.STDEV.P(Table2[6M Return vs Nifty])</f>
        <v>-0.65643922992757275</v>
      </c>
      <c r="M326">
        <v>2.0029436508895002</v>
      </c>
      <c r="N326">
        <f>(Table2[[#This Row],[1W Return vs Nifty]]-AVERAGE(Table2[1W Return vs Nifty]))/_xlfn.STDEV.P(Table2[1W Return vs Nifty])</f>
        <v>0.17602635823621349</v>
      </c>
      <c r="O326">
        <v>802.36</v>
      </c>
      <c r="P326">
        <v>774.66727816882496</v>
      </c>
      <c r="Q326">
        <v>706.20481674806001</v>
      </c>
      <c r="R326">
        <v>49.886181196229501</v>
      </c>
      <c r="S326" s="2">
        <f>(Table2[[#This Row],[Close Price]]-Table2[[#This Row],[20D EMA]])/Table2[[#This Row],[20D EMA]]</f>
        <v>8.1509546836830895E-3</v>
      </c>
      <c r="T326" s="2">
        <f>(Table2[[#This Row],[Close Price]]-Table2[[#This Row],[50D EMA]])/Table2[[#This Row],[50D EMA]]</f>
        <v>4.419022565674266E-2</v>
      </c>
      <c r="U326" s="2">
        <f>(Table2[[#This Row],[Close Price]]-Table2[[#This Row],[200D EMA]])/Table2[[#This Row],[200D EMA]]</f>
        <v>0.14541841235922451</v>
      </c>
      <c r="V326">
        <v>0.66480948225398395</v>
      </c>
      <c r="W326">
        <v>794.6</v>
      </c>
      <c r="X326">
        <v>814.55</v>
      </c>
      <c r="Y326">
        <v>800</v>
      </c>
      <c r="Z326">
        <v>859</v>
      </c>
      <c r="AA326">
        <v>800</v>
      </c>
      <c r="AB326">
        <v>836.95</v>
      </c>
      <c r="AC326" s="2">
        <f>(Table2[[#This Row],[Close Price]]/Table2[[#This Row],[Day Low]])-1</f>
        <v>1.7996476214447554E-2</v>
      </c>
      <c r="AD326" s="2">
        <f>(Table2[[#This Row],[Day High]]/Table2[[#This Row],[Close Price]])-1</f>
        <v>6.9847941649152645E-3</v>
      </c>
      <c r="AE326" s="2">
        <f>(Table2[[#This Row],[Close Price]]/Table2[[#This Row],[Current Week Low]])-1</f>
        <v>1.1125000000000052E-2</v>
      </c>
      <c r="AF326" s="2">
        <f>(Table2[[#This Row],[Current Week High]]/Table2[[#This Row],[Close Price]])-1</f>
        <v>6.1935962418098622E-2</v>
      </c>
      <c r="AG326" s="2">
        <f>(Table2[[#This Row],[Close Price]]/Table2[[#This Row],[Current Month Low]])-1</f>
        <v>1.1125000000000052E-2</v>
      </c>
      <c r="AH326" s="2">
        <f>(Table2[[#This Row],[Current Month High]]/Table2[[#This Row],[Close Price]])-1</f>
        <v>3.467672147360612E-2</v>
      </c>
      <c r="AI326">
        <v>13.944863394733501</v>
      </c>
      <c r="AJ326">
        <v>81.673217293655199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-0.05</v>
      </c>
      <c r="AM326" t="s">
        <v>10295</v>
      </c>
      <c r="AN326">
        <v>-0.61</v>
      </c>
      <c r="AO326" t="s">
        <v>10295</v>
      </c>
      <c r="AP326">
        <v>9.5868567957576006E-2</v>
      </c>
      <c r="AQ326">
        <f>(Table2[[#This Row],[Sharpe Ratio]]-AVERAGE(Table2[Sharpe Ratio]))/_xlfn.STDEV.P(Table2[Sharpe Ratio])</f>
        <v>0.46132937522658379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0.49806539126058891</v>
      </c>
      <c r="AS326">
        <f>_xlfn.RANK.AVG(Table2[[#This Row],[1Y Return vs Nifty Z-Score]],Table2[1Y Return vs Nifty Z-Score])</f>
        <v>244</v>
      </c>
      <c r="AT326">
        <f>_xlfn.RANK.AVG(Table2[[#This Row],[6M Return vs Nifty Z-Score]],Table2[6M Return vs Nifty Z-Score])</f>
        <v>546</v>
      </c>
      <c r="AU326">
        <f>_xlfn.RANK.AVG(Table2[[#This Row],[Sharpe Ratio Z-Score]],Table2[Sharpe Ratio Z-Score])</f>
        <v>221</v>
      </c>
      <c r="AV326">
        <f>(Table2[[#This Row],[Rank 1Y]]+Table2[[#This Row],[Rank 6M]]+Table2[[#This Row],[Rank Sharpe]])/3</f>
        <v>337</v>
      </c>
    </row>
    <row r="327" spans="1:48" x14ac:dyDescent="0.3">
      <c r="A327" t="s">
        <v>1306</v>
      </c>
      <c r="B327" t="s">
        <v>1307</v>
      </c>
      <c r="C327" t="s">
        <v>10264</v>
      </c>
      <c r="D327" t="s">
        <v>133</v>
      </c>
      <c r="E327">
        <v>8667.6014122300003</v>
      </c>
      <c r="F327">
        <v>591.70000000000005</v>
      </c>
      <c r="G327">
        <v>34.198078399683702</v>
      </c>
      <c r="H327">
        <f>(Table2[[#This Row],[1Y Return vs Nifty]]-AVERAGE(Table2[1Y Return vs Nifty]))/_xlfn.STDEV.P(Table2[1Y Return vs Nifty])</f>
        <v>-4.685031039876987E-2</v>
      </c>
      <c r="I327">
        <v>2.32574567034965</v>
      </c>
      <c r="J327">
        <f>(Table2[[#This Row],[1M Return vs Nifty]]-AVERAGE(Table2[1M Return vs Nifty]))/_xlfn.STDEV.P(Table2[1M Return vs Nifty])</f>
        <v>2.936394318947606E-2</v>
      </c>
      <c r="K327">
        <v>10.4485999082105</v>
      </c>
      <c r="L327">
        <f>(Table2[[#This Row],[6M Return vs Nifty]]-AVERAGE(Table2[6M Return vs Nifty]))/_xlfn.STDEV.P(Table2[6M Return vs Nifty])</f>
        <v>0.16851456654910196</v>
      </c>
      <c r="M327">
        <v>0.14295037283753501</v>
      </c>
      <c r="N327">
        <f>(Table2[[#This Row],[1W Return vs Nifty]]-AVERAGE(Table2[1W Return vs Nifty]))/_xlfn.STDEV.P(Table2[1W Return vs Nifty])</f>
        <v>-0.22137822269650245</v>
      </c>
      <c r="O327">
        <v>587.37</v>
      </c>
      <c r="P327">
        <v>553.48080645825996</v>
      </c>
      <c r="Q327">
        <v>478.20758320618</v>
      </c>
      <c r="R327">
        <v>49.203212670498402</v>
      </c>
      <c r="S327" s="2">
        <f>(Table2[[#This Row],[Close Price]]-Table2[[#This Row],[20D EMA]])/Table2[[#This Row],[20D EMA]]</f>
        <v>7.3718439824983243E-3</v>
      </c>
      <c r="T327" s="2">
        <f>(Table2[[#This Row],[Close Price]]-Table2[[#This Row],[50D EMA]])/Table2[[#This Row],[50D EMA]]</f>
        <v>6.9052428007948155E-2</v>
      </c>
      <c r="U327" s="2">
        <f>(Table2[[#This Row],[Close Price]]-Table2[[#This Row],[200D EMA]])/Table2[[#This Row],[200D EMA]]</f>
        <v>0.23732876846682624</v>
      </c>
      <c r="V327">
        <v>0.62510272593011196</v>
      </c>
      <c r="W327">
        <v>580.04999999999995</v>
      </c>
      <c r="X327">
        <v>590</v>
      </c>
      <c r="Y327">
        <v>587.5</v>
      </c>
      <c r="Z327">
        <v>612.4</v>
      </c>
      <c r="AA327">
        <v>589.25</v>
      </c>
      <c r="AB327">
        <v>607.1</v>
      </c>
      <c r="AC327" s="2">
        <f>(Table2[[#This Row],[Close Price]]/Table2[[#This Row],[Day Low]])-1</f>
        <v>2.0084475476252139E-2</v>
      </c>
      <c r="AD327" s="2">
        <f>(Table2[[#This Row],[Day High]]/Table2[[#This Row],[Close Price]])-1</f>
        <v>-2.8730775730945179E-3</v>
      </c>
      <c r="AE327" s="2">
        <f>(Table2[[#This Row],[Close Price]]/Table2[[#This Row],[Current Week Low]])-1</f>
        <v>7.1489361702128384E-3</v>
      </c>
      <c r="AF327" s="2">
        <f>(Table2[[#This Row],[Current Week High]]/Table2[[#This Row],[Close Price]])-1</f>
        <v>3.4983944566503222E-2</v>
      </c>
      <c r="AG327" s="2">
        <f>(Table2[[#This Row],[Close Price]]/Table2[[#This Row],[Current Month Low]])-1</f>
        <v>4.1578277471363556E-3</v>
      </c>
      <c r="AH327" s="2">
        <f>(Table2[[#This Row],[Current Month High]]/Table2[[#This Row],[Close Price]])-1</f>
        <v>2.6026702720973516E-2</v>
      </c>
      <c r="AI327">
        <v>18.134189623119799</v>
      </c>
      <c r="AJ327">
        <v>68.455516014234902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0.24</v>
      </c>
      <c r="AM327" t="s">
        <v>10296</v>
      </c>
      <c r="AN327">
        <v>-2.7</v>
      </c>
      <c r="AO327" t="s">
        <v>10295</v>
      </c>
      <c r="AP327">
        <v>2.3828972210396E-2</v>
      </c>
      <c r="AQ327">
        <f>(Table2[[#This Row],[Sharpe Ratio]]-AVERAGE(Table2[Sharpe Ratio]))/_xlfn.STDEV.P(Table2[Sharpe Ratio])</f>
        <v>-0.37151486502425485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-0.44186488838094917</v>
      </c>
      <c r="AS327">
        <f>_xlfn.RANK.AVG(Table2[[#This Row],[1Y Return vs Nifty Z-Score]],Table2[1Y Return vs Nifty Z-Score])</f>
        <v>304</v>
      </c>
      <c r="AT327">
        <f>_xlfn.RANK.AVG(Table2[[#This Row],[6M Return vs Nifty Z-Score]],Table2[6M Return vs Nifty Z-Score])</f>
        <v>271</v>
      </c>
      <c r="AU327">
        <f>_xlfn.RANK.AVG(Table2[[#This Row],[Sharpe Ratio Z-Score]],Table2[Sharpe Ratio Z-Score])</f>
        <v>436</v>
      </c>
      <c r="AV327">
        <f>(Table2[[#This Row],[Rank 1Y]]+Table2[[#This Row],[Rank 6M]]+Table2[[#This Row],[Rank Sharpe]])/3</f>
        <v>337</v>
      </c>
    </row>
    <row r="328" spans="1:48" x14ac:dyDescent="0.3">
      <c r="A328" t="s">
        <v>538</v>
      </c>
      <c r="B328" t="s">
        <v>539</v>
      </c>
      <c r="C328" t="s">
        <v>10257</v>
      </c>
      <c r="D328" t="s">
        <v>292</v>
      </c>
      <c r="E328">
        <v>38129.161264740003</v>
      </c>
      <c r="F328">
        <v>505.05</v>
      </c>
      <c r="G328">
        <v>19.309597507530899</v>
      </c>
      <c r="H328">
        <f>(Table2[[#This Row],[1Y Return vs Nifty]]-AVERAGE(Table2[1Y Return vs Nifty]))/_xlfn.STDEV.P(Table2[1Y Return vs Nifty])</f>
        <v>-0.25584878002293343</v>
      </c>
      <c r="I328">
        <v>1.31470039085037</v>
      </c>
      <c r="J328">
        <f>(Table2[[#This Row],[1M Return vs Nifty]]-AVERAGE(Table2[1M Return vs Nifty]))/_xlfn.STDEV.P(Table2[1M Return vs Nifty])</f>
        <v>-7.0580708470408704E-2</v>
      </c>
      <c r="K328">
        <v>3.0213907353870399</v>
      </c>
      <c r="L328">
        <f>(Table2[[#This Row],[6M Return vs Nifty]]-AVERAGE(Table2[6M Return vs Nifty]))/_xlfn.STDEV.P(Table2[6M Return vs Nifty])</f>
        <v>-8.6542440179388586E-2</v>
      </c>
      <c r="M328">
        <v>1.6462833242678701</v>
      </c>
      <c r="N328">
        <f>(Table2[[#This Row],[1W Return vs Nifty]]-AVERAGE(Table2[1W Return vs Nifty]))/_xlfn.STDEV.P(Table2[1W Return vs Nifty])</f>
        <v>9.982261636847832E-2</v>
      </c>
      <c r="O328">
        <v>489.66</v>
      </c>
      <c r="P328">
        <v>476.17897111408797</v>
      </c>
      <c r="Q328">
        <v>426.14373508619002</v>
      </c>
      <c r="R328">
        <v>63.6262945091555</v>
      </c>
      <c r="S328" s="2">
        <f>(Table2[[#This Row],[Close Price]]-Table2[[#This Row],[20D EMA]])/Table2[[#This Row],[20D EMA]]</f>
        <v>3.1429971817179235E-2</v>
      </c>
      <c r="T328" s="2">
        <f>(Table2[[#This Row],[Close Price]]-Table2[[#This Row],[50D EMA]])/Table2[[#This Row],[50D EMA]]</f>
        <v>6.063062553636963E-2</v>
      </c>
      <c r="U328" s="2">
        <f>(Table2[[#This Row],[Close Price]]-Table2[[#This Row],[200D EMA]])/Table2[[#This Row],[200D EMA]]</f>
        <v>0.18516349864406839</v>
      </c>
      <c r="V328">
        <v>1.08979061007851</v>
      </c>
      <c r="W328">
        <v>497.25</v>
      </c>
      <c r="X328">
        <v>509</v>
      </c>
      <c r="Y328">
        <v>494.05</v>
      </c>
      <c r="Z328">
        <v>517.15</v>
      </c>
      <c r="AA328">
        <v>497</v>
      </c>
      <c r="AB328">
        <v>507.5</v>
      </c>
      <c r="AC328" s="2">
        <f>(Table2[[#This Row],[Close Price]]/Table2[[#This Row],[Day Low]])-1</f>
        <v>1.5686274509803866E-2</v>
      </c>
      <c r="AD328" s="2">
        <f>(Table2[[#This Row],[Day High]]/Table2[[#This Row],[Close Price]])-1</f>
        <v>7.8210078210076972E-3</v>
      </c>
      <c r="AE328" s="2">
        <f>(Table2[[#This Row],[Close Price]]/Table2[[#This Row],[Current Week Low]])-1</f>
        <v>2.2264952939985871E-2</v>
      </c>
      <c r="AF328" s="2">
        <f>(Table2[[#This Row],[Current Week High]]/Table2[[#This Row],[Close Price]])-1</f>
        <v>2.3958023958023933E-2</v>
      </c>
      <c r="AG328" s="2">
        <f>(Table2[[#This Row],[Close Price]]/Table2[[#This Row],[Current Month Low]])-1</f>
        <v>1.6197183098591639E-2</v>
      </c>
      <c r="AH328" s="2">
        <f>(Table2[[#This Row],[Current Month High]]/Table2[[#This Row],[Close Price]])-1</f>
        <v>4.8510048510048698E-3</v>
      </c>
      <c r="AI328">
        <v>5.3856053856053698</v>
      </c>
      <c r="AJ328">
        <v>63.711507293354899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-0.02</v>
      </c>
      <c r="AM328" t="s">
        <v>10295</v>
      </c>
      <c r="AN328">
        <v>3.9</v>
      </c>
      <c r="AO328" t="s">
        <v>10296</v>
      </c>
      <c r="AP328">
        <v>6.7141568873685997E-2</v>
      </c>
      <c r="AQ328">
        <f>(Table2[[#This Row],[Sharpe Ratio]]-AVERAGE(Table2[Sharpe Ratio]))/_xlfn.STDEV.P(Table2[Sharpe Ratio])</f>
        <v>0.12921874247576826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-0.1839305698284841</v>
      </c>
      <c r="AS328">
        <f>_xlfn.RANK.AVG(Table2[[#This Row],[1Y Return vs Nifty Z-Score]],Table2[1Y Return vs Nifty Z-Score])</f>
        <v>376</v>
      </c>
      <c r="AT328">
        <f>_xlfn.RANK.AVG(Table2[[#This Row],[6M Return vs Nifty Z-Score]],Table2[6M Return vs Nifty Z-Score])</f>
        <v>348</v>
      </c>
      <c r="AU328">
        <f>_xlfn.RANK.AVG(Table2[[#This Row],[Sharpe Ratio Z-Score]],Table2[Sharpe Ratio Z-Score])</f>
        <v>296</v>
      </c>
      <c r="AV328">
        <f>(Table2[[#This Row],[Rank 1Y]]+Table2[[#This Row],[Rank 6M]]+Table2[[#This Row],[Rank Sharpe]])/3</f>
        <v>340</v>
      </c>
    </row>
    <row r="329" spans="1:48" x14ac:dyDescent="0.3">
      <c r="A329" t="s">
        <v>1764</v>
      </c>
      <c r="B329" t="s">
        <v>1765</v>
      </c>
      <c r="C329" t="s">
        <v>10259</v>
      </c>
      <c r="D329" t="s">
        <v>106</v>
      </c>
      <c r="E329">
        <v>4367.1899999999996</v>
      </c>
      <c r="F329">
        <v>7278.65</v>
      </c>
      <c r="G329">
        <v>57.370439311916599</v>
      </c>
      <c r="H329">
        <f>(Table2[[#This Row],[1Y Return vs Nifty]]-AVERAGE(Table2[1Y Return vs Nifty]))/_xlfn.STDEV.P(Table2[1Y Return vs Nifty])</f>
        <v>0.27843391458808103</v>
      </c>
      <c r="I329">
        <v>-0.88564981291243305</v>
      </c>
      <c r="J329">
        <f>(Table2[[#This Row],[1M Return vs Nifty]]-AVERAGE(Table2[1M Return vs Nifty]))/_xlfn.STDEV.P(Table2[1M Return vs Nifty])</f>
        <v>-0.28809147589493178</v>
      </c>
      <c r="K329">
        <v>-15.011500348552101</v>
      </c>
      <c r="L329">
        <f>(Table2[[#This Row],[6M Return vs Nifty]]-AVERAGE(Table2[6M Return vs Nifty]))/_xlfn.STDEV.P(Table2[6M Return vs Nifty])</f>
        <v>-0.70580805065389884</v>
      </c>
      <c r="M329">
        <v>-13.199729762403599</v>
      </c>
      <c r="N329">
        <f>(Table2[[#This Row],[1W Return vs Nifty]]-AVERAGE(Table2[1W Return vs Nifty]))/_xlfn.STDEV.P(Table2[1W Return vs Nifty])</f>
        <v>-3.0721639057599415</v>
      </c>
      <c r="O329">
        <v>7447.44</v>
      </c>
      <c r="P329">
        <v>7134.5084135560301</v>
      </c>
      <c r="Q329">
        <v>6405.67510078132</v>
      </c>
      <c r="R329">
        <v>42.638103825122798</v>
      </c>
      <c r="S329" s="2">
        <f>(Table2[[#This Row],[Close Price]]-Table2[[#This Row],[20D EMA]])/Table2[[#This Row],[20D EMA]]</f>
        <v>-2.2664163793196048E-2</v>
      </c>
      <c r="T329" s="2">
        <f>(Table2[[#This Row],[Close Price]]-Table2[[#This Row],[50D EMA]])/Table2[[#This Row],[50D EMA]]</f>
        <v>2.0203436325071981E-2</v>
      </c>
      <c r="U329" s="2">
        <f>(Table2[[#This Row],[Close Price]]-Table2[[#This Row],[200D EMA]])/Table2[[#This Row],[200D EMA]]</f>
        <v>0.13628148251106276</v>
      </c>
      <c r="V329">
        <v>1.6315772786017999</v>
      </c>
      <c r="W329">
        <v>7131.65</v>
      </c>
      <c r="X329">
        <v>7299</v>
      </c>
      <c r="Y329">
        <v>7211.1</v>
      </c>
      <c r="Z329">
        <v>7990.6</v>
      </c>
      <c r="AA329">
        <v>7211.1</v>
      </c>
      <c r="AB329">
        <v>7545.6</v>
      </c>
      <c r="AC329" s="2">
        <f>(Table2[[#This Row],[Close Price]]/Table2[[#This Row],[Day Low]])-1</f>
        <v>2.0612340762656611E-2</v>
      </c>
      <c r="AD329" s="2">
        <f>(Table2[[#This Row],[Day High]]/Table2[[#This Row],[Close Price]])-1</f>
        <v>2.7958481311782801E-3</v>
      </c>
      <c r="AE329" s="2">
        <f>(Table2[[#This Row],[Close Price]]/Table2[[#This Row],[Current Week Low]])-1</f>
        <v>9.3675028775082048E-3</v>
      </c>
      <c r="AF329" s="2">
        <f>(Table2[[#This Row],[Current Week High]]/Table2[[#This Row],[Close Price]])-1</f>
        <v>9.7813468156869865E-2</v>
      </c>
      <c r="AG329" s="2">
        <f>(Table2[[#This Row],[Close Price]]/Table2[[#This Row],[Current Month Low]])-1</f>
        <v>9.3675028775082048E-3</v>
      </c>
      <c r="AH329" s="2">
        <f>(Table2[[#This Row],[Current Month High]]/Table2[[#This Row],[Close Price]])-1</f>
        <v>3.6675757180246515E-2</v>
      </c>
      <c r="AI329">
        <v>18.9987154211289</v>
      </c>
      <c r="AJ329">
        <v>88.397675652590294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0.13</v>
      </c>
      <c r="AM329" t="s">
        <v>10296</v>
      </c>
      <c r="AN329">
        <v>-2.36</v>
      </c>
      <c r="AO329" t="s">
        <v>10295</v>
      </c>
      <c r="AP329">
        <v>8.6228482622715E-2</v>
      </c>
      <c r="AQ329">
        <f>(Table2[[#This Row],[Sharpe Ratio]]-AVERAGE(Table2[Sharpe Ratio]))/_xlfn.STDEV.P(Table2[Sharpe Ratio])</f>
        <v>0.34988108816453639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-3.4377484295561547</v>
      </c>
      <c r="AS329">
        <f>_xlfn.RANK.AVG(Table2[[#This Row],[1Y Return vs Nifty Z-Score]],Table2[1Y Return vs Nifty Z-Score])</f>
        <v>216</v>
      </c>
      <c r="AT329">
        <f>_xlfn.RANK.AVG(Table2[[#This Row],[6M Return vs Nifty Z-Score]],Table2[6M Return vs Nifty Z-Score])</f>
        <v>560</v>
      </c>
      <c r="AU329">
        <f>_xlfn.RANK.AVG(Table2[[#This Row],[Sharpe Ratio Z-Score]],Table2[Sharpe Ratio Z-Score])</f>
        <v>249</v>
      </c>
      <c r="AV329">
        <f>(Table2[[#This Row],[Rank 1Y]]+Table2[[#This Row],[Rank 6M]]+Table2[[#This Row],[Rank Sharpe]])/3</f>
        <v>341.66666666666669</v>
      </c>
    </row>
    <row r="330" spans="1:48" x14ac:dyDescent="0.3">
      <c r="A330" t="s">
        <v>1231</v>
      </c>
      <c r="B330" t="s">
        <v>1232</v>
      </c>
      <c r="C330" t="s">
        <v>10259</v>
      </c>
      <c r="D330" t="s">
        <v>127</v>
      </c>
      <c r="E330">
        <v>9549.5324170000004</v>
      </c>
      <c r="F330">
        <v>271</v>
      </c>
      <c r="G330">
        <v>11.0337269036972</v>
      </c>
      <c r="H330">
        <f>(Table2[[#This Row],[1Y Return vs Nifty]]-AVERAGE(Table2[1Y Return vs Nifty]))/_xlfn.STDEV.P(Table2[1Y Return vs Nifty])</f>
        <v>-0.3720221024416418</v>
      </c>
      <c r="I330">
        <v>11.791784670335799</v>
      </c>
      <c r="J330">
        <f>(Table2[[#This Row],[1M Return vs Nifty]]-AVERAGE(Table2[1M Return vs Nifty]))/_xlfn.STDEV.P(Table2[1M Return vs Nifty])</f>
        <v>0.96510835507283455</v>
      </c>
      <c r="K330">
        <v>-4.4553652814636404</v>
      </c>
      <c r="L330">
        <f>(Table2[[#This Row],[6M Return vs Nifty]]-AVERAGE(Table2[6M Return vs Nifty]))/_xlfn.STDEV.P(Table2[6M Return vs Nifty])</f>
        <v>-0.34330092985206045</v>
      </c>
      <c r="M330">
        <v>-2.5484419841152501</v>
      </c>
      <c r="N330">
        <f>(Table2[[#This Row],[1W Return vs Nifty]]-AVERAGE(Table2[1W Return vs Nifty]))/_xlfn.STDEV.P(Table2[1W Return vs Nifty])</f>
        <v>-0.79641882330584191</v>
      </c>
      <c r="O330">
        <v>267.23</v>
      </c>
      <c r="P330">
        <v>254.941555768173</v>
      </c>
      <c r="Q330">
        <v>229.536896959301</v>
      </c>
      <c r="R330">
        <v>50.508127518138402</v>
      </c>
      <c r="S330" s="2">
        <f>(Table2[[#This Row],[Close Price]]-Table2[[#This Row],[20D EMA]])/Table2[[#This Row],[20D EMA]]</f>
        <v>1.4107697489054303E-2</v>
      </c>
      <c r="T330" s="2">
        <f>(Table2[[#This Row],[Close Price]]-Table2[[#This Row],[50D EMA]])/Table2[[#This Row],[50D EMA]]</f>
        <v>6.2988727684824691E-2</v>
      </c>
      <c r="U330" s="2">
        <f>(Table2[[#This Row],[Close Price]]-Table2[[#This Row],[200D EMA]])/Table2[[#This Row],[200D EMA]]</f>
        <v>0.18063807427025896</v>
      </c>
      <c r="V330">
        <v>0.852293089101265</v>
      </c>
      <c r="W330">
        <v>263.85000000000002</v>
      </c>
      <c r="X330">
        <v>271.25</v>
      </c>
      <c r="Y330">
        <v>265.45</v>
      </c>
      <c r="Z330">
        <v>282.39</v>
      </c>
      <c r="AA330">
        <v>265.45</v>
      </c>
      <c r="AB330">
        <v>274.85000000000002</v>
      </c>
      <c r="AC330" s="2">
        <f>(Table2[[#This Row],[Close Price]]/Table2[[#This Row],[Day Low]])-1</f>
        <v>2.7098730339207844E-2</v>
      </c>
      <c r="AD330" s="2">
        <f>(Table2[[#This Row],[Day High]]/Table2[[#This Row],[Close Price]])-1</f>
        <v>9.2250922509218292E-4</v>
      </c>
      <c r="AE330" s="2">
        <f>(Table2[[#This Row],[Close Price]]/Table2[[#This Row],[Current Week Low]])-1</f>
        <v>2.090789225842915E-2</v>
      </c>
      <c r="AF330" s="2">
        <f>(Table2[[#This Row],[Current Week High]]/Table2[[#This Row],[Close Price]])-1</f>
        <v>4.2029520295202794E-2</v>
      </c>
      <c r="AG330" s="2">
        <f>(Table2[[#This Row],[Close Price]]/Table2[[#This Row],[Current Month Low]])-1</f>
        <v>2.090789225842915E-2</v>
      </c>
      <c r="AH330" s="2">
        <f>(Table2[[#This Row],[Current Month High]]/Table2[[#This Row],[Close Price]])-1</f>
        <v>1.4206642066420638E-2</v>
      </c>
      <c r="AI330">
        <v>10.3321033210332</v>
      </c>
      <c r="AJ330">
        <v>56.511695062084797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</v>
      </c>
      <c r="AM330" t="s">
        <v>10297</v>
      </c>
      <c r="AN330">
        <v>-7.0000000000000007E-2</v>
      </c>
      <c r="AO330" t="s">
        <v>10295</v>
      </c>
      <c r="AP330">
        <v>0.122597725870146</v>
      </c>
      <c r="AQ330">
        <f>(Table2[[#This Row],[Sharpe Ratio]]-AVERAGE(Table2[Sharpe Ratio]))/_xlfn.STDEV.P(Table2[Sharpe Ratio])</f>
        <v>0.77034311945085598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0.22370961892414643</v>
      </c>
      <c r="AS330">
        <f>_xlfn.RANK.AVG(Table2[[#This Row],[1Y Return vs Nifty Z-Score]],Table2[1Y Return vs Nifty Z-Score])</f>
        <v>424</v>
      </c>
      <c r="AT330">
        <f>_xlfn.RANK.AVG(Table2[[#This Row],[6M Return vs Nifty Z-Score]],Table2[6M Return vs Nifty Z-Score])</f>
        <v>438</v>
      </c>
      <c r="AU330">
        <f>_xlfn.RANK.AVG(Table2[[#This Row],[Sharpe Ratio Z-Score]],Table2[Sharpe Ratio Z-Score])</f>
        <v>164</v>
      </c>
      <c r="AV330">
        <f>(Table2[[#This Row],[Rank 1Y]]+Table2[[#This Row],[Rank 6M]]+Table2[[#This Row],[Rank Sharpe]])/3</f>
        <v>342</v>
      </c>
    </row>
    <row r="331" spans="1:48" x14ac:dyDescent="0.3">
      <c r="A331" t="s">
        <v>931</v>
      </c>
      <c r="B331" t="s">
        <v>932</v>
      </c>
      <c r="C331" t="s">
        <v>10254</v>
      </c>
      <c r="D331" t="s">
        <v>933</v>
      </c>
      <c r="E331">
        <v>15732.692099039999</v>
      </c>
      <c r="F331">
        <v>818.3</v>
      </c>
      <c r="G331">
        <v>40.9929503500245</v>
      </c>
      <c r="H331">
        <f>(Table2[[#This Row],[1Y Return vs Nifty]]-AVERAGE(Table2[1Y Return vs Nifty]))/_xlfn.STDEV.P(Table2[1Y Return vs Nifty])</f>
        <v>4.8533352259646612E-2</v>
      </c>
      <c r="I331">
        <v>21.594650325972701</v>
      </c>
      <c r="J331">
        <f>(Table2[[#This Row],[1M Return vs Nifty]]-AVERAGE(Table2[1M Return vs Nifty]))/_xlfn.STDEV.P(Table2[1M Return vs Nifty])</f>
        <v>1.934149023267731</v>
      </c>
      <c r="K331">
        <v>29.189968111401399</v>
      </c>
      <c r="L331">
        <f>(Table2[[#This Row],[6M Return vs Nifty]]-AVERAGE(Table2[6M Return vs Nifty]))/_xlfn.STDEV.P(Table2[6M Return vs Nifty])</f>
        <v>0.81210991504057495</v>
      </c>
      <c r="M331">
        <v>-3.35341914739436</v>
      </c>
      <c r="N331">
        <f>(Table2[[#This Row],[1W Return vs Nifty]]-AVERAGE(Table2[1W Return vs Nifty]))/_xlfn.STDEV.P(Table2[1W Return vs Nifty])</f>
        <v>-0.96840955897580361</v>
      </c>
      <c r="O331">
        <v>811.87</v>
      </c>
      <c r="P331">
        <v>728.65238115753004</v>
      </c>
      <c r="Q331">
        <v>592.45383084480795</v>
      </c>
      <c r="R331">
        <v>45.501716457438398</v>
      </c>
      <c r="S331" s="2">
        <f>(Table2[[#This Row],[Close Price]]-Table2[[#This Row],[20D EMA]])/Table2[[#This Row],[20D EMA]]</f>
        <v>7.9199871900673142E-3</v>
      </c>
      <c r="T331" s="2">
        <f>(Table2[[#This Row],[Close Price]]-Table2[[#This Row],[50D EMA]])/Table2[[#This Row],[50D EMA]]</f>
        <v>0.12303208108653482</v>
      </c>
      <c r="U331" s="2">
        <f>(Table2[[#This Row],[Close Price]]-Table2[[#This Row],[200D EMA]])/Table2[[#This Row],[200D EMA]]</f>
        <v>0.38120467350704318</v>
      </c>
      <c r="V331">
        <v>0.75489207280894199</v>
      </c>
      <c r="W331">
        <v>812</v>
      </c>
      <c r="X331">
        <v>845</v>
      </c>
      <c r="Y331">
        <v>810</v>
      </c>
      <c r="Z331">
        <v>870</v>
      </c>
      <c r="AA331">
        <v>810</v>
      </c>
      <c r="AB331">
        <v>854.5</v>
      </c>
      <c r="AC331" s="2">
        <f>(Table2[[#This Row],[Close Price]]/Table2[[#This Row],[Day Low]])-1</f>
        <v>7.7586206896551602E-3</v>
      </c>
      <c r="AD331" s="2">
        <f>(Table2[[#This Row],[Day High]]/Table2[[#This Row],[Close Price]])-1</f>
        <v>3.2628620310399592E-2</v>
      </c>
      <c r="AE331" s="2">
        <f>(Table2[[#This Row],[Close Price]]/Table2[[#This Row],[Current Week Low]])-1</f>
        <v>1.0246913580246764E-2</v>
      </c>
      <c r="AF331" s="2">
        <f>(Table2[[#This Row],[Current Week High]]/Table2[[#This Row],[Close Price]])-1</f>
        <v>6.3179762923133431E-2</v>
      </c>
      <c r="AG331" s="2">
        <f>(Table2[[#This Row],[Close Price]]/Table2[[#This Row],[Current Month Low]])-1</f>
        <v>1.0246913580246764E-2</v>
      </c>
      <c r="AH331" s="2">
        <f>(Table2[[#This Row],[Current Month High]]/Table2[[#This Row],[Close Price]])-1</f>
        <v>4.4238054503238589E-2</v>
      </c>
      <c r="AI331">
        <v>7.1367469143346103</v>
      </c>
      <c r="AJ331">
        <v>83.331466338075401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0.3</v>
      </c>
      <c r="AM331" t="s">
        <v>10296</v>
      </c>
      <c r="AN331">
        <v>-5.45</v>
      </c>
      <c r="AO331" t="s">
        <v>10295</v>
      </c>
      <c r="AP331">
        <v>-3.4575611976214997E-2</v>
      </c>
      <c r="AQ331">
        <f>(Table2[[#This Row],[Sharpe Ratio]]-AVERAGE(Table2[Sharpe Ratio]))/_xlfn.STDEV.P(Table2[Sharpe Ratio])</f>
        <v>-1.0467257825698084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0.77965694902234051</v>
      </c>
      <c r="AS331">
        <f>_xlfn.RANK.AVG(Table2[[#This Row],[1Y Return vs Nifty Z-Score]],Table2[1Y Return vs Nifty Z-Score])</f>
        <v>272</v>
      </c>
      <c r="AT331">
        <f>_xlfn.RANK.AVG(Table2[[#This Row],[6M Return vs Nifty Z-Score]],Table2[6M Return vs Nifty Z-Score])</f>
        <v>129</v>
      </c>
      <c r="AU331">
        <f>_xlfn.RANK.AVG(Table2[[#This Row],[Sharpe Ratio Z-Score]],Table2[Sharpe Ratio Z-Score])</f>
        <v>626</v>
      </c>
      <c r="AV331">
        <f>(Table2[[#This Row],[Rank 1Y]]+Table2[[#This Row],[Rank 6M]]+Table2[[#This Row],[Rank Sharpe]])/3</f>
        <v>342.33333333333331</v>
      </c>
    </row>
    <row r="332" spans="1:48" x14ac:dyDescent="0.3">
      <c r="A332" t="s">
        <v>224</v>
      </c>
      <c r="B332" t="s">
        <v>225</v>
      </c>
      <c r="C332" t="s">
        <v>10252</v>
      </c>
      <c r="D332" t="s">
        <v>59</v>
      </c>
      <c r="E332">
        <v>116848.14136548</v>
      </c>
      <c r="F332">
        <v>1390.65</v>
      </c>
      <c r="G332">
        <v>-3.7256516131033899</v>
      </c>
      <c r="H332">
        <f>(Table2[[#This Row],[1Y Return vs Nifty]]-AVERAGE(Table2[1Y Return vs Nifty]))/_xlfn.STDEV.P(Table2[1Y Return vs Nifty])</f>
        <v>-0.57920828516636225</v>
      </c>
      <c r="I332">
        <v>-4.3349056382507296</v>
      </c>
      <c r="J332">
        <f>(Table2[[#This Row],[1M Return vs Nifty]]-AVERAGE(Table2[1M Return vs Nifty]))/_xlfn.STDEV.P(Table2[1M Return vs Nifty])</f>
        <v>-0.62906005459201464</v>
      </c>
      <c r="K332">
        <v>6.1776956539052703</v>
      </c>
      <c r="L332">
        <f>(Table2[[#This Row],[6M Return vs Nifty]]-AVERAGE(Table2[6M Return vs Nifty]))/_xlfn.STDEV.P(Table2[6M Return vs Nifty])</f>
        <v>2.1847894077703073E-2</v>
      </c>
      <c r="M332">
        <v>0.211329045291339</v>
      </c>
      <c r="N332">
        <f>(Table2[[#This Row],[1W Return vs Nifty]]-AVERAGE(Table2[1W Return vs Nifty]))/_xlfn.STDEV.P(Table2[1W Return vs Nifty])</f>
        <v>-0.20676849373033129</v>
      </c>
      <c r="O332">
        <v>1406.2</v>
      </c>
      <c r="P332">
        <v>1371.0406290757401</v>
      </c>
      <c r="Q332">
        <v>1234.13939329493</v>
      </c>
      <c r="R332">
        <v>43.479219825799298</v>
      </c>
      <c r="S332" s="2">
        <f>(Table2[[#This Row],[Close Price]]-Table2[[#This Row],[20D EMA]])/Table2[[#This Row],[20D EMA]]</f>
        <v>-1.1058170957189556E-2</v>
      </c>
      <c r="T332" s="2">
        <f>(Table2[[#This Row],[Close Price]]-Table2[[#This Row],[50D EMA]])/Table2[[#This Row],[50D EMA]]</f>
        <v>1.4302545459560371E-2</v>
      </c>
      <c r="U332" s="2">
        <f>(Table2[[#This Row],[Close Price]]-Table2[[#This Row],[200D EMA]])/Table2[[#This Row],[200D EMA]]</f>
        <v>0.12681760873641265</v>
      </c>
      <c r="V332">
        <v>1.1076257450718301</v>
      </c>
      <c r="W332">
        <v>1368.75</v>
      </c>
      <c r="X332">
        <v>1399</v>
      </c>
      <c r="Y332">
        <v>1364.1</v>
      </c>
      <c r="Z332">
        <v>1477</v>
      </c>
      <c r="AA332">
        <v>1382.2</v>
      </c>
      <c r="AB332">
        <v>1442.5</v>
      </c>
      <c r="AC332" s="2">
        <f>(Table2[[#This Row],[Close Price]]/Table2[[#This Row],[Day Low]])-1</f>
        <v>1.6000000000000014E-2</v>
      </c>
      <c r="AD332" s="2">
        <f>(Table2[[#This Row],[Day High]]/Table2[[#This Row],[Close Price]])-1</f>
        <v>6.0043864379966116E-3</v>
      </c>
      <c r="AE332" s="2">
        <f>(Table2[[#This Row],[Close Price]]/Table2[[#This Row],[Current Week Low]])-1</f>
        <v>1.9463382449967037E-2</v>
      </c>
      <c r="AF332" s="2">
        <f>(Table2[[#This Row],[Current Week High]]/Table2[[#This Row],[Close Price]])-1</f>
        <v>6.2093265739042725E-2</v>
      </c>
      <c r="AG332" s="2">
        <f>(Table2[[#This Row],[Close Price]]/Table2[[#This Row],[Current Month Low]])-1</f>
        <v>6.1134423383013559E-3</v>
      </c>
      <c r="AH332" s="2">
        <f>(Table2[[#This Row],[Current Month High]]/Table2[[#This Row],[Close Price]])-1</f>
        <v>3.7284722971272277E-2</v>
      </c>
      <c r="AI332">
        <v>6.2093265739042698</v>
      </c>
      <c r="AJ332">
        <v>39.448483329155103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0.01</v>
      </c>
      <c r="AM332" t="s">
        <v>10296</v>
      </c>
      <c r="AN332">
        <v>-1.62</v>
      </c>
      <c r="AO332" t="s">
        <v>10295</v>
      </c>
      <c r="AP332">
        <v>0.11085868262206</v>
      </c>
      <c r="AQ332">
        <f>(Table2[[#This Row],[Sharpe Ratio]]-AVERAGE(Table2[Sharpe Ratio]))/_xlfn.STDEV.P(Table2[Sharpe Ratio])</f>
        <v>0.63462894096580202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-0.75855999844520317</v>
      </c>
      <c r="AS332">
        <f>_xlfn.RANK.AVG(Table2[[#This Row],[1Y Return vs Nifty Z-Score]],Table2[1Y Return vs Nifty Z-Score])</f>
        <v>519</v>
      </c>
      <c r="AT332">
        <f>_xlfn.RANK.AVG(Table2[[#This Row],[6M Return vs Nifty Z-Score]],Table2[6M Return vs Nifty Z-Score])</f>
        <v>317</v>
      </c>
      <c r="AU332">
        <f>_xlfn.RANK.AVG(Table2[[#This Row],[Sharpe Ratio Z-Score]],Table2[Sharpe Ratio Z-Score])</f>
        <v>192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55</v>
      </c>
      <c r="B333" t="s">
        <v>56</v>
      </c>
      <c r="C333" t="s">
        <v>10256</v>
      </c>
      <c r="D333" t="s">
        <v>54</v>
      </c>
      <c r="E333">
        <v>420011.97061947</v>
      </c>
      <c r="F333">
        <v>13359.05</v>
      </c>
      <c r="G333">
        <v>10.741721633937599</v>
      </c>
      <c r="H333">
        <f>(Table2[[#This Row],[1Y Return vs Nifty]]-AVERAGE(Table2[1Y Return vs Nifty]))/_xlfn.STDEV.P(Table2[1Y Return vs Nifty])</f>
        <v>-0.37612115424847276</v>
      </c>
      <c r="I333">
        <v>7.2278018331770202</v>
      </c>
      <c r="J333">
        <f>(Table2[[#This Row],[1M Return vs Nifty]]-AVERAGE(Table2[1M Return vs Nifty]))/_xlfn.STDEV.P(Table2[1M Return vs Nifty])</f>
        <v>0.5139458956947216</v>
      </c>
      <c r="K333">
        <v>10.3080270643734</v>
      </c>
      <c r="L333">
        <f>(Table2[[#This Row],[6M Return vs Nifty]]-AVERAGE(Table2[6M Return vs Nifty]))/_xlfn.STDEV.P(Table2[6M Return vs Nifty])</f>
        <v>0.16368716934752667</v>
      </c>
      <c r="M333">
        <v>5.0777904540779</v>
      </c>
      <c r="N333">
        <f>(Table2[[#This Row],[1W Return vs Nifty]]-AVERAGE(Table2[1W Return vs Nifty]))/_xlfn.STDEV.P(Table2[1W Return vs Nifty])</f>
        <v>0.83299550950819334</v>
      </c>
      <c r="O333">
        <v>12692.28</v>
      </c>
      <c r="P333">
        <v>12543.225772989301</v>
      </c>
      <c r="Q333">
        <v>11637.3041028593</v>
      </c>
      <c r="R333">
        <v>83.389934393012098</v>
      </c>
      <c r="S333" s="2">
        <f>(Table2[[#This Row],[Close Price]]-Table2[[#This Row],[20D EMA]])/Table2[[#This Row],[20D EMA]]</f>
        <v>5.2533508557957957E-2</v>
      </c>
      <c r="T333" s="2">
        <f>(Table2[[#This Row],[Close Price]]-Table2[[#This Row],[50D EMA]])/Table2[[#This Row],[50D EMA]]</f>
        <v>6.5041022283717637E-2</v>
      </c>
      <c r="U333" s="2">
        <f>(Table2[[#This Row],[Close Price]]-Table2[[#This Row],[200D EMA]])/Table2[[#This Row],[200D EMA]]</f>
        <v>0.14795058047143964</v>
      </c>
      <c r="V333">
        <v>0.94782253992210197</v>
      </c>
      <c r="W333">
        <v>12800</v>
      </c>
      <c r="X333">
        <v>13174.9</v>
      </c>
      <c r="Y333">
        <v>12603</v>
      </c>
      <c r="Z333">
        <v>13680</v>
      </c>
      <c r="AA333">
        <v>13112</v>
      </c>
      <c r="AB333">
        <v>13680</v>
      </c>
      <c r="AC333" s="2">
        <f>(Table2[[#This Row],[Close Price]]/Table2[[#This Row],[Day Low]])-1</f>
        <v>4.3675781249999934E-2</v>
      </c>
      <c r="AD333" s="2">
        <f>(Table2[[#This Row],[Day High]]/Table2[[#This Row],[Close Price]])-1</f>
        <v>-1.3784662831563543E-2</v>
      </c>
      <c r="AE333" s="2">
        <f>(Table2[[#This Row],[Close Price]]/Table2[[#This Row],[Current Week Low]])-1</f>
        <v>5.9989684995635839E-2</v>
      </c>
      <c r="AF333" s="2">
        <f>(Table2[[#This Row],[Current Week High]]/Table2[[#This Row],[Close Price]])-1</f>
        <v>2.4024911951074479E-2</v>
      </c>
      <c r="AG333" s="2">
        <f>(Table2[[#This Row],[Close Price]]/Table2[[#This Row],[Current Month Low]])-1</f>
        <v>1.8841519219035874E-2</v>
      </c>
      <c r="AH333" s="2">
        <f>(Table2[[#This Row],[Current Month High]]/Table2[[#This Row],[Close Price]])-1</f>
        <v>2.4024911951074479E-2</v>
      </c>
      <c r="AI333">
        <v>2.4024911951074399</v>
      </c>
      <c r="AJ333">
        <v>44.3573964113397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-0.1</v>
      </c>
      <c r="AM333" t="s">
        <v>10295</v>
      </c>
      <c r="AN333">
        <v>5.66</v>
      </c>
      <c r="AO333" t="s">
        <v>10296</v>
      </c>
      <c r="AP333">
        <v>5.7852080046639998E-2</v>
      </c>
      <c r="AQ333">
        <f>(Table2[[#This Row],[Sharpe Ratio]]-AVERAGE(Table2[Sharpe Ratio]))/_xlfn.STDEV.P(Table2[Sharpe Ratio])</f>
        <v>2.1823674746190763E-2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1.1563310950481598</v>
      </c>
      <c r="AS333">
        <f>_xlfn.RANK.AVG(Table2[[#This Row],[1Y Return vs Nifty Z-Score]],Table2[1Y Return vs Nifty Z-Score])</f>
        <v>427</v>
      </c>
      <c r="AT333">
        <f>_xlfn.RANK.AVG(Table2[[#This Row],[6M Return vs Nifty Z-Score]],Table2[6M Return vs Nifty Z-Score])</f>
        <v>274</v>
      </c>
      <c r="AU333">
        <f>_xlfn.RANK.AVG(Table2[[#This Row],[Sharpe Ratio Z-Score]],Table2[Sharpe Ratio Z-Score])</f>
        <v>330</v>
      </c>
      <c r="AV333">
        <f>(Table2[[#This Row],[Rank 1Y]]+Table2[[#This Row],[Rank 6M]]+Table2[[#This Row],[Rank Sharpe]])/3</f>
        <v>343.66666666666669</v>
      </c>
    </row>
    <row r="334" spans="1:48" x14ac:dyDescent="0.3">
      <c r="A334" t="s">
        <v>1538</v>
      </c>
      <c r="B334" t="s">
        <v>1539</v>
      </c>
      <c r="C334" t="s">
        <v>10260</v>
      </c>
      <c r="D334" t="s">
        <v>68</v>
      </c>
      <c r="E334">
        <v>6348.6719999999996</v>
      </c>
      <c r="F334">
        <v>901.8</v>
      </c>
      <c r="G334">
        <v>72.681999099746704</v>
      </c>
      <c r="H334">
        <f>(Table2[[#This Row],[1Y Return vs Nifty]]-AVERAGE(Table2[1Y Return vs Nifty]))/_xlfn.STDEV.P(Table2[1Y Return vs Nifty])</f>
        <v>0.49337139453622214</v>
      </c>
      <c r="I334">
        <v>5.0029087342311298</v>
      </c>
      <c r="J334">
        <f>(Table2[[#This Row],[1M Return vs Nifty]]-AVERAGE(Table2[1M Return vs Nifty]))/_xlfn.STDEV.P(Table2[1M Return vs Nifty])</f>
        <v>0.29400899448614737</v>
      </c>
      <c r="K334">
        <v>-28.128085162491399</v>
      </c>
      <c r="L334">
        <f>(Table2[[#This Row],[6M Return vs Nifty]]-AVERAGE(Table2[6M Return vs Nifty]))/_xlfn.STDEV.P(Table2[6M Return vs Nifty])</f>
        <v>-1.1562433061176878</v>
      </c>
      <c r="M334">
        <v>1.4795675589938699</v>
      </c>
      <c r="N334">
        <f>(Table2[[#This Row],[1W Return vs Nifty]]-AVERAGE(Table2[1W Return vs Nifty]))/_xlfn.STDEV.P(Table2[1W Return vs Nifty])</f>
        <v>6.420226783529398E-2</v>
      </c>
      <c r="O334">
        <v>903.55</v>
      </c>
      <c r="P334">
        <v>891.51080273263904</v>
      </c>
      <c r="Q334">
        <v>778.01418753564406</v>
      </c>
      <c r="R334">
        <v>47.089116094690901</v>
      </c>
      <c r="S334" s="2">
        <f>(Table2[[#This Row],[Close Price]]-Table2[[#This Row],[20D EMA]])/Table2[[#This Row],[20D EMA]]</f>
        <v>-1.9368048254108795E-3</v>
      </c>
      <c r="T334" s="2">
        <f>(Table2[[#This Row],[Close Price]]-Table2[[#This Row],[50D EMA]])/Table2[[#This Row],[50D EMA]]</f>
        <v>1.1541304082712964E-2</v>
      </c>
      <c r="U334" s="2">
        <f>(Table2[[#This Row],[Close Price]]-Table2[[#This Row],[200D EMA]])/Table2[[#This Row],[200D EMA]]</f>
        <v>0.15910482668246298</v>
      </c>
      <c r="V334">
        <v>1.7959851680466099</v>
      </c>
      <c r="W334">
        <v>882.05</v>
      </c>
      <c r="X334">
        <v>927.7</v>
      </c>
      <c r="Y334">
        <v>898.75</v>
      </c>
      <c r="Z334">
        <v>988.7</v>
      </c>
      <c r="AA334">
        <v>898.75</v>
      </c>
      <c r="AB334">
        <v>944.85</v>
      </c>
      <c r="AC334" s="2">
        <f>(Table2[[#This Row],[Close Price]]/Table2[[#This Row],[Day Low]])-1</f>
        <v>2.2391020917181592E-2</v>
      </c>
      <c r="AD334" s="2">
        <f>(Table2[[#This Row],[Day High]]/Table2[[#This Row],[Close Price]])-1</f>
        <v>2.8720337103570692E-2</v>
      </c>
      <c r="AE334" s="2">
        <f>(Table2[[#This Row],[Close Price]]/Table2[[#This Row],[Current Week Low]])-1</f>
        <v>3.3936022253129305E-3</v>
      </c>
      <c r="AF334" s="2">
        <f>(Table2[[#This Row],[Current Week High]]/Table2[[#This Row],[Close Price]])-1</f>
        <v>9.6362829895764168E-2</v>
      </c>
      <c r="AG334" s="2">
        <f>(Table2[[#This Row],[Close Price]]/Table2[[#This Row],[Current Month Low]])-1</f>
        <v>3.3936022253129305E-3</v>
      </c>
      <c r="AH334" s="2">
        <f>(Table2[[#This Row],[Current Month High]]/Table2[[#This Row],[Close Price]])-1</f>
        <v>4.7737857618097124E-2</v>
      </c>
      <c r="AI334">
        <v>29.1860722998447</v>
      </c>
      <c r="AJ334">
        <v>139.84042553191401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-0.13</v>
      </c>
      <c r="AM334" t="s">
        <v>10295</v>
      </c>
      <c r="AN334">
        <v>-1.22</v>
      </c>
      <c r="AO334" t="s">
        <v>10295</v>
      </c>
      <c r="AP334">
        <v>0.10530460051693299</v>
      </c>
      <c r="AQ334">
        <f>(Table2[[#This Row],[Sharpe Ratio]]-AVERAGE(Table2[Sharpe Ratio]))/_xlfn.STDEV.P(Table2[Sharpe Ratio])</f>
        <v>0.57041862380398822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0.26575797454396394</v>
      </c>
      <c r="AS334">
        <f>_xlfn.RANK.AVG(Table2[[#This Row],[1Y Return vs Nifty Z-Score]],Table2[1Y Return vs Nifty Z-Score])</f>
        <v>158</v>
      </c>
      <c r="AT334">
        <f>_xlfn.RANK.AVG(Table2[[#This Row],[6M Return vs Nifty Z-Score]],Table2[6M Return vs Nifty Z-Score])</f>
        <v>670</v>
      </c>
      <c r="AU334">
        <f>_xlfn.RANK.AVG(Table2[[#This Row],[Sharpe Ratio Z-Score]],Table2[Sharpe Ratio Z-Score])</f>
        <v>203</v>
      </c>
      <c r="AV334">
        <f>(Table2[[#This Row],[Rank 1Y]]+Table2[[#This Row],[Rank 6M]]+Table2[[#This Row],[Rank Sharpe]])/3</f>
        <v>343.66666666666669</v>
      </c>
    </row>
    <row r="335" spans="1:48" x14ac:dyDescent="0.3">
      <c r="A335" t="s">
        <v>711</v>
      </c>
      <c r="B335" t="s">
        <v>712</v>
      </c>
      <c r="C335" t="s">
        <v>10257</v>
      </c>
      <c r="D335" t="s">
        <v>62</v>
      </c>
      <c r="E335">
        <v>23833.278784999999</v>
      </c>
      <c r="F335">
        <v>1212.5</v>
      </c>
      <c r="G335">
        <v>29.607707385707901</v>
      </c>
      <c r="H335">
        <f>(Table2[[#This Row],[1Y Return vs Nifty]]-AVERAGE(Table2[1Y Return vs Nifty]))/_xlfn.STDEV.P(Table2[1Y Return vs Nifty])</f>
        <v>-0.11128808104021377</v>
      </c>
      <c r="I335">
        <v>30.153107486738602</v>
      </c>
      <c r="J335">
        <f>(Table2[[#This Row],[1M Return vs Nifty]]-AVERAGE(Table2[1M Return vs Nifty]))/_xlfn.STDEV.P(Table2[1M Return vs Nifty])</f>
        <v>2.7801764337338746</v>
      </c>
      <c r="K335">
        <v>11.6191232431679</v>
      </c>
      <c r="L335">
        <f>(Table2[[#This Row],[6M Return vs Nifty]]-AVERAGE(Table2[6M Return vs Nifty]))/_xlfn.STDEV.P(Table2[6M Return vs Nifty])</f>
        <v>0.20871138491965427</v>
      </c>
      <c r="M335">
        <v>-0.95856005768816799</v>
      </c>
      <c r="N335">
        <f>(Table2[[#This Row],[1W Return vs Nifty]]-AVERAGE(Table2[1W Return vs Nifty]))/_xlfn.STDEV.P(Table2[1W Return vs Nifty])</f>
        <v>-0.45672600389630769</v>
      </c>
      <c r="O335">
        <v>1103.45</v>
      </c>
      <c r="P335">
        <v>1025.2721254343301</v>
      </c>
      <c r="Q335">
        <v>917.51200593488295</v>
      </c>
      <c r="R335">
        <v>69.145381718290693</v>
      </c>
      <c r="S335" s="2">
        <f>(Table2[[#This Row],[Close Price]]-Table2[[#This Row],[20D EMA]])/Table2[[#This Row],[20D EMA]]</f>
        <v>9.8826408083737327E-2</v>
      </c>
      <c r="T335" s="2">
        <f>(Table2[[#This Row],[Close Price]]-Table2[[#This Row],[50D EMA]])/Table2[[#This Row],[50D EMA]]</f>
        <v>0.18261285947509368</v>
      </c>
      <c r="U335" s="2">
        <f>(Table2[[#This Row],[Close Price]]-Table2[[#This Row],[200D EMA]])/Table2[[#This Row],[200D EMA]]</f>
        <v>0.3215085929742621</v>
      </c>
      <c r="V335">
        <v>1.9636419565887999</v>
      </c>
      <c r="W335">
        <v>1193.05</v>
      </c>
      <c r="X335">
        <v>1225.95</v>
      </c>
      <c r="Y335">
        <v>1168.05</v>
      </c>
      <c r="Z335">
        <v>1255</v>
      </c>
      <c r="AA335">
        <v>1181.0999999999999</v>
      </c>
      <c r="AB335">
        <v>1225.3499999999999</v>
      </c>
      <c r="AC335" s="2">
        <f>(Table2[[#This Row],[Close Price]]/Table2[[#This Row],[Day Low]])-1</f>
        <v>1.6302753447047458E-2</v>
      </c>
      <c r="AD335" s="2">
        <f>(Table2[[#This Row],[Day High]]/Table2[[#This Row],[Close Price]])-1</f>
        <v>1.1092783505154635E-2</v>
      </c>
      <c r="AE335" s="2">
        <f>(Table2[[#This Row],[Close Price]]/Table2[[#This Row],[Current Week Low]])-1</f>
        <v>3.8054877787766062E-2</v>
      </c>
      <c r="AF335" s="2">
        <f>(Table2[[#This Row],[Current Week High]]/Table2[[#This Row],[Close Price]])-1</f>
        <v>3.5051546391752675E-2</v>
      </c>
      <c r="AG335" s="2">
        <f>(Table2[[#This Row],[Close Price]]/Table2[[#This Row],[Current Month Low]])-1</f>
        <v>2.6585386504106356E-2</v>
      </c>
      <c r="AH335" s="2">
        <f>(Table2[[#This Row],[Current Month High]]/Table2[[#This Row],[Close Price]])-1</f>
        <v>1.0597938144329744E-2</v>
      </c>
      <c r="AI335">
        <v>3.5051546391752599</v>
      </c>
      <c r="AJ335">
        <v>71.462914516014905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0.09</v>
      </c>
      <c r="AM335" t="s">
        <v>10296</v>
      </c>
      <c r="AN335">
        <v>23.49</v>
      </c>
      <c r="AO335" t="s">
        <v>10296</v>
      </c>
      <c r="AP335">
        <v>1.9082708132079001E-2</v>
      </c>
      <c r="AQ335">
        <f>(Table2[[#This Row],[Sharpe Ratio]]-AVERAGE(Table2[Sharpe Ratio]))/_xlfn.STDEV.P(Table2[Sharpe Ratio])</f>
        <v>-0.42638605994611833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1.9944876737708894</v>
      </c>
      <c r="AS335">
        <f>_xlfn.RANK.AVG(Table2[[#This Row],[1Y Return vs Nifty Z-Score]],Table2[1Y Return vs Nifty Z-Score])</f>
        <v>321</v>
      </c>
      <c r="AT335">
        <f>_xlfn.RANK.AVG(Table2[[#This Row],[6M Return vs Nifty Z-Score]],Table2[6M Return vs Nifty Z-Score])</f>
        <v>255</v>
      </c>
      <c r="AU335">
        <f>_xlfn.RANK.AVG(Table2[[#This Row],[Sharpe Ratio Z-Score]],Table2[Sharpe Ratio Z-Score])</f>
        <v>458</v>
      </c>
      <c r="AV335">
        <f>(Table2[[#This Row],[Rank 1Y]]+Table2[[#This Row],[Rank 6M]]+Table2[[#This Row],[Rank Sharpe]])/3</f>
        <v>344.66666666666669</v>
      </c>
    </row>
    <row r="336" spans="1:48" x14ac:dyDescent="0.3">
      <c r="A336" t="s">
        <v>1065</v>
      </c>
      <c r="B336" t="s">
        <v>1066</v>
      </c>
      <c r="C336" t="s">
        <v>10257</v>
      </c>
      <c r="D336" t="s">
        <v>62</v>
      </c>
      <c r="E336">
        <v>12039.112470960001</v>
      </c>
      <c r="F336">
        <v>1583.85</v>
      </c>
      <c r="G336">
        <v>47.795507997016998</v>
      </c>
      <c r="H336">
        <f>(Table2[[#This Row],[1Y Return vs Nifty]]-AVERAGE(Table2[1Y Return vs Nifty]))/_xlfn.STDEV.P(Table2[1Y Return vs Nifty])</f>
        <v>0.14402490361737608</v>
      </c>
      <c r="I336">
        <v>4.3317131397951902</v>
      </c>
      <c r="J336">
        <f>(Table2[[#This Row],[1M Return vs Nifty]]-AVERAGE(Table2[1M Return vs Nifty]))/_xlfn.STDEV.P(Table2[1M Return vs Nifty])</f>
        <v>0.22765943404433231</v>
      </c>
      <c r="K336">
        <v>-2.1672824842758498</v>
      </c>
      <c r="L336">
        <f>(Table2[[#This Row],[6M Return vs Nifty]]-AVERAGE(Table2[6M Return vs Nifty]))/_xlfn.STDEV.P(Table2[6M Return vs Nifty])</f>
        <v>-0.26472611987726385</v>
      </c>
      <c r="M336">
        <v>1.2163745232732299</v>
      </c>
      <c r="N336">
        <f>(Table2[[#This Row],[1W Return vs Nifty]]-AVERAGE(Table2[1W Return vs Nifty]))/_xlfn.STDEV.P(Table2[1W Return vs Nifty])</f>
        <v>7.968667800720048E-3</v>
      </c>
      <c r="O336">
        <v>1513.01</v>
      </c>
      <c r="P336">
        <v>1454.0159572492901</v>
      </c>
      <c r="Q336">
        <v>1313.7954862891099</v>
      </c>
      <c r="R336">
        <v>73.171879439568002</v>
      </c>
      <c r="S336" s="2">
        <f>(Table2[[#This Row],[Close Price]]-Table2[[#This Row],[20D EMA]])/Table2[[#This Row],[20D EMA]]</f>
        <v>4.6820576202404422E-2</v>
      </c>
      <c r="T336" s="2">
        <f>(Table2[[#This Row],[Close Price]]-Table2[[#This Row],[50D EMA]])/Table2[[#This Row],[50D EMA]]</f>
        <v>8.9293409816719002E-2</v>
      </c>
      <c r="U336" s="2">
        <f>(Table2[[#This Row],[Close Price]]-Table2[[#This Row],[200D EMA]])/Table2[[#This Row],[200D EMA]]</f>
        <v>0.20555293158577848</v>
      </c>
      <c r="V336">
        <v>0.71535283467881405</v>
      </c>
      <c r="W336">
        <v>1543.85</v>
      </c>
      <c r="X336">
        <v>1593</v>
      </c>
      <c r="Y336">
        <v>1528.05</v>
      </c>
      <c r="Z336">
        <v>1610</v>
      </c>
      <c r="AA336">
        <v>1565</v>
      </c>
      <c r="AB336">
        <v>1610</v>
      </c>
      <c r="AC336" s="2">
        <f>(Table2[[#This Row],[Close Price]]/Table2[[#This Row],[Day Low]])-1</f>
        <v>2.5909252841921138E-2</v>
      </c>
      <c r="AD336" s="2">
        <f>(Table2[[#This Row],[Day High]]/Table2[[#This Row],[Close Price]])-1</f>
        <v>5.77706222180141E-3</v>
      </c>
      <c r="AE336" s="2">
        <f>(Table2[[#This Row],[Close Price]]/Table2[[#This Row],[Current Week Low]])-1</f>
        <v>3.6517129675076143E-2</v>
      </c>
      <c r="AF336" s="2">
        <f>(Table2[[#This Row],[Current Week High]]/Table2[[#This Row],[Close Price]])-1</f>
        <v>1.6510401868863989E-2</v>
      </c>
      <c r="AG336" s="2">
        <f>(Table2[[#This Row],[Close Price]]/Table2[[#This Row],[Current Month Low]])-1</f>
        <v>1.2044728434504659E-2</v>
      </c>
      <c r="AH336" s="2">
        <f>(Table2[[#This Row],[Current Month High]]/Table2[[#This Row],[Close Price]])-1</f>
        <v>1.6510401868863989E-2</v>
      </c>
      <c r="AI336">
        <v>2.2224326798623699</v>
      </c>
      <c r="AJ336">
        <v>80.846083580726201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0.03</v>
      </c>
      <c r="AM336" t="s">
        <v>10296</v>
      </c>
      <c r="AN336">
        <v>4.25</v>
      </c>
      <c r="AO336" t="s">
        <v>10296</v>
      </c>
      <c r="AP336">
        <v>4.4685300077365001E-2</v>
      </c>
      <c r="AQ336">
        <f>(Table2[[#This Row],[Sharpe Ratio]]-AVERAGE(Table2[Sharpe Ratio]))/_xlfn.STDEV.P(Table2[Sharpe Ratio])</f>
        <v>-0.13039645845035142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-1.5469572865186836E-2</v>
      </c>
      <c r="AS336">
        <f>_xlfn.RANK.AVG(Table2[[#This Row],[1Y Return vs Nifty Z-Score]],Table2[1Y Return vs Nifty Z-Score])</f>
        <v>249</v>
      </c>
      <c r="AT336">
        <f>_xlfn.RANK.AVG(Table2[[#This Row],[6M Return vs Nifty Z-Score]],Table2[6M Return vs Nifty Z-Score])</f>
        <v>414</v>
      </c>
      <c r="AU336">
        <f>_xlfn.RANK.AVG(Table2[[#This Row],[Sharpe Ratio Z-Score]],Table2[Sharpe Ratio Z-Score])</f>
        <v>376</v>
      </c>
      <c r="AV336">
        <f>(Table2[[#This Row],[Rank 1Y]]+Table2[[#This Row],[Rank 6M]]+Table2[[#This Row],[Rank Sharpe]])/3</f>
        <v>346.33333333333331</v>
      </c>
    </row>
    <row r="337" spans="1:48" x14ac:dyDescent="0.3">
      <c r="A337" t="s">
        <v>229</v>
      </c>
      <c r="B337" t="s">
        <v>230</v>
      </c>
      <c r="C337" t="s">
        <v>10263</v>
      </c>
      <c r="D337" t="s">
        <v>231</v>
      </c>
      <c r="E337">
        <v>115230.85966135</v>
      </c>
      <c r="F337">
        <v>1838.05</v>
      </c>
      <c r="G337">
        <v>12.3977683509908</v>
      </c>
      <c r="H337">
        <f>(Table2[[#This Row],[1Y Return vs Nifty]]-AVERAGE(Table2[1Y Return vs Nifty]))/_xlfn.STDEV.P(Table2[1Y Return vs Nifty])</f>
        <v>-0.35287424061118805</v>
      </c>
      <c r="I337">
        <v>-2.9410310697266602</v>
      </c>
      <c r="J337">
        <f>(Table2[[#This Row],[1M Return vs Nifty]]-AVERAGE(Table2[1M Return vs Nifty]))/_xlfn.STDEV.P(Table2[1M Return vs Nifty])</f>
        <v>-0.49127165773831122</v>
      </c>
      <c r="K337">
        <v>24.547046274170398</v>
      </c>
      <c r="L337">
        <f>(Table2[[#This Row],[6M Return vs Nifty]]-AVERAGE(Table2[6M Return vs Nifty]))/_xlfn.STDEV.P(Table2[6M Return vs Nifty])</f>
        <v>0.65266782599701234</v>
      </c>
      <c r="M337">
        <v>0.93159450534292398</v>
      </c>
      <c r="N337">
        <f>(Table2[[#This Row],[1W Return vs Nifty]]-AVERAGE(Table2[1W Return vs Nifty]))/_xlfn.STDEV.P(Table2[1W Return vs Nifty])</f>
        <v>-5.2877188482230823E-2</v>
      </c>
      <c r="O337">
        <v>1839.38</v>
      </c>
      <c r="P337">
        <v>1814.6103915544099</v>
      </c>
      <c r="Q337">
        <v>1599.70220642971</v>
      </c>
      <c r="R337">
        <v>50.944355119543197</v>
      </c>
      <c r="S337" s="2">
        <f>(Table2[[#This Row],[Close Price]]-Table2[[#This Row],[20D EMA]])/Table2[[#This Row],[20D EMA]]</f>
        <v>-7.2306973001780739E-4</v>
      </c>
      <c r="T337" s="2">
        <f>(Table2[[#This Row],[Close Price]]-Table2[[#This Row],[50D EMA]])/Table2[[#This Row],[50D EMA]]</f>
        <v>1.2917157619444388E-2</v>
      </c>
      <c r="U337" s="2">
        <f>(Table2[[#This Row],[Close Price]]-Table2[[#This Row],[200D EMA]])/Table2[[#This Row],[200D EMA]]</f>
        <v>0.14899510209606176</v>
      </c>
      <c r="V337">
        <v>0.92176681324952403</v>
      </c>
      <c r="W337">
        <v>1807.4</v>
      </c>
      <c r="X337">
        <v>1834.7</v>
      </c>
      <c r="Y337">
        <v>1812</v>
      </c>
      <c r="Z337">
        <v>1865</v>
      </c>
      <c r="AA337">
        <v>1822.45</v>
      </c>
      <c r="AB337">
        <v>1865</v>
      </c>
      <c r="AC337" s="2">
        <f>(Table2[[#This Row],[Close Price]]/Table2[[#This Row],[Day Low]])-1</f>
        <v>1.6958061303529837E-2</v>
      </c>
      <c r="AD337" s="2">
        <f>(Table2[[#This Row],[Day High]]/Table2[[#This Row],[Close Price]])-1</f>
        <v>-1.8225837164386194E-3</v>
      </c>
      <c r="AE337" s="2">
        <f>(Table2[[#This Row],[Close Price]]/Table2[[#This Row],[Current Week Low]])-1</f>
        <v>1.4376379690949292E-2</v>
      </c>
      <c r="AF337" s="2">
        <f>(Table2[[#This Row],[Current Week High]]/Table2[[#This Row],[Close Price]])-1</f>
        <v>1.4662277957618208E-2</v>
      </c>
      <c r="AG337" s="2">
        <f>(Table2[[#This Row],[Close Price]]/Table2[[#This Row],[Current Month Low]])-1</f>
        <v>8.5599056215532876E-3</v>
      </c>
      <c r="AH337" s="2">
        <f>(Table2[[#This Row],[Current Month High]]/Table2[[#This Row],[Close Price]])-1</f>
        <v>1.4662277957618208E-2</v>
      </c>
      <c r="AI337">
        <v>8.0166480781262699</v>
      </c>
      <c r="AJ337">
        <v>49.089508050452203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-0.06</v>
      </c>
      <c r="AM337" t="s">
        <v>10295</v>
      </c>
      <c r="AN337">
        <v>-2.84</v>
      </c>
      <c r="AO337" t="s">
        <v>10295</v>
      </c>
      <c r="AP337">
        <v>1.4418311625804E-2</v>
      </c>
      <c r="AQ337">
        <f>(Table2[[#This Row],[Sharpe Ratio]]-AVERAGE(Table2[Sharpe Ratio]))/_xlfn.STDEV.P(Table2[Sharpe Ratio])</f>
        <v>-0.48031079014769412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-0.72466605098241177</v>
      </c>
      <c r="AS337">
        <f>_xlfn.RANK.AVG(Table2[[#This Row],[1Y Return vs Nifty Z-Score]],Table2[1Y Return vs Nifty Z-Score])</f>
        <v>414</v>
      </c>
      <c r="AT337">
        <f>_xlfn.RANK.AVG(Table2[[#This Row],[6M Return vs Nifty Z-Score]],Table2[6M Return vs Nifty Z-Score])</f>
        <v>153</v>
      </c>
      <c r="AU337">
        <f>_xlfn.RANK.AVG(Table2[[#This Row],[Sharpe Ratio Z-Score]],Table2[Sharpe Ratio Z-Score])</f>
        <v>475</v>
      </c>
      <c r="AV337">
        <f>(Table2[[#This Row],[Rank 1Y]]+Table2[[#This Row],[Rank 6M]]+Table2[[#This Row],[Rank Sharpe]])/3</f>
        <v>347.33333333333331</v>
      </c>
    </row>
    <row r="338" spans="1:48" x14ac:dyDescent="0.3">
      <c r="A338" t="s">
        <v>739</v>
      </c>
      <c r="B338" t="s">
        <v>740</v>
      </c>
      <c r="C338" t="s">
        <v>10262</v>
      </c>
      <c r="D338" t="s">
        <v>257</v>
      </c>
      <c r="E338">
        <v>22414.128936239998</v>
      </c>
      <c r="F338">
        <v>708.9</v>
      </c>
      <c r="G338">
        <v>4.6077163454818004</v>
      </c>
      <c r="H338">
        <f>(Table2[[#This Row],[1Y Return vs Nifty]]-AVERAGE(Table2[1Y Return vs Nifty]))/_xlfn.STDEV.P(Table2[1Y Return vs Nifty])</f>
        <v>-0.46222783814995022</v>
      </c>
      <c r="I338">
        <v>-7.6489897419804098</v>
      </c>
      <c r="J338">
        <f>(Table2[[#This Row],[1M Return vs Nifty]]-AVERAGE(Table2[1M Return vs Nifty]))/_xlfn.STDEV.P(Table2[1M Return vs Nifty])</f>
        <v>-0.95666653081517994</v>
      </c>
      <c r="K338">
        <v>9.0933619608202607E-2</v>
      </c>
      <c r="L338">
        <f>(Table2[[#This Row],[6M Return vs Nifty]]-AVERAGE(Table2[6M Return vs Nifty]))/_xlfn.STDEV.P(Table2[6M Return vs Nifty])</f>
        <v>-0.18717695886665728</v>
      </c>
      <c r="M338">
        <v>-1.31587326141332</v>
      </c>
      <c r="N338">
        <f>(Table2[[#This Row],[1W Return vs Nifty]]-AVERAGE(Table2[1W Return vs Nifty]))/_xlfn.STDEV.P(Table2[1W Return vs Nifty])</f>
        <v>-0.53306923893038238</v>
      </c>
      <c r="O338">
        <v>700.35</v>
      </c>
      <c r="P338">
        <v>685.243853969979</v>
      </c>
      <c r="Q338">
        <v>618.36164111288099</v>
      </c>
      <c r="R338">
        <v>55.166771928132903</v>
      </c>
      <c r="S338" s="2">
        <f>(Table2[[#This Row],[Close Price]]-Table2[[#This Row],[20D EMA]])/Table2[[#This Row],[20D EMA]]</f>
        <v>1.2208181623473912E-2</v>
      </c>
      <c r="T338" s="2">
        <f>(Table2[[#This Row],[Close Price]]-Table2[[#This Row],[50D EMA]])/Table2[[#This Row],[50D EMA]]</f>
        <v>3.452223014182243E-2</v>
      </c>
      <c r="U338" s="2">
        <f>(Table2[[#This Row],[Close Price]]-Table2[[#This Row],[200D EMA]])/Table2[[#This Row],[200D EMA]]</f>
        <v>0.14641651885808252</v>
      </c>
      <c r="V338">
        <v>1.09527600272877</v>
      </c>
      <c r="W338">
        <v>681</v>
      </c>
      <c r="X338">
        <v>699</v>
      </c>
      <c r="Y338">
        <v>690</v>
      </c>
      <c r="Z338">
        <v>738</v>
      </c>
      <c r="AA338">
        <v>698.85</v>
      </c>
      <c r="AB338">
        <v>738</v>
      </c>
      <c r="AC338" s="2">
        <f>(Table2[[#This Row],[Close Price]]/Table2[[#This Row],[Day Low]])-1</f>
        <v>4.096916299559461E-2</v>
      </c>
      <c r="AD338" s="2">
        <f>(Table2[[#This Row],[Day High]]/Table2[[#This Row],[Close Price]])-1</f>
        <v>-1.3965298349555622E-2</v>
      </c>
      <c r="AE338" s="2">
        <f>(Table2[[#This Row],[Close Price]]/Table2[[#This Row],[Current Week Low]])-1</f>
        <v>2.7391304347825995E-2</v>
      </c>
      <c r="AF338" s="2">
        <f>(Table2[[#This Row],[Current Week High]]/Table2[[#This Row],[Close Price]])-1</f>
        <v>4.1049513330511989E-2</v>
      </c>
      <c r="AG338" s="2">
        <f>(Table2[[#This Row],[Close Price]]/Table2[[#This Row],[Current Month Low]])-1</f>
        <v>1.4380768405237054E-2</v>
      </c>
      <c r="AH338" s="2">
        <f>(Table2[[#This Row],[Current Month High]]/Table2[[#This Row],[Close Price]])-1</f>
        <v>4.1049513330511989E-2</v>
      </c>
      <c r="AI338">
        <v>12.702778953307901</v>
      </c>
      <c r="AJ338">
        <v>53.110151187904897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0.01</v>
      </c>
      <c r="AM338" t="s">
        <v>10296</v>
      </c>
      <c r="AN338">
        <v>1.74</v>
      </c>
      <c r="AO338" t="s">
        <v>10296</v>
      </c>
      <c r="AP338">
        <v>0.10974446438943899</v>
      </c>
      <c r="AQ338">
        <f>(Table2[[#This Row],[Sharpe Ratio]]-AVERAGE(Table2[Sharpe Ratio]))/_xlfn.STDEV.P(Table2[Sharpe Ratio])</f>
        <v>0.62174754945053656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-1.5173930173116332</v>
      </c>
      <c r="AS338">
        <f>_xlfn.RANK.AVG(Table2[[#This Row],[1Y Return vs Nifty Z-Score]],Table2[1Y Return vs Nifty Z-Score])</f>
        <v>468</v>
      </c>
      <c r="AT338">
        <f>_xlfn.RANK.AVG(Table2[[#This Row],[6M Return vs Nifty Z-Score]],Table2[6M Return vs Nifty Z-Score])</f>
        <v>382</v>
      </c>
      <c r="AU338">
        <f>_xlfn.RANK.AVG(Table2[[#This Row],[Sharpe Ratio Z-Score]],Table2[Sharpe Ratio Z-Score])</f>
        <v>194</v>
      </c>
      <c r="AV338">
        <f>(Table2[[#This Row],[Rank 1Y]]+Table2[[#This Row],[Rank 6M]]+Table2[[#This Row],[Rank Sharpe]])/3</f>
        <v>348</v>
      </c>
    </row>
    <row r="339" spans="1:48" x14ac:dyDescent="0.3">
      <c r="A339" t="s">
        <v>895</v>
      </c>
      <c r="B339" t="s">
        <v>896</v>
      </c>
      <c r="C339" t="s">
        <v>10252</v>
      </c>
      <c r="D339" t="s">
        <v>897</v>
      </c>
      <c r="E339">
        <v>16933.557854275001</v>
      </c>
      <c r="F339">
        <v>190.43</v>
      </c>
      <c r="G339">
        <v>22.731063259823699</v>
      </c>
      <c r="H339">
        <f>(Table2[[#This Row],[1Y Return vs Nifty]]-AVERAGE(Table2[1Y Return vs Nifty]))/_xlfn.STDEV.P(Table2[1Y Return vs Nifty])</f>
        <v>-0.20781962840696322</v>
      </c>
      <c r="I339">
        <v>2.3972731175457902</v>
      </c>
      <c r="J339">
        <f>(Table2[[#This Row],[1M Return vs Nifty]]-AVERAGE(Table2[1M Return vs Nifty]))/_xlfn.STDEV.P(Table2[1M Return vs Nifty])</f>
        <v>3.6434631257649897E-2</v>
      </c>
      <c r="K339">
        <v>14.8928971051398</v>
      </c>
      <c r="L339">
        <f>(Table2[[#This Row],[6M Return vs Nifty]]-AVERAGE(Table2[6M Return vs Nifty]))/_xlfn.STDEV.P(Table2[6M Return vs Nifty])</f>
        <v>0.3211357077724194</v>
      </c>
      <c r="M339">
        <v>7.7337443214028196</v>
      </c>
      <c r="N339">
        <f>(Table2[[#This Row],[1W Return vs Nifty]]-AVERAGE(Table2[1W Return vs Nifty]))/_xlfn.STDEV.P(Table2[1W Return vs Nifty])</f>
        <v>1.4004643525818281</v>
      </c>
      <c r="O339">
        <v>180.35</v>
      </c>
      <c r="P339">
        <v>173.598232783367</v>
      </c>
      <c r="Q339">
        <v>156.63424142103099</v>
      </c>
      <c r="R339">
        <v>71.067667553429501</v>
      </c>
      <c r="S339" s="2">
        <f>(Table2[[#This Row],[Close Price]]-Table2[[#This Row],[20D EMA]])/Table2[[#This Row],[20D EMA]]</f>
        <v>5.5891322428611105E-2</v>
      </c>
      <c r="T339" s="2">
        <f>(Table2[[#This Row],[Close Price]]-Table2[[#This Row],[50D EMA]])/Table2[[#This Row],[50D EMA]]</f>
        <v>9.695817144427589E-2</v>
      </c>
      <c r="U339" s="2">
        <f>(Table2[[#This Row],[Close Price]]-Table2[[#This Row],[200D EMA]])/Table2[[#This Row],[200D EMA]]</f>
        <v>0.21576226419181496</v>
      </c>
      <c r="V339">
        <v>0.96267653067110004</v>
      </c>
      <c r="W339">
        <v>184.3</v>
      </c>
      <c r="X339">
        <v>196.97</v>
      </c>
      <c r="Y339">
        <v>178.05</v>
      </c>
      <c r="Z339">
        <v>194.3</v>
      </c>
      <c r="AA339">
        <v>187.55</v>
      </c>
      <c r="AB339">
        <v>193.5</v>
      </c>
      <c r="AC339" s="2">
        <f>(Table2[[#This Row],[Close Price]]/Table2[[#This Row],[Day Low]])-1</f>
        <v>3.326098752034734E-2</v>
      </c>
      <c r="AD339" s="2">
        <f>(Table2[[#This Row],[Day High]]/Table2[[#This Row],[Close Price]])-1</f>
        <v>3.4343328257102401E-2</v>
      </c>
      <c r="AE339" s="2">
        <f>(Table2[[#This Row],[Close Price]]/Table2[[#This Row],[Current Week Low]])-1</f>
        <v>6.9531030609379263E-2</v>
      </c>
      <c r="AF339" s="2">
        <f>(Table2[[#This Row],[Current Week High]]/Table2[[#This Row],[Close Price]])-1</f>
        <v>2.0322428188835895E-2</v>
      </c>
      <c r="AG339" s="2">
        <f>(Table2[[#This Row],[Close Price]]/Table2[[#This Row],[Current Month Low]])-1</f>
        <v>1.5355905091975375E-2</v>
      </c>
      <c r="AH339" s="2">
        <f>(Table2[[#This Row],[Current Month High]]/Table2[[#This Row],[Close Price]])-1</f>
        <v>1.6121409441789636E-2</v>
      </c>
      <c r="AI339">
        <v>2.0322428188835802</v>
      </c>
      <c r="AJ339">
        <v>56.926246394726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0.15</v>
      </c>
      <c r="AM339" t="s">
        <v>10296</v>
      </c>
      <c r="AN339">
        <v>6.85</v>
      </c>
      <c r="AO339" t="s">
        <v>10296</v>
      </c>
      <c r="AP339">
        <v>1.4871605750591E-2</v>
      </c>
      <c r="AQ339">
        <f>(Table2[[#This Row],[Sharpe Ratio]]-AVERAGE(Table2[Sharpe Ratio]))/_xlfn.STDEV.P(Table2[Sharpe Ratio])</f>
        <v>-0.47507029154338076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1.0751447716615534</v>
      </c>
      <c r="AS339">
        <f>_xlfn.RANK.AVG(Table2[[#This Row],[1Y Return vs Nifty Z-Score]],Table2[1Y Return vs Nifty Z-Score])</f>
        <v>358</v>
      </c>
      <c r="AT339">
        <f>_xlfn.RANK.AVG(Table2[[#This Row],[6M Return vs Nifty Z-Score]],Table2[6M Return vs Nifty Z-Score])</f>
        <v>225</v>
      </c>
      <c r="AU339">
        <f>_xlfn.RANK.AVG(Table2[[#This Row],[Sharpe Ratio Z-Score]],Table2[Sharpe Ratio Z-Score])</f>
        <v>471</v>
      </c>
      <c r="AV339">
        <f>(Table2[[#This Row],[Rank 1Y]]+Table2[[#This Row],[Rank 6M]]+Table2[[#This Row],[Rank Sharpe]])/3</f>
        <v>351.33333333333331</v>
      </c>
    </row>
    <row r="340" spans="1:48" x14ac:dyDescent="0.3">
      <c r="A340" t="s">
        <v>1223</v>
      </c>
      <c r="B340" t="s">
        <v>1224</v>
      </c>
      <c r="C340" t="s">
        <v>10256</v>
      </c>
      <c r="D340" t="s">
        <v>201</v>
      </c>
      <c r="E340">
        <v>9618.6678119999997</v>
      </c>
      <c r="F340">
        <v>629.54999999999995</v>
      </c>
      <c r="G340">
        <v>54.294380894569898</v>
      </c>
      <c r="H340">
        <f>(Table2[[#This Row],[1Y Return vs Nifty]]-AVERAGE(Table2[1Y Return vs Nifty]))/_xlfn.STDEV.P(Table2[1Y Return vs Nifty])</f>
        <v>0.23525345135903306</v>
      </c>
      <c r="I340">
        <v>-6.4620871438744896</v>
      </c>
      <c r="J340">
        <f>(Table2[[#This Row],[1M Return vs Nifty]]-AVERAGE(Table2[1M Return vs Nifty]))/_xlfn.STDEV.P(Table2[1M Return vs Nifty])</f>
        <v>-0.83933789170550799</v>
      </c>
      <c r="K340">
        <v>-7.9767309682197602</v>
      </c>
      <c r="L340">
        <f>(Table2[[#This Row],[6M Return vs Nifty]]-AVERAGE(Table2[6M Return vs Nifty]))/_xlfn.STDEV.P(Table2[6M Return vs Nifty])</f>
        <v>-0.46422777744197413</v>
      </c>
      <c r="M340">
        <v>-2.8296315073383398</v>
      </c>
      <c r="N340">
        <f>(Table2[[#This Row],[1W Return vs Nifty]]-AVERAGE(Table2[1W Return vs Nifty]))/_xlfn.STDEV.P(Table2[1W Return vs Nifty])</f>
        <v>-0.856497537545163</v>
      </c>
      <c r="O340">
        <v>642.66</v>
      </c>
      <c r="P340">
        <v>624.02671467981997</v>
      </c>
      <c r="Q340">
        <v>542.66227316183904</v>
      </c>
      <c r="R340">
        <v>41.291793110191598</v>
      </c>
      <c r="S340" s="2">
        <f>(Table2[[#This Row],[Close Price]]-Table2[[#This Row],[20D EMA]])/Table2[[#This Row],[20D EMA]]</f>
        <v>-2.0399589207356943E-2</v>
      </c>
      <c r="T340" s="2">
        <f>(Table2[[#This Row],[Close Price]]-Table2[[#This Row],[50D EMA]])/Table2[[#This Row],[50D EMA]]</f>
        <v>8.8510398517376073E-3</v>
      </c>
      <c r="U340" s="2">
        <f>(Table2[[#This Row],[Close Price]]-Table2[[#This Row],[200D EMA]])/Table2[[#This Row],[200D EMA]]</f>
        <v>0.16011381504726099</v>
      </c>
      <c r="V340">
        <v>0.36711356387476302</v>
      </c>
      <c r="W340">
        <v>618</v>
      </c>
      <c r="X340">
        <v>632.95000000000005</v>
      </c>
      <c r="Y340">
        <v>622.1</v>
      </c>
      <c r="Z340">
        <v>655.9</v>
      </c>
      <c r="AA340">
        <v>622.1</v>
      </c>
      <c r="AB340">
        <v>644</v>
      </c>
      <c r="AC340" s="2">
        <f>(Table2[[#This Row],[Close Price]]/Table2[[#This Row],[Day Low]])-1</f>
        <v>1.8689320388349362E-2</v>
      </c>
      <c r="AD340" s="2">
        <f>(Table2[[#This Row],[Day High]]/Table2[[#This Row],[Close Price]])-1</f>
        <v>5.4006830275594719E-3</v>
      </c>
      <c r="AE340" s="2">
        <f>(Table2[[#This Row],[Close Price]]/Table2[[#This Row],[Current Week Low]])-1</f>
        <v>1.1975566629159218E-2</v>
      </c>
      <c r="AF340" s="2">
        <f>(Table2[[#This Row],[Current Week High]]/Table2[[#This Row],[Close Price]])-1</f>
        <v>4.1855293463585186E-2</v>
      </c>
      <c r="AG340" s="2">
        <f>(Table2[[#This Row],[Close Price]]/Table2[[#This Row],[Current Month Low]])-1</f>
        <v>1.1975566629159218E-2</v>
      </c>
      <c r="AH340" s="2">
        <f>(Table2[[#This Row],[Current Month High]]/Table2[[#This Row],[Close Price]])-1</f>
        <v>2.2952902867127367E-2</v>
      </c>
      <c r="AI340">
        <v>12.4295131443094</v>
      </c>
      <c r="AJ340">
        <v>88.855557222138799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0.05</v>
      </c>
      <c r="AM340" t="s">
        <v>10296</v>
      </c>
      <c r="AN340">
        <v>-4.13</v>
      </c>
      <c r="AO340" t="s">
        <v>10295</v>
      </c>
      <c r="AP340">
        <v>5.4906483358033997E-2</v>
      </c>
      <c r="AQ340">
        <f>(Table2[[#This Row],[Sharpe Ratio]]-AVERAGE(Table2[Sharpe Ratio]))/_xlfn.STDEV.P(Table2[Sharpe Ratio])</f>
        <v>-1.2230142613042292E-2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-1.9370398979466543</v>
      </c>
      <c r="AS340">
        <f>_xlfn.RANK.AVG(Table2[[#This Row],[1Y Return vs Nifty Z-Score]],Table2[1Y Return vs Nifty Z-Score])</f>
        <v>228</v>
      </c>
      <c r="AT340">
        <f>_xlfn.RANK.AVG(Table2[[#This Row],[6M Return vs Nifty Z-Score]],Table2[6M Return vs Nifty Z-Score])</f>
        <v>484</v>
      </c>
      <c r="AU340">
        <f>_xlfn.RANK.AVG(Table2[[#This Row],[Sharpe Ratio Z-Score]],Table2[Sharpe Ratio Z-Score])</f>
        <v>343</v>
      </c>
      <c r="AV340">
        <f>(Table2[[#This Row],[Rank 1Y]]+Table2[[#This Row],[Rank 6M]]+Table2[[#This Row],[Rank Sharpe]])/3</f>
        <v>351.66666666666669</v>
      </c>
    </row>
    <row r="341" spans="1:48" x14ac:dyDescent="0.3">
      <c r="A341" t="s">
        <v>189</v>
      </c>
      <c r="B341" t="s">
        <v>190</v>
      </c>
      <c r="C341" t="s">
        <v>10258</v>
      </c>
      <c r="D341" t="s">
        <v>191</v>
      </c>
      <c r="E341">
        <v>142247.62693616</v>
      </c>
      <c r="F341">
        <v>1275.2</v>
      </c>
      <c r="G341">
        <v>31.873795333397201</v>
      </c>
      <c r="H341">
        <f>(Table2[[#This Row],[1Y Return vs Nifty]]-AVERAGE(Table2[1Y Return vs Nifty]))/_xlfn.STDEV.P(Table2[1Y Return vs Nifty])</f>
        <v>-7.9477655481589582E-2</v>
      </c>
      <c r="I341">
        <v>9.3308921499513406</v>
      </c>
      <c r="J341">
        <f>(Table2[[#This Row],[1M Return vs Nifty]]-AVERAGE(Table2[1M Return vs Nifty]))/_xlfn.STDEV.P(Table2[1M Return vs Nifty])</f>
        <v>0.72184225145772374</v>
      </c>
      <c r="K341">
        <v>4.1631486490933396</v>
      </c>
      <c r="L341">
        <f>(Table2[[#This Row],[6M Return vs Nifty]]-AVERAGE(Table2[6M Return vs Nifty]))/_xlfn.STDEV.P(Table2[6M Return vs Nifty])</f>
        <v>-4.7333452105636789E-2</v>
      </c>
      <c r="M341">
        <v>8.0965090826041095</v>
      </c>
      <c r="N341">
        <f>(Table2[[#This Row],[1W Return vs Nifty]]-AVERAGE(Table2[1W Return vs Nifty]))/_xlfn.STDEV.P(Table2[1W Return vs Nifty])</f>
        <v>1.4779723627469741</v>
      </c>
      <c r="O341">
        <v>1066.92</v>
      </c>
      <c r="P341">
        <v>1045.8584929149199</v>
      </c>
      <c r="Q341">
        <v>1053.5933326376801</v>
      </c>
      <c r="R341">
        <v>96.514248107100897</v>
      </c>
      <c r="S341" s="2">
        <f>(Table2[[#This Row],[Close Price]]-Table2[[#This Row],[20D EMA]])/Table2[[#This Row],[20D EMA]]</f>
        <v>0.19521613616766015</v>
      </c>
      <c r="T341" s="2">
        <f>(Table2[[#This Row],[Close Price]]-Table2[[#This Row],[50D EMA]])/Table2[[#This Row],[50D EMA]]</f>
        <v>0.2192854087228194</v>
      </c>
      <c r="U341" s="2">
        <f>(Table2[[#This Row],[Close Price]]-Table2[[#This Row],[200D EMA]])/Table2[[#This Row],[200D EMA]]</f>
        <v>0.21033415882342929</v>
      </c>
      <c r="V341">
        <v>1.99033223508044</v>
      </c>
      <c r="W341">
        <v>1231.0999999999999</v>
      </c>
      <c r="X341">
        <v>1309</v>
      </c>
      <c r="Y341">
        <v>1047.8499999999999</v>
      </c>
      <c r="Z341">
        <v>1348</v>
      </c>
      <c r="AA341">
        <v>1119.95</v>
      </c>
      <c r="AB341">
        <v>1348</v>
      </c>
      <c r="AC341" s="2">
        <f>(Table2[[#This Row],[Close Price]]/Table2[[#This Row],[Day Low]])-1</f>
        <v>3.5821622938835285E-2</v>
      </c>
      <c r="AD341" s="2">
        <f>(Table2[[#This Row],[Day High]]/Table2[[#This Row],[Close Price]])-1</f>
        <v>2.6505646173149211E-2</v>
      </c>
      <c r="AE341" s="2">
        <f>(Table2[[#This Row],[Close Price]]/Table2[[#This Row],[Current Week Low]])-1</f>
        <v>0.21696807749200753</v>
      </c>
      <c r="AF341" s="2">
        <f>(Table2[[#This Row],[Current Week High]]/Table2[[#This Row],[Close Price]])-1</f>
        <v>5.7089084065244711E-2</v>
      </c>
      <c r="AG341" s="2">
        <f>(Table2[[#This Row],[Close Price]]/Table2[[#This Row],[Current Month Low]])-1</f>
        <v>0.13862225992231791</v>
      </c>
      <c r="AH341" s="2">
        <f>(Table2[[#This Row],[Current Month High]]/Table2[[#This Row],[Close Price]])-1</f>
        <v>5.7089084065244711E-2</v>
      </c>
      <c r="AI341">
        <v>5.7089084065244702</v>
      </c>
      <c r="AJ341">
        <v>85.889212827988302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0.1</v>
      </c>
      <c r="AM341" t="s">
        <v>10296</v>
      </c>
      <c r="AN341">
        <v>25.85</v>
      </c>
      <c r="AO341" t="s">
        <v>10296</v>
      </c>
      <c r="AP341">
        <v>3.2926609600986E-2</v>
      </c>
      <c r="AQ341">
        <f>(Table2[[#This Row],[Sharpe Ratio]]-AVERAGE(Table2[Sharpe Ratio]))/_xlfn.STDEV.P(Table2[Sharpe Ratio])</f>
        <v>-0.26633777703455508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311</v>
      </c>
      <c r="AT341">
        <f>_xlfn.RANK.AVG(Table2[[#This Row],[6M Return vs Nifty Z-Score]],Table2[6M Return vs Nifty Z-Score])</f>
        <v>339</v>
      </c>
      <c r="AU341">
        <f>_xlfn.RANK.AVG(Table2[[#This Row],[Sharpe Ratio Z-Score]],Table2[Sharpe Ratio Z-Score])</f>
        <v>406</v>
      </c>
      <c r="AV341">
        <f>(Table2[[#This Row],[Rank 1Y]]+Table2[[#This Row],[Rank 6M]]+Table2[[#This Row],[Rank Sharpe]])/3</f>
        <v>352</v>
      </c>
    </row>
    <row r="342" spans="1:48" x14ac:dyDescent="0.3">
      <c r="A342" t="s">
        <v>1364</v>
      </c>
      <c r="B342" t="s">
        <v>1365</v>
      </c>
      <c r="C342" t="s">
        <v>10257</v>
      </c>
      <c r="D342" t="s">
        <v>292</v>
      </c>
      <c r="E342">
        <v>8142.0509018000002</v>
      </c>
      <c r="F342">
        <v>793.4</v>
      </c>
      <c r="G342">
        <v>50.039497122879403</v>
      </c>
      <c r="H342">
        <f>(Table2[[#This Row],[1Y Return vs Nifty]]-AVERAGE(Table2[1Y Return vs Nifty]))/_xlfn.STDEV.P(Table2[1Y Return vs Nifty])</f>
        <v>0.17552511485824859</v>
      </c>
      <c r="I342">
        <v>1.74120960192177</v>
      </c>
      <c r="J342">
        <f>(Table2[[#This Row],[1M Return vs Nifty]]-AVERAGE(Table2[1M Return vs Nifty]))/_xlfn.STDEV.P(Table2[1M Return vs Nifty])</f>
        <v>-2.8419080900796284E-2</v>
      </c>
      <c r="K342">
        <v>5.1782205964591803</v>
      </c>
      <c r="L342">
        <f>(Table2[[#This Row],[6M Return vs Nifty]]-AVERAGE(Table2[6M Return vs Nifty]))/_xlfn.STDEV.P(Table2[6M Return vs Nifty])</f>
        <v>-1.2474973438235839E-2</v>
      </c>
      <c r="M342">
        <v>-1.26012028938962</v>
      </c>
      <c r="N342">
        <f>(Table2[[#This Row],[1W Return vs Nifty]]-AVERAGE(Table2[1W Return vs Nifty]))/_xlfn.STDEV.P(Table2[1W Return vs Nifty])</f>
        <v>-0.52115710637362544</v>
      </c>
      <c r="O342">
        <v>783.88</v>
      </c>
      <c r="P342">
        <v>772.55904328631698</v>
      </c>
      <c r="Q342">
        <v>678.73430468150195</v>
      </c>
      <c r="R342">
        <v>58.5313190122069</v>
      </c>
      <c r="S342" s="2">
        <f>(Table2[[#This Row],[Close Price]]-Table2[[#This Row],[20D EMA]])/Table2[[#This Row],[20D EMA]]</f>
        <v>1.214471602796344E-2</v>
      </c>
      <c r="T342" s="2">
        <f>(Table2[[#This Row],[Close Price]]-Table2[[#This Row],[50D EMA]])/Table2[[#This Row],[50D EMA]]</f>
        <v>2.6976522888178998E-2</v>
      </c>
      <c r="U342" s="2">
        <f>(Table2[[#This Row],[Close Price]]-Table2[[#This Row],[200D EMA]])/Table2[[#This Row],[200D EMA]]</f>
        <v>0.16894047424390202</v>
      </c>
      <c r="V342">
        <v>0.20014377255801699</v>
      </c>
      <c r="W342">
        <v>781.95</v>
      </c>
      <c r="X342">
        <v>794.35</v>
      </c>
      <c r="Y342">
        <v>775</v>
      </c>
      <c r="Z342">
        <v>804</v>
      </c>
      <c r="AA342">
        <v>785</v>
      </c>
      <c r="AB342">
        <v>797</v>
      </c>
      <c r="AC342" s="2">
        <f>(Table2[[#This Row],[Close Price]]/Table2[[#This Row],[Day Low]])-1</f>
        <v>1.464287997953817E-2</v>
      </c>
      <c r="AD342" s="2">
        <f>(Table2[[#This Row],[Day High]]/Table2[[#This Row],[Close Price]])-1</f>
        <v>1.1973783715655273E-3</v>
      </c>
      <c r="AE342" s="2">
        <f>(Table2[[#This Row],[Close Price]]/Table2[[#This Row],[Current Week Low]])-1</f>
        <v>2.3741935483871046E-2</v>
      </c>
      <c r="AF342" s="2">
        <f>(Table2[[#This Row],[Current Week High]]/Table2[[#This Row],[Close Price]])-1</f>
        <v>1.3360221830098329E-2</v>
      </c>
      <c r="AG342" s="2">
        <f>(Table2[[#This Row],[Close Price]]/Table2[[#This Row],[Current Month Low]])-1</f>
        <v>1.0700636942675201E-2</v>
      </c>
      <c r="AH342" s="2">
        <f>(Table2[[#This Row],[Current Month High]]/Table2[[#This Row],[Close Price]])-1</f>
        <v>4.5374338290899985E-3</v>
      </c>
      <c r="AI342">
        <v>10.915049155533101</v>
      </c>
      <c r="AJ342">
        <v>81.452258433390497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-0.1</v>
      </c>
      <c r="AM342" t="s">
        <v>10295</v>
      </c>
      <c r="AN342">
        <v>1.23</v>
      </c>
      <c r="AO342" t="s">
        <v>10296</v>
      </c>
      <c r="AP342">
        <v>8.6567919437709993E-3</v>
      </c>
      <c r="AQ342">
        <f>(Table2[[#This Row],[Sharpe Ratio]]-AVERAGE(Table2[Sharpe Ratio]))/_xlfn.STDEV.P(Table2[Sharpe Ratio])</f>
        <v>-0.54691927722350986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-0.93344532307791872</v>
      </c>
      <c r="AS342">
        <f>_xlfn.RANK.AVG(Table2[[#This Row],[1Y Return vs Nifty Z-Score]],Table2[1Y Return vs Nifty Z-Score])</f>
        <v>241</v>
      </c>
      <c r="AT342">
        <f>_xlfn.RANK.AVG(Table2[[#This Row],[6M Return vs Nifty Z-Score]],Table2[6M Return vs Nifty Z-Score])</f>
        <v>328</v>
      </c>
      <c r="AU342">
        <f>_xlfn.RANK.AVG(Table2[[#This Row],[Sharpe Ratio Z-Score]],Table2[Sharpe Ratio Z-Score])</f>
        <v>487</v>
      </c>
      <c r="AV342">
        <f>(Table2[[#This Row],[Rank 1Y]]+Table2[[#This Row],[Rank 6M]]+Table2[[#This Row],[Rank Sharpe]])/3</f>
        <v>352</v>
      </c>
    </row>
    <row r="343" spans="1:48" x14ac:dyDescent="0.3">
      <c r="A343" t="s">
        <v>961</v>
      </c>
      <c r="B343" t="s">
        <v>962</v>
      </c>
      <c r="C343" t="s">
        <v>10261</v>
      </c>
      <c r="D343" t="s">
        <v>777</v>
      </c>
      <c r="E343">
        <v>14984.380390800001</v>
      </c>
      <c r="F343">
        <v>364.2</v>
      </c>
      <c r="G343">
        <v>23.041049827411399</v>
      </c>
      <c r="H343">
        <f>(Table2[[#This Row],[1Y Return vs Nifty]]-AVERAGE(Table2[1Y Return vs Nifty]))/_xlfn.STDEV.P(Table2[1Y Return vs Nifty])</f>
        <v>-0.20346816241797683</v>
      </c>
      <c r="I343">
        <v>-2.50792412259805</v>
      </c>
      <c r="J343">
        <f>(Table2[[#This Row],[1M Return vs Nifty]]-AVERAGE(Table2[1M Return vs Nifty]))/_xlfn.STDEV.P(Table2[1M Return vs Nifty])</f>
        <v>-0.44845782551935975</v>
      </c>
      <c r="K343">
        <v>-27.310758117601502</v>
      </c>
      <c r="L343">
        <f>(Table2[[#This Row],[6M Return vs Nifty]]-AVERAGE(Table2[6M Return vs Nifty]))/_xlfn.STDEV.P(Table2[6M Return vs Nifty])</f>
        <v>-1.1281755642866589</v>
      </c>
      <c r="M343">
        <v>3.4982623536083999</v>
      </c>
      <c r="N343">
        <f>(Table2[[#This Row],[1W Return vs Nifty]]-AVERAGE(Table2[1W Return vs Nifty]))/_xlfn.STDEV.P(Table2[1W Return vs Nifty])</f>
        <v>0.49551487974164143</v>
      </c>
      <c r="O343">
        <v>355.39</v>
      </c>
      <c r="P343">
        <v>350.45201242122198</v>
      </c>
      <c r="Q343">
        <v>322.82360427551998</v>
      </c>
      <c r="R343">
        <v>61.215814725048098</v>
      </c>
      <c r="S343" s="2">
        <f>(Table2[[#This Row],[Close Price]]-Table2[[#This Row],[20D EMA]])/Table2[[#This Row],[20D EMA]]</f>
        <v>2.4789667689017705E-2</v>
      </c>
      <c r="T343" s="2">
        <f>(Table2[[#This Row],[Close Price]]-Table2[[#This Row],[50D EMA]])/Table2[[#This Row],[50D EMA]]</f>
        <v>3.9229301278069895E-2</v>
      </c>
      <c r="U343" s="2">
        <f>(Table2[[#This Row],[Close Price]]-Table2[[#This Row],[200D EMA]])/Table2[[#This Row],[200D EMA]]</f>
        <v>0.12817029230974861</v>
      </c>
      <c r="V343">
        <v>0.70112061979735696</v>
      </c>
      <c r="W343">
        <v>355.3</v>
      </c>
      <c r="X343">
        <v>362</v>
      </c>
      <c r="Y343">
        <v>352</v>
      </c>
      <c r="Z343">
        <v>369.45</v>
      </c>
      <c r="AA343">
        <v>360</v>
      </c>
      <c r="AB343">
        <v>369.45</v>
      </c>
      <c r="AC343" s="2">
        <f>(Table2[[#This Row],[Close Price]]/Table2[[#This Row],[Day Low]])-1</f>
        <v>2.5049254151421341E-2</v>
      </c>
      <c r="AD343" s="2">
        <f>(Table2[[#This Row],[Day High]]/Table2[[#This Row],[Close Price]])-1</f>
        <v>-6.0406370126303566E-3</v>
      </c>
      <c r="AE343" s="2">
        <f>(Table2[[#This Row],[Close Price]]/Table2[[#This Row],[Current Week Low]])-1</f>
        <v>3.4659090909090917E-2</v>
      </c>
      <c r="AF343" s="2">
        <f>(Table2[[#This Row],[Current Week High]]/Table2[[#This Row],[Close Price]])-1</f>
        <v>1.441515650741354E-2</v>
      </c>
      <c r="AG343" s="2">
        <f>(Table2[[#This Row],[Close Price]]/Table2[[#This Row],[Current Month Low]])-1</f>
        <v>1.1666666666666714E-2</v>
      </c>
      <c r="AH343" s="2">
        <f>(Table2[[#This Row],[Current Month High]]/Table2[[#This Row],[Close Price]])-1</f>
        <v>1.441515650741354E-2</v>
      </c>
      <c r="AI343">
        <v>18.053267435475</v>
      </c>
      <c r="AJ343">
        <v>58.485639686684003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</v>
      </c>
      <c r="AM343" t="s">
        <v>10297</v>
      </c>
      <c r="AN343">
        <v>-0.36</v>
      </c>
      <c r="AO343" t="s">
        <v>10295</v>
      </c>
      <c r="AP343">
        <v>0.19836468833962601</v>
      </c>
      <c r="AQ343">
        <f>(Table2[[#This Row],[Sharpe Ratio]]-AVERAGE(Table2[Sharpe Ratio]))/_xlfn.STDEV.P(Table2[Sharpe Ratio])</f>
        <v>1.6462791604506144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0.36169248796826037</v>
      </c>
      <c r="AS343">
        <f>_xlfn.RANK.AVG(Table2[[#This Row],[1Y Return vs Nifty Z-Score]],Table2[1Y Return vs Nifty Z-Score])</f>
        <v>354</v>
      </c>
      <c r="AT343">
        <f>_xlfn.RANK.AVG(Table2[[#This Row],[6M Return vs Nifty Z-Score]],Table2[6M Return vs Nifty Z-Score])</f>
        <v>667</v>
      </c>
      <c r="AU343">
        <f>_xlfn.RANK.AVG(Table2[[#This Row],[Sharpe Ratio Z-Score]],Table2[Sharpe Ratio Z-Score])</f>
        <v>36</v>
      </c>
      <c r="AV343">
        <f>(Table2[[#This Row],[Rank 1Y]]+Table2[[#This Row],[Rank 6M]]+Table2[[#This Row],[Rank Sharpe]])/3</f>
        <v>352.33333333333331</v>
      </c>
    </row>
    <row r="344" spans="1:48" x14ac:dyDescent="0.3">
      <c r="A344" t="s">
        <v>994</v>
      </c>
      <c r="B344" t="s">
        <v>995</v>
      </c>
      <c r="C344" t="s">
        <v>10256</v>
      </c>
      <c r="D344" t="s">
        <v>231</v>
      </c>
      <c r="E344">
        <v>13915.968150979999</v>
      </c>
      <c r="F344">
        <v>1695.4</v>
      </c>
      <c r="G344">
        <v>19.607693193463302</v>
      </c>
      <c r="H344">
        <f>(Table2[[#This Row],[1Y Return vs Nifty]]-AVERAGE(Table2[1Y Return vs Nifty]))/_xlfn.STDEV.P(Table2[1Y Return vs Nifty])</f>
        <v>-0.2516642334185667</v>
      </c>
      <c r="I344">
        <v>-7.7779531335774896</v>
      </c>
      <c r="J344">
        <f>(Table2[[#This Row],[1M Return vs Nifty]]-AVERAGE(Table2[1M Return vs Nifty]))/_xlfn.STDEV.P(Table2[1M Return vs Nifty])</f>
        <v>-0.96941492251572836</v>
      </c>
      <c r="K344">
        <v>-17.1321664219595</v>
      </c>
      <c r="L344">
        <f>(Table2[[#This Row],[6M Return vs Nifty]]-AVERAGE(Table2[6M Return vs Nifty]))/_xlfn.STDEV.P(Table2[6M Return vs Nifty])</f>
        <v>-0.77863362057767305</v>
      </c>
      <c r="M344">
        <v>-2.1437679604482098</v>
      </c>
      <c r="N344">
        <f>(Table2[[#This Row],[1W Return vs Nifty]]-AVERAGE(Table2[1W Return vs Nifty]))/_xlfn.STDEV.P(Table2[1W Return vs Nifty])</f>
        <v>-0.70995651578708152</v>
      </c>
      <c r="O344">
        <v>1748.56</v>
      </c>
      <c r="P344">
        <v>1763.07889673502</v>
      </c>
      <c r="Q344">
        <v>1606.52304806852</v>
      </c>
      <c r="R344">
        <v>28.5720105827723</v>
      </c>
      <c r="S344" s="2">
        <f>(Table2[[#This Row],[Close Price]]-Table2[[#This Row],[20D EMA]])/Table2[[#This Row],[20D EMA]]</f>
        <v>-3.0402159491238423E-2</v>
      </c>
      <c r="T344" s="2">
        <f>(Table2[[#This Row],[Close Price]]-Table2[[#This Row],[50D EMA]])/Table2[[#This Row],[50D EMA]]</f>
        <v>-3.8386765822194281E-2</v>
      </c>
      <c r="U344" s="2">
        <f>(Table2[[#This Row],[Close Price]]-Table2[[#This Row],[200D EMA]])/Table2[[#This Row],[200D EMA]]</f>
        <v>5.532255017339123E-2</v>
      </c>
      <c r="V344">
        <v>0.55371071241967496</v>
      </c>
      <c r="W344">
        <v>1657.4</v>
      </c>
      <c r="X344">
        <v>1684.1</v>
      </c>
      <c r="Y344">
        <v>1690</v>
      </c>
      <c r="Z344">
        <v>1757</v>
      </c>
      <c r="AA344">
        <v>1690</v>
      </c>
      <c r="AB344">
        <v>1717.95</v>
      </c>
      <c r="AC344" s="2">
        <f>(Table2[[#This Row],[Close Price]]/Table2[[#This Row],[Day Low]])-1</f>
        <v>2.2927476770845834E-2</v>
      </c>
      <c r="AD344" s="2">
        <f>(Table2[[#This Row],[Day High]]/Table2[[#This Row],[Close Price]])-1</f>
        <v>-6.6650937831781443E-3</v>
      </c>
      <c r="AE344" s="2">
        <f>(Table2[[#This Row],[Close Price]]/Table2[[#This Row],[Current Week Low]])-1</f>
        <v>3.1952662721894676E-3</v>
      </c>
      <c r="AF344" s="2">
        <f>(Table2[[#This Row],[Current Week High]]/Table2[[#This Row],[Close Price]])-1</f>
        <v>3.6333608587943766E-2</v>
      </c>
      <c r="AG344" s="2">
        <f>(Table2[[#This Row],[Close Price]]/Table2[[#This Row],[Current Month Low]])-1</f>
        <v>3.1952662721894676E-3</v>
      </c>
      <c r="AH344" s="2">
        <f>(Table2[[#This Row],[Current Month High]]/Table2[[#This Row],[Close Price]])-1</f>
        <v>1.3300696000943635E-2</v>
      </c>
      <c r="AI344">
        <v>31.057567535684701</v>
      </c>
      <c r="AJ344">
        <v>67.364264560710694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</v>
      </c>
      <c r="AM344" t="s">
        <v>10295</v>
      </c>
      <c r="AN344">
        <v>-6.35</v>
      </c>
      <c r="AO344" t="s">
        <v>10295</v>
      </c>
      <c r="AP344">
        <v>0.15087166748365</v>
      </c>
      <c r="AQ344">
        <f>(Table2[[#This Row],[Sharpe Ratio]]-AVERAGE(Table2[Sharpe Ratio]))/_xlfn.STDEV.P(Table2[Sharpe Ratio])</f>
        <v>1.0972159895407341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373</v>
      </c>
      <c r="AT344">
        <f>_xlfn.RANK.AVG(Table2[[#This Row],[6M Return vs Nifty Z-Score]],Table2[6M Return vs Nifty Z-Score])</f>
        <v>581</v>
      </c>
      <c r="AU344">
        <f>_xlfn.RANK.AVG(Table2[[#This Row],[Sharpe Ratio Z-Score]],Table2[Sharpe Ratio Z-Score])</f>
        <v>104</v>
      </c>
      <c r="AV344">
        <f>(Table2[[#This Row],[Rank 1Y]]+Table2[[#This Row],[Rank 6M]]+Table2[[#This Row],[Rank Sharpe]])/3</f>
        <v>352.66666666666669</v>
      </c>
    </row>
    <row r="345" spans="1:48" x14ac:dyDescent="0.3">
      <c r="A345" t="s">
        <v>600</v>
      </c>
      <c r="B345" t="s">
        <v>601</v>
      </c>
      <c r="C345" t="s">
        <v>10266</v>
      </c>
      <c r="D345" t="s">
        <v>170</v>
      </c>
      <c r="E345">
        <v>32026.652783615002</v>
      </c>
      <c r="F345">
        <v>951.05</v>
      </c>
      <c r="G345">
        <v>72.034267632000805</v>
      </c>
      <c r="H345">
        <f>(Table2[[#This Row],[1Y Return vs Nifty]]-AVERAGE(Table2[1Y Return vs Nifty]))/_xlfn.STDEV.P(Table2[1Y Return vs Nifty])</f>
        <v>0.48427880231899617</v>
      </c>
      <c r="I345">
        <v>1.90132040008466</v>
      </c>
      <c r="J345">
        <f>(Table2[[#This Row],[1M Return vs Nifty]]-AVERAGE(Table2[1M Return vs Nifty]))/_xlfn.STDEV.P(Table2[1M Return vs Nifty])</f>
        <v>-1.2591681006994046E-2</v>
      </c>
      <c r="K345">
        <v>-7.5156542466652896</v>
      </c>
      <c r="L345">
        <f>(Table2[[#This Row],[6M Return vs Nifty]]-AVERAGE(Table2[6M Return vs Nifty]))/_xlfn.STDEV.P(Table2[6M Return vs Nifty])</f>
        <v>-0.44839399038476074</v>
      </c>
      <c r="M345">
        <v>-0.20278178048544099</v>
      </c>
      <c r="N345">
        <f>(Table2[[#This Row],[1W Return vs Nifty]]-AVERAGE(Table2[1W Return vs Nifty]))/_xlfn.STDEV.P(Table2[1W Return vs Nifty])</f>
        <v>-0.295247060357132</v>
      </c>
      <c r="O345">
        <v>896.09</v>
      </c>
      <c r="P345">
        <v>870.28293861227405</v>
      </c>
      <c r="Q345">
        <v>780.00655853734202</v>
      </c>
      <c r="R345">
        <v>84.216286935681794</v>
      </c>
      <c r="S345" s="2">
        <f>(Table2[[#This Row],[Close Price]]-Table2[[#This Row],[20D EMA]])/Table2[[#This Row],[20D EMA]]</f>
        <v>6.1333125020924147E-2</v>
      </c>
      <c r="T345" s="2">
        <f>(Table2[[#This Row],[Close Price]]-Table2[[#This Row],[50D EMA]])/Table2[[#This Row],[50D EMA]]</f>
        <v>9.2805520830403193E-2</v>
      </c>
      <c r="U345" s="2">
        <f>(Table2[[#This Row],[Close Price]]-Table2[[#This Row],[200D EMA]])/Table2[[#This Row],[200D EMA]]</f>
        <v>0.21928461958498957</v>
      </c>
      <c r="V345">
        <v>0.67993587477344497</v>
      </c>
      <c r="W345">
        <v>935.7</v>
      </c>
      <c r="X345">
        <v>959.7</v>
      </c>
      <c r="Y345">
        <v>893</v>
      </c>
      <c r="Z345">
        <v>966.75</v>
      </c>
      <c r="AA345">
        <v>908.8</v>
      </c>
      <c r="AB345">
        <v>966.75</v>
      </c>
      <c r="AC345" s="2">
        <f>(Table2[[#This Row],[Close Price]]/Table2[[#This Row],[Day Low]])-1</f>
        <v>1.6404830608100829E-2</v>
      </c>
      <c r="AD345" s="2">
        <f>(Table2[[#This Row],[Day High]]/Table2[[#This Row],[Close Price]])-1</f>
        <v>9.0952105567532193E-3</v>
      </c>
      <c r="AE345" s="2">
        <f>(Table2[[#This Row],[Close Price]]/Table2[[#This Row],[Current Week Low]])-1</f>
        <v>6.5005599104143386E-2</v>
      </c>
      <c r="AF345" s="2">
        <f>(Table2[[#This Row],[Current Week High]]/Table2[[#This Row],[Close Price]])-1</f>
        <v>1.6508070027863919E-2</v>
      </c>
      <c r="AG345" s="2">
        <f>(Table2[[#This Row],[Close Price]]/Table2[[#This Row],[Current Month Low]])-1</f>
        <v>4.6489876760563487E-2</v>
      </c>
      <c r="AH345" s="2">
        <f>(Table2[[#This Row],[Current Month High]]/Table2[[#This Row],[Close Price]])-1</f>
        <v>1.6508070027863919E-2</v>
      </c>
      <c r="AI345">
        <v>4.0954734241102004</v>
      </c>
      <c r="AJ345">
        <v>102.99893276413999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0.06</v>
      </c>
      <c r="AM345" t="s">
        <v>10296</v>
      </c>
      <c r="AN345">
        <v>5.47</v>
      </c>
      <c r="AO345" t="s">
        <v>10296</v>
      </c>
      <c r="AP345">
        <v>2.8396717206352E-2</v>
      </c>
      <c r="AQ345">
        <f>(Table2[[#This Row],[Sharpe Ratio]]-AVERAGE(Table2[Sharpe Ratio]))/_xlfn.STDEV.P(Table2[Sharpe Ratio])</f>
        <v>-0.31870751551930621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-0.59066144494919681</v>
      </c>
      <c r="AS345">
        <f>_xlfn.RANK.AVG(Table2[[#This Row],[1Y Return vs Nifty Z-Score]],Table2[1Y Return vs Nifty Z-Score])</f>
        <v>161</v>
      </c>
      <c r="AT345">
        <f>_xlfn.RANK.AVG(Table2[[#This Row],[6M Return vs Nifty Z-Score]],Table2[6M Return vs Nifty Z-Score])</f>
        <v>479</v>
      </c>
      <c r="AU345">
        <f>_xlfn.RANK.AVG(Table2[[#This Row],[Sharpe Ratio Z-Score]],Table2[Sharpe Ratio Z-Score])</f>
        <v>422</v>
      </c>
      <c r="AV345">
        <f>(Table2[[#This Row],[Rank 1Y]]+Table2[[#This Row],[Rank 6M]]+Table2[[#This Row],[Rank Sharpe]])/3</f>
        <v>354</v>
      </c>
    </row>
    <row r="346" spans="1:48" x14ac:dyDescent="0.3">
      <c r="A346" t="s">
        <v>622</v>
      </c>
      <c r="B346" t="s">
        <v>623</v>
      </c>
      <c r="C346" t="s">
        <v>10257</v>
      </c>
      <c r="D346" t="s">
        <v>62</v>
      </c>
      <c r="E346">
        <v>29685.273407789999</v>
      </c>
      <c r="F346">
        <v>1912.55</v>
      </c>
      <c r="G346">
        <v>21.784350555915701</v>
      </c>
      <c r="H346">
        <f>(Table2[[#This Row],[1Y Return vs Nifty]]-AVERAGE(Table2[1Y Return vs Nifty]))/_xlfn.STDEV.P(Table2[1Y Return vs Nifty])</f>
        <v>-0.22110919822431183</v>
      </c>
      <c r="I346">
        <v>3.1167135340824399</v>
      </c>
      <c r="J346">
        <f>(Table2[[#This Row],[1M Return vs Nifty]]-AVERAGE(Table2[1M Return vs Nifty]))/_xlfn.STDEV.P(Table2[1M Return vs Nifty])</f>
        <v>0.10755332720409495</v>
      </c>
      <c r="K346">
        <v>-1.7902700321263101</v>
      </c>
      <c r="L346">
        <f>(Table2[[#This Row],[6M Return vs Nifty]]-AVERAGE(Table2[6M Return vs Nifty]))/_xlfn.STDEV.P(Table2[6M Return vs Nifty])</f>
        <v>-0.25177917502798142</v>
      </c>
      <c r="M346">
        <v>0.81001303405722302</v>
      </c>
      <c r="N346">
        <f>(Table2[[#This Row],[1W Return vs Nifty]]-AVERAGE(Table2[1W Return vs Nifty]))/_xlfn.STDEV.P(Table2[1W Return vs Nifty])</f>
        <v>-7.885418217119787E-2</v>
      </c>
      <c r="O346">
        <v>1843</v>
      </c>
      <c r="P346">
        <v>1805.3252430827399</v>
      </c>
      <c r="Q346">
        <v>1651.0371917341699</v>
      </c>
      <c r="R346">
        <v>69.893788872705102</v>
      </c>
      <c r="S346" s="2">
        <f>(Table2[[#This Row],[Close Price]]-Table2[[#This Row],[20D EMA]])/Table2[[#This Row],[20D EMA]]</f>
        <v>3.7737384698860531E-2</v>
      </c>
      <c r="T346" s="2">
        <f>(Table2[[#This Row],[Close Price]]-Table2[[#This Row],[50D EMA]])/Table2[[#This Row],[50D EMA]]</f>
        <v>5.9393595324776512E-2</v>
      </c>
      <c r="U346" s="2">
        <f>(Table2[[#This Row],[Close Price]]-Table2[[#This Row],[200D EMA]])/Table2[[#This Row],[200D EMA]]</f>
        <v>0.15839304503561763</v>
      </c>
      <c r="V346">
        <v>0.72738847048580701</v>
      </c>
      <c r="W346">
        <v>1894.25</v>
      </c>
      <c r="X346">
        <v>1962</v>
      </c>
      <c r="Y346">
        <v>1880.05</v>
      </c>
      <c r="Z346">
        <v>1963.2</v>
      </c>
      <c r="AA346">
        <v>1895.05</v>
      </c>
      <c r="AB346">
        <v>1960</v>
      </c>
      <c r="AC346" s="2">
        <f>(Table2[[#This Row],[Close Price]]/Table2[[#This Row],[Day Low]])-1</f>
        <v>9.660815626237218E-3</v>
      </c>
      <c r="AD346" s="2">
        <f>(Table2[[#This Row],[Day High]]/Table2[[#This Row],[Close Price]])-1</f>
        <v>2.5855533188674729E-2</v>
      </c>
      <c r="AE346" s="2">
        <f>(Table2[[#This Row],[Close Price]]/Table2[[#This Row],[Current Week Low]])-1</f>
        <v>1.7286774287917916E-2</v>
      </c>
      <c r="AF346" s="2">
        <f>(Table2[[#This Row],[Current Week High]]/Table2[[#This Row],[Close Price]])-1</f>
        <v>2.6482967765548704E-2</v>
      </c>
      <c r="AG346" s="2">
        <f>(Table2[[#This Row],[Close Price]]/Table2[[#This Row],[Current Month Low]])-1</f>
        <v>9.2345848394501662E-3</v>
      </c>
      <c r="AH346" s="2">
        <f>(Table2[[#This Row],[Current Month High]]/Table2[[#This Row],[Close Price]])-1</f>
        <v>2.4809808893885066E-2</v>
      </c>
      <c r="AI346">
        <v>2.6482967765548699</v>
      </c>
      <c r="AJ346">
        <v>55.220549446090097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-0.08</v>
      </c>
      <c r="AM346" t="s">
        <v>10295</v>
      </c>
      <c r="AN346">
        <v>7.17</v>
      </c>
      <c r="AO346" t="s">
        <v>10296</v>
      </c>
      <c r="AP346">
        <v>6.9613118493911996E-2</v>
      </c>
      <c r="AQ346">
        <f>(Table2[[#This Row],[Sharpe Ratio]]-AVERAGE(Table2[Sharpe Ratio]))/_xlfn.STDEV.P(Table2[Sharpe Ratio])</f>
        <v>0.15779213804177472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-0.28639709017762144</v>
      </c>
      <c r="AS346">
        <f>_xlfn.RANK.AVG(Table2[[#This Row],[1Y Return vs Nifty Z-Score]],Table2[1Y Return vs Nifty Z-Score])</f>
        <v>363</v>
      </c>
      <c r="AT346">
        <f>_xlfn.RANK.AVG(Table2[[#This Row],[6M Return vs Nifty Z-Score]],Table2[6M Return vs Nifty Z-Score])</f>
        <v>410</v>
      </c>
      <c r="AU346">
        <f>_xlfn.RANK.AVG(Table2[[#This Row],[Sharpe Ratio Z-Score]],Table2[Sharpe Ratio Z-Score])</f>
        <v>289</v>
      </c>
      <c r="AV346">
        <f>(Table2[[#This Row],[Rank 1Y]]+Table2[[#This Row],[Rank 6M]]+Table2[[#This Row],[Rank Sharpe]])/3</f>
        <v>354</v>
      </c>
    </row>
    <row r="347" spans="1:48" x14ac:dyDescent="0.3">
      <c r="A347" t="s">
        <v>936</v>
      </c>
      <c r="B347" t="s">
        <v>937</v>
      </c>
      <c r="C347" t="s">
        <v>626</v>
      </c>
      <c r="D347" t="s">
        <v>626</v>
      </c>
      <c r="E347">
        <v>15664.598916000001</v>
      </c>
      <c r="F347">
        <v>541.70000000000005</v>
      </c>
      <c r="G347">
        <v>22.8565240616959</v>
      </c>
      <c r="H347">
        <f>(Table2[[#This Row],[1Y Return vs Nifty]]-AVERAGE(Table2[1Y Return vs Nifty]))/_xlfn.STDEV.P(Table2[1Y Return vs Nifty])</f>
        <v>-0.20605846044234363</v>
      </c>
      <c r="I347">
        <v>10.3504578168513</v>
      </c>
      <c r="J347">
        <f>(Table2[[#This Row],[1M Return vs Nifty]]-AVERAGE(Table2[1M Return vs Nifty]))/_xlfn.STDEV.P(Table2[1M Return vs Nifty])</f>
        <v>0.82262916722588852</v>
      </c>
      <c r="K347">
        <v>11.5016098108878</v>
      </c>
      <c r="L347">
        <f>(Table2[[#This Row],[6M Return vs Nifty]]-AVERAGE(Table2[6M Return vs Nifty]))/_xlfn.STDEV.P(Table2[6M Return vs Nifty])</f>
        <v>0.20467586853788533</v>
      </c>
      <c r="M347">
        <v>0.60116493933833404</v>
      </c>
      <c r="N347">
        <f>(Table2[[#This Row],[1W Return vs Nifty]]-AVERAGE(Table2[1W Return vs Nifty]))/_xlfn.STDEV.P(Table2[1W Return vs Nifty])</f>
        <v>-0.12347648835892885</v>
      </c>
      <c r="O347">
        <v>533.51</v>
      </c>
      <c r="P347">
        <v>504.687688585579</v>
      </c>
      <c r="Q347">
        <v>444.31583860696099</v>
      </c>
      <c r="R347">
        <v>50.626424067371303</v>
      </c>
      <c r="S347" s="2">
        <f>(Table2[[#This Row],[Close Price]]-Table2[[#This Row],[20D EMA]])/Table2[[#This Row],[20D EMA]]</f>
        <v>1.5351164926618161E-2</v>
      </c>
      <c r="T347" s="2">
        <f>(Table2[[#This Row],[Close Price]]-Table2[[#This Row],[50D EMA]])/Table2[[#This Row],[50D EMA]]</f>
        <v>7.3337060228575279E-2</v>
      </c>
      <c r="U347" s="2">
        <f>(Table2[[#This Row],[Close Price]]-Table2[[#This Row],[200D EMA]])/Table2[[#This Row],[200D EMA]]</f>
        <v>0.21917778510521313</v>
      </c>
      <c r="V347">
        <v>0.89359830108841298</v>
      </c>
      <c r="W347">
        <v>523</v>
      </c>
      <c r="X347">
        <v>540.20000000000005</v>
      </c>
      <c r="Y347">
        <v>537.95000000000005</v>
      </c>
      <c r="Z347">
        <v>592</v>
      </c>
      <c r="AA347">
        <v>537.95000000000005</v>
      </c>
      <c r="AB347">
        <v>554.75</v>
      </c>
      <c r="AC347" s="2">
        <f>(Table2[[#This Row],[Close Price]]/Table2[[#This Row],[Day Low]])-1</f>
        <v>3.5755258126195066E-2</v>
      </c>
      <c r="AD347" s="2">
        <f>(Table2[[#This Row],[Day High]]/Table2[[#This Row],[Close Price]])-1</f>
        <v>-2.7690603655159407E-3</v>
      </c>
      <c r="AE347" s="2">
        <f>(Table2[[#This Row],[Close Price]]/Table2[[#This Row],[Current Week Low]])-1</f>
        <v>6.9709080769588816E-3</v>
      </c>
      <c r="AF347" s="2">
        <f>(Table2[[#This Row],[Current Week High]]/Table2[[#This Row],[Close Price]])-1</f>
        <v>9.2855824256968811E-2</v>
      </c>
      <c r="AG347" s="2">
        <f>(Table2[[#This Row],[Close Price]]/Table2[[#This Row],[Current Month Low]])-1</f>
        <v>6.9709080769588816E-3</v>
      </c>
      <c r="AH347" s="2">
        <f>(Table2[[#This Row],[Current Month High]]/Table2[[#This Row],[Close Price]])-1</f>
        <v>2.4090825179988729E-2</v>
      </c>
      <c r="AI347">
        <v>9.2855824256968802</v>
      </c>
      <c r="AJ347">
        <v>61.991626794258401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0.06</v>
      </c>
      <c r="AM347" t="s">
        <v>10296</v>
      </c>
      <c r="AN347">
        <v>-1.95</v>
      </c>
      <c r="AO347" t="s">
        <v>10295</v>
      </c>
      <c r="AP347">
        <v>2.0052618231155998E-2</v>
      </c>
      <c r="AQ347">
        <f>(Table2[[#This Row],[Sharpe Ratio]]-AVERAGE(Table2[Sharpe Ratio]))/_xlfn.STDEV.P(Table2[Sharpe Ratio])</f>
        <v>-0.41517300369282839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0.28259708326967292</v>
      </c>
      <c r="AS347">
        <f>_xlfn.RANK.AVG(Table2[[#This Row],[1Y Return vs Nifty Z-Score]],Table2[1Y Return vs Nifty Z-Score])</f>
        <v>356</v>
      </c>
      <c r="AT347">
        <f>_xlfn.RANK.AVG(Table2[[#This Row],[6M Return vs Nifty Z-Score]],Table2[6M Return vs Nifty Z-Score])</f>
        <v>257</v>
      </c>
      <c r="AU347">
        <f>_xlfn.RANK.AVG(Table2[[#This Row],[Sharpe Ratio Z-Score]],Table2[Sharpe Ratio Z-Score])</f>
        <v>451</v>
      </c>
      <c r="AV347">
        <f>(Table2[[#This Row],[Rank 1Y]]+Table2[[#This Row],[Rank 6M]]+Table2[[#This Row],[Rank Sharpe]])/3</f>
        <v>354.66666666666669</v>
      </c>
    </row>
    <row r="348" spans="1:48" x14ac:dyDescent="0.3">
      <c r="A348" t="s">
        <v>1219</v>
      </c>
      <c r="B348" t="s">
        <v>1220</v>
      </c>
      <c r="C348" t="s">
        <v>10254</v>
      </c>
      <c r="D348" t="s">
        <v>396</v>
      </c>
      <c r="E348">
        <v>9661.8588514500007</v>
      </c>
      <c r="F348">
        <v>709.15</v>
      </c>
      <c r="G348">
        <v>46.136049302547399</v>
      </c>
      <c r="H348">
        <f>(Table2[[#This Row],[1Y Return vs Nifty]]-AVERAGE(Table2[1Y Return vs Nifty]))/_xlfn.STDEV.P(Table2[1Y Return vs Nifty])</f>
        <v>0.12073009402189494</v>
      </c>
      <c r="I348">
        <v>9.9203248180501493</v>
      </c>
      <c r="J348">
        <f>(Table2[[#This Row],[1M Return vs Nifty]]-AVERAGE(Table2[1M Return vs Nifty]))/_xlfn.STDEV.P(Table2[1M Return vs Nifty])</f>
        <v>0.78010931811102668</v>
      </c>
      <c r="K348">
        <v>15.3273773288029</v>
      </c>
      <c r="L348">
        <f>(Table2[[#This Row],[6M Return vs Nifty]]-AVERAGE(Table2[6M Return vs Nifty]))/_xlfn.STDEV.P(Table2[6M Return vs Nifty])</f>
        <v>0.33605614730113514</v>
      </c>
      <c r="M348">
        <v>-8.4220767304110193</v>
      </c>
      <c r="N348">
        <f>(Table2[[#This Row],[1W Return vs Nifty]]-AVERAGE(Table2[1W Return vs Nifty]))/_xlfn.STDEV.P(Table2[1W Return vs Nifty])</f>
        <v>-2.0513746247312143</v>
      </c>
      <c r="O348">
        <v>655.13</v>
      </c>
      <c r="P348">
        <v>614.03308132471295</v>
      </c>
      <c r="Q348">
        <v>527.50496487765599</v>
      </c>
      <c r="R348">
        <v>66.365981770315699</v>
      </c>
      <c r="S348" s="2">
        <f>(Table2[[#This Row],[Close Price]]-Table2[[#This Row],[20D EMA]])/Table2[[#This Row],[20D EMA]]</f>
        <v>8.2456916947781331E-2</v>
      </c>
      <c r="T348" s="2">
        <f>(Table2[[#This Row],[Close Price]]-Table2[[#This Row],[50D EMA]])/Table2[[#This Row],[50D EMA]]</f>
        <v>0.15490520228988655</v>
      </c>
      <c r="U348" s="2">
        <f>(Table2[[#This Row],[Close Price]]-Table2[[#This Row],[200D EMA]])/Table2[[#This Row],[200D EMA]]</f>
        <v>0.34434753645299404</v>
      </c>
      <c r="V348">
        <v>3.06926141858452</v>
      </c>
      <c r="W348">
        <v>693.2</v>
      </c>
      <c r="X348">
        <v>708.5</v>
      </c>
      <c r="Y348">
        <v>677</v>
      </c>
      <c r="Z348">
        <v>719.8</v>
      </c>
      <c r="AA348">
        <v>678.5</v>
      </c>
      <c r="AB348">
        <v>719</v>
      </c>
      <c r="AC348" s="2">
        <f>(Table2[[#This Row],[Close Price]]/Table2[[#This Row],[Day Low]])-1</f>
        <v>2.3009232544719982E-2</v>
      </c>
      <c r="AD348" s="2">
        <f>(Table2[[#This Row],[Day High]]/Table2[[#This Row],[Close Price]])-1</f>
        <v>-9.1659028414292631E-4</v>
      </c>
      <c r="AE348" s="2">
        <f>(Table2[[#This Row],[Close Price]]/Table2[[#This Row],[Current Week Low]])-1</f>
        <v>4.7488921713441545E-2</v>
      </c>
      <c r="AF348" s="2">
        <f>(Table2[[#This Row],[Current Week High]]/Table2[[#This Row],[Close Price]])-1</f>
        <v>1.5017979270958159E-2</v>
      </c>
      <c r="AG348" s="2">
        <f>(Table2[[#This Row],[Close Price]]/Table2[[#This Row],[Current Month Low]])-1</f>
        <v>4.5173176123802561E-2</v>
      </c>
      <c r="AH348" s="2">
        <f>(Table2[[#This Row],[Current Month High]]/Table2[[#This Row],[Close Price]])-1</f>
        <v>1.3889868152012985E-2</v>
      </c>
      <c r="AI348">
        <v>7.7910174152153902</v>
      </c>
      <c r="AJ348">
        <v>83.765224151334493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0.19</v>
      </c>
      <c r="AM348" t="s">
        <v>10296</v>
      </c>
      <c r="AN348">
        <v>19.84</v>
      </c>
      <c r="AO348" t="s">
        <v>10296</v>
      </c>
      <c r="AP348">
        <v>-2.0032821837083999E-2</v>
      </c>
      <c r="AQ348">
        <f>(Table2[[#This Row],[Sharpe Ratio]]-AVERAGE(Table2[Sharpe Ratio]))/_xlfn.STDEV.P(Table2[Sharpe Ratio])</f>
        <v>-0.87859770135377724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-1.6930767666509348</v>
      </c>
      <c r="AS348">
        <f>_xlfn.RANK.AVG(Table2[[#This Row],[1Y Return vs Nifty Z-Score]],Table2[1Y Return vs Nifty Z-Score])</f>
        <v>252</v>
      </c>
      <c r="AT348">
        <f>_xlfn.RANK.AVG(Table2[[#This Row],[6M Return vs Nifty Z-Score]],Table2[6M Return vs Nifty Z-Score])</f>
        <v>219</v>
      </c>
      <c r="AU348">
        <f>_xlfn.RANK.AVG(Table2[[#This Row],[Sharpe Ratio Z-Score]],Table2[Sharpe Ratio Z-Score])</f>
        <v>593</v>
      </c>
      <c r="AV348">
        <f>(Table2[[#This Row],[Rank 1Y]]+Table2[[#This Row],[Rank 6M]]+Table2[[#This Row],[Rank Sharpe]])/3</f>
        <v>354.66666666666669</v>
      </c>
    </row>
    <row r="349" spans="1:48" x14ac:dyDescent="0.3">
      <c r="A349" t="s">
        <v>330</v>
      </c>
      <c r="B349" t="s">
        <v>331</v>
      </c>
      <c r="C349" t="s">
        <v>10256</v>
      </c>
      <c r="D349" t="s">
        <v>332</v>
      </c>
      <c r="E349">
        <v>79104.192045859905</v>
      </c>
      <c r="F349">
        <v>4089.85</v>
      </c>
      <c r="G349">
        <v>6.9231151237792101</v>
      </c>
      <c r="H349">
        <f>(Table2[[#This Row],[1Y Return vs Nifty]]-AVERAGE(Table2[1Y Return vs Nifty]))/_xlfn.STDEV.P(Table2[1Y Return vs Nifty])</f>
        <v>-0.42972520710658624</v>
      </c>
      <c r="I349">
        <v>-6.2683102428701902</v>
      </c>
      <c r="J349">
        <f>(Table2[[#This Row],[1M Return vs Nifty]]-AVERAGE(Table2[1M Return vs Nifty]))/_xlfn.STDEV.P(Table2[1M Return vs Nifty])</f>
        <v>-0.82018250345207755</v>
      </c>
      <c r="K349">
        <v>-7.0554509080285497</v>
      </c>
      <c r="L349">
        <f>(Table2[[#This Row],[6M Return vs Nifty]]-AVERAGE(Table2[6M Return vs Nifty]))/_xlfn.STDEV.P(Table2[6M Return vs Nifty])</f>
        <v>-0.43259019607819432</v>
      </c>
      <c r="M349">
        <v>2.6741349980970601</v>
      </c>
      <c r="N349">
        <f>(Table2[[#This Row],[1W Return vs Nifty]]-AVERAGE(Table2[1W Return vs Nifty]))/_xlfn.STDEV.P(Table2[1W Return vs Nifty])</f>
        <v>0.31943253029617147</v>
      </c>
      <c r="O349">
        <v>4130.2299999999996</v>
      </c>
      <c r="P349">
        <v>4068.0289777935</v>
      </c>
      <c r="Q349">
        <v>3703.87199673022</v>
      </c>
      <c r="R349">
        <v>45.919880562527801</v>
      </c>
      <c r="S349" s="2">
        <f>(Table2[[#This Row],[Close Price]]-Table2[[#This Row],[20D EMA]])/Table2[[#This Row],[20D EMA]]</f>
        <v>-9.7766952445746749E-3</v>
      </c>
      <c r="T349" s="2">
        <f>(Table2[[#This Row],[Close Price]]-Table2[[#This Row],[50D EMA]])/Table2[[#This Row],[50D EMA]]</f>
        <v>5.3640282125855645E-3</v>
      </c>
      <c r="U349" s="2">
        <f>(Table2[[#This Row],[Close Price]]-Table2[[#This Row],[200D EMA]])/Table2[[#This Row],[200D EMA]]</f>
        <v>0.10420932570308086</v>
      </c>
      <c r="V349">
        <v>0.85935084345505497</v>
      </c>
      <c r="W349">
        <v>4001.1</v>
      </c>
      <c r="X349">
        <v>4131</v>
      </c>
      <c r="Y349">
        <v>4035.15</v>
      </c>
      <c r="Z349">
        <v>4238.25</v>
      </c>
      <c r="AA349">
        <v>4035.15</v>
      </c>
      <c r="AB349">
        <v>4171.1499999999996</v>
      </c>
      <c r="AC349" s="2">
        <f>(Table2[[#This Row],[Close Price]]/Table2[[#This Row],[Day Low]])-1</f>
        <v>2.2181400114968275E-2</v>
      </c>
      <c r="AD349" s="2">
        <f>(Table2[[#This Row],[Day High]]/Table2[[#This Row],[Close Price]])-1</f>
        <v>1.0061493697812951E-2</v>
      </c>
      <c r="AE349" s="2">
        <f>(Table2[[#This Row],[Close Price]]/Table2[[#This Row],[Current Week Low]])-1</f>
        <v>1.3555877724495957E-2</v>
      </c>
      <c r="AF349" s="2">
        <f>(Table2[[#This Row],[Current Week High]]/Table2[[#This Row],[Close Price]])-1</f>
        <v>3.6284949325769977E-2</v>
      </c>
      <c r="AG349" s="2">
        <f>(Table2[[#This Row],[Close Price]]/Table2[[#This Row],[Current Month Low]])-1</f>
        <v>1.3555877724495957E-2</v>
      </c>
      <c r="AH349" s="2">
        <f>(Table2[[#This Row],[Current Month High]]/Table2[[#This Row],[Close Price]])-1</f>
        <v>1.9878479650842884E-2</v>
      </c>
      <c r="AI349">
        <v>14.471190874970899</v>
      </c>
      <c r="AJ349">
        <v>48.290427846265402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-0.06</v>
      </c>
      <c r="AM349" t="s">
        <v>10295</v>
      </c>
      <c r="AN349">
        <v>0.26</v>
      </c>
      <c r="AO349" t="s">
        <v>10296</v>
      </c>
      <c r="AP349">
        <v>0.13425251534437899</v>
      </c>
      <c r="AQ349">
        <f>(Table2[[#This Row],[Sharpe Ratio]]-AVERAGE(Table2[Sharpe Ratio]))/_xlfn.STDEV.P(Table2[Sharpe Ratio])</f>
        <v>0.90508324651953131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-0.45798212982115538</v>
      </c>
      <c r="AS349">
        <f>_xlfn.RANK.AVG(Table2[[#This Row],[1Y Return vs Nifty Z-Score]],Table2[1Y Return vs Nifty Z-Score])</f>
        <v>451</v>
      </c>
      <c r="AT349">
        <f>_xlfn.RANK.AVG(Table2[[#This Row],[6M Return vs Nifty Z-Score]],Table2[6M Return vs Nifty Z-Score])</f>
        <v>476</v>
      </c>
      <c r="AU349">
        <f>_xlfn.RANK.AVG(Table2[[#This Row],[Sharpe Ratio Z-Score]],Table2[Sharpe Ratio Z-Score])</f>
        <v>138</v>
      </c>
      <c r="AV349">
        <f>(Table2[[#This Row],[Rank 1Y]]+Table2[[#This Row],[Rank 6M]]+Table2[[#This Row],[Rank Sharpe]])/3</f>
        <v>355</v>
      </c>
    </row>
    <row r="350" spans="1:48" x14ac:dyDescent="0.3">
      <c r="A350" t="s">
        <v>879</v>
      </c>
      <c r="B350" t="s">
        <v>880</v>
      </c>
      <c r="C350" t="s">
        <v>10255</v>
      </c>
      <c r="D350" t="s">
        <v>610</v>
      </c>
      <c r="E350">
        <v>17342.5871847899</v>
      </c>
      <c r="F350">
        <v>721.7</v>
      </c>
      <c r="G350">
        <v>28.311214505229799</v>
      </c>
      <c r="H350">
        <f>(Table2[[#This Row],[1Y Return vs Nifty]]-AVERAGE(Table2[1Y Return vs Nifty]))/_xlfn.STDEV.P(Table2[1Y Return vs Nifty])</f>
        <v>-0.12948772342558051</v>
      </c>
      <c r="I350">
        <v>0.428918456566666</v>
      </c>
      <c r="J350">
        <f>(Table2[[#This Row],[1M Return vs Nifty]]-AVERAGE(Table2[1M Return vs Nifty]))/_xlfn.STDEV.P(Table2[1M Return vs Nifty])</f>
        <v>-0.15814272835585616</v>
      </c>
      <c r="K350">
        <v>-12.618421972662</v>
      </c>
      <c r="L350">
        <f>(Table2[[#This Row],[6M Return vs Nifty]]-AVERAGE(Table2[6M Return vs Nifty]))/_xlfn.STDEV.P(Table2[6M Return vs Nifty])</f>
        <v>-0.62362759858657502</v>
      </c>
      <c r="M350">
        <v>2.5903139371507899</v>
      </c>
      <c r="N350">
        <f>(Table2[[#This Row],[1W Return vs Nifty]]-AVERAGE(Table2[1W Return vs Nifty]))/_xlfn.STDEV.P(Table2[1W Return vs Nifty])</f>
        <v>0.30152339374618575</v>
      </c>
      <c r="O350">
        <v>719.93</v>
      </c>
      <c r="P350">
        <v>709.88445127227101</v>
      </c>
      <c r="Q350">
        <v>634.95047238954396</v>
      </c>
      <c r="R350">
        <v>50.286823011616299</v>
      </c>
      <c r="S350" s="2">
        <f>(Table2[[#This Row],[Close Price]]-Table2[[#This Row],[20D EMA]])/Table2[[#This Row],[20D EMA]]</f>
        <v>2.4585723612019165E-3</v>
      </c>
      <c r="T350" s="2">
        <f>(Table2[[#This Row],[Close Price]]-Table2[[#This Row],[50D EMA]])/Table2[[#This Row],[50D EMA]]</f>
        <v>1.6644326702117428E-2</v>
      </c>
      <c r="U350" s="2">
        <f>(Table2[[#This Row],[Close Price]]-Table2[[#This Row],[200D EMA]])/Table2[[#This Row],[200D EMA]]</f>
        <v>0.13662408547234689</v>
      </c>
      <c r="V350">
        <v>1.7801012742317599</v>
      </c>
      <c r="W350">
        <v>703.7</v>
      </c>
      <c r="X350">
        <v>719.45</v>
      </c>
      <c r="Y350">
        <v>701.2</v>
      </c>
      <c r="Z350">
        <v>771</v>
      </c>
      <c r="AA350">
        <v>714.25</v>
      </c>
      <c r="AB350">
        <v>733.8</v>
      </c>
      <c r="AC350" s="2">
        <f>(Table2[[#This Row],[Close Price]]/Table2[[#This Row],[Day Low]])-1</f>
        <v>2.5579081995168451E-2</v>
      </c>
      <c r="AD350" s="2">
        <f>(Table2[[#This Row],[Day High]]/Table2[[#This Row],[Close Price]])-1</f>
        <v>-3.1176389081335465E-3</v>
      </c>
      <c r="AE350" s="2">
        <f>(Table2[[#This Row],[Close Price]]/Table2[[#This Row],[Current Week Low]])-1</f>
        <v>2.9235596120935625E-2</v>
      </c>
      <c r="AF350" s="2">
        <f>(Table2[[#This Row],[Current Week High]]/Table2[[#This Row],[Close Price]])-1</f>
        <v>6.831093252043785E-2</v>
      </c>
      <c r="AG350" s="2">
        <f>(Table2[[#This Row],[Close Price]]/Table2[[#This Row],[Current Month Low]])-1</f>
        <v>1.0430521526076264E-2</v>
      </c>
      <c r="AH350" s="2">
        <f>(Table2[[#This Row],[Current Month High]]/Table2[[#This Row],[Close Price]])-1</f>
        <v>1.6765969239296075E-2</v>
      </c>
      <c r="AI350">
        <v>14.445060274352199</v>
      </c>
      <c r="AJ350">
        <v>66.944251677076096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-0.05</v>
      </c>
      <c r="AM350" t="s">
        <v>10295</v>
      </c>
      <c r="AN350">
        <v>-5</v>
      </c>
      <c r="AO350" t="s">
        <v>10295</v>
      </c>
      <c r="AP350">
        <v>9.7365474425356993E-2</v>
      </c>
      <c r="AQ350">
        <f>(Table2[[#This Row],[Sharpe Ratio]]-AVERAGE(Table2[Sharpe Ratio]))/_xlfn.STDEV.P(Table2[Sharpe Ratio])</f>
        <v>0.4786349960723868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-0.13109966054943911</v>
      </c>
      <c r="AS350">
        <f>_xlfn.RANK.AVG(Table2[[#This Row],[1Y Return vs Nifty Z-Score]],Table2[1Y Return vs Nifty Z-Score])</f>
        <v>325</v>
      </c>
      <c r="AT350">
        <f>_xlfn.RANK.AVG(Table2[[#This Row],[6M Return vs Nifty Z-Score]],Table2[6M Return vs Nifty Z-Score])</f>
        <v>535</v>
      </c>
      <c r="AU350">
        <f>_xlfn.RANK.AVG(Table2[[#This Row],[Sharpe Ratio Z-Score]],Table2[Sharpe Ratio Z-Score])</f>
        <v>215</v>
      </c>
      <c r="AV350">
        <f>(Table2[[#This Row],[Rank 1Y]]+Table2[[#This Row],[Rank 6M]]+Table2[[#This Row],[Rank Sharpe]])/3</f>
        <v>358.33333333333331</v>
      </c>
    </row>
    <row r="351" spans="1:48" x14ac:dyDescent="0.3">
      <c r="A351" t="s">
        <v>733</v>
      </c>
      <c r="B351" t="s">
        <v>734</v>
      </c>
      <c r="C351" t="s">
        <v>10257</v>
      </c>
      <c r="D351" t="s">
        <v>62</v>
      </c>
      <c r="E351">
        <v>22860.060854399999</v>
      </c>
      <c r="F351">
        <v>173.25</v>
      </c>
      <c r="G351">
        <v>42.617235288852903</v>
      </c>
      <c r="H351">
        <f>(Table2[[#This Row],[1Y Return vs Nifty]]-AVERAGE(Table2[1Y Return vs Nifty]))/_xlfn.STDEV.P(Table2[1Y Return vs Nifty])</f>
        <v>7.13344069077161E-2</v>
      </c>
      <c r="I351">
        <v>7.7972049802670398</v>
      </c>
      <c r="J351">
        <f>(Table2[[#This Row],[1M Return vs Nifty]]-AVERAGE(Table2[1M Return vs Nifty]))/_xlfn.STDEV.P(Table2[1M Return vs Nifty])</f>
        <v>0.5702329882155811</v>
      </c>
      <c r="K351">
        <v>9.9547270257375793</v>
      </c>
      <c r="L351">
        <f>(Table2[[#This Row],[6M Return vs Nifty]]-AVERAGE(Table2[6M Return vs Nifty]))/_xlfn.STDEV.P(Table2[6M Return vs Nifty])</f>
        <v>0.15155452998936295</v>
      </c>
      <c r="M351">
        <v>4.2962420282328502</v>
      </c>
      <c r="N351">
        <f>(Table2[[#This Row],[1W Return vs Nifty]]-AVERAGE(Table2[1W Return vs Nifty]))/_xlfn.STDEV.P(Table2[1W Return vs Nifty])</f>
        <v>0.66601053794051746</v>
      </c>
      <c r="O351">
        <v>162.31</v>
      </c>
      <c r="P351">
        <v>156.155251787303</v>
      </c>
      <c r="Q351">
        <v>138.31988434601499</v>
      </c>
      <c r="R351">
        <v>73.725617010169401</v>
      </c>
      <c r="S351" s="2">
        <f>(Table2[[#This Row],[Close Price]]-Table2[[#This Row],[20D EMA]])/Table2[[#This Row],[20D EMA]]</f>
        <v>6.7401885281251905E-2</v>
      </c>
      <c r="T351" s="2">
        <f>(Table2[[#This Row],[Close Price]]-Table2[[#This Row],[50D EMA]])/Table2[[#This Row],[50D EMA]]</f>
        <v>0.10947277159772717</v>
      </c>
      <c r="U351" s="2">
        <f>(Table2[[#This Row],[Close Price]]-Table2[[#This Row],[200D EMA]])/Table2[[#This Row],[200D EMA]]</f>
        <v>0.25253141165593634</v>
      </c>
      <c r="V351">
        <v>1.13207999307782</v>
      </c>
      <c r="W351">
        <v>170.25</v>
      </c>
      <c r="X351">
        <v>177.2</v>
      </c>
      <c r="Y351">
        <v>164.15</v>
      </c>
      <c r="Z351">
        <v>177.2</v>
      </c>
      <c r="AA351">
        <v>171.05</v>
      </c>
      <c r="AB351">
        <v>176.6</v>
      </c>
      <c r="AC351" s="2">
        <f>(Table2[[#This Row],[Close Price]]/Table2[[#This Row],[Day Low]])-1</f>
        <v>1.7621145374449254E-2</v>
      </c>
      <c r="AD351" s="2">
        <f>(Table2[[#This Row],[Day High]]/Table2[[#This Row],[Close Price]])-1</f>
        <v>2.2799422799422819E-2</v>
      </c>
      <c r="AE351" s="2">
        <f>(Table2[[#This Row],[Close Price]]/Table2[[#This Row],[Current Week Low]])-1</f>
        <v>5.5437100213219681E-2</v>
      </c>
      <c r="AF351" s="2">
        <f>(Table2[[#This Row],[Current Week High]]/Table2[[#This Row],[Close Price]])-1</f>
        <v>2.2799422799422819E-2</v>
      </c>
      <c r="AG351" s="2">
        <f>(Table2[[#This Row],[Close Price]]/Table2[[#This Row],[Current Month Low]])-1</f>
        <v>1.2861736334405016E-2</v>
      </c>
      <c r="AH351" s="2">
        <f>(Table2[[#This Row],[Current Month High]]/Table2[[#This Row],[Close Price]])-1</f>
        <v>1.9336219336219207E-2</v>
      </c>
      <c r="AI351">
        <v>2.2799422799422802</v>
      </c>
      <c r="AJ351">
        <v>98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0.01</v>
      </c>
      <c r="AM351" t="s">
        <v>10296</v>
      </c>
      <c r="AN351">
        <v>13.91</v>
      </c>
      <c r="AO351" t="s">
        <v>10296</v>
      </c>
      <c r="AQ351">
        <f>(Table2[[#This Row],[Sharpe Ratio]]-AVERAGE(Table2[Sharpe Ratio]))/_xlfn.STDEV.P(Table2[Sharpe Ratio])</f>
        <v>-0.64699978481994191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0.81213267823323565</v>
      </c>
      <c r="AS351">
        <f>_xlfn.RANK.AVG(Table2[[#This Row],[1Y Return vs Nifty Z-Score]],Table2[1Y Return vs Nifty Z-Score])</f>
        <v>265</v>
      </c>
      <c r="AT351">
        <f>_xlfn.RANK.AVG(Table2[[#This Row],[6M Return vs Nifty Z-Score]],Table2[6M Return vs Nifty Z-Score])</f>
        <v>276</v>
      </c>
      <c r="AU351">
        <f>_xlfn.RANK.AVG(Table2[[#This Row],[Sharpe Ratio Z-Score]],Table2[Sharpe Ratio Z-Score])</f>
        <v>534.5</v>
      </c>
      <c r="AV351">
        <f>(Table2[[#This Row],[Rank 1Y]]+Table2[[#This Row],[Rank 6M]]+Table2[[#This Row],[Rank Sharpe]])/3</f>
        <v>358.5</v>
      </c>
    </row>
    <row r="352" spans="1:48" x14ac:dyDescent="0.3">
      <c r="A352" t="s">
        <v>1484</v>
      </c>
      <c r="B352" t="s">
        <v>1485</v>
      </c>
      <c r="C352" t="s">
        <v>10261</v>
      </c>
      <c r="D352" t="s">
        <v>89</v>
      </c>
      <c r="E352">
        <v>6774.3704199599997</v>
      </c>
      <c r="F352">
        <v>3425.4</v>
      </c>
      <c r="G352">
        <v>22.782251303007801</v>
      </c>
      <c r="H352">
        <f>(Table2[[#This Row],[1Y Return vs Nifty]]-AVERAGE(Table2[1Y Return vs Nifty]))/_xlfn.STDEV.P(Table2[1Y Return vs Nifty])</f>
        <v>-0.20710107137176081</v>
      </c>
      <c r="I352">
        <v>14.4072538183707</v>
      </c>
      <c r="J352">
        <f>(Table2[[#This Row],[1M Return vs Nifty]]-AVERAGE(Table2[1M Return vs Nifty]))/_xlfn.STDEV.P(Table2[1M Return vs Nifty])</f>
        <v>1.2236547903590793</v>
      </c>
      <c r="K352">
        <v>45.015226704478401</v>
      </c>
      <c r="L352">
        <f>(Table2[[#This Row],[6M Return vs Nifty]]-AVERAGE(Table2[6M Return vs Nifty]))/_xlfn.STDEV.P(Table2[6M Return vs Nifty])</f>
        <v>1.355563451023341</v>
      </c>
      <c r="M352">
        <v>-2.24115040268717</v>
      </c>
      <c r="N352">
        <f>(Table2[[#This Row],[1W Return vs Nifty]]-AVERAGE(Table2[1W Return vs Nifty]))/_xlfn.STDEV.P(Table2[1W Return vs Nifty])</f>
        <v>-0.73076316552331633</v>
      </c>
      <c r="O352">
        <v>3289.05</v>
      </c>
      <c r="P352">
        <v>2962.2908457223298</v>
      </c>
      <c r="Q352">
        <v>2419.3825254650401</v>
      </c>
      <c r="R352">
        <v>64.401084471929906</v>
      </c>
      <c r="S352" s="2">
        <f>(Table2[[#This Row],[Close Price]]-Table2[[#This Row],[20D EMA]])/Table2[[#This Row],[20D EMA]]</f>
        <v>4.1455739499247475E-2</v>
      </c>
      <c r="T352" s="2">
        <f>(Table2[[#This Row],[Close Price]]-Table2[[#This Row],[50D EMA]])/Table2[[#This Row],[50D EMA]]</f>
        <v>0.15633480248788503</v>
      </c>
      <c r="U352" s="2">
        <f>(Table2[[#This Row],[Close Price]]-Table2[[#This Row],[200D EMA]])/Table2[[#This Row],[200D EMA]]</f>
        <v>0.4158157976038076</v>
      </c>
      <c r="V352">
        <v>0.65192086180422304</v>
      </c>
      <c r="W352">
        <v>3334.25</v>
      </c>
      <c r="X352">
        <v>3484.55</v>
      </c>
      <c r="Y352">
        <v>3351.15</v>
      </c>
      <c r="Z352">
        <v>3504.25</v>
      </c>
      <c r="AA352">
        <v>3362.75</v>
      </c>
      <c r="AB352">
        <v>3492.2</v>
      </c>
      <c r="AC352" s="2">
        <f>(Table2[[#This Row],[Close Price]]/Table2[[#This Row],[Day Low]])-1</f>
        <v>2.7337482192397067E-2</v>
      </c>
      <c r="AD352" s="2">
        <f>(Table2[[#This Row],[Day High]]/Table2[[#This Row],[Close Price]])-1</f>
        <v>1.7268056285397293E-2</v>
      </c>
      <c r="AE352" s="2">
        <f>(Table2[[#This Row],[Close Price]]/Table2[[#This Row],[Current Week Low]])-1</f>
        <v>2.215657311669128E-2</v>
      </c>
      <c r="AF352" s="2">
        <f>(Table2[[#This Row],[Current Week High]]/Table2[[#This Row],[Close Price]])-1</f>
        <v>2.3019209435394483E-2</v>
      </c>
      <c r="AG352" s="2">
        <f>(Table2[[#This Row],[Close Price]]/Table2[[#This Row],[Current Month Low]])-1</f>
        <v>1.863058508661064E-2</v>
      </c>
      <c r="AH352" s="2">
        <f>(Table2[[#This Row],[Current Month High]]/Table2[[#This Row],[Close Price]])-1</f>
        <v>1.9501372102528114E-2</v>
      </c>
      <c r="AI352">
        <v>5.2694575815963098</v>
      </c>
      <c r="AJ352">
        <v>114.758620689655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0.39</v>
      </c>
      <c r="AM352" t="s">
        <v>10296</v>
      </c>
      <c r="AN352">
        <v>5.23</v>
      </c>
      <c r="AO352" t="s">
        <v>10296</v>
      </c>
      <c r="AP352">
        <v>-5.1637509066332E-2</v>
      </c>
      <c r="AQ352">
        <f>(Table2[[#This Row],[Sharpe Ratio]]-AVERAGE(Table2[Sharpe Ratio]))/_xlfn.STDEV.P(Table2[Sharpe Ratio])</f>
        <v>-1.2439770660046234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0.3973769384827196</v>
      </c>
      <c r="AS352">
        <f>_xlfn.RANK.AVG(Table2[[#This Row],[1Y Return vs Nifty Z-Score]],Table2[1Y Return vs Nifty Z-Score])</f>
        <v>357</v>
      </c>
      <c r="AT352">
        <f>_xlfn.RANK.AVG(Table2[[#This Row],[6M Return vs Nifty Z-Score]],Table2[6M Return vs Nifty Z-Score])</f>
        <v>70</v>
      </c>
      <c r="AU352">
        <f>_xlfn.RANK.AVG(Table2[[#This Row],[Sharpe Ratio Z-Score]],Table2[Sharpe Ratio Z-Score])</f>
        <v>651</v>
      </c>
      <c r="AV352">
        <f>(Table2[[#This Row],[Rank 1Y]]+Table2[[#This Row],[Rank 6M]]+Table2[[#This Row],[Rank Sharpe]])/3</f>
        <v>359.33333333333331</v>
      </c>
    </row>
    <row r="353" spans="1:48" x14ac:dyDescent="0.3">
      <c r="A353" t="s">
        <v>1590</v>
      </c>
      <c r="B353" t="s">
        <v>1591</v>
      </c>
      <c r="C353" t="s">
        <v>10257</v>
      </c>
      <c r="D353" t="s">
        <v>204</v>
      </c>
      <c r="E353">
        <v>5704.00094352</v>
      </c>
      <c r="F353">
        <v>629.4</v>
      </c>
      <c r="G353">
        <v>52.957180061345802</v>
      </c>
      <c r="H353">
        <f>(Table2[[#This Row],[1Y Return vs Nifty]]-AVERAGE(Table2[1Y Return vs Nifty]))/_xlfn.STDEV.P(Table2[1Y Return vs Nifty])</f>
        <v>0.21648236720690223</v>
      </c>
      <c r="I353">
        <v>-0.47317278368660998</v>
      </c>
      <c r="J353">
        <f>(Table2[[#This Row],[1M Return vs Nifty]]-AVERAGE(Table2[1M Return vs Nifty]))/_xlfn.STDEV.P(Table2[1M Return vs Nifty])</f>
        <v>-0.24731696871945139</v>
      </c>
      <c r="K353">
        <v>6.2229149048135897</v>
      </c>
      <c r="L353">
        <f>(Table2[[#This Row],[6M Return vs Nifty]]-AVERAGE(Table2[6M Return vs Nifty]))/_xlfn.STDEV.P(Table2[6M Return vs Nifty])</f>
        <v>2.3400763603093865E-2</v>
      </c>
      <c r="M353">
        <v>6.5315596033906704</v>
      </c>
      <c r="N353">
        <f>(Table2[[#This Row],[1W Return vs Nifty]]-AVERAGE(Table2[1W Return vs Nifty]))/_xlfn.STDEV.P(Table2[1W Return vs Nifty])</f>
        <v>1.1436065887915732</v>
      </c>
      <c r="O353">
        <v>607.76</v>
      </c>
      <c r="P353">
        <v>595.17554995185696</v>
      </c>
      <c r="Q353">
        <v>516.98530913943296</v>
      </c>
      <c r="R353">
        <v>64.727417930207494</v>
      </c>
      <c r="S353" s="2">
        <f>(Table2[[#This Row],[Close Price]]-Table2[[#This Row],[20D EMA]])/Table2[[#This Row],[20D EMA]]</f>
        <v>3.5606160326444626E-2</v>
      </c>
      <c r="T353" s="2">
        <f>(Table2[[#This Row],[Close Price]]-Table2[[#This Row],[50D EMA]])/Table2[[#This Row],[50D EMA]]</f>
        <v>5.7503118283187854E-2</v>
      </c>
      <c r="U353" s="2">
        <f>(Table2[[#This Row],[Close Price]]-Table2[[#This Row],[200D EMA]])/Table2[[#This Row],[200D EMA]]</f>
        <v>0.21744271814549443</v>
      </c>
      <c r="V353">
        <v>0.58729800016575995</v>
      </c>
      <c r="W353">
        <v>610</v>
      </c>
      <c r="X353">
        <v>659</v>
      </c>
      <c r="Y353">
        <v>594.9</v>
      </c>
      <c r="Z353">
        <v>637.95000000000005</v>
      </c>
      <c r="AA353">
        <v>616.20000000000005</v>
      </c>
      <c r="AB353">
        <v>637.95000000000005</v>
      </c>
      <c r="AC353" s="2">
        <f>(Table2[[#This Row],[Close Price]]/Table2[[#This Row],[Day Low]])-1</f>
        <v>3.1803278688524506E-2</v>
      </c>
      <c r="AD353" s="2">
        <f>(Table2[[#This Row],[Day High]]/Table2[[#This Row],[Close Price]])-1</f>
        <v>4.7028916428344392E-2</v>
      </c>
      <c r="AE353" s="2">
        <f>(Table2[[#This Row],[Close Price]]/Table2[[#This Row],[Current Week Low]])-1</f>
        <v>5.7992939989914172E-2</v>
      </c>
      <c r="AF353" s="2">
        <f>(Table2[[#This Row],[Current Week High]]/Table2[[#This Row],[Close Price]])-1</f>
        <v>1.358436606291713E-2</v>
      </c>
      <c r="AG353" s="2">
        <f>(Table2[[#This Row],[Close Price]]/Table2[[#This Row],[Current Month Low]])-1</f>
        <v>2.142161635832518E-2</v>
      </c>
      <c r="AH353" s="2">
        <f>(Table2[[#This Row],[Current Month High]]/Table2[[#This Row],[Close Price]])-1</f>
        <v>1.358436606291713E-2</v>
      </c>
      <c r="AI353">
        <v>5.3066412456307601</v>
      </c>
      <c r="AJ353">
        <v>90.698379033479696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-0.12</v>
      </c>
      <c r="AM353" t="s">
        <v>10295</v>
      </c>
      <c r="AN353">
        <v>3.72</v>
      </c>
      <c r="AO353" t="s">
        <v>10296</v>
      </c>
      <c r="AQ353">
        <f>(Table2[[#This Row],[Sharpe Ratio]]-AVERAGE(Table2[Sharpe Ratio]))/_xlfn.STDEV.P(Table2[Sharpe Ratio])</f>
        <v>-0.64699978481994191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0.48917296606217597</v>
      </c>
      <c r="AS353">
        <f>_xlfn.RANK.AVG(Table2[[#This Row],[1Y Return vs Nifty Z-Score]],Table2[1Y Return vs Nifty Z-Score])</f>
        <v>232</v>
      </c>
      <c r="AT353">
        <f>_xlfn.RANK.AVG(Table2[[#This Row],[6M Return vs Nifty Z-Score]],Table2[6M Return vs Nifty Z-Score])</f>
        <v>316</v>
      </c>
      <c r="AU353">
        <f>_xlfn.RANK.AVG(Table2[[#This Row],[Sharpe Ratio Z-Score]],Table2[Sharpe Ratio Z-Score])</f>
        <v>534.5</v>
      </c>
      <c r="AV353">
        <f>(Table2[[#This Row],[Rank 1Y]]+Table2[[#This Row],[Rank 6M]]+Table2[[#This Row],[Rank Sharpe]])/3</f>
        <v>360.83333333333331</v>
      </c>
    </row>
    <row r="354" spans="1:48" x14ac:dyDescent="0.3">
      <c r="A354" t="s">
        <v>782</v>
      </c>
      <c r="B354" t="s">
        <v>783</v>
      </c>
      <c r="C354" t="s">
        <v>10262</v>
      </c>
      <c r="D354" t="s">
        <v>127</v>
      </c>
      <c r="E354">
        <v>20567.902993824999</v>
      </c>
      <c r="F354">
        <v>739.75</v>
      </c>
      <c r="G354">
        <v>61.129981801599399</v>
      </c>
      <c r="H354">
        <f>(Table2[[#This Row],[1Y Return vs Nifty]]-AVERAGE(Table2[1Y Return vs Nifty]))/_xlfn.STDEV.P(Table2[1Y Return vs Nifty])</f>
        <v>0.33120885062906141</v>
      </c>
      <c r="I354">
        <v>6.7833032276301104</v>
      </c>
      <c r="J354">
        <f>(Table2[[#This Row],[1M Return vs Nifty]]-AVERAGE(Table2[1M Return vs Nifty]))/_xlfn.STDEV.P(Table2[1M Return vs Nifty])</f>
        <v>0.470005966202452</v>
      </c>
      <c r="K354">
        <v>-9.9311707346106601</v>
      </c>
      <c r="L354">
        <f>(Table2[[#This Row],[6M Return vs Nifty]]-AVERAGE(Table2[6M Return vs Nifty]))/_xlfn.STDEV.P(Table2[6M Return vs Nifty])</f>
        <v>-0.53134498729124113</v>
      </c>
      <c r="M354">
        <v>4.6233802680239702</v>
      </c>
      <c r="N354">
        <f>(Table2[[#This Row],[1W Return vs Nifty]]-AVERAGE(Table2[1W Return vs Nifty]))/_xlfn.STDEV.P(Table2[1W Return vs Nifty])</f>
        <v>0.7359066158593669</v>
      </c>
      <c r="O354">
        <v>698.27</v>
      </c>
      <c r="P354">
        <v>674.11324950452695</v>
      </c>
      <c r="Q354">
        <v>597.40562598902204</v>
      </c>
      <c r="R354">
        <v>75.5959662209724</v>
      </c>
      <c r="S354" s="2">
        <f>(Table2[[#This Row],[Close Price]]-Table2[[#This Row],[20D EMA]])/Table2[[#This Row],[20D EMA]]</f>
        <v>5.9403955489996732E-2</v>
      </c>
      <c r="T354" s="2">
        <f>(Table2[[#This Row],[Close Price]]-Table2[[#This Row],[50D EMA]])/Table2[[#This Row],[50D EMA]]</f>
        <v>9.7367542536385465E-2</v>
      </c>
      <c r="U354" s="2">
        <f>(Table2[[#This Row],[Close Price]]-Table2[[#This Row],[200D EMA]])/Table2[[#This Row],[200D EMA]]</f>
        <v>0.23827089638689422</v>
      </c>
      <c r="V354">
        <v>1.20122375647266</v>
      </c>
      <c r="W354">
        <v>720</v>
      </c>
      <c r="X354">
        <v>738.4</v>
      </c>
      <c r="Y354">
        <v>686.95</v>
      </c>
      <c r="Z354">
        <v>769.95</v>
      </c>
      <c r="AA354">
        <v>730.7</v>
      </c>
      <c r="AB354">
        <v>769.95</v>
      </c>
      <c r="AC354" s="2">
        <f>(Table2[[#This Row],[Close Price]]/Table2[[#This Row],[Day Low]])-1</f>
        <v>2.7430555555555625E-2</v>
      </c>
      <c r="AD354" s="2">
        <f>(Table2[[#This Row],[Day High]]/Table2[[#This Row],[Close Price]])-1</f>
        <v>-1.8249408583981275E-3</v>
      </c>
      <c r="AE354" s="2">
        <f>(Table2[[#This Row],[Close Price]]/Table2[[#This Row],[Current Week Low]])-1</f>
        <v>7.686148919135305E-2</v>
      </c>
      <c r="AF354" s="2">
        <f>(Table2[[#This Row],[Current Week High]]/Table2[[#This Row],[Close Price]])-1</f>
        <v>4.0824602906387453E-2</v>
      </c>
      <c r="AG354" s="2">
        <f>(Table2[[#This Row],[Close Price]]/Table2[[#This Row],[Current Month Low]])-1</f>
        <v>1.2385383878472656E-2</v>
      </c>
      <c r="AH354" s="2">
        <f>(Table2[[#This Row],[Current Month High]]/Table2[[#This Row],[Close Price]])-1</f>
        <v>4.0824602906387453E-2</v>
      </c>
      <c r="AI354">
        <v>4.0824602906387399</v>
      </c>
      <c r="AJ354">
        <v>91.5954415954415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</v>
      </c>
      <c r="AM354" t="s">
        <v>10296</v>
      </c>
      <c r="AN354">
        <v>7.08</v>
      </c>
      <c r="AO354" t="s">
        <v>10296</v>
      </c>
      <c r="AP354">
        <v>4.3874354378478003E-2</v>
      </c>
      <c r="AQ354">
        <f>(Table2[[#This Row],[Sharpe Ratio]]-AVERAGE(Table2[Sharpe Ratio]))/_xlfn.STDEV.P(Table2[Sharpe Ratio])</f>
        <v>-0.1397717394672589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0.86600470593238033</v>
      </c>
      <c r="AS354">
        <f>_xlfn.RANK.AVG(Table2[[#This Row],[1Y Return vs Nifty Z-Score]],Table2[1Y Return vs Nifty Z-Score])</f>
        <v>203</v>
      </c>
      <c r="AT354">
        <f>_xlfn.RANK.AVG(Table2[[#This Row],[6M Return vs Nifty Z-Score]],Table2[6M Return vs Nifty Z-Score])</f>
        <v>505</v>
      </c>
      <c r="AU354">
        <f>_xlfn.RANK.AVG(Table2[[#This Row],[Sharpe Ratio Z-Score]],Table2[Sharpe Ratio Z-Score])</f>
        <v>377</v>
      </c>
      <c r="AV354">
        <f>(Table2[[#This Row],[Rank 1Y]]+Table2[[#This Row],[Rank 6M]]+Table2[[#This Row],[Rank Sharpe]])/3</f>
        <v>361.66666666666669</v>
      </c>
    </row>
    <row r="355" spans="1:48" x14ac:dyDescent="0.3">
      <c r="A355" t="s">
        <v>322</v>
      </c>
      <c r="B355" t="s">
        <v>323</v>
      </c>
      <c r="C355" t="s">
        <v>10252</v>
      </c>
      <c r="D355" t="s">
        <v>24</v>
      </c>
      <c r="E355">
        <v>82359.798870240003</v>
      </c>
      <c r="F355">
        <v>26.28</v>
      </c>
      <c r="G355">
        <v>26.941176454899299</v>
      </c>
      <c r="H355">
        <f>(Table2[[#This Row],[1Y Return vs Nifty]]-AVERAGE(Table2[1Y Return vs Nifty]))/_xlfn.STDEV.P(Table2[1Y Return vs Nifty])</f>
        <v>-0.14871976314273291</v>
      </c>
      <c r="I355">
        <v>8.1786298451919404</v>
      </c>
      <c r="J355">
        <f>(Table2[[#This Row],[1M Return vs Nifty]]-AVERAGE(Table2[1M Return vs Nifty]))/_xlfn.STDEV.P(Table2[1M Return vs Nifty])</f>
        <v>0.60793790216188559</v>
      </c>
      <c r="K355">
        <v>-5.3129903788801904</v>
      </c>
      <c r="L355">
        <f>(Table2[[#This Row],[6M Return vs Nifty]]-AVERAGE(Table2[6M Return vs Nifty]))/_xlfn.STDEV.P(Table2[6M Return vs Nifty])</f>
        <v>-0.37275254285397891</v>
      </c>
      <c r="M355">
        <v>6.0933595640902301</v>
      </c>
      <c r="N355">
        <f>(Table2[[#This Row],[1W Return vs Nifty]]-AVERAGE(Table2[1W Return vs Nifty]))/_xlfn.STDEV.P(Table2[1W Return vs Nifty])</f>
        <v>1.0499811413032485</v>
      </c>
      <c r="O355">
        <v>25.29</v>
      </c>
      <c r="P355">
        <v>24.691974477900501</v>
      </c>
      <c r="Q355">
        <v>22.892508289814501</v>
      </c>
      <c r="R355">
        <v>62.931842654562203</v>
      </c>
      <c r="S355" s="2">
        <f>(Table2[[#This Row],[Close Price]]-Table2[[#This Row],[20D EMA]])/Table2[[#This Row],[20D EMA]]</f>
        <v>3.9145907473309691E-2</v>
      </c>
      <c r="T355" s="2">
        <f>(Table2[[#This Row],[Close Price]]-Table2[[#This Row],[50D EMA]])/Table2[[#This Row],[50D EMA]]</f>
        <v>6.4313427973157603E-2</v>
      </c>
      <c r="U355" s="2">
        <f>(Table2[[#This Row],[Close Price]]-Table2[[#This Row],[200D EMA]])/Table2[[#This Row],[200D EMA]]</f>
        <v>0.14797381166364751</v>
      </c>
      <c r="V355">
        <v>0.99354835045855905</v>
      </c>
      <c r="W355">
        <v>25.35</v>
      </c>
      <c r="X355">
        <v>26.02</v>
      </c>
      <c r="Y355">
        <v>24.8</v>
      </c>
      <c r="Z355">
        <v>27.2</v>
      </c>
      <c r="AA355">
        <v>26.21</v>
      </c>
      <c r="AB355">
        <v>26.94</v>
      </c>
      <c r="AC355" s="2">
        <f>(Table2[[#This Row],[Close Price]]/Table2[[#This Row],[Day Low]])-1</f>
        <v>3.66863905325443E-2</v>
      </c>
      <c r="AD355" s="2">
        <f>(Table2[[#This Row],[Day High]]/Table2[[#This Row],[Close Price]])-1</f>
        <v>-9.8934550989345782E-3</v>
      </c>
      <c r="AE355" s="2">
        <f>(Table2[[#This Row],[Close Price]]/Table2[[#This Row],[Current Week Low]])-1</f>
        <v>5.9677419354838834E-2</v>
      </c>
      <c r="AF355" s="2">
        <f>(Table2[[#This Row],[Current Week High]]/Table2[[#This Row],[Close Price]])-1</f>
        <v>3.5007610350076046E-2</v>
      </c>
      <c r="AG355" s="2">
        <f>(Table2[[#This Row],[Close Price]]/Table2[[#This Row],[Current Month Low]])-1</f>
        <v>2.6707363601679024E-3</v>
      </c>
      <c r="AH355" s="2">
        <f>(Table2[[#This Row],[Current Month High]]/Table2[[#This Row],[Close Price]])-1</f>
        <v>2.5114155251141579E-2</v>
      </c>
      <c r="AI355">
        <v>25</v>
      </c>
      <c r="AJ355">
        <v>67.388535031847098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0.08</v>
      </c>
      <c r="AM355" t="s">
        <v>10296</v>
      </c>
      <c r="AN355">
        <v>-0.38</v>
      </c>
      <c r="AO355" t="s">
        <v>10295</v>
      </c>
      <c r="AP355">
        <v>6.4254844241398004E-2</v>
      </c>
      <c r="AQ355">
        <f>(Table2[[#This Row],[Sharpe Ratio]]-AVERAGE(Table2[Sharpe Ratio]))/_xlfn.STDEV.P(Table2[Sharpe Ratio])</f>
        <v>9.5845540443531871E-2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1.2322922779119541</v>
      </c>
      <c r="AS355">
        <f>_xlfn.RANK.AVG(Table2[[#This Row],[1Y Return vs Nifty Z-Score]],Table2[1Y Return vs Nifty Z-Score])</f>
        <v>331</v>
      </c>
      <c r="AT355">
        <f>_xlfn.RANK.AVG(Table2[[#This Row],[6M Return vs Nifty Z-Score]],Table2[6M Return vs Nifty Z-Score])</f>
        <v>451</v>
      </c>
      <c r="AU355">
        <f>_xlfn.RANK.AVG(Table2[[#This Row],[Sharpe Ratio Z-Score]],Table2[Sharpe Ratio Z-Score])</f>
        <v>304</v>
      </c>
      <c r="AV355">
        <f>(Table2[[#This Row],[Rank 1Y]]+Table2[[#This Row],[Rank 6M]]+Table2[[#This Row],[Rank Sharpe]])/3</f>
        <v>362</v>
      </c>
    </row>
    <row r="356" spans="1:48" x14ac:dyDescent="0.3">
      <c r="A356" t="s">
        <v>967</v>
      </c>
      <c r="B356" t="s">
        <v>968</v>
      </c>
      <c r="C356" t="s">
        <v>10254</v>
      </c>
      <c r="D356" t="s">
        <v>124</v>
      </c>
      <c r="E356">
        <v>14762.97556872</v>
      </c>
      <c r="F356">
        <v>2320.0500000000002</v>
      </c>
      <c r="G356">
        <v>35.297851213260003</v>
      </c>
      <c r="H356">
        <f>(Table2[[#This Row],[1Y Return vs Nifty]]-AVERAGE(Table2[1Y Return vs Nifty]))/_xlfn.STDEV.P(Table2[1Y Return vs Nifty])</f>
        <v>-3.1412144702976562E-2</v>
      </c>
      <c r="I356">
        <v>30.323275134999498</v>
      </c>
      <c r="J356">
        <f>(Table2[[#This Row],[1M Return vs Nifty]]-AVERAGE(Table2[1M Return vs Nifty]))/_xlfn.STDEV.P(Table2[1M Return vs Nifty])</f>
        <v>2.796997981367864</v>
      </c>
      <c r="K356">
        <v>29.790907085740901</v>
      </c>
      <c r="L356">
        <f>(Table2[[#This Row],[6M Return vs Nifty]]-AVERAGE(Table2[6M Return vs Nifty]))/_xlfn.STDEV.P(Table2[6M Return vs Nifty])</f>
        <v>0.83274669696700288</v>
      </c>
      <c r="M356">
        <v>0.86330198818352799</v>
      </c>
      <c r="N356">
        <f>(Table2[[#This Row],[1W Return vs Nifty]]-AVERAGE(Table2[1W Return vs Nifty]))/_xlfn.STDEV.P(Table2[1W Return vs Nifty])</f>
        <v>-6.7468509581516983E-2</v>
      </c>
      <c r="O356">
        <v>2231.48</v>
      </c>
      <c r="P356">
        <v>2041.70212151444</v>
      </c>
      <c r="Q356">
        <v>1755.7338640098801</v>
      </c>
      <c r="R356">
        <v>58.810519946230102</v>
      </c>
      <c r="S356" s="2">
        <f>(Table2[[#This Row],[Close Price]]-Table2[[#This Row],[20D EMA]])/Table2[[#This Row],[20D EMA]]</f>
        <v>3.969114668291903E-2</v>
      </c>
      <c r="T356" s="2">
        <f>(Table2[[#This Row],[Close Price]]-Table2[[#This Row],[50D EMA]])/Table2[[#This Row],[50D EMA]]</f>
        <v>0.13633128728841923</v>
      </c>
      <c r="U356" s="2">
        <f>(Table2[[#This Row],[Close Price]]-Table2[[#This Row],[200D EMA]])/Table2[[#This Row],[200D EMA]]</f>
        <v>0.3214132549117048</v>
      </c>
      <c r="V356">
        <v>1.2367523808313099</v>
      </c>
      <c r="W356">
        <v>2282.1999999999998</v>
      </c>
      <c r="X356">
        <v>2353.5</v>
      </c>
      <c r="Y356">
        <v>2306.25</v>
      </c>
      <c r="Z356">
        <v>2484</v>
      </c>
      <c r="AA356">
        <v>2306.25</v>
      </c>
      <c r="AB356">
        <v>2425</v>
      </c>
      <c r="AC356" s="2">
        <f>(Table2[[#This Row],[Close Price]]/Table2[[#This Row],[Day Low]])-1</f>
        <v>1.658487424415056E-2</v>
      </c>
      <c r="AD356" s="2">
        <f>(Table2[[#This Row],[Day High]]/Table2[[#This Row],[Close Price]])-1</f>
        <v>1.4417792719984446E-2</v>
      </c>
      <c r="AE356" s="2">
        <f>(Table2[[#This Row],[Close Price]]/Table2[[#This Row],[Current Week Low]])-1</f>
        <v>5.9837398373985273E-3</v>
      </c>
      <c r="AF356" s="2">
        <f>(Table2[[#This Row],[Current Week High]]/Table2[[#This Row],[Close Price]])-1</f>
        <v>7.0666580461627992E-2</v>
      </c>
      <c r="AG356" s="2">
        <f>(Table2[[#This Row],[Close Price]]/Table2[[#This Row],[Current Month Low]])-1</f>
        <v>5.9837398373985273E-3</v>
      </c>
      <c r="AH356" s="2">
        <f>(Table2[[#This Row],[Current Month High]]/Table2[[#This Row],[Close Price]])-1</f>
        <v>4.5236094049697195E-2</v>
      </c>
      <c r="AI356">
        <v>7.0666580461627904</v>
      </c>
      <c r="AJ356">
        <v>62.804813866180098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0.19</v>
      </c>
      <c r="AM356" t="s">
        <v>10296</v>
      </c>
      <c r="AN356">
        <v>8.3800000000000008</v>
      </c>
      <c r="AO356" t="s">
        <v>10296</v>
      </c>
      <c r="AP356">
        <v>-5.8548290694674002E-2</v>
      </c>
      <c r="AQ356">
        <f>(Table2[[#This Row],[Sharpe Ratio]]-AVERAGE(Table2[Sharpe Ratio]))/_xlfn.STDEV.P(Table2[Sharpe Ratio])</f>
        <v>-1.323872082281436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2.2069919417689374</v>
      </c>
      <c r="AS356">
        <f>_xlfn.RANK.AVG(Table2[[#This Row],[1Y Return vs Nifty Z-Score]],Table2[1Y Return vs Nifty Z-Score])</f>
        <v>295</v>
      </c>
      <c r="AT356">
        <f>_xlfn.RANK.AVG(Table2[[#This Row],[6M Return vs Nifty Z-Score]],Table2[6M Return vs Nifty Z-Score])</f>
        <v>126</v>
      </c>
      <c r="AU356">
        <f>_xlfn.RANK.AVG(Table2[[#This Row],[Sharpe Ratio Z-Score]],Table2[Sharpe Ratio Z-Score])</f>
        <v>666</v>
      </c>
      <c r="AV356">
        <f>(Table2[[#This Row],[Rank 1Y]]+Table2[[#This Row],[Rank 6M]]+Table2[[#This Row],[Rank Sharpe]])/3</f>
        <v>362.33333333333331</v>
      </c>
    </row>
    <row r="357" spans="1:48" x14ac:dyDescent="0.3">
      <c r="A357" t="s">
        <v>1774</v>
      </c>
      <c r="B357" t="s">
        <v>1775</v>
      </c>
      <c r="C357" t="s">
        <v>10265</v>
      </c>
      <c r="D357" t="s">
        <v>548</v>
      </c>
      <c r="E357">
        <v>4299.0629261399999</v>
      </c>
      <c r="F357">
        <v>375.3</v>
      </c>
      <c r="G357">
        <v>-8.0867348500497302E-2</v>
      </c>
      <c r="H357">
        <f>(Table2[[#This Row],[1Y Return vs Nifty]]-AVERAGE(Table2[1Y Return vs Nifty]))/_xlfn.STDEV.P(Table2[1Y Return vs Nifty])</f>
        <v>-0.52804427864815995</v>
      </c>
      <c r="I357">
        <v>-3.3542996034306798</v>
      </c>
      <c r="J357">
        <f>(Table2[[#This Row],[1M Return vs Nifty]]-AVERAGE(Table2[1M Return vs Nifty]))/_xlfn.STDEV.P(Table2[1M Return vs Nifty])</f>
        <v>-0.53212440734364574</v>
      </c>
      <c r="K357">
        <v>-1.2675041742100699</v>
      </c>
      <c r="L357">
        <f>(Table2[[#This Row],[6M Return vs Nifty]]-AVERAGE(Table2[6M Return vs Nifty]))/_xlfn.STDEV.P(Table2[6M Return vs Nifty])</f>
        <v>-0.23382692784638223</v>
      </c>
      <c r="M357">
        <v>3.1613382374476098</v>
      </c>
      <c r="N357">
        <f>(Table2[[#This Row],[1W Return vs Nifty]]-AVERAGE(Table2[1W Return vs Nifty]))/_xlfn.STDEV.P(Table2[1W Return vs Nifty])</f>
        <v>0.42352795980543745</v>
      </c>
      <c r="O357">
        <v>374.14</v>
      </c>
      <c r="P357">
        <v>372.694733118491</v>
      </c>
      <c r="Q357">
        <v>356.75163710251701</v>
      </c>
      <c r="R357">
        <v>51.446379938983299</v>
      </c>
      <c r="S357" s="2">
        <f>(Table2[[#This Row],[Close Price]]-Table2[[#This Row],[20D EMA]])/Table2[[#This Row],[20D EMA]]</f>
        <v>3.1004436841824586E-3</v>
      </c>
      <c r="T357" s="2">
        <f>(Table2[[#This Row],[Close Price]]-Table2[[#This Row],[50D EMA]])/Table2[[#This Row],[50D EMA]]</f>
        <v>6.9903506811316175E-3</v>
      </c>
      <c r="U357" s="2">
        <f>(Table2[[#This Row],[Close Price]]-Table2[[#This Row],[200D EMA]])/Table2[[#This Row],[200D EMA]]</f>
        <v>5.1992369392135127E-2</v>
      </c>
      <c r="V357">
        <v>0.68959934772648801</v>
      </c>
      <c r="W357">
        <v>367.05</v>
      </c>
      <c r="X357">
        <v>376.45</v>
      </c>
      <c r="Y357">
        <v>373.55</v>
      </c>
      <c r="Z357">
        <v>392</v>
      </c>
      <c r="AA357">
        <v>373.7</v>
      </c>
      <c r="AB357">
        <v>384.3</v>
      </c>
      <c r="AC357" s="2">
        <f>(Table2[[#This Row],[Close Price]]/Table2[[#This Row],[Day Low]])-1</f>
        <v>2.2476501838986529E-2</v>
      </c>
      <c r="AD357" s="2">
        <f>(Table2[[#This Row],[Day High]]/Table2[[#This Row],[Close Price]])-1</f>
        <v>3.0642152944311274E-3</v>
      </c>
      <c r="AE357" s="2">
        <f>(Table2[[#This Row],[Close Price]]/Table2[[#This Row],[Current Week Low]])-1</f>
        <v>4.6847811537946704E-3</v>
      </c>
      <c r="AF357" s="2">
        <f>(Table2[[#This Row],[Current Week High]]/Table2[[#This Row],[Close Price]])-1</f>
        <v>4.4497735145217154E-2</v>
      </c>
      <c r="AG357" s="2">
        <f>(Table2[[#This Row],[Close Price]]/Table2[[#This Row],[Current Month Low]])-1</f>
        <v>4.2815092320043213E-3</v>
      </c>
      <c r="AH357" s="2">
        <f>(Table2[[#This Row],[Current Month High]]/Table2[[#This Row],[Close Price]])-1</f>
        <v>2.3980815347721895E-2</v>
      </c>
      <c r="AI357">
        <v>22.262190247801701</v>
      </c>
      <c r="AJ357">
        <v>36.472727272727198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-0.05</v>
      </c>
      <c r="AM357" t="s">
        <v>10295</v>
      </c>
      <c r="AN357">
        <v>0.28999999999999998</v>
      </c>
      <c r="AO357" t="s">
        <v>10296</v>
      </c>
      <c r="AP357">
        <v>0.111369155964886</v>
      </c>
      <c r="AQ357">
        <f>(Table2[[#This Row],[Sharpe Ratio]]-AVERAGE(Table2[Sharpe Ratio]))/_xlfn.STDEV.P(Table2[Sharpe Ratio])</f>
        <v>0.64053048412362668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-0.22993716990912383</v>
      </c>
      <c r="AS357">
        <f>_xlfn.RANK.AVG(Table2[[#This Row],[1Y Return vs Nifty Z-Score]],Table2[1Y Return vs Nifty Z-Score])</f>
        <v>497</v>
      </c>
      <c r="AT357">
        <f>_xlfn.RANK.AVG(Table2[[#This Row],[6M Return vs Nifty Z-Score]],Table2[6M Return vs Nifty Z-Score])</f>
        <v>401</v>
      </c>
      <c r="AU357">
        <f>_xlfn.RANK.AVG(Table2[[#This Row],[Sharpe Ratio Z-Score]],Table2[Sharpe Ratio Z-Score])</f>
        <v>191</v>
      </c>
      <c r="AV357">
        <f>(Table2[[#This Row],[Rank 1Y]]+Table2[[#This Row],[Rank 6M]]+Table2[[#This Row],[Rank Sharpe]])/3</f>
        <v>363</v>
      </c>
    </row>
    <row r="358" spans="1:48" x14ac:dyDescent="0.3">
      <c r="A358" t="s">
        <v>638</v>
      </c>
      <c r="B358" t="s">
        <v>639</v>
      </c>
      <c r="C358" t="s">
        <v>10263</v>
      </c>
      <c r="D358" t="s">
        <v>354</v>
      </c>
      <c r="E358">
        <v>29020.073609715</v>
      </c>
      <c r="F358">
        <v>451.05</v>
      </c>
      <c r="G358">
        <v>27.646834146964501</v>
      </c>
      <c r="H358">
        <f>(Table2[[#This Row],[1Y Return vs Nifty]]-AVERAGE(Table2[1Y Return vs Nifty]))/_xlfn.STDEV.P(Table2[1Y Return vs Nifty])</f>
        <v>-0.13881402603036716</v>
      </c>
      <c r="I358">
        <v>7.1514079034556897</v>
      </c>
      <c r="J358">
        <f>(Table2[[#This Row],[1M Return vs Nifty]]-AVERAGE(Table2[1M Return vs Nifty]))/_xlfn.STDEV.P(Table2[1M Return vs Nifty])</f>
        <v>0.50639414222754808</v>
      </c>
      <c r="K358">
        <v>33.959619856073097</v>
      </c>
      <c r="L358">
        <f>(Table2[[#This Row],[6M Return vs Nifty]]-AVERAGE(Table2[6M Return vs Nifty]))/_xlfn.STDEV.P(Table2[6M Return vs Nifty])</f>
        <v>0.97590402246717645</v>
      </c>
      <c r="M358">
        <v>-0.259386563374295</v>
      </c>
      <c r="N358">
        <f>(Table2[[#This Row],[1W Return vs Nifty]]-AVERAGE(Table2[1W Return vs Nifty]))/_xlfn.STDEV.P(Table2[1W Return vs Nifty])</f>
        <v>-0.30734119009844596</v>
      </c>
      <c r="O358">
        <v>434.42</v>
      </c>
      <c r="P358">
        <v>411.716558616631</v>
      </c>
      <c r="Q358">
        <v>349.24449925050698</v>
      </c>
      <c r="R358">
        <v>66.921098561440004</v>
      </c>
      <c r="S358" s="2">
        <f>(Table2[[#This Row],[Close Price]]-Table2[[#This Row],[20D EMA]])/Table2[[#This Row],[20D EMA]]</f>
        <v>3.8280926292527953E-2</v>
      </c>
      <c r="T358" s="2">
        <f>(Table2[[#This Row],[Close Price]]-Table2[[#This Row],[50D EMA]])/Table2[[#This Row],[50D EMA]]</f>
        <v>9.5535242778501547E-2</v>
      </c>
      <c r="U358" s="2">
        <f>(Table2[[#This Row],[Close Price]]-Table2[[#This Row],[200D EMA]])/Table2[[#This Row],[200D EMA]]</f>
        <v>0.29150208798698851</v>
      </c>
      <c r="V358">
        <v>1.43677151120958</v>
      </c>
      <c r="W358">
        <v>441.75</v>
      </c>
      <c r="X358">
        <v>452.15</v>
      </c>
      <c r="Y358">
        <v>427.1</v>
      </c>
      <c r="Z358">
        <v>470.7</v>
      </c>
      <c r="AA358">
        <v>448.3</v>
      </c>
      <c r="AB358">
        <v>470.7</v>
      </c>
      <c r="AC358" s="2">
        <f>(Table2[[#This Row],[Close Price]]/Table2[[#This Row],[Day Low]])-1</f>
        <v>2.1052631578947434E-2</v>
      </c>
      <c r="AD358" s="2">
        <f>(Table2[[#This Row],[Day High]]/Table2[[#This Row],[Close Price]])-1</f>
        <v>2.4387540184014345E-3</v>
      </c>
      <c r="AE358" s="2">
        <f>(Table2[[#This Row],[Close Price]]/Table2[[#This Row],[Current Week Low]])-1</f>
        <v>5.607586045422619E-2</v>
      </c>
      <c r="AF358" s="2">
        <f>(Table2[[#This Row],[Current Week High]]/Table2[[#This Row],[Close Price]])-1</f>
        <v>4.3565014965081472E-2</v>
      </c>
      <c r="AG358" s="2">
        <f>(Table2[[#This Row],[Close Price]]/Table2[[#This Row],[Current Month Low]])-1</f>
        <v>6.1342850769574575E-3</v>
      </c>
      <c r="AH358" s="2">
        <f>(Table2[[#This Row],[Current Month High]]/Table2[[#This Row],[Close Price]])-1</f>
        <v>4.3565014965081472E-2</v>
      </c>
      <c r="AI358">
        <v>4.3565014965081401</v>
      </c>
      <c r="AJ358">
        <v>72.650717703349201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0.19</v>
      </c>
      <c r="AM358" t="s">
        <v>10296</v>
      </c>
      <c r="AN358">
        <v>4.5199999999999996</v>
      </c>
      <c r="AO358" t="s">
        <v>10296</v>
      </c>
      <c r="AP358">
        <v>-5.3724003399525003E-2</v>
      </c>
      <c r="AQ358">
        <f>(Table2[[#This Row],[Sharpe Ratio]]-AVERAGE(Table2[Sharpe Ratio]))/_xlfn.STDEV.P(Table2[Sharpe Ratio])</f>
        <v>-1.2680988669349655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-0.23195591836905416</v>
      </c>
      <c r="AS358">
        <f>_xlfn.RANK.AVG(Table2[[#This Row],[1Y Return vs Nifty Z-Score]],Table2[1Y Return vs Nifty Z-Score])</f>
        <v>326</v>
      </c>
      <c r="AT358">
        <f>_xlfn.RANK.AVG(Table2[[#This Row],[6M Return vs Nifty Z-Score]],Table2[6M Return vs Nifty Z-Score])</f>
        <v>108</v>
      </c>
      <c r="AU358">
        <f>_xlfn.RANK.AVG(Table2[[#This Row],[Sharpe Ratio Z-Score]],Table2[Sharpe Ratio Z-Score])</f>
        <v>660</v>
      </c>
      <c r="AV358">
        <f>(Table2[[#This Row],[Rank 1Y]]+Table2[[#This Row],[Rank 6M]]+Table2[[#This Row],[Rank Sharpe]])/3</f>
        <v>364.66666666666669</v>
      </c>
    </row>
    <row r="359" spans="1:48" x14ac:dyDescent="0.3">
      <c r="A359" t="s">
        <v>1429</v>
      </c>
      <c r="B359" t="s">
        <v>1430</v>
      </c>
      <c r="C359" t="s">
        <v>10265</v>
      </c>
      <c r="D359" t="s">
        <v>377</v>
      </c>
      <c r="E359">
        <v>7343.599936398</v>
      </c>
      <c r="F359">
        <v>90.13</v>
      </c>
      <c r="G359">
        <v>6.4868254999064998</v>
      </c>
      <c r="H359">
        <f>(Table2[[#This Row],[1Y Return vs Nifty]]-AVERAGE(Table2[1Y Return vs Nifty]))/_xlfn.STDEV.P(Table2[1Y Return vs Nifty])</f>
        <v>-0.43584966428679178</v>
      </c>
      <c r="I359">
        <v>6.4752416581769596</v>
      </c>
      <c r="J359">
        <f>(Table2[[#This Row],[1M Return vs Nifty]]-AVERAGE(Table2[1M Return vs Nifty]))/_xlfn.STDEV.P(Table2[1M Return vs Nifty])</f>
        <v>0.43955321905739758</v>
      </c>
      <c r="K359">
        <v>0.42846551618963202</v>
      </c>
      <c r="L359">
        <f>(Table2[[#This Row],[6M Return vs Nifty]]-AVERAGE(Table2[6M Return vs Nifty]))/_xlfn.STDEV.P(Table2[6M Return vs Nifty])</f>
        <v>-0.17558581161144637</v>
      </c>
      <c r="M359">
        <v>6.9581327730770903</v>
      </c>
      <c r="N359">
        <f>(Table2[[#This Row],[1W Return vs Nifty]]-AVERAGE(Table2[1W Return vs Nifty]))/_xlfn.STDEV.P(Table2[1W Return vs Nifty])</f>
        <v>1.2347478492126422</v>
      </c>
      <c r="O359">
        <v>87.01</v>
      </c>
      <c r="P359">
        <v>82.341187815548096</v>
      </c>
      <c r="Q359">
        <v>74.024837638115102</v>
      </c>
      <c r="R359">
        <v>56.643366263393801</v>
      </c>
      <c r="S359" s="2">
        <f>(Table2[[#This Row],[Close Price]]-Table2[[#This Row],[20D EMA]])/Table2[[#This Row],[20D EMA]]</f>
        <v>3.5857947362372029E-2</v>
      </c>
      <c r="T359" s="2">
        <f>(Table2[[#This Row],[Close Price]]-Table2[[#This Row],[50D EMA]])/Table2[[#This Row],[50D EMA]]</f>
        <v>9.4591933770734049E-2</v>
      </c>
      <c r="U359" s="2">
        <f>(Table2[[#This Row],[Close Price]]-Table2[[#This Row],[200D EMA]])/Table2[[#This Row],[200D EMA]]</f>
        <v>0.21756430511361782</v>
      </c>
      <c r="V359">
        <v>1.1243048445628201</v>
      </c>
      <c r="W359">
        <v>87.24</v>
      </c>
      <c r="X359">
        <v>90.4</v>
      </c>
      <c r="Y359">
        <v>85.21</v>
      </c>
      <c r="Z359">
        <v>98.35</v>
      </c>
      <c r="AA359">
        <v>89.75</v>
      </c>
      <c r="AB359">
        <v>94.29</v>
      </c>
      <c r="AC359" s="2">
        <f>(Table2[[#This Row],[Close Price]]/Table2[[#This Row],[Day Low]])-1</f>
        <v>3.3127005960568612E-2</v>
      </c>
      <c r="AD359" s="2">
        <f>(Table2[[#This Row],[Day High]]/Table2[[#This Row],[Close Price]])-1</f>
        <v>2.9956729168978402E-3</v>
      </c>
      <c r="AE359" s="2">
        <f>(Table2[[#This Row],[Close Price]]/Table2[[#This Row],[Current Week Low]])-1</f>
        <v>5.7739701912921104E-2</v>
      </c>
      <c r="AF359" s="2">
        <f>(Table2[[#This Row],[Current Week High]]/Table2[[#This Row],[Close Price]])-1</f>
        <v>9.1201597692222247E-2</v>
      </c>
      <c r="AG359" s="2">
        <f>(Table2[[#This Row],[Close Price]]/Table2[[#This Row],[Current Month Low]])-1</f>
        <v>4.2339832869080496E-3</v>
      </c>
      <c r="AH359" s="2">
        <f>(Table2[[#This Row],[Current Month High]]/Table2[[#This Row],[Close Price]])-1</f>
        <v>4.6155553089981316E-2</v>
      </c>
      <c r="AI359">
        <v>9.1201597692222194</v>
      </c>
      <c r="AJ359">
        <v>53.674339300937703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0.21</v>
      </c>
      <c r="AM359" t="s">
        <v>10296</v>
      </c>
      <c r="AN359">
        <v>1.76</v>
      </c>
      <c r="AO359" t="s">
        <v>10296</v>
      </c>
      <c r="AP359">
        <v>7.9001150272911005E-2</v>
      </c>
      <c r="AQ359">
        <f>(Table2[[#This Row],[Sharpe Ratio]]-AVERAGE(Table2[Sharpe Ratio]))/_xlfn.STDEV.P(Table2[Sharpe Ratio])</f>
        <v>0.26632645327961701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1.3291920456514186</v>
      </c>
      <c r="AS359">
        <f>_xlfn.RANK.AVG(Table2[[#This Row],[1Y Return vs Nifty Z-Score]],Table2[1Y Return vs Nifty Z-Score])</f>
        <v>454</v>
      </c>
      <c r="AT359">
        <f>_xlfn.RANK.AVG(Table2[[#This Row],[6M Return vs Nifty Z-Score]],Table2[6M Return vs Nifty Z-Score])</f>
        <v>378</v>
      </c>
      <c r="AU359">
        <f>_xlfn.RANK.AVG(Table2[[#This Row],[Sharpe Ratio Z-Score]],Table2[Sharpe Ratio Z-Score])</f>
        <v>262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263</v>
      </c>
      <c r="B360" t="s">
        <v>264</v>
      </c>
      <c r="C360" t="s">
        <v>10252</v>
      </c>
      <c r="D360" t="s">
        <v>32</v>
      </c>
      <c r="E360">
        <v>103252.20886</v>
      </c>
      <c r="F360">
        <v>135.26</v>
      </c>
      <c r="G360">
        <v>23.964486819948402</v>
      </c>
      <c r="H360">
        <f>(Table2[[#This Row],[1Y Return vs Nifty]]-AVERAGE(Table2[1Y Return vs Nifty]))/_xlfn.STDEV.P(Table2[1Y Return vs Nifty])</f>
        <v>-0.19050532761753083</v>
      </c>
      <c r="I360">
        <v>-5.4052168908110696</v>
      </c>
      <c r="J360">
        <f>(Table2[[#This Row],[1M Return vs Nifty]]-AVERAGE(Table2[1M Return vs Nifty]))/_xlfn.STDEV.P(Table2[1M Return vs Nifty])</f>
        <v>-0.73486331333209387</v>
      </c>
      <c r="K360">
        <v>-21.730347161694699</v>
      </c>
      <c r="L360">
        <f>(Table2[[#This Row],[6M Return vs Nifty]]-AVERAGE(Table2[6M Return vs Nifty]))/_xlfn.STDEV.P(Table2[6M Return vs Nifty])</f>
        <v>-0.93653926031174506</v>
      </c>
      <c r="M360">
        <v>-1.21044224466207</v>
      </c>
      <c r="N360">
        <f>(Table2[[#This Row],[1W Return vs Nifty]]-AVERAGE(Table2[1W Return vs Nifty]))/_xlfn.STDEV.P(Table2[1W Return vs Nifty])</f>
        <v>-0.51054293761319558</v>
      </c>
      <c r="O360">
        <v>136.47999999999999</v>
      </c>
      <c r="P360">
        <v>139.96532697182201</v>
      </c>
      <c r="Q360">
        <v>131.21642733124699</v>
      </c>
      <c r="R360">
        <v>47.710658893199003</v>
      </c>
      <c r="S360" s="2">
        <f>(Table2[[#This Row],[Close Price]]-Table2[[#This Row],[20D EMA]])/Table2[[#This Row],[20D EMA]]</f>
        <v>-8.9390386869870973E-3</v>
      </c>
      <c r="T360" s="2">
        <f>(Table2[[#This Row],[Close Price]]-Table2[[#This Row],[50D EMA]])/Table2[[#This Row],[50D EMA]]</f>
        <v>-3.3617804306414402E-2</v>
      </c>
      <c r="U360" s="2">
        <f>(Table2[[#This Row],[Close Price]]-Table2[[#This Row],[200D EMA]])/Table2[[#This Row],[200D EMA]]</f>
        <v>3.0816055207365731E-2</v>
      </c>
      <c r="V360">
        <v>0.61499034014826104</v>
      </c>
      <c r="W360">
        <v>131.79</v>
      </c>
      <c r="X360">
        <v>134.4</v>
      </c>
      <c r="Y360">
        <v>134.11000000000001</v>
      </c>
      <c r="Z360">
        <v>137.46</v>
      </c>
      <c r="AA360">
        <v>134.4</v>
      </c>
      <c r="AB360">
        <v>136.09</v>
      </c>
      <c r="AC360" s="2">
        <f>(Table2[[#This Row],[Close Price]]/Table2[[#This Row],[Day Low]])-1</f>
        <v>2.632976705364598E-2</v>
      </c>
      <c r="AD360" s="2">
        <f>(Table2[[#This Row],[Day High]]/Table2[[#This Row],[Close Price]])-1</f>
        <v>-6.3581250924145127E-3</v>
      </c>
      <c r="AE360" s="2">
        <f>(Table2[[#This Row],[Close Price]]/Table2[[#This Row],[Current Week Low]])-1</f>
        <v>8.5750503318169358E-3</v>
      </c>
      <c r="AF360" s="2">
        <f>(Table2[[#This Row],[Current Week High]]/Table2[[#This Row],[Close Price]])-1</f>
        <v>1.626497116664205E-2</v>
      </c>
      <c r="AG360" s="2">
        <f>(Table2[[#This Row],[Close Price]]/Table2[[#This Row],[Current Month Low]])-1</f>
        <v>6.3988095238094456E-3</v>
      </c>
      <c r="AH360" s="2">
        <f>(Table2[[#This Row],[Current Month High]]/Table2[[#This Row],[Close Price]])-1</f>
        <v>6.1363300310512958E-3</v>
      </c>
      <c r="AI360">
        <v>27.5321602838976</v>
      </c>
      <c r="AJ360">
        <v>59.410724808485497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-0.06</v>
      </c>
      <c r="AM360" t="s">
        <v>10295</v>
      </c>
      <c r="AN360">
        <v>-2.82</v>
      </c>
      <c r="AO360" t="s">
        <v>10295</v>
      </c>
      <c r="AP360">
        <v>0.14006697324887701</v>
      </c>
      <c r="AQ360">
        <f>(Table2[[#This Row],[Sharpe Ratio]]-AVERAGE(Table2[Sharpe Ratio]))/_xlfn.STDEV.P(Table2[Sharpe Ratio])</f>
        <v>0.97230374832435584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349</v>
      </c>
      <c r="AT360">
        <f>_xlfn.RANK.AVG(Table2[[#This Row],[6M Return vs Nifty Z-Score]],Table2[6M Return vs Nifty Z-Score])</f>
        <v>625</v>
      </c>
      <c r="AU360">
        <f>_xlfn.RANK.AVG(Table2[[#This Row],[Sharpe Ratio Z-Score]],Table2[Sharpe Ratio Z-Score])</f>
        <v>127</v>
      </c>
      <c r="AV360">
        <f>(Table2[[#This Row],[Rank 1Y]]+Table2[[#This Row],[Rank 6M]]+Table2[[#This Row],[Rank Sharpe]])/3</f>
        <v>367</v>
      </c>
    </row>
    <row r="361" spans="1:48" x14ac:dyDescent="0.3">
      <c r="A361" t="s">
        <v>1341</v>
      </c>
      <c r="B361" t="s">
        <v>1342</v>
      </c>
      <c r="C361" t="s">
        <v>10268</v>
      </c>
      <c r="D361" t="s">
        <v>692</v>
      </c>
      <c r="E361">
        <v>8365.0877467199898</v>
      </c>
      <c r="F361">
        <v>493.8</v>
      </c>
      <c r="G361">
        <v>18.663326352611701</v>
      </c>
      <c r="H361">
        <f>(Table2[[#This Row],[1Y Return vs Nifty]]-AVERAGE(Table2[1Y Return vs Nifty]))/_xlfn.STDEV.P(Table2[1Y Return vs Nifty])</f>
        <v>-0.26492087295966438</v>
      </c>
      <c r="I361">
        <v>-11.6527400968163</v>
      </c>
      <c r="J361">
        <f>(Table2[[#This Row],[1M Return vs Nifty]]-AVERAGE(Table2[1M Return vs Nifty]))/_xlfn.STDEV.P(Table2[1M Return vs Nifty])</f>
        <v>-1.3524484435158544</v>
      </c>
      <c r="K361">
        <v>-0.42058535562411498</v>
      </c>
      <c r="L361">
        <f>(Table2[[#This Row],[6M Return vs Nifty]]-AVERAGE(Table2[6M Return vs Nifty]))/_xlfn.STDEV.P(Table2[6M Return vs Nifty])</f>
        <v>-0.20474297803640995</v>
      </c>
      <c r="M361">
        <v>-3.4584611642010801</v>
      </c>
      <c r="N361">
        <f>(Table2[[#This Row],[1W Return vs Nifty]]-AVERAGE(Table2[1W Return vs Nifty]))/_xlfn.STDEV.P(Table2[1W Return vs Nifty])</f>
        <v>-0.99085274689588132</v>
      </c>
      <c r="O361">
        <v>533.33000000000004</v>
      </c>
      <c r="P361">
        <v>501.08566596787699</v>
      </c>
      <c r="Q361">
        <v>423.27323132004699</v>
      </c>
      <c r="R361">
        <v>28.6804332044508</v>
      </c>
      <c r="S361" s="2">
        <f>(Table2[[#This Row],[Close Price]]-Table2[[#This Row],[20D EMA]])/Table2[[#This Row],[20D EMA]]</f>
        <v>-7.4119213245082832E-2</v>
      </c>
      <c r="T361" s="2">
        <f>(Table2[[#This Row],[Close Price]]-Table2[[#This Row],[50D EMA]])/Table2[[#This Row],[50D EMA]]</f>
        <v>-1.4539761287731668E-2</v>
      </c>
      <c r="U361" s="2">
        <f>(Table2[[#This Row],[Close Price]]-Table2[[#This Row],[200D EMA]])/Table2[[#This Row],[200D EMA]]</f>
        <v>0.16662232208732816</v>
      </c>
      <c r="V361">
        <v>0.43928529736001298</v>
      </c>
      <c r="W361">
        <v>484.1</v>
      </c>
      <c r="X361">
        <v>499.5</v>
      </c>
      <c r="Y361">
        <v>490</v>
      </c>
      <c r="Z361">
        <v>531</v>
      </c>
      <c r="AA361">
        <v>490</v>
      </c>
      <c r="AB361">
        <v>509.45</v>
      </c>
      <c r="AC361" s="2">
        <f>(Table2[[#This Row],[Close Price]]/Table2[[#This Row],[Day Low]])-1</f>
        <v>2.0037182400330478E-2</v>
      </c>
      <c r="AD361" s="2">
        <f>(Table2[[#This Row],[Day High]]/Table2[[#This Row],[Close Price]])-1</f>
        <v>1.1543134872417982E-2</v>
      </c>
      <c r="AE361" s="2">
        <f>(Table2[[#This Row],[Close Price]]/Table2[[#This Row],[Current Week Low]])-1</f>
        <v>7.7551020408164195E-3</v>
      </c>
      <c r="AF361" s="2">
        <f>(Table2[[#This Row],[Current Week High]]/Table2[[#This Row],[Close Price]])-1</f>
        <v>7.5334143377885798E-2</v>
      </c>
      <c r="AG361" s="2">
        <f>(Table2[[#This Row],[Close Price]]/Table2[[#This Row],[Current Month Low]])-1</f>
        <v>7.7551020408164195E-3</v>
      </c>
      <c r="AH361" s="2">
        <f>(Table2[[#This Row],[Current Month High]]/Table2[[#This Row],[Close Price]])-1</f>
        <v>3.169299311462126E-2</v>
      </c>
      <c r="AI361">
        <v>29.353989469420799</v>
      </c>
      <c r="AJ361">
        <v>54.747727984957599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0.23</v>
      </c>
      <c r="AM361" t="s">
        <v>10296</v>
      </c>
      <c r="AN361">
        <v>-12.18</v>
      </c>
      <c r="AO361" t="s">
        <v>10295</v>
      </c>
      <c r="AP361">
        <v>5.7187745380107999E-2</v>
      </c>
      <c r="AQ361">
        <f>(Table2[[#This Row],[Sharpe Ratio]]-AVERAGE(Table2[Sharpe Ratio]))/_xlfn.STDEV.P(Table2[Sharpe Ratio])</f>
        <v>1.41433526277564E-2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-2.7988216887800537</v>
      </c>
      <c r="AS361">
        <f>_xlfn.RANK.AVG(Table2[[#This Row],[1Y Return vs Nifty Z-Score]],Table2[1Y Return vs Nifty Z-Score])</f>
        <v>379</v>
      </c>
      <c r="AT361">
        <f>_xlfn.RANK.AVG(Table2[[#This Row],[6M Return vs Nifty Z-Score]],Table2[6M Return vs Nifty Z-Score])</f>
        <v>389</v>
      </c>
      <c r="AU361">
        <f>_xlfn.RANK.AVG(Table2[[#This Row],[Sharpe Ratio Z-Score]],Table2[Sharpe Ratio Z-Score])</f>
        <v>335</v>
      </c>
      <c r="AV361">
        <f>(Table2[[#This Row],[Rank 1Y]]+Table2[[#This Row],[Rank 6M]]+Table2[[#This Row],[Rank Sharpe]])/3</f>
        <v>367.66666666666669</v>
      </c>
    </row>
    <row r="362" spans="1:48" x14ac:dyDescent="0.3">
      <c r="A362" t="s">
        <v>308</v>
      </c>
      <c r="B362" t="s">
        <v>309</v>
      </c>
      <c r="C362" t="s">
        <v>10261</v>
      </c>
      <c r="D362" t="s">
        <v>144</v>
      </c>
      <c r="E362">
        <v>89187.035643369905</v>
      </c>
      <c r="F362">
        <v>6904.45</v>
      </c>
      <c r="G362">
        <v>21.556380630833399</v>
      </c>
      <c r="H362">
        <f>(Table2[[#This Row],[1Y Return vs Nifty]]-AVERAGE(Table2[1Y Return vs Nifty]))/_xlfn.STDEV.P(Table2[1Y Return vs Nifty])</f>
        <v>-0.22430934777668482</v>
      </c>
      <c r="I362">
        <v>0.65876802645406496</v>
      </c>
      <c r="J362">
        <f>(Table2[[#This Row],[1M Return vs Nifty]]-AVERAGE(Table2[1M Return vs Nifty]))/_xlfn.STDEV.P(Table2[1M Return vs Nifty])</f>
        <v>-0.13542145596343924</v>
      </c>
      <c r="K362">
        <v>21.126519530874798</v>
      </c>
      <c r="L362">
        <f>(Table2[[#This Row],[6M Return vs Nifty]]-AVERAGE(Table2[6M Return vs Nifty]))/_xlfn.STDEV.P(Table2[6M Return vs Nifty])</f>
        <v>0.53520387792725943</v>
      </c>
      <c r="M362">
        <v>0.25294864001963702</v>
      </c>
      <c r="N362">
        <f>(Table2[[#This Row],[1W Return vs Nifty]]-AVERAGE(Table2[1W Return vs Nifty]))/_xlfn.STDEV.P(Table2[1W Return vs Nifty])</f>
        <v>-0.19787608653899377</v>
      </c>
      <c r="O362">
        <v>6887.43</v>
      </c>
      <c r="P362">
        <v>6598.5900596067504</v>
      </c>
      <c r="Q362">
        <v>5689.4952016234001</v>
      </c>
      <c r="R362">
        <v>46.6979718593605</v>
      </c>
      <c r="S362" s="2">
        <f>(Table2[[#This Row],[Close Price]]-Table2[[#This Row],[20D EMA]])/Table2[[#This Row],[20D EMA]]</f>
        <v>2.4711684910045583E-3</v>
      </c>
      <c r="T362" s="2">
        <f>(Table2[[#This Row],[Close Price]]-Table2[[#This Row],[50D EMA]])/Table2[[#This Row],[50D EMA]]</f>
        <v>4.6352317332996655E-2</v>
      </c>
      <c r="U362" s="2">
        <f>(Table2[[#This Row],[Close Price]]-Table2[[#This Row],[200D EMA]])/Table2[[#This Row],[200D EMA]]</f>
        <v>0.21354351402386859</v>
      </c>
      <c r="V362">
        <v>0.73069859947238103</v>
      </c>
      <c r="W362">
        <v>6844.8</v>
      </c>
      <c r="X362">
        <v>7308</v>
      </c>
      <c r="Y362">
        <v>6865.55</v>
      </c>
      <c r="Z362">
        <v>7260.5</v>
      </c>
      <c r="AA362">
        <v>6865.55</v>
      </c>
      <c r="AB362">
        <v>7090</v>
      </c>
      <c r="AC362" s="2">
        <f>(Table2[[#This Row],[Close Price]]/Table2[[#This Row],[Day Low]])-1</f>
        <v>8.7146446937820254E-3</v>
      </c>
      <c r="AD362" s="2">
        <f>(Table2[[#This Row],[Day High]]/Table2[[#This Row],[Close Price]])-1</f>
        <v>5.8447812642571151E-2</v>
      </c>
      <c r="AE362" s="2">
        <f>(Table2[[#This Row],[Close Price]]/Table2[[#This Row],[Current Week Low]])-1</f>
        <v>5.6659699514240991E-3</v>
      </c>
      <c r="AF362" s="2">
        <f>(Table2[[#This Row],[Current Week High]]/Table2[[#This Row],[Close Price]])-1</f>
        <v>5.1568191528651885E-2</v>
      </c>
      <c r="AG362" s="2">
        <f>(Table2[[#This Row],[Close Price]]/Table2[[#This Row],[Current Month Low]])-1</f>
        <v>5.6659699514240991E-3</v>
      </c>
      <c r="AH362" s="2">
        <f>(Table2[[#This Row],[Current Month High]]/Table2[[#This Row],[Close Price]])-1</f>
        <v>2.6873972582899475E-2</v>
      </c>
      <c r="AI362">
        <v>5.1568191528651797</v>
      </c>
      <c r="AJ362">
        <v>73.825858184061104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-7.0000000000000007E-2</v>
      </c>
      <c r="AM362" t="s">
        <v>10295</v>
      </c>
      <c r="AN362">
        <v>0.97</v>
      </c>
      <c r="AO362" t="s">
        <v>10296</v>
      </c>
      <c r="AP362">
        <v>-2.070521017477E-3</v>
      </c>
      <c r="AQ362">
        <f>(Table2[[#This Row],[Sharpe Ratio]]-AVERAGE(Table2[Sharpe Ratio]))/_xlfn.STDEV.P(Table2[Sharpe Ratio])</f>
        <v>-0.67093691947260992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-0.69333993182446829</v>
      </c>
      <c r="AS362">
        <f>_xlfn.RANK.AVG(Table2[[#This Row],[1Y Return vs Nifty Z-Score]],Table2[1Y Return vs Nifty Z-Score])</f>
        <v>364</v>
      </c>
      <c r="AT362">
        <f>_xlfn.RANK.AVG(Table2[[#This Row],[6M Return vs Nifty Z-Score]],Table2[6M Return vs Nifty Z-Score])</f>
        <v>178</v>
      </c>
      <c r="AU362">
        <f>_xlfn.RANK.AVG(Table2[[#This Row],[Sharpe Ratio Z-Score]],Table2[Sharpe Ratio Z-Score])</f>
        <v>563</v>
      </c>
      <c r="AV362">
        <f>(Table2[[#This Row],[Rank 1Y]]+Table2[[#This Row],[Rank 6M]]+Table2[[#This Row],[Rank Sharpe]])/3</f>
        <v>368.33333333333331</v>
      </c>
    </row>
    <row r="363" spans="1:48" x14ac:dyDescent="0.3">
      <c r="A363" t="s">
        <v>1500</v>
      </c>
      <c r="B363" t="s">
        <v>1501</v>
      </c>
      <c r="C363" t="s">
        <v>10258</v>
      </c>
      <c r="D363" t="s">
        <v>897</v>
      </c>
      <c r="E363">
        <v>6664.0353306730003</v>
      </c>
      <c r="F363">
        <v>225.13</v>
      </c>
      <c r="G363">
        <v>59.648377984735397</v>
      </c>
      <c r="H363">
        <f>(Table2[[#This Row],[1Y Return vs Nifty]]-AVERAGE(Table2[1Y Return vs Nifty]))/_xlfn.STDEV.P(Table2[1Y Return vs Nifty])</f>
        <v>0.31041069583026637</v>
      </c>
      <c r="I363">
        <v>5.5790945846550803</v>
      </c>
      <c r="J363">
        <f>(Table2[[#This Row],[1M Return vs Nifty]]-AVERAGE(Table2[1M Return vs Nifty]))/_xlfn.STDEV.P(Table2[1M Return vs Nifty])</f>
        <v>0.35096657618861671</v>
      </c>
      <c r="K363">
        <v>-21.739782527998901</v>
      </c>
      <c r="L363">
        <f>(Table2[[#This Row],[6M Return vs Nifty]]-AVERAGE(Table2[6M Return vs Nifty]))/_xlfn.STDEV.P(Table2[6M Return vs Nifty])</f>
        <v>-0.93686327923068735</v>
      </c>
      <c r="M363">
        <v>1.1048432572459499</v>
      </c>
      <c r="N363">
        <f>(Table2[[#This Row],[1W Return vs Nifty]]-AVERAGE(Table2[1W Return vs Nifty]))/_xlfn.STDEV.P(Table2[1W Return vs Nifty])</f>
        <v>-1.5861007585466033E-2</v>
      </c>
      <c r="O363">
        <v>220.28</v>
      </c>
      <c r="P363">
        <v>216.298182285694</v>
      </c>
      <c r="Q363">
        <v>193.251130043719</v>
      </c>
      <c r="R363">
        <v>61.134156637884601</v>
      </c>
      <c r="S363" s="2">
        <f>(Table2[[#This Row],[Close Price]]-Table2[[#This Row],[20D EMA]])/Table2[[#This Row],[20D EMA]]</f>
        <v>2.2017432358816025E-2</v>
      </c>
      <c r="T363" s="2">
        <f>(Table2[[#This Row],[Close Price]]-Table2[[#This Row],[50D EMA]])/Table2[[#This Row],[50D EMA]]</f>
        <v>4.0831677922473858E-2</v>
      </c>
      <c r="U363" s="2">
        <f>(Table2[[#This Row],[Close Price]]-Table2[[#This Row],[200D EMA]])/Table2[[#This Row],[200D EMA]]</f>
        <v>0.16496084627846197</v>
      </c>
      <c r="V363">
        <v>0.86051295457042498</v>
      </c>
      <c r="W363">
        <v>220.21</v>
      </c>
      <c r="X363">
        <v>223.3</v>
      </c>
      <c r="Y363">
        <v>222.5</v>
      </c>
      <c r="Z363">
        <v>231.73</v>
      </c>
      <c r="AA363">
        <v>222.85</v>
      </c>
      <c r="AB363">
        <v>228.4</v>
      </c>
      <c r="AC363" s="2">
        <f>(Table2[[#This Row],[Close Price]]/Table2[[#This Row],[Day Low]])-1</f>
        <v>2.2342309613550659E-2</v>
      </c>
      <c r="AD363" s="2">
        <f>(Table2[[#This Row],[Day High]]/Table2[[#This Row],[Close Price]])-1</f>
        <v>-8.1286367876337584E-3</v>
      </c>
      <c r="AE363" s="2">
        <f>(Table2[[#This Row],[Close Price]]/Table2[[#This Row],[Current Week Low]])-1</f>
        <v>1.1820224719101047E-2</v>
      </c>
      <c r="AF363" s="2">
        <f>(Table2[[#This Row],[Current Week High]]/Table2[[#This Row],[Close Price]])-1</f>
        <v>2.9316394971794058E-2</v>
      </c>
      <c r="AG363" s="2">
        <f>(Table2[[#This Row],[Close Price]]/Table2[[#This Row],[Current Month Low]])-1</f>
        <v>1.0231097150549706E-2</v>
      </c>
      <c r="AH363" s="2">
        <f>(Table2[[#This Row],[Current Month High]]/Table2[[#This Row],[Close Price]])-1</f>
        <v>1.4524941145116266E-2</v>
      </c>
      <c r="AI363">
        <v>13.090214542708599</v>
      </c>
      <c r="AJ363">
        <v>95.340563991323194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-0.08</v>
      </c>
      <c r="AM363" t="s">
        <v>10295</v>
      </c>
      <c r="AN363">
        <v>0.73</v>
      </c>
      <c r="AO363" t="s">
        <v>10296</v>
      </c>
      <c r="AP363">
        <v>7.4801602530005007E-2</v>
      </c>
      <c r="AQ363">
        <f>(Table2[[#This Row],[Sharpe Ratio]]-AVERAGE(Table2[Sharpe Ratio]))/_xlfn.STDEV.P(Table2[Sharpe Ratio])</f>
        <v>0.21777580397264082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-7.357121082462946E-2</v>
      </c>
      <c r="AS363">
        <f>_xlfn.RANK.AVG(Table2[[#This Row],[1Y Return vs Nifty Z-Score]],Table2[1Y Return vs Nifty Z-Score])</f>
        <v>209</v>
      </c>
      <c r="AT363">
        <f>_xlfn.RANK.AVG(Table2[[#This Row],[6M Return vs Nifty Z-Score]],Table2[6M Return vs Nifty Z-Score])</f>
        <v>626</v>
      </c>
      <c r="AU363">
        <f>_xlfn.RANK.AVG(Table2[[#This Row],[Sharpe Ratio Z-Score]],Table2[Sharpe Ratio Z-Score])</f>
        <v>272</v>
      </c>
      <c r="AV363">
        <f>(Table2[[#This Row],[Rank 1Y]]+Table2[[#This Row],[Rank 6M]]+Table2[[#This Row],[Rank Sharpe]])/3</f>
        <v>369</v>
      </c>
    </row>
    <row r="364" spans="1:48" x14ac:dyDescent="0.3">
      <c r="A364" t="s">
        <v>688</v>
      </c>
      <c r="B364" t="s">
        <v>689</v>
      </c>
      <c r="C364" t="s">
        <v>10262</v>
      </c>
      <c r="D364" t="s">
        <v>413</v>
      </c>
      <c r="E364">
        <v>25437.788639999999</v>
      </c>
      <c r="F364">
        <v>3629.2</v>
      </c>
      <c r="G364">
        <v>10.189823853008599</v>
      </c>
      <c r="H364">
        <f>(Table2[[#This Row],[1Y Return vs Nifty]]-AVERAGE(Table2[1Y Return vs Nifty]))/_xlfn.STDEV.P(Table2[1Y Return vs Nifty])</f>
        <v>-0.38386847195258644</v>
      </c>
      <c r="I364">
        <v>-4.0000375968897597</v>
      </c>
      <c r="J364">
        <f>(Table2[[#This Row],[1M Return vs Nifty]]-AVERAGE(Table2[1M Return vs Nifty]))/_xlfn.STDEV.P(Table2[1M Return vs Nifty])</f>
        <v>-0.59595741277717418</v>
      </c>
      <c r="K364">
        <v>-6.9578370323147798</v>
      </c>
      <c r="L364">
        <f>(Table2[[#This Row],[6M Return vs Nifty]]-AVERAGE(Table2[6M Return vs Nifty]))/_xlfn.STDEV.P(Table2[6M Return vs Nifty])</f>
        <v>-0.42923804826932144</v>
      </c>
      <c r="M364">
        <v>-1.0981807391819101</v>
      </c>
      <c r="N364">
        <f>(Table2[[#This Row],[1W Return vs Nifty]]-AVERAGE(Table2[1W Return vs Nifty]))/_xlfn.STDEV.P(Table2[1W Return vs Nifty])</f>
        <v>-0.48655723988694155</v>
      </c>
      <c r="O364">
        <v>3587.43</v>
      </c>
      <c r="P364">
        <v>3492.57186722497</v>
      </c>
      <c r="Q364">
        <v>3170.4959552825298</v>
      </c>
      <c r="R364">
        <v>57.599014897695</v>
      </c>
      <c r="S364" s="2">
        <f>(Table2[[#This Row],[Close Price]]-Table2[[#This Row],[20D EMA]])/Table2[[#This Row],[20D EMA]]</f>
        <v>1.1643432763844865E-2</v>
      </c>
      <c r="T364" s="2">
        <f>(Table2[[#This Row],[Close Price]]-Table2[[#This Row],[50D EMA]])/Table2[[#This Row],[50D EMA]]</f>
        <v>3.9119633888475426E-2</v>
      </c>
      <c r="U364" s="2">
        <f>(Table2[[#This Row],[Close Price]]-Table2[[#This Row],[200D EMA]])/Table2[[#This Row],[200D EMA]]</f>
        <v>0.14467895597002706</v>
      </c>
      <c r="V364">
        <v>0.86198208205451199</v>
      </c>
      <c r="W364">
        <v>3572.2</v>
      </c>
      <c r="X364">
        <v>3620</v>
      </c>
      <c r="Y364">
        <v>3520.3</v>
      </c>
      <c r="Z364">
        <v>3738.55</v>
      </c>
      <c r="AA364">
        <v>3591.65</v>
      </c>
      <c r="AB364">
        <v>3738.55</v>
      </c>
      <c r="AC364" s="2">
        <f>(Table2[[#This Row],[Close Price]]/Table2[[#This Row],[Day Low]])-1</f>
        <v>1.5956553384468997E-2</v>
      </c>
      <c r="AD364" s="2">
        <f>(Table2[[#This Row],[Day High]]/Table2[[#This Row],[Close Price]])-1</f>
        <v>-2.5349939380578945E-3</v>
      </c>
      <c r="AE364" s="2">
        <f>(Table2[[#This Row],[Close Price]]/Table2[[#This Row],[Current Week Low]])-1</f>
        <v>3.0934863505950982E-2</v>
      </c>
      <c r="AF364" s="2">
        <f>(Table2[[#This Row],[Current Week High]]/Table2[[#This Row],[Close Price]])-1</f>
        <v>3.0130607296374068E-2</v>
      </c>
      <c r="AG364" s="2">
        <f>(Table2[[#This Row],[Close Price]]/Table2[[#This Row],[Current Month Low]])-1</f>
        <v>1.0454804894686198E-2</v>
      </c>
      <c r="AH364" s="2">
        <f>(Table2[[#This Row],[Current Month High]]/Table2[[#This Row],[Close Price]])-1</f>
        <v>3.0130607296374068E-2</v>
      </c>
      <c r="AI364">
        <v>8.5308056872038094</v>
      </c>
      <c r="AJ364">
        <v>45.613577547294703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0.12</v>
      </c>
      <c r="AM364" t="s">
        <v>10296</v>
      </c>
      <c r="AN364">
        <v>-0.27</v>
      </c>
      <c r="AO364" t="s">
        <v>10295</v>
      </c>
      <c r="AP364">
        <v>9.8350058848770003E-2</v>
      </c>
      <c r="AQ364">
        <f>(Table2[[#This Row],[Sharpe Ratio]]-AVERAGE(Table2[Sharpe Ratio]))/_xlfn.STDEV.P(Table2[Sharpe Ratio])</f>
        <v>0.49001770106365289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-1.4056034718223707</v>
      </c>
      <c r="AS364">
        <f>_xlfn.RANK.AVG(Table2[[#This Row],[1Y Return vs Nifty Z-Score]],Table2[1Y Return vs Nifty Z-Score])</f>
        <v>430</v>
      </c>
      <c r="AT364">
        <f>_xlfn.RANK.AVG(Table2[[#This Row],[6M Return vs Nifty Z-Score]],Table2[6M Return vs Nifty Z-Score])</f>
        <v>474</v>
      </c>
      <c r="AU364">
        <f>_xlfn.RANK.AVG(Table2[[#This Row],[Sharpe Ratio Z-Score]],Table2[Sharpe Ratio Z-Score])</f>
        <v>212</v>
      </c>
      <c r="AV364">
        <f>(Table2[[#This Row],[Rank 1Y]]+Table2[[#This Row],[Rank 6M]]+Table2[[#This Row],[Rank Sharpe]])/3</f>
        <v>372</v>
      </c>
    </row>
    <row r="365" spans="1:48" x14ac:dyDescent="0.3">
      <c r="A365" t="s">
        <v>1707</v>
      </c>
      <c r="B365" t="s">
        <v>1708</v>
      </c>
      <c r="C365" t="s">
        <v>10262</v>
      </c>
      <c r="D365" t="s">
        <v>1709</v>
      </c>
      <c r="E365">
        <v>4726.6831659919999</v>
      </c>
      <c r="F365">
        <v>69.900000000000006</v>
      </c>
      <c r="G365">
        <v>24.392101063718599</v>
      </c>
      <c r="H365">
        <f>(Table2[[#This Row],[1Y Return vs Nifty]]-AVERAGE(Table2[1Y Return vs Nifty]))/_xlfn.STDEV.P(Table2[1Y Return vs Nifty])</f>
        <v>-0.18450265191241108</v>
      </c>
      <c r="I365">
        <v>-8.3385826471339008</v>
      </c>
      <c r="J365">
        <f>(Table2[[#This Row],[1M Return vs Nifty]]-AVERAGE(Table2[1M Return vs Nifty]))/_xlfn.STDEV.P(Table2[1M Return vs Nifty])</f>
        <v>-1.0248347168402676</v>
      </c>
      <c r="K365">
        <v>-8.4720661050245898</v>
      </c>
      <c r="L365">
        <f>(Table2[[#This Row],[6M Return vs Nifty]]-AVERAGE(Table2[6M Return vs Nifty]))/_xlfn.STDEV.P(Table2[6M Return vs Nifty])</f>
        <v>-0.48123802912347607</v>
      </c>
      <c r="M365">
        <v>-2.6159049825278502</v>
      </c>
      <c r="N365">
        <f>(Table2[[#This Row],[1W Return vs Nifty]]-AVERAGE(Table2[1W Return vs Nifty]))/_xlfn.STDEV.P(Table2[1W Return vs Nifty])</f>
        <v>-0.81083291013560876</v>
      </c>
      <c r="O365">
        <v>73</v>
      </c>
      <c r="P365">
        <v>71.258215560111793</v>
      </c>
      <c r="Q365">
        <v>63.2524312811179</v>
      </c>
      <c r="R365">
        <v>34.476070018438698</v>
      </c>
      <c r="S365" s="2">
        <f>(Table2[[#This Row],[Close Price]]-Table2[[#This Row],[20D EMA]])/Table2[[#This Row],[20D EMA]]</f>
        <v>-4.2465753424657457E-2</v>
      </c>
      <c r="T365" s="2">
        <f>(Table2[[#This Row],[Close Price]]-Table2[[#This Row],[50D EMA]])/Table2[[#This Row],[50D EMA]]</f>
        <v>-1.9060476738517653E-2</v>
      </c>
      <c r="U365" s="2">
        <f>(Table2[[#This Row],[Close Price]]-Table2[[#This Row],[200D EMA]])/Table2[[#This Row],[200D EMA]]</f>
        <v>0.10509586089011785</v>
      </c>
      <c r="V365">
        <v>0.87707016828205098</v>
      </c>
      <c r="W365">
        <v>68.05</v>
      </c>
      <c r="X365">
        <v>70.2</v>
      </c>
      <c r="Y365">
        <v>69.7</v>
      </c>
      <c r="Z365">
        <v>76.400000000000006</v>
      </c>
      <c r="AA365">
        <v>69.7</v>
      </c>
      <c r="AB365">
        <v>73.260000000000005</v>
      </c>
      <c r="AC365" s="2">
        <f>(Table2[[#This Row],[Close Price]]/Table2[[#This Row],[Day Low]])-1</f>
        <v>2.7185892725936966E-2</v>
      </c>
      <c r="AD365" s="2">
        <f>(Table2[[#This Row],[Day High]]/Table2[[#This Row],[Close Price]])-1</f>
        <v>4.2918454935620964E-3</v>
      </c>
      <c r="AE365" s="2">
        <f>(Table2[[#This Row],[Close Price]]/Table2[[#This Row],[Current Week Low]])-1</f>
        <v>2.8694404591105283E-3</v>
      </c>
      <c r="AF365" s="2">
        <f>(Table2[[#This Row],[Current Week High]]/Table2[[#This Row],[Close Price]])-1</f>
        <v>9.2989985693848309E-2</v>
      </c>
      <c r="AG365" s="2">
        <f>(Table2[[#This Row],[Close Price]]/Table2[[#This Row],[Current Month Low]])-1</f>
        <v>2.8694404591105283E-3</v>
      </c>
      <c r="AH365" s="2">
        <f>(Table2[[#This Row],[Current Month High]]/Table2[[#This Row],[Close Price]])-1</f>
        <v>4.8068669527896901E-2</v>
      </c>
      <c r="AI365">
        <v>20.443490701001402</v>
      </c>
      <c r="AJ365">
        <v>62.180974477958202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-0.1</v>
      </c>
      <c r="AM365" t="s">
        <v>10295</v>
      </c>
      <c r="AN365">
        <v>-3.53</v>
      </c>
      <c r="AO365" t="s">
        <v>10295</v>
      </c>
      <c r="AP365">
        <v>7.1609231864711007E-2</v>
      </c>
      <c r="AQ365">
        <f>(Table2[[#This Row],[Sharpe Ratio]]-AVERAGE(Table2[Sharpe Ratio]))/_xlfn.STDEV.P(Table2[Sharpe Ratio])</f>
        <v>0.18086905159903491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-2.3205392564127285</v>
      </c>
      <c r="AS365">
        <f>_xlfn.RANK.AVG(Table2[[#This Row],[1Y Return vs Nifty Z-Score]],Table2[1Y Return vs Nifty Z-Score])</f>
        <v>346</v>
      </c>
      <c r="AT365">
        <f>_xlfn.RANK.AVG(Table2[[#This Row],[6M Return vs Nifty Z-Score]],Table2[6M Return vs Nifty Z-Score])</f>
        <v>487</v>
      </c>
      <c r="AU365">
        <f>_xlfn.RANK.AVG(Table2[[#This Row],[Sharpe Ratio Z-Score]],Table2[Sharpe Ratio Z-Score])</f>
        <v>283</v>
      </c>
      <c r="AV365">
        <f>(Table2[[#This Row],[Rank 1Y]]+Table2[[#This Row],[Rank 6M]]+Table2[[#This Row],[Rank Sharpe]])/3</f>
        <v>372</v>
      </c>
    </row>
    <row r="366" spans="1:48" x14ac:dyDescent="0.3">
      <c r="A366" t="s">
        <v>1470</v>
      </c>
      <c r="B366" t="s">
        <v>1471</v>
      </c>
      <c r="C366" t="s">
        <v>10261</v>
      </c>
      <c r="D366" t="s">
        <v>626</v>
      </c>
      <c r="E366">
        <v>6916.7486029250003</v>
      </c>
      <c r="F366">
        <v>519.25</v>
      </c>
      <c r="G366">
        <v>32.4628527904569</v>
      </c>
      <c r="H366">
        <f>(Table2[[#This Row],[1Y Return vs Nifty]]-AVERAGE(Table2[1Y Return vs Nifty]))/_xlfn.STDEV.P(Table2[1Y Return vs Nifty])</f>
        <v>-7.1208705281904233E-2</v>
      </c>
      <c r="I366">
        <v>-4.6416134102909998</v>
      </c>
      <c r="J366">
        <f>(Table2[[#This Row],[1M Return vs Nifty]]-AVERAGE(Table2[1M Return vs Nifty]))/_xlfn.STDEV.P(Table2[1M Return vs Nifty])</f>
        <v>-0.65937897507906285</v>
      </c>
      <c r="K366">
        <v>-15.029836633383299</v>
      </c>
      <c r="L366">
        <f>(Table2[[#This Row],[6M Return vs Nifty]]-AVERAGE(Table2[6M Return vs Nifty]))/_xlfn.STDEV.P(Table2[6M Return vs Nifty])</f>
        <v>-0.70643773507704388</v>
      </c>
      <c r="M366">
        <v>4.37948883061165</v>
      </c>
      <c r="N366">
        <f>(Table2[[#This Row],[1W Return vs Nifty]]-AVERAGE(Table2[1W Return vs Nifty]))/_xlfn.STDEV.P(Table2[1W Return vs Nifty])</f>
        <v>0.68379697889367186</v>
      </c>
      <c r="O366">
        <v>500.25</v>
      </c>
      <c r="P366">
        <v>492.45718600560099</v>
      </c>
      <c r="Q366">
        <v>447.31741236027</v>
      </c>
      <c r="R366">
        <v>67.358192499314399</v>
      </c>
      <c r="S366" s="2">
        <f>(Table2[[#This Row],[Close Price]]-Table2[[#This Row],[20D EMA]])/Table2[[#This Row],[20D EMA]]</f>
        <v>3.7981009495252377E-2</v>
      </c>
      <c r="T366" s="2">
        <f>(Table2[[#This Row],[Close Price]]-Table2[[#This Row],[50D EMA]])/Table2[[#This Row],[50D EMA]]</f>
        <v>5.4406382434419961E-2</v>
      </c>
      <c r="U366" s="2">
        <f>(Table2[[#This Row],[Close Price]]-Table2[[#This Row],[200D EMA]])/Table2[[#This Row],[200D EMA]]</f>
        <v>0.16080882534882279</v>
      </c>
      <c r="V366">
        <v>1.39305743668461</v>
      </c>
      <c r="W366">
        <v>506.6</v>
      </c>
      <c r="X366">
        <v>518</v>
      </c>
      <c r="Y366">
        <v>485.3</v>
      </c>
      <c r="Z366">
        <v>528</v>
      </c>
      <c r="AA366">
        <v>513.25</v>
      </c>
      <c r="AB366">
        <v>528</v>
      </c>
      <c r="AC366" s="2">
        <f>(Table2[[#This Row],[Close Price]]/Table2[[#This Row],[Day Low]])-1</f>
        <v>2.4970390840900025E-2</v>
      </c>
      <c r="AD366" s="2">
        <f>(Table2[[#This Row],[Day High]]/Table2[[#This Row],[Close Price]])-1</f>
        <v>-2.407318247472312E-3</v>
      </c>
      <c r="AE366" s="2">
        <f>(Table2[[#This Row],[Close Price]]/Table2[[#This Row],[Current Week Low]])-1</f>
        <v>6.9956727797238827E-2</v>
      </c>
      <c r="AF366" s="2">
        <f>(Table2[[#This Row],[Current Week High]]/Table2[[#This Row],[Close Price]])-1</f>
        <v>1.6851227732306295E-2</v>
      </c>
      <c r="AG366" s="2">
        <f>(Table2[[#This Row],[Close Price]]/Table2[[#This Row],[Current Month Low]])-1</f>
        <v>1.1690209449585875E-2</v>
      </c>
      <c r="AH366" s="2">
        <f>(Table2[[#This Row],[Current Month High]]/Table2[[#This Row],[Close Price]])-1</f>
        <v>1.6851227732306295E-2</v>
      </c>
      <c r="AI366">
        <v>7.8093403948001896</v>
      </c>
      <c r="AJ366">
        <v>74.3619879113498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</v>
      </c>
      <c r="AM366" t="s">
        <v>10297</v>
      </c>
      <c r="AN366">
        <v>1.85</v>
      </c>
      <c r="AO366" t="s">
        <v>10296</v>
      </c>
      <c r="AP366">
        <v>8.6255989793908999E-2</v>
      </c>
      <c r="AQ366">
        <f>(Table2[[#This Row],[Sharpe Ratio]]-AVERAGE(Table2[Sharpe Ratio]))/_xlfn.STDEV.P(Table2[Sharpe Ratio])</f>
        <v>0.35019909646062558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-0.40302934008371338</v>
      </c>
      <c r="AS366">
        <f>_xlfn.RANK.AVG(Table2[[#This Row],[1Y Return vs Nifty Z-Score]],Table2[1Y Return vs Nifty Z-Score])</f>
        <v>309</v>
      </c>
      <c r="AT366">
        <f>_xlfn.RANK.AVG(Table2[[#This Row],[6M Return vs Nifty Z-Score]],Table2[6M Return vs Nifty Z-Score])</f>
        <v>562</v>
      </c>
      <c r="AU366">
        <f>_xlfn.RANK.AVG(Table2[[#This Row],[Sharpe Ratio Z-Score]],Table2[Sharpe Ratio Z-Score])</f>
        <v>248</v>
      </c>
      <c r="AV366">
        <f>(Table2[[#This Row],[Rank 1Y]]+Table2[[#This Row],[Rank 6M]]+Table2[[#This Row],[Rank Sharpe]])/3</f>
        <v>373</v>
      </c>
    </row>
    <row r="367" spans="1:48" x14ac:dyDescent="0.3">
      <c r="A367" t="s">
        <v>1157</v>
      </c>
      <c r="B367" t="s">
        <v>1158</v>
      </c>
      <c r="C367" t="s">
        <v>10260</v>
      </c>
      <c r="D367" t="s">
        <v>1159</v>
      </c>
      <c r="E367">
        <v>10426.0913117</v>
      </c>
      <c r="F367">
        <v>701.5</v>
      </c>
      <c r="G367">
        <v>40.6373333089509</v>
      </c>
      <c r="H367">
        <f>(Table2[[#This Row],[1Y Return vs Nifty]]-AVERAGE(Table2[1Y Return vs Nifty]))/_xlfn.STDEV.P(Table2[1Y Return vs Nifty])</f>
        <v>4.3541344149817959E-2</v>
      </c>
      <c r="I367">
        <v>14.788840395162801</v>
      </c>
      <c r="J367">
        <f>(Table2[[#This Row],[1M Return vs Nifty]]-AVERAGE(Table2[1M Return vs Nifty]))/_xlfn.STDEV.P(Table2[1M Return vs Nifty])</f>
        <v>1.2613756899754267</v>
      </c>
      <c r="K367">
        <v>23.023577091543402</v>
      </c>
      <c r="L367">
        <f>(Table2[[#This Row],[6M Return vs Nifty]]-AVERAGE(Table2[6M Return vs Nifty]))/_xlfn.STDEV.P(Table2[6M Return vs Nifty])</f>
        <v>0.60035053150290474</v>
      </c>
      <c r="M367">
        <v>1.96799513260334</v>
      </c>
      <c r="N367">
        <f>(Table2[[#This Row],[1W Return vs Nifty]]-AVERAGE(Table2[1W Return vs Nifty]))/_xlfn.STDEV.P(Table2[1W Return vs Nifty])</f>
        <v>0.16855928756041139</v>
      </c>
      <c r="O367">
        <v>665.3</v>
      </c>
      <c r="P367">
        <v>634.38452863342502</v>
      </c>
      <c r="Q367">
        <v>559.98298234464301</v>
      </c>
      <c r="R367">
        <v>65.650433120007804</v>
      </c>
      <c r="S367" s="2">
        <f>(Table2[[#This Row],[Close Price]]-Table2[[#This Row],[20D EMA]])/Table2[[#This Row],[20D EMA]]</f>
        <v>5.441154366451232E-2</v>
      </c>
      <c r="T367" s="2">
        <f>(Table2[[#This Row],[Close Price]]-Table2[[#This Row],[50D EMA]])/Table2[[#This Row],[50D EMA]]</f>
        <v>0.10579619826346241</v>
      </c>
      <c r="U367" s="2">
        <f>(Table2[[#This Row],[Close Price]]-Table2[[#This Row],[200D EMA]])/Table2[[#This Row],[200D EMA]]</f>
        <v>0.25271663982149367</v>
      </c>
      <c r="V367">
        <v>2.52953078937847</v>
      </c>
      <c r="W367">
        <v>690</v>
      </c>
      <c r="X367">
        <v>710</v>
      </c>
      <c r="Y367">
        <v>694.15</v>
      </c>
      <c r="Z367">
        <v>752.6</v>
      </c>
      <c r="AA367">
        <v>694.15</v>
      </c>
      <c r="AB367">
        <v>729.4</v>
      </c>
      <c r="AC367" s="2">
        <f>(Table2[[#This Row],[Close Price]]/Table2[[#This Row],[Day Low]])-1</f>
        <v>1.6666666666666607E-2</v>
      </c>
      <c r="AD367" s="2">
        <f>(Table2[[#This Row],[Day High]]/Table2[[#This Row],[Close Price]])-1</f>
        <v>1.2116892373485344E-2</v>
      </c>
      <c r="AE367" s="2">
        <f>(Table2[[#This Row],[Close Price]]/Table2[[#This Row],[Current Week Low]])-1</f>
        <v>1.0588489519556266E-2</v>
      </c>
      <c r="AF367" s="2">
        <f>(Table2[[#This Row],[Current Week High]]/Table2[[#This Row],[Close Price]])-1</f>
        <v>7.2843905915894513E-2</v>
      </c>
      <c r="AG367" s="2">
        <f>(Table2[[#This Row],[Close Price]]/Table2[[#This Row],[Current Month Low]])-1</f>
        <v>1.0588489519556266E-2</v>
      </c>
      <c r="AH367" s="2">
        <f>(Table2[[#This Row],[Current Month High]]/Table2[[#This Row],[Close Price]])-1</f>
        <v>3.9771917320028383E-2</v>
      </c>
      <c r="AI367">
        <v>7.2843905915894496</v>
      </c>
      <c r="AJ367">
        <v>76.389238119185293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</v>
      </c>
      <c r="AM367" t="s">
        <v>10295</v>
      </c>
      <c r="AN367">
        <v>13.02</v>
      </c>
      <c r="AO367" t="s">
        <v>10296</v>
      </c>
      <c r="AP367">
        <v>-7.1930197651016006E-2</v>
      </c>
      <c r="AQ367">
        <f>(Table2[[#This Row],[Sharpe Ratio]]-AVERAGE(Table2[Sharpe Ratio]))/_xlfn.STDEV.P(Table2[Sharpe Ratio])</f>
        <v>-1.4785792820729942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0.5952475711155667</v>
      </c>
      <c r="AS367">
        <f>_xlfn.RANK.AVG(Table2[[#This Row],[1Y Return vs Nifty Z-Score]],Table2[1Y Return vs Nifty Z-Score])</f>
        <v>274</v>
      </c>
      <c r="AT367">
        <f>_xlfn.RANK.AVG(Table2[[#This Row],[6M Return vs Nifty Z-Score]],Table2[6M Return vs Nifty Z-Score])</f>
        <v>162</v>
      </c>
      <c r="AU367">
        <f>_xlfn.RANK.AVG(Table2[[#This Row],[Sharpe Ratio Z-Score]],Table2[Sharpe Ratio Z-Score])</f>
        <v>684</v>
      </c>
      <c r="AV367">
        <f>(Table2[[#This Row],[Rank 1Y]]+Table2[[#This Row],[Rank 6M]]+Table2[[#This Row],[Rank Sharpe]])/3</f>
        <v>373.33333333333331</v>
      </c>
    </row>
    <row r="368" spans="1:48" x14ac:dyDescent="0.3">
      <c r="A368" t="s">
        <v>1318</v>
      </c>
      <c r="B368" t="s">
        <v>1319</v>
      </c>
      <c r="C368" t="s">
        <v>6533</v>
      </c>
      <c r="D368" t="s">
        <v>75</v>
      </c>
      <c r="E368">
        <v>8550.8409020519994</v>
      </c>
      <c r="F368">
        <v>211.56</v>
      </c>
      <c r="G368">
        <v>20.3779673194041</v>
      </c>
      <c r="H368">
        <f>(Table2[[#This Row],[1Y Return vs Nifty]]-AVERAGE(Table2[1Y Return vs Nifty]))/_xlfn.STDEV.P(Table2[1Y Return vs Nifty])</f>
        <v>-0.24085143695673511</v>
      </c>
      <c r="I368">
        <v>-4.1540085980416404</v>
      </c>
      <c r="J368">
        <f>(Table2[[#This Row],[1M Return vs Nifty]]-AVERAGE(Table2[1M Return vs Nifty]))/_xlfn.STDEV.P(Table2[1M Return vs Nifty])</f>
        <v>-0.61117787657625311</v>
      </c>
      <c r="K368">
        <v>-1.7123732072242901</v>
      </c>
      <c r="L368">
        <f>(Table2[[#This Row],[6M Return vs Nifty]]-AVERAGE(Table2[6M Return vs Nifty]))/_xlfn.STDEV.P(Table2[6M Return vs Nifty])</f>
        <v>-0.24910412838113846</v>
      </c>
      <c r="M368">
        <v>-3.8818907830085601</v>
      </c>
      <c r="N368">
        <f>(Table2[[#This Row],[1W Return vs Nifty]]-AVERAGE(Table2[1W Return vs Nifty]))/_xlfn.STDEV.P(Table2[1W Return vs Nifty])</f>
        <v>-1.0813223589113206</v>
      </c>
      <c r="O368">
        <v>210.37</v>
      </c>
      <c r="P368">
        <v>212.678968222744</v>
      </c>
      <c r="Q368">
        <v>197.79959216200001</v>
      </c>
      <c r="R368">
        <v>55.589676870837103</v>
      </c>
      <c r="S368" s="2">
        <f>(Table2[[#This Row],[Close Price]]-Table2[[#This Row],[20D EMA]])/Table2[[#This Row],[20D EMA]]</f>
        <v>5.6567000998241088E-3</v>
      </c>
      <c r="T368" s="2">
        <f>(Table2[[#This Row],[Close Price]]-Table2[[#This Row],[50D EMA]])/Table2[[#This Row],[50D EMA]]</f>
        <v>-5.2613017267042518E-3</v>
      </c>
      <c r="U368" s="2">
        <f>(Table2[[#This Row],[Close Price]]-Table2[[#This Row],[200D EMA]])/Table2[[#This Row],[200D EMA]]</f>
        <v>6.9567422700902576E-2</v>
      </c>
      <c r="V368">
        <v>0.59494983484734998</v>
      </c>
      <c r="W368">
        <v>206.24</v>
      </c>
      <c r="X368">
        <v>209.47</v>
      </c>
      <c r="Y368">
        <v>208.01</v>
      </c>
      <c r="Z368">
        <v>214.8</v>
      </c>
      <c r="AA368">
        <v>208.81</v>
      </c>
      <c r="AB368">
        <v>213</v>
      </c>
      <c r="AC368" s="2">
        <f>(Table2[[#This Row],[Close Price]]/Table2[[#This Row],[Day Low]])-1</f>
        <v>2.579519006982145E-2</v>
      </c>
      <c r="AD368" s="2">
        <f>(Table2[[#This Row],[Day High]]/Table2[[#This Row],[Close Price]])-1</f>
        <v>-9.878994138778574E-3</v>
      </c>
      <c r="AE368" s="2">
        <f>(Table2[[#This Row],[Close Price]]/Table2[[#This Row],[Current Week Low]])-1</f>
        <v>1.7066487188116097E-2</v>
      </c>
      <c r="AF368" s="2">
        <f>(Table2[[#This Row],[Current Week High]]/Table2[[#This Row],[Close Price]])-1</f>
        <v>1.5314804310833763E-2</v>
      </c>
      <c r="AG368" s="2">
        <f>(Table2[[#This Row],[Close Price]]/Table2[[#This Row],[Current Month Low]])-1</f>
        <v>1.3169867343518105E-2</v>
      </c>
      <c r="AH368" s="2">
        <f>(Table2[[#This Row],[Current Month High]]/Table2[[#This Row],[Close Price]])-1</f>
        <v>6.8065796937037959E-3</v>
      </c>
      <c r="AI368">
        <v>21.005861221402899</v>
      </c>
      <c r="AJ368">
        <v>47.6858638743455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-0.14000000000000001</v>
      </c>
      <c r="AM368" t="s">
        <v>10295</v>
      </c>
      <c r="AN368">
        <v>2.88</v>
      </c>
      <c r="AO368" t="s">
        <v>10296</v>
      </c>
      <c r="AP368">
        <v>5.4644866229421003E-2</v>
      </c>
      <c r="AQ368">
        <f>(Table2[[#This Row],[Sharpe Ratio]]-AVERAGE(Table2[Sharpe Ratio]))/_xlfn.STDEV.P(Table2[Sharpe Ratio])</f>
        <v>-1.5254678168196681E-2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369</v>
      </c>
      <c r="AT368">
        <f>_xlfn.RANK.AVG(Table2[[#This Row],[6M Return vs Nifty Z-Score]],Table2[6M Return vs Nifty Z-Score])</f>
        <v>407</v>
      </c>
      <c r="AU368">
        <f>_xlfn.RANK.AVG(Table2[[#This Row],[Sharpe Ratio Z-Score]],Table2[Sharpe Ratio Z-Score])</f>
        <v>344</v>
      </c>
      <c r="AV368">
        <f>(Table2[[#This Row],[Rank 1Y]]+Table2[[#This Row],[Rank 6M]]+Table2[[#This Row],[Rank Sharpe]])/3</f>
        <v>373.33333333333331</v>
      </c>
    </row>
    <row r="369" spans="1:48" x14ac:dyDescent="0.3">
      <c r="A369" t="s">
        <v>656</v>
      </c>
      <c r="B369" t="s">
        <v>657</v>
      </c>
      <c r="C369" t="s">
        <v>10263</v>
      </c>
      <c r="D369" t="s">
        <v>354</v>
      </c>
      <c r="E369">
        <v>27059.223902400001</v>
      </c>
      <c r="F369">
        <v>2132.8000000000002</v>
      </c>
      <c r="G369">
        <v>19.459324031133601</v>
      </c>
      <c r="H369">
        <f>(Table2[[#This Row],[1Y Return vs Nifty]]-AVERAGE(Table2[1Y Return vs Nifty]))/_xlfn.STDEV.P(Table2[1Y Return vs Nifty])</f>
        <v>-0.25374697967662652</v>
      </c>
      <c r="I369">
        <v>2.6554002118845101</v>
      </c>
      <c r="J369">
        <f>(Table2[[#This Row],[1M Return vs Nifty]]-AVERAGE(Table2[1M Return vs Nifty]))/_xlfn.STDEV.P(Table2[1M Return vs Nifty])</f>
        <v>6.1951215975238651E-2</v>
      </c>
      <c r="K369">
        <v>43.313131984512701</v>
      </c>
      <c r="L369">
        <f>(Table2[[#This Row],[6M Return vs Nifty]]-AVERAGE(Table2[6M Return vs Nifty]))/_xlfn.STDEV.P(Table2[6M Return vs Nifty])</f>
        <v>1.2971119957941912</v>
      </c>
      <c r="M369">
        <v>3.7166875469687799</v>
      </c>
      <c r="N369">
        <f>(Table2[[#This Row],[1W Return vs Nifty]]-AVERAGE(Table2[1W Return vs Nifty]))/_xlfn.STDEV.P(Table2[1W Return vs Nifty])</f>
        <v>0.54218342067499425</v>
      </c>
      <c r="O369">
        <v>2037.25</v>
      </c>
      <c r="P369">
        <v>1872.92275136439</v>
      </c>
      <c r="Q369">
        <v>1597.0989390370901</v>
      </c>
      <c r="R369">
        <v>67.740180904089399</v>
      </c>
      <c r="S369" s="2">
        <f>(Table2[[#This Row],[Close Price]]-Table2[[#This Row],[20D EMA]])/Table2[[#This Row],[20D EMA]]</f>
        <v>4.6901460301877619E-2</v>
      </c>
      <c r="T369" s="2">
        <f>(Table2[[#This Row],[Close Price]]-Table2[[#This Row],[50D EMA]])/Table2[[#This Row],[50D EMA]]</f>
        <v>0.13875492112330545</v>
      </c>
      <c r="U369" s="2">
        <f>(Table2[[#This Row],[Close Price]]-Table2[[#This Row],[200D EMA]])/Table2[[#This Row],[200D EMA]]</f>
        <v>0.33542133669307339</v>
      </c>
      <c r="V369">
        <v>1.10881760555903</v>
      </c>
      <c r="W369">
        <v>2083</v>
      </c>
      <c r="X369">
        <v>2129.35</v>
      </c>
      <c r="Y369">
        <v>2080</v>
      </c>
      <c r="Z369">
        <v>2200</v>
      </c>
      <c r="AA369">
        <v>2095</v>
      </c>
      <c r="AB369">
        <v>2150.5</v>
      </c>
      <c r="AC369" s="2">
        <f>(Table2[[#This Row],[Close Price]]/Table2[[#This Row],[Day Low]])-1</f>
        <v>2.3907825252040382E-2</v>
      </c>
      <c r="AD369" s="2">
        <f>(Table2[[#This Row],[Day High]]/Table2[[#This Row],[Close Price]])-1</f>
        <v>-1.6175918979746129E-3</v>
      </c>
      <c r="AE369" s="2">
        <f>(Table2[[#This Row],[Close Price]]/Table2[[#This Row],[Current Week Low]])-1</f>
        <v>2.5384615384615561E-2</v>
      </c>
      <c r="AF369" s="2">
        <f>(Table2[[#This Row],[Current Week High]]/Table2[[#This Row],[Close Price]])-1</f>
        <v>3.1507876969242288E-2</v>
      </c>
      <c r="AG369" s="2">
        <f>(Table2[[#This Row],[Close Price]]/Table2[[#This Row],[Current Month Low]])-1</f>
        <v>1.8042959427207794E-2</v>
      </c>
      <c r="AH369" s="2">
        <f>(Table2[[#This Row],[Current Month High]]/Table2[[#This Row],[Close Price]])-1</f>
        <v>8.2989497374341692E-3</v>
      </c>
      <c r="AI369">
        <v>3.1507876969242199</v>
      </c>
      <c r="AJ369">
        <v>79.816204367254002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0.3</v>
      </c>
      <c r="AM369" t="s">
        <v>10296</v>
      </c>
      <c r="AN369">
        <v>5.75</v>
      </c>
      <c r="AO369" t="s">
        <v>10296</v>
      </c>
      <c r="AP369">
        <v>-6.2001465852205E-2</v>
      </c>
      <c r="AQ369">
        <f>(Table2[[#This Row],[Sharpe Ratio]]-AVERAGE(Table2[Sharpe Ratio]))/_xlfn.STDEV.P(Table2[Sharpe Ratio])</f>
        <v>-1.363793975383391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0.28370567738440666</v>
      </c>
      <c r="AS369">
        <f>_xlfn.RANK.AVG(Table2[[#This Row],[1Y Return vs Nifty Z-Score]],Table2[1Y Return vs Nifty Z-Score])</f>
        <v>374</v>
      </c>
      <c r="AT369">
        <f>_xlfn.RANK.AVG(Table2[[#This Row],[6M Return vs Nifty Z-Score]],Table2[6M Return vs Nifty Z-Score])</f>
        <v>75</v>
      </c>
      <c r="AU369">
        <f>_xlfn.RANK.AVG(Table2[[#This Row],[Sharpe Ratio Z-Score]],Table2[Sharpe Ratio Z-Score])</f>
        <v>672</v>
      </c>
      <c r="AV369">
        <f>(Table2[[#This Row],[Rank 1Y]]+Table2[[#This Row],[Rank 6M]]+Table2[[#This Row],[Rank Sharpe]])/3</f>
        <v>373.66666666666669</v>
      </c>
    </row>
    <row r="370" spans="1:48" x14ac:dyDescent="0.3">
      <c r="A370" t="s">
        <v>1652</v>
      </c>
      <c r="B370" t="s">
        <v>1653</v>
      </c>
      <c r="C370" t="s">
        <v>10256</v>
      </c>
      <c r="D370" t="s">
        <v>201</v>
      </c>
      <c r="E370">
        <v>5116.1233179599903</v>
      </c>
      <c r="F370">
        <v>201.2</v>
      </c>
      <c r="G370">
        <v>3.1891583728844699</v>
      </c>
      <c r="H370">
        <f>(Table2[[#This Row],[1Y Return vs Nifty]]-AVERAGE(Table2[1Y Return vs Nifty]))/_xlfn.STDEV.P(Table2[1Y Return vs Nifty])</f>
        <v>-0.48214098090061597</v>
      </c>
      <c r="I370">
        <v>-2.92677928020264</v>
      </c>
      <c r="J370">
        <f>(Table2[[#This Row],[1M Return vs Nifty]]-AVERAGE(Table2[1M Return vs Nifty]))/_xlfn.STDEV.P(Table2[1M Return vs Nifty])</f>
        <v>-0.48986282851138119</v>
      </c>
      <c r="K370">
        <v>10.8730512522631</v>
      </c>
      <c r="L370">
        <f>(Table2[[#This Row],[6M Return vs Nifty]]-AVERAGE(Table2[6M Return vs Nifty]))/_xlfn.STDEV.P(Table2[6M Return vs Nifty])</f>
        <v>0.18309060538103186</v>
      </c>
      <c r="M370">
        <v>0.65446111314358602</v>
      </c>
      <c r="N370">
        <f>(Table2[[#This Row],[1W Return vs Nifty]]-AVERAGE(Table2[1W Return vs Nifty]))/_xlfn.STDEV.P(Table2[1W Return vs Nifty])</f>
        <v>-0.1120892732187881</v>
      </c>
      <c r="O370">
        <v>207.92</v>
      </c>
      <c r="P370">
        <v>198.45167724007601</v>
      </c>
      <c r="Q370">
        <v>170.59106291558101</v>
      </c>
      <c r="R370">
        <v>36.003998436211099</v>
      </c>
      <c r="S370" s="2">
        <f>(Table2[[#This Row],[Close Price]]-Table2[[#This Row],[20D EMA]])/Table2[[#This Row],[20D EMA]]</f>
        <v>-3.2320123124278566E-2</v>
      </c>
      <c r="T370" s="2">
        <f>(Table2[[#This Row],[Close Price]]-Table2[[#This Row],[50D EMA]])/Table2[[#This Row],[50D EMA]]</f>
        <v>1.3848826062574461E-2</v>
      </c>
      <c r="U370" s="2">
        <f>(Table2[[#This Row],[Close Price]]-Table2[[#This Row],[200D EMA]])/Table2[[#This Row],[200D EMA]]</f>
        <v>0.17942872599115098</v>
      </c>
      <c r="V370">
        <v>0.477955275066278</v>
      </c>
      <c r="W370">
        <v>191.6</v>
      </c>
      <c r="X370">
        <v>198</v>
      </c>
      <c r="Y370">
        <v>196.1</v>
      </c>
      <c r="Z370">
        <v>220</v>
      </c>
      <c r="AA370">
        <v>196.1</v>
      </c>
      <c r="AB370">
        <v>220</v>
      </c>
      <c r="AC370" s="2">
        <f>(Table2[[#This Row],[Close Price]]/Table2[[#This Row],[Day Low]])-1</f>
        <v>5.0104384133611735E-2</v>
      </c>
      <c r="AD370" s="2">
        <f>(Table2[[#This Row],[Day High]]/Table2[[#This Row],[Close Price]])-1</f>
        <v>-1.5904572564612307E-2</v>
      </c>
      <c r="AE370" s="2">
        <f>(Table2[[#This Row],[Close Price]]/Table2[[#This Row],[Current Week Low]])-1</f>
        <v>2.6007139214686337E-2</v>
      </c>
      <c r="AF370" s="2">
        <f>(Table2[[#This Row],[Current Week High]]/Table2[[#This Row],[Close Price]])-1</f>
        <v>9.3439363817097387E-2</v>
      </c>
      <c r="AG370" s="2">
        <f>(Table2[[#This Row],[Close Price]]/Table2[[#This Row],[Current Month Low]])-1</f>
        <v>2.6007139214686337E-2</v>
      </c>
      <c r="AH370" s="2">
        <f>(Table2[[#This Row],[Current Month High]]/Table2[[#This Row],[Close Price]])-1</f>
        <v>9.3439363817097387E-2</v>
      </c>
      <c r="AI370">
        <v>12.176938369781301</v>
      </c>
      <c r="AJ370">
        <v>59.619198730662397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10296</v>
      </c>
      <c r="AN370">
        <v>-4.53</v>
      </c>
      <c r="AO370" t="s">
        <v>10295</v>
      </c>
      <c r="AP370">
        <v>4.3442228046099998E-2</v>
      </c>
      <c r="AQ370">
        <f>(Table2[[#This Row],[Sharpe Ratio]]-AVERAGE(Table2[Sharpe Ratio]))/_xlfn.STDEV.P(Table2[Sharpe Ratio])</f>
        <v>-0.14476751884732059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-1.0457699960970741</v>
      </c>
      <c r="AS370">
        <f>_xlfn.RANK.AVG(Table2[[#This Row],[1Y Return vs Nifty Z-Score]],Table2[1Y Return vs Nifty Z-Score])</f>
        <v>478</v>
      </c>
      <c r="AT370">
        <f>_xlfn.RANK.AVG(Table2[[#This Row],[6M Return vs Nifty Z-Score]],Table2[6M Return vs Nifty Z-Score])</f>
        <v>265</v>
      </c>
      <c r="AU370">
        <f>_xlfn.RANK.AVG(Table2[[#This Row],[Sharpe Ratio Z-Score]],Table2[Sharpe Ratio Z-Score])</f>
        <v>378</v>
      </c>
      <c r="AV370">
        <f>(Table2[[#This Row],[Rank 1Y]]+Table2[[#This Row],[Rank 6M]]+Table2[[#This Row],[Rank Sharpe]])/3</f>
        <v>373.66666666666669</v>
      </c>
    </row>
    <row r="371" spans="1:48" x14ac:dyDescent="0.3">
      <c r="A371" t="s">
        <v>73</v>
      </c>
      <c r="B371" t="s">
        <v>74</v>
      </c>
      <c r="C371" t="s">
        <v>6533</v>
      </c>
      <c r="D371" t="s">
        <v>75</v>
      </c>
      <c r="E371">
        <v>345392.80822309997</v>
      </c>
      <c r="F371">
        <v>11984.5</v>
      </c>
      <c r="G371">
        <v>17.965845640723401</v>
      </c>
      <c r="H371">
        <f>(Table2[[#This Row],[1Y Return vs Nifty]]-AVERAGE(Table2[1Y Return vs Nifty]))/_xlfn.STDEV.P(Table2[1Y Return vs Nifty])</f>
        <v>-0.27471182493340529</v>
      </c>
      <c r="I371">
        <v>-2.3277156721134502</v>
      </c>
      <c r="J371">
        <f>(Table2[[#This Row],[1M Return vs Nifty]]-AVERAGE(Table2[1M Return vs Nifty]))/_xlfn.STDEV.P(Table2[1M Return vs Nifty])</f>
        <v>-0.43064371652241074</v>
      </c>
      <c r="K371">
        <v>5.5123383247284297</v>
      </c>
      <c r="L371">
        <f>(Table2[[#This Row],[6M Return vs Nifty]]-AVERAGE(Table2[6M Return vs Nifty]))/_xlfn.STDEV.P(Table2[6M Return vs Nifty])</f>
        <v>-1.0010717768824935E-3</v>
      </c>
      <c r="M371">
        <v>1.6603150522193499</v>
      </c>
      <c r="N371">
        <f>(Table2[[#This Row],[1W Return vs Nifty]]-AVERAGE(Table2[1W Return vs Nifty]))/_xlfn.STDEV.P(Table2[1W Return vs Nifty])</f>
        <v>0.10282062342157905</v>
      </c>
      <c r="O371">
        <v>11615.71</v>
      </c>
      <c r="P371">
        <v>11154.130897832099</v>
      </c>
      <c r="Q371">
        <v>9986.8980462695799</v>
      </c>
      <c r="R371">
        <v>68.132563623003307</v>
      </c>
      <c r="S371" s="2">
        <f>(Table2[[#This Row],[Close Price]]-Table2[[#This Row],[20D EMA]])/Table2[[#This Row],[20D EMA]]</f>
        <v>3.1749243051006001E-2</v>
      </c>
      <c r="T371" s="2">
        <f>(Table2[[#This Row],[Close Price]]-Table2[[#This Row],[50D EMA]])/Table2[[#This Row],[50D EMA]]</f>
        <v>7.4444984532976016E-2</v>
      </c>
      <c r="U371" s="2">
        <f>(Table2[[#This Row],[Close Price]]-Table2[[#This Row],[200D EMA]])/Table2[[#This Row],[200D EMA]]</f>
        <v>0.20002226361733882</v>
      </c>
      <c r="V371">
        <v>0.93785395295812102</v>
      </c>
      <c r="W371">
        <v>11700</v>
      </c>
      <c r="X371">
        <v>11949</v>
      </c>
      <c r="Y371">
        <v>11644.5</v>
      </c>
      <c r="Z371">
        <v>12032.3</v>
      </c>
      <c r="AA371">
        <v>11803.5</v>
      </c>
      <c r="AB371">
        <v>12032.3</v>
      </c>
      <c r="AC371" s="2">
        <f>(Table2[[#This Row],[Close Price]]/Table2[[#This Row],[Day Low]])-1</f>
        <v>2.4316239316239274E-2</v>
      </c>
      <c r="AD371" s="2">
        <f>(Table2[[#This Row],[Day High]]/Table2[[#This Row],[Close Price]])-1</f>
        <v>-2.9621594559640085E-3</v>
      </c>
      <c r="AE371" s="2">
        <f>(Table2[[#This Row],[Close Price]]/Table2[[#This Row],[Current Week Low]])-1</f>
        <v>2.9198333977414226E-2</v>
      </c>
      <c r="AF371" s="2">
        <f>(Table2[[#This Row],[Current Week High]]/Table2[[#This Row],[Close Price]])-1</f>
        <v>3.9884851266218657E-3</v>
      </c>
      <c r="AG371" s="2">
        <f>(Table2[[#This Row],[Close Price]]/Table2[[#This Row],[Current Month Low]])-1</f>
        <v>1.5334434701571587E-2</v>
      </c>
      <c r="AH371" s="2">
        <f>(Table2[[#This Row],[Current Month High]]/Table2[[#This Row],[Close Price]])-1</f>
        <v>3.9884851266218657E-3</v>
      </c>
      <c r="AI371">
        <v>0.78017439192290505</v>
      </c>
      <c r="AJ371">
        <v>50.037870963299497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</v>
      </c>
      <c r="AM371" t="s">
        <v>10296</v>
      </c>
      <c r="AN371">
        <v>1.27</v>
      </c>
      <c r="AO371" t="s">
        <v>10296</v>
      </c>
      <c r="AP371">
        <v>2.8144241118036002E-2</v>
      </c>
      <c r="AQ371">
        <f>(Table2[[#This Row],[Sharpe Ratio]]-AVERAGE(Table2[Sharpe Ratio]))/_xlfn.STDEV.P(Table2[Sharpe Ratio])</f>
        <v>-0.32162637220879936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-0.92516236201991864</v>
      </c>
      <c r="AS371">
        <f>_xlfn.RANK.AVG(Table2[[#This Row],[1Y Return vs Nifty Z-Score]],Table2[1Y Return vs Nifty Z-Score])</f>
        <v>383</v>
      </c>
      <c r="AT371">
        <f>_xlfn.RANK.AVG(Table2[[#This Row],[6M Return vs Nifty Z-Score]],Table2[6M Return vs Nifty Z-Score])</f>
        <v>323</v>
      </c>
      <c r="AU371">
        <f>_xlfn.RANK.AVG(Table2[[#This Row],[Sharpe Ratio Z-Score]],Table2[Sharpe Ratio Z-Score])</f>
        <v>423</v>
      </c>
      <c r="AV371">
        <f>(Table2[[#This Row],[Rank 1Y]]+Table2[[#This Row],[Rank 6M]]+Table2[[#This Row],[Rank Sharpe]])/3</f>
        <v>376.33333333333331</v>
      </c>
    </row>
    <row r="372" spans="1:48" x14ac:dyDescent="0.3">
      <c r="A372" t="s">
        <v>382</v>
      </c>
      <c r="B372" t="s">
        <v>383</v>
      </c>
      <c r="C372" t="s">
        <v>10256</v>
      </c>
      <c r="D372" t="s">
        <v>384</v>
      </c>
      <c r="E372">
        <v>64681.032016149999</v>
      </c>
      <c r="F372">
        <v>3345.85</v>
      </c>
      <c r="G372">
        <v>5.8393878654990496</v>
      </c>
      <c r="H372">
        <f>(Table2[[#This Row],[1Y Return vs Nifty]]-AVERAGE(Table2[1Y Return vs Nifty]))/_xlfn.STDEV.P(Table2[1Y Return vs Nifty])</f>
        <v>-0.4449381317905225</v>
      </c>
      <c r="I372">
        <v>-1.41612214274827</v>
      </c>
      <c r="J372">
        <f>(Table2[[#This Row],[1M Return vs Nifty]]-AVERAGE(Table2[1M Return vs Nifty]))/_xlfn.STDEV.P(Table2[1M Return vs Nifty])</f>
        <v>-0.34053014832205331</v>
      </c>
      <c r="K372">
        <v>22.050828872789999</v>
      </c>
      <c r="L372">
        <f>(Table2[[#This Row],[6M Return vs Nifty]]-AVERAGE(Table2[6M Return vs Nifty]))/_xlfn.STDEV.P(Table2[6M Return vs Nifty])</f>
        <v>0.56694548753517227</v>
      </c>
      <c r="M372">
        <v>3.2658270053087599</v>
      </c>
      <c r="N372">
        <f>(Table2[[#This Row],[1W Return vs Nifty]]-AVERAGE(Table2[1W Return vs Nifty]))/_xlfn.STDEV.P(Table2[1W Return vs Nifty])</f>
        <v>0.44585294102662015</v>
      </c>
      <c r="O372">
        <v>3214.3</v>
      </c>
      <c r="P372">
        <v>3093.46899775976</v>
      </c>
      <c r="Q372">
        <v>2715.4582157278001</v>
      </c>
      <c r="R372">
        <v>71.215587283077397</v>
      </c>
      <c r="S372" s="2">
        <f>(Table2[[#This Row],[Close Price]]-Table2[[#This Row],[20D EMA]])/Table2[[#This Row],[20D EMA]]</f>
        <v>4.092648477117871E-2</v>
      </c>
      <c r="T372" s="2">
        <f>(Table2[[#This Row],[Close Price]]-Table2[[#This Row],[50D EMA]])/Table2[[#This Row],[50D EMA]]</f>
        <v>8.1585107988155089E-2</v>
      </c>
      <c r="U372" s="2">
        <f>(Table2[[#This Row],[Close Price]]-Table2[[#This Row],[200D EMA]])/Table2[[#This Row],[200D EMA]]</f>
        <v>0.23214932221052112</v>
      </c>
      <c r="V372">
        <v>0.84975433278629398</v>
      </c>
      <c r="W372">
        <v>3275.85</v>
      </c>
      <c r="X372">
        <v>3370</v>
      </c>
      <c r="Y372">
        <v>3241.5</v>
      </c>
      <c r="Z372">
        <v>3375</v>
      </c>
      <c r="AA372">
        <v>3321</v>
      </c>
      <c r="AB372">
        <v>3375</v>
      </c>
      <c r="AC372" s="2">
        <f>(Table2[[#This Row],[Close Price]]/Table2[[#This Row],[Day Low]])-1</f>
        <v>2.1368499778683381E-2</v>
      </c>
      <c r="AD372" s="2">
        <f>(Table2[[#This Row],[Day High]]/Table2[[#This Row],[Close Price]])-1</f>
        <v>7.2178967975253805E-3</v>
      </c>
      <c r="AE372" s="2">
        <f>(Table2[[#This Row],[Close Price]]/Table2[[#This Row],[Current Week Low]])-1</f>
        <v>3.2191886472312081E-2</v>
      </c>
      <c r="AF372" s="2">
        <f>(Table2[[#This Row],[Current Week High]]/Table2[[#This Row],[Close Price]])-1</f>
        <v>8.7122853684415968E-3</v>
      </c>
      <c r="AG372" s="2">
        <f>(Table2[[#This Row],[Close Price]]/Table2[[#This Row],[Current Month Low]])-1</f>
        <v>7.4826859379704125E-3</v>
      </c>
      <c r="AH372" s="2">
        <f>(Table2[[#This Row],[Current Month High]]/Table2[[#This Row],[Close Price]])-1</f>
        <v>8.7122853684415968E-3</v>
      </c>
      <c r="AI372">
        <v>0.87122853684415902</v>
      </c>
      <c r="AJ372">
        <v>52.513902817029702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0.16</v>
      </c>
      <c r="AM372" t="s">
        <v>10296</v>
      </c>
      <c r="AN372">
        <v>6.01</v>
      </c>
      <c r="AO372" t="s">
        <v>10296</v>
      </c>
      <c r="AP372">
        <v>1.3541719213019999E-3</v>
      </c>
      <c r="AQ372">
        <f>(Table2[[#This Row],[Sharpe Ratio]]-AVERAGE(Table2[Sharpe Ratio]))/_xlfn.STDEV.P(Table2[Sharpe Ratio])</f>
        <v>-0.63134430711676592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-0.40401415866754936</v>
      </c>
      <c r="AS372">
        <f>_xlfn.RANK.AVG(Table2[[#This Row],[1Y Return vs Nifty Z-Score]],Table2[1Y Return vs Nifty Z-Score])</f>
        <v>458</v>
      </c>
      <c r="AT372">
        <f>_xlfn.RANK.AVG(Table2[[#This Row],[6M Return vs Nifty Z-Score]],Table2[6M Return vs Nifty Z-Score])</f>
        <v>167</v>
      </c>
      <c r="AU372">
        <f>_xlfn.RANK.AVG(Table2[[#This Row],[Sharpe Ratio Z-Score]],Table2[Sharpe Ratio Z-Score])</f>
        <v>510</v>
      </c>
      <c r="AV372">
        <f>(Table2[[#This Row],[Rank 1Y]]+Table2[[#This Row],[Rank 6M]]+Table2[[#This Row],[Rank Sharpe]])/3</f>
        <v>378.33333333333331</v>
      </c>
    </row>
    <row r="373" spans="1:48" x14ac:dyDescent="0.3">
      <c r="A373" t="s">
        <v>1089</v>
      </c>
      <c r="B373" t="s">
        <v>1090</v>
      </c>
      <c r="C373" t="s">
        <v>10262</v>
      </c>
      <c r="D373" t="s">
        <v>127</v>
      </c>
      <c r="E373">
        <v>11609.14687095</v>
      </c>
      <c r="F373">
        <v>380.95</v>
      </c>
      <c r="G373">
        <v>-13.6511534123694</v>
      </c>
      <c r="H373">
        <f>(Table2[[#This Row],[1Y Return vs Nifty]]-AVERAGE(Table2[1Y Return vs Nifty]))/_xlfn.STDEV.P(Table2[1Y Return vs Nifty])</f>
        <v>-0.71853846272610455</v>
      </c>
      <c r="I373">
        <v>-6.6336614466428401</v>
      </c>
      <c r="J373">
        <f>(Table2[[#This Row],[1M Return vs Nifty]]-AVERAGE(Table2[1M Return vs Nifty]))/_xlfn.STDEV.P(Table2[1M Return vs Nifty])</f>
        <v>-0.85629849106903289</v>
      </c>
      <c r="K373">
        <v>-9.7009678588307899</v>
      </c>
      <c r="L373">
        <f>(Table2[[#This Row],[6M Return vs Nifty]]-AVERAGE(Table2[6M Return vs Nifty]))/_xlfn.STDEV.P(Table2[6M Return vs Nifty])</f>
        <v>-0.52343961461753963</v>
      </c>
      <c r="M373">
        <v>2.7048578219299402</v>
      </c>
      <c r="N373">
        <f>(Table2[[#This Row],[1W Return vs Nifty]]-AVERAGE(Table2[1W Return vs Nifty]))/_xlfn.STDEV.P(Table2[1W Return vs Nifty])</f>
        <v>0.32599674269115531</v>
      </c>
      <c r="O373">
        <v>378.66</v>
      </c>
      <c r="P373">
        <v>374.18067044404302</v>
      </c>
      <c r="Q373">
        <v>339.003494830595</v>
      </c>
      <c r="R373">
        <v>56.816676999398503</v>
      </c>
      <c r="S373" s="2">
        <f>(Table2[[#This Row],[Close Price]]-Table2[[#This Row],[20D EMA]])/Table2[[#This Row],[20D EMA]]</f>
        <v>6.0476416838323652E-3</v>
      </c>
      <c r="T373" s="2">
        <f>(Table2[[#This Row],[Close Price]]-Table2[[#This Row],[50D EMA]])/Table2[[#This Row],[50D EMA]]</f>
        <v>1.8091072283140008E-2</v>
      </c>
      <c r="U373" s="2">
        <f>(Table2[[#This Row],[Close Price]]-Table2[[#This Row],[200D EMA]])/Table2[[#This Row],[200D EMA]]</f>
        <v>0.12373472783921083</v>
      </c>
      <c r="V373">
        <v>0.69453370816076598</v>
      </c>
      <c r="W373">
        <v>371.2</v>
      </c>
      <c r="X373">
        <v>379.4</v>
      </c>
      <c r="Y373">
        <v>365.65</v>
      </c>
      <c r="Z373">
        <v>387</v>
      </c>
      <c r="AA373">
        <v>378.8</v>
      </c>
      <c r="AB373">
        <v>387</v>
      </c>
      <c r="AC373" s="2">
        <f>(Table2[[#This Row],[Close Price]]/Table2[[#This Row],[Day Low]])-1</f>
        <v>2.6266163793103425E-2</v>
      </c>
      <c r="AD373" s="2">
        <f>(Table2[[#This Row],[Day High]]/Table2[[#This Row],[Close Price]])-1</f>
        <v>-4.0687754298465162E-3</v>
      </c>
      <c r="AE373" s="2">
        <f>(Table2[[#This Row],[Close Price]]/Table2[[#This Row],[Current Week Low]])-1</f>
        <v>4.1843292766306606E-2</v>
      </c>
      <c r="AF373" s="2">
        <f>(Table2[[#This Row],[Current Week High]]/Table2[[#This Row],[Close Price]])-1</f>
        <v>1.5881349258432875E-2</v>
      </c>
      <c r="AG373" s="2">
        <f>(Table2[[#This Row],[Close Price]]/Table2[[#This Row],[Current Month Low]])-1</f>
        <v>5.675818373811925E-3</v>
      </c>
      <c r="AH373" s="2">
        <f>(Table2[[#This Row],[Current Month High]]/Table2[[#This Row],[Close Price]])-1</f>
        <v>1.5881349258432875E-2</v>
      </c>
      <c r="AI373">
        <v>12.2982018637616</v>
      </c>
      <c r="AJ373">
        <v>50.692246835443001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10296</v>
      </c>
      <c r="AN373">
        <v>-1.77</v>
      </c>
      <c r="AO373" t="s">
        <v>10295</v>
      </c>
      <c r="AP373">
        <v>0.183026732885161</v>
      </c>
      <c r="AQ373">
        <f>(Table2[[#This Row],[Sharpe Ratio]]-AVERAGE(Table2[Sharpe Ratio]))/_xlfn.STDEV.P(Table2[Sharpe Ratio])</f>
        <v>1.4689582340214127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-0.30332159170010908</v>
      </c>
      <c r="AS373">
        <f>_xlfn.RANK.AVG(Table2[[#This Row],[1Y Return vs Nifty Z-Score]],Table2[1Y Return vs Nifty Z-Score])</f>
        <v>583</v>
      </c>
      <c r="AT373">
        <f>_xlfn.RANK.AVG(Table2[[#This Row],[6M Return vs Nifty Z-Score]],Table2[6M Return vs Nifty Z-Score])</f>
        <v>501</v>
      </c>
      <c r="AU373">
        <f>_xlfn.RANK.AVG(Table2[[#This Row],[Sharpe Ratio Z-Score]],Table2[Sharpe Ratio Z-Score])</f>
        <v>53</v>
      </c>
      <c r="AV373">
        <f>(Table2[[#This Row],[Rank 1Y]]+Table2[[#This Row],[Rank 6M]]+Table2[[#This Row],[Rank Sharpe]])/3</f>
        <v>379</v>
      </c>
    </row>
    <row r="374" spans="1:48" x14ac:dyDescent="0.3">
      <c r="A374" t="s">
        <v>741</v>
      </c>
      <c r="B374" t="s">
        <v>742</v>
      </c>
      <c r="C374" t="s">
        <v>10256</v>
      </c>
      <c r="D374" t="s">
        <v>201</v>
      </c>
      <c r="E374">
        <v>22378.5866192299</v>
      </c>
      <c r="F374">
        <v>589.9</v>
      </c>
      <c r="G374">
        <v>-8.2535292004713998</v>
      </c>
      <c r="H374">
        <f>(Table2[[#This Row],[1Y Return vs Nifty]]-AVERAGE(Table2[1Y Return vs Nifty]))/_xlfn.STDEV.P(Table2[1Y Return vs Nifty])</f>
        <v>-0.64276879837521728</v>
      </c>
      <c r="I374">
        <v>-2.4840673769060602</v>
      </c>
      <c r="J374">
        <f>(Table2[[#This Row],[1M Return vs Nifty]]-AVERAGE(Table2[1M Return vs Nifty]))/_xlfn.STDEV.P(Table2[1M Return vs Nifty])</f>
        <v>-0.44609951953023014</v>
      </c>
      <c r="K374">
        <v>7.4968006773330202</v>
      </c>
      <c r="L374">
        <f>(Table2[[#This Row],[6M Return vs Nifty]]-AVERAGE(Table2[6M Return vs Nifty]))/_xlfn.STDEV.P(Table2[6M Return vs Nifty])</f>
        <v>6.7147140538550587E-2</v>
      </c>
      <c r="M374">
        <v>-1.7414523049828801</v>
      </c>
      <c r="N374">
        <f>(Table2[[#This Row],[1W Return vs Nifty]]-AVERAGE(Table2[1W Return vs Nifty]))/_xlfn.STDEV.P(Table2[1W Return vs Nifty])</f>
        <v>-0.62399809521132532</v>
      </c>
      <c r="O374">
        <v>590.14</v>
      </c>
      <c r="P374">
        <v>570.72249856026599</v>
      </c>
      <c r="Q374">
        <v>510.87407538608198</v>
      </c>
      <c r="R374">
        <v>48.748159110677001</v>
      </c>
      <c r="S374" s="2">
        <f>(Table2[[#This Row],[Close Price]]-Table2[[#This Row],[20D EMA]])/Table2[[#This Row],[20D EMA]]</f>
        <v>-4.0668315992816806E-4</v>
      </c>
      <c r="T374" s="2">
        <f>(Table2[[#This Row],[Close Price]]-Table2[[#This Row],[50D EMA]])/Table2[[#This Row],[50D EMA]]</f>
        <v>3.3602147257401176E-2</v>
      </c>
      <c r="U374" s="2">
        <f>(Table2[[#This Row],[Close Price]]-Table2[[#This Row],[200D EMA]])/Table2[[#This Row],[200D EMA]]</f>
        <v>0.154687678278049</v>
      </c>
      <c r="V374">
        <v>0.68370612457535396</v>
      </c>
      <c r="W374">
        <v>580.04999999999995</v>
      </c>
      <c r="X374">
        <v>584.9</v>
      </c>
      <c r="Y374">
        <v>574.79999999999995</v>
      </c>
      <c r="Z374">
        <v>607.9</v>
      </c>
      <c r="AA374">
        <v>584.45000000000005</v>
      </c>
      <c r="AB374">
        <v>593.15</v>
      </c>
      <c r="AC374" s="2">
        <f>(Table2[[#This Row],[Close Price]]/Table2[[#This Row],[Day Low]])-1</f>
        <v>1.6981294715972872E-2</v>
      </c>
      <c r="AD374" s="2">
        <f>(Table2[[#This Row],[Day High]]/Table2[[#This Row],[Close Price]])-1</f>
        <v>-8.4760128835396076E-3</v>
      </c>
      <c r="AE374" s="2">
        <f>(Table2[[#This Row],[Close Price]]/Table2[[#This Row],[Current Week Low]])-1</f>
        <v>2.6270006958942327E-2</v>
      </c>
      <c r="AF374" s="2">
        <f>(Table2[[#This Row],[Current Week High]]/Table2[[#This Row],[Close Price]])-1</f>
        <v>3.0513646380742498E-2</v>
      </c>
      <c r="AG374" s="2">
        <f>(Table2[[#This Row],[Close Price]]/Table2[[#This Row],[Current Month Low]])-1</f>
        <v>9.3250064162886392E-3</v>
      </c>
      <c r="AH374" s="2">
        <f>(Table2[[#This Row],[Current Month High]]/Table2[[#This Row],[Close Price]])-1</f>
        <v>5.509408374300806E-3</v>
      </c>
      <c r="AI374">
        <v>5.5094083743007296</v>
      </c>
      <c r="AJ374">
        <v>45.0098328416912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0.04</v>
      </c>
      <c r="AM374" t="s">
        <v>10296</v>
      </c>
      <c r="AN374">
        <v>-0.33</v>
      </c>
      <c r="AO374" t="s">
        <v>10295</v>
      </c>
      <c r="AP374">
        <v>7.1714283334365997E-2</v>
      </c>
      <c r="AQ374">
        <f>(Table2[[#This Row],[Sharpe Ratio]]-AVERAGE(Table2[Sharpe Ratio]))/_xlfn.STDEV.P(Table2[Sharpe Ratio])</f>
        <v>0.18208354358118167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-1.4636357289970405</v>
      </c>
      <c r="AS374">
        <f>_xlfn.RANK.AVG(Table2[[#This Row],[1Y Return vs Nifty Z-Score]],Table2[1Y Return vs Nifty Z-Score])</f>
        <v>556</v>
      </c>
      <c r="AT374">
        <f>_xlfn.RANK.AVG(Table2[[#This Row],[6M Return vs Nifty Z-Score]],Table2[6M Return vs Nifty Z-Score])</f>
        <v>303</v>
      </c>
      <c r="AU374">
        <f>_xlfn.RANK.AVG(Table2[[#This Row],[Sharpe Ratio Z-Score]],Table2[Sharpe Ratio Z-Score])</f>
        <v>281</v>
      </c>
      <c r="AV374">
        <f>(Table2[[#This Row],[Rank 1Y]]+Table2[[#This Row],[Rank 6M]]+Table2[[#This Row],[Rank Sharpe]])/3</f>
        <v>380</v>
      </c>
    </row>
    <row r="375" spans="1:48" x14ac:dyDescent="0.3">
      <c r="A375" t="s">
        <v>1869</v>
      </c>
      <c r="B375" t="s">
        <v>1870</v>
      </c>
      <c r="C375" t="s">
        <v>626</v>
      </c>
      <c r="D375" t="s">
        <v>465</v>
      </c>
      <c r="E375">
        <v>3771.6113939500001</v>
      </c>
      <c r="F375">
        <v>595.75</v>
      </c>
      <c r="G375">
        <v>10.6848782699906</v>
      </c>
      <c r="H375">
        <f>(Table2[[#This Row],[1Y Return vs Nifty]]-AVERAGE(Table2[1Y Return vs Nifty]))/_xlfn.STDEV.P(Table2[1Y Return vs Nifty])</f>
        <v>-0.37691909838792315</v>
      </c>
      <c r="I375">
        <v>11.607932605543899</v>
      </c>
      <c r="J375">
        <f>(Table2[[#This Row],[1M Return vs Nifty]]-AVERAGE(Table2[1M Return vs Nifty]))/_xlfn.STDEV.P(Table2[1M Return vs Nifty])</f>
        <v>0.94693406461803198</v>
      </c>
      <c r="K375">
        <v>32.575978060469502</v>
      </c>
      <c r="L375">
        <f>(Table2[[#This Row],[6M Return vs Nifty]]-AVERAGE(Table2[6M Return vs Nifty]))/_xlfn.STDEV.P(Table2[6M Return vs Nifty])</f>
        <v>0.92838852552084106</v>
      </c>
      <c r="M375">
        <v>4.9482398356005097</v>
      </c>
      <c r="N375">
        <f>(Table2[[#This Row],[1W Return vs Nifty]]-AVERAGE(Table2[1W Return vs Nifty]))/_xlfn.STDEV.P(Table2[1W Return vs Nifty])</f>
        <v>0.80531583461200107</v>
      </c>
      <c r="O375">
        <v>567.47</v>
      </c>
      <c r="P375">
        <v>534.78160857926105</v>
      </c>
      <c r="Q375">
        <v>461.03305155740401</v>
      </c>
      <c r="R375">
        <v>68.768813287957201</v>
      </c>
      <c r="S375" s="2">
        <f>(Table2[[#This Row],[Close Price]]-Table2[[#This Row],[20D EMA]])/Table2[[#This Row],[20D EMA]]</f>
        <v>4.9835233580629759E-2</v>
      </c>
      <c r="T375" s="2">
        <f>(Table2[[#This Row],[Close Price]]-Table2[[#This Row],[50D EMA]])/Table2[[#This Row],[50D EMA]]</f>
        <v>0.11400614838403274</v>
      </c>
      <c r="U375" s="2">
        <f>(Table2[[#This Row],[Close Price]]-Table2[[#This Row],[200D EMA]])/Table2[[#This Row],[200D EMA]]</f>
        <v>0.29220670402590898</v>
      </c>
      <c r="V375">
        <v>1.2524108398062099</v>
      </c>
      <c r="W375">
        <v>585</v>
      </c>
      <c r="X375">
        <v>610.65</v>
      </c>
      <c r="Y375">
        <v>585.79999999999995</v>
      </c>
      <c r="Z375">
        <v>618.9</v>
      </c>
      <c r="AA375">
        <v>593.1</v>
      </c>
      <c r="AB375">
        <v>614.15</v>
      </c>
      <c r="AC375" s="2">
        <f>(Table2[[#This Row],[Close Price]]/Table2[[#This Row],[Day Low]])-1</f>
        <v>1.8376068376068311E-2</v>
      </c>
      <c r="AD375" s="2">
        <f>(Table2[[#This Row],[Day High]]/Table2[[#This Row],[Close Price]])-1</f>
        <v>2.5010490977759092E-2</v>
      </c>
      <c r="AE375" s="2">
        <f>(Table2[[#This Row],[Close Price]]/Table2[[#This Row],[Current Week Low]])-1</f>
        <v>1.6985319221577422E-2</v>
      </c>
      <c r="AF375" s="2">
        <f>(Table2[[#This Row],[Current Week High]]/Table2[[#This Row],[Close Price]])-1</f>
        <v>3.885858161980682E-2</v>
      </c>
      <c r="AG375" s="2">
        <f>(Table2[[#This Row],[Close Price]]/Table2[[#This Row],[Current Month Low]])-1</f>
        <v>4.4680492328443844E-3</v>
      </c>
      <c r="AH375" s="2">
        <f>(Table2[[#This Row],[Current Month High]]/Table2[[#This Row],[Close Price]])-1</f>
        <v>3.088543852287029E-2</v>
      </c>
      <c r="AI375">
        <v>3.8858581619806798</v>
      </c>
      <c r="AJ375">
        <v>81.079027355622998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0.16</v>
      </c>
      <c r="AM375" t="s">
        <v>10296</v>
      </c>
      <c r="AN375">
        <v>9.49</v>
      </c>
      <c r="AO375" t="s">
        <v>10296</v>
      </c>
      <c r="AP375">
        <v>-1.947411151256E-2</v>
      </c>
      <c r="AQ375">
        <f>(Table2[[#This Row],[Sharpe Ratio]]-AVERAGE(Table2[Sharpe Ratio]))/_xlfn.STDEV.P(Table2[Sharpe Ratio])</f>
        <v>-0.87213849415081746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1.4315808322121335</v>
      </c>
      <c r="AS375">
        <f>_xlfn.RANK.AVG(Table2[[#This Row],[1Y Return vs Nifty Z-Score]],Table2[1Y Return vs Nifty Z-Score])</f>
        <v>429</v>
      </c>
      <c r="AT375">
        <f>_xlfn.RANK.AVG(Table2[[#This Row],[6M Return vs Nifty Z-Score]],Table2[6M Return vs Nifty Z-Score])</f>
        <v>120</v>
      </c>
      <c r="AU375">
        <f>_xlfn.RANK.AVG(Table2[[#This Row],[Sharpe Ratio Z-Score]],Table2[Sharpe Ratio Z-Score])</f>
        <v>591</v>
      </c>
      <c r="AV375">
        <f>(Table2[[#This Row],[Rank 1Y]]+Table2[[#This Row],[Rank 6M]]+Table2[[#This Row],[Rank Sharpe]])/3</f>
        <v>380</v>
      </c>
    </row>
    <row r="376" spans="1:48" x14ac:dyDescent="0.3">
      <c r="A376" t="s">
        <v>260</v>
      </c>
      <c r="B376" t="s">
        <v>261</v>
      </c>
      <c r="C376" t="s">
        <v>10252</v>
      </c>
      <c r="D376" t="s">
        <v>262</v>
      </c>
      <c r="E376">
        <v>104754.45981995</v>
      </c>
      <c r="F376">
        <v>9412.4500000000007</v>
      </c>
      <c r="G376">
        <v>-9.2020857928467495E-2</v>
      </c>
      <c r="H376">
        <f>(Table2[[#This Row],[1Y Return vs Nifty]]-AVERAGE(Table2[1Y Return vs Nifty]))/_xlfn.STDEV.P(Table2[1Y Return vs Nifty])</f>
        <v>-0.5282008470998556</v>
      </c>
      <c r="I376">
        <v>9.4942731374420095</v>
      </c>
      <c r="J376">
        <f>(Table2[[#This Row],[1M Return vs Nifty]]-AVERAGE(Table2[1M Return vs Nifty]))/_xlfn.STDEV.P(Table2[1M Return vs Nifty])</f>
        <v>0.73799291870646433</v>
      </c>
      <c r="K376">
        <v>-2.4377421173566298</v>
      </c>
      <c r="L376">
        <f>(Table2[[#This Row],[6M Return vs Nifty]]-AVERAGE(Table2[6M Return vs Nifty]))/_xlfn.STDEV.P(Table2[6M Return vs Nifty])</f>
        <v>-0.27401394560686365</v>
      </c>
      <c r="M376">
        <v>-0.92017427049623601</v>
      </c>
      <c r="N376">
        <f>(Table2[[#This Row],[1W Return vs Nifty]]-AVERAGE(Table2[1W Return vs Nifty]))/_xlfn.STDEV.P(Table2[1W Return vs Nifty])</f>
        <v>-0.44852452927121716</v>
      </c>
      <c r="O376">
        <v>9502.0499999999993</v>
      </c>
      <c r="P376">
        <v>9093.0531640609606</v>
      </c>
      <c r="Q376">
        <v>8278.6194254685997</v>
      </c>
      <c r="R376">
        <v>40.496523901730598</v>
      </c>
      <c r="S376" s="2">
        <f>(Table2[[#This Row],[Close Price]]-Table2[[#This Row],[20D EMA]])/Table2[[#This Row],[20D EMA]]</f>
        <v>-9.4295441509988417E-3</v>
      </c>
      <c r="T376" s="2">
        <f>(Table2[[#This Row],[Close Price]]-Table2[[#This Row],[50D EMA]])/Table2[[#This Row],[50D EMA]]</f>
        <v>3.5125367703931619E-2</v>
      </c>
      <c r="U376" s="2">
        <f>(Table2[[#This Row],[Close Price]]-Table2[[#This Row],[200D EMA]])/Table2[[#This Row],[200D EMA]]</f>
        <v>0.13695889571191661</v>
      </c>
      <c r="V376">
        <v>0.61808984857949401</v>
      </c>
      <c r="W376">
        <v>9348</v>
      </c>
      <c r="X376">
        <v>9558.25</v>
      </c>
      <c r="Y376">
        <v>9360</v>
      </c>
      <c r="Z376">
        <v>9850</v>
      </c>
      <c r="AA376">
        <v>9360</v>
      </c>
      <c r="AB376">
        <v>9850</v>
      </c>
      <c r="AC376" s="2">
        <f>(Table2[[#This Row],[Close Price]]/Table2[[#This Row],[Day Low]])-1</f>
        <v>6.8945228925973989E-3</v>
      </c>
      <c r="AD376" s="2">
        <f>(Table2[[#This Row],[Day High]]/Table2[[#This Row],[Close Price]])-1</f>
        <v>1.5490122125482619E-2</v>
      </c>
      <c r="AE376" s="2">
        <f>(Table2[[#This Row],[Close Price]]/Table2[[#This Row],[Current Week Low]])-1</f>
        <v>5.6036324786326031E-3</v>
      </c>
      <c r="AF376" s="2">
        <f>(Table2[[#This Row],[Current Week High]]/Table2[[#This Row],[Close Price]])-1</f>
        <v>4.6486302716083339E-2</v>
      </c>
      <c r="AG376" s="2">
        <f>(Table2[[#This Row],[Close Price]]/Table2[[#This Row],[Current Month Low]])-1</f>
        <v>5.6036324786326031E-3</v>
      </c>
      <c r="AH376" s="2">
        <f>(Table2[[#This Row],[Current Month High]]/Table2[[#This Row],[Close Price]])-1</f>
        <v>4.6486302716083339E-2</v>
      </c>
      <c r="AI376">
        <v>7.0390812168988903</v>
      </c>
      <c r="AJ376">
        <v>42.0125529956698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0.01</v>
      </c>
      <c r="AM376" t="s">
        <v>10296</v>
      </c>
      <c r="AN376">
        <v>-5.01</v>
      </c>
      <c r="AO376" t="s">
        <v>10295</v>
      </c>
      <c r="AP376">
        <v>9.2524822206974E-2</v>
      </c>
      <c r="AQ376">
        <f>(Table2[[#This Row],[Sharpe Ratio]]-AVERAGE(Table2[Sharpe Ratio]))/_xlfn.STDEV.P(Table2[Sharpe Ratio])</f>
        <v>0.42267258710376715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-9.0073816167704879E-2</v>
      </c>
      <c r="AS376">
        <f>_xlfn.RANK.AVG(Table2[[#This Row],[1Y Return vs Nifty Z-Score]],Table2[1Y Return vs Nifty Z-Score])</f>
        <v>498</v>
      </c>
      <c r="AT376">
        <f>_xlfn.RANK.AVG(Table2[[#This Row],[6M Return vs Nifty Z-Score]],Table2[6M Return vs Nifty Z-Score])</f>
        <v>416</v>
      </c>
      <c r="AU376">
        <f>_xlfn.RANK.AVG(Table2[[#This Row],[Sharpe Ratio Z-Score]],Table2[Sharpe Ratio Z-Score])</f>
        <v>229</v>
      </c>
      <c r="AV376">
        <f>(Table2[[#This Row],[Rank 1Y]]+Table2[[#This Row],[Rank 6M]]+Table2[[#This Row],[Rank Sharpe]])/3</f>
        <v>381</v>
      </c>
    </row>
    <row r="377" spans="1:48" x14ac:dyDescent="0.3">
      <c r="A377" t="s">
        <v>1209</v>
      </c>
      <c r="B377" t="s">
        <v>1210</v>
      </c>
      <c r="C377" t="s">
        <v>10265</v>
      </c>
      <c r="D377" t="s">
        <v>289</v>
      </c>
      <c r="E377">
        <v>9698.3847785550006</v>
      </c>
      <c r="F377">
        <v>785.95</v>
      </c>
      <c r="G377">
        <v>26.583146186094201</v>
      </c>
      <c r="H377">
        <f>(Table2[[#This Row],[1Y Return vs Nifty]]-AVERAGE(Table2[1Y Return vs Nifty]))/_xlfn.STDEV.P(Table2[1Y Return vs Nifty])</f>
        <v>-0.15374564716686009</v>
      </c>
      <c r="I377">
        <v>10.2198223064947</v>
      </c>
      <c r="J377">
        <f>(Table2[[#This Row],[1M Return vs Nifty]]-AVERAGE(Table2[1M Return vs Nifty]))/_xlfn.STDEV.P(Table2[1M Return vs Nifty])</f>
        <v>0.80971548191253861</v>
      </c>
      <c r="K377">
        <v>9.8004610645145895</v>
      </c>
      <c r="L377">
        <f>(Table2[[#This Row],[6M Return vs Nifty]]-AVERAGE(Table2[6M Return vs Nifty]))/_xlfn.STDEV.P(Table2[6M Return vs Nifty])</f>
        <v>0.14625689888808732</v>
      </c>
      <c r="M377">
        <v>4.2179298927029096</v>
      </c>
      <c r="N377">
        <f>(Table2[[#This Row],[1W Return vs Nifty]]-AVERAGE(Table2[1W Return vs Nifty]))/_xlfn.STDEV.P(Table2[1W Return vs Nifty])</f>
        <v>0.64927843370688443</v>
      </c>
      <c r="O377">
        <v>729.48</v>
      </c>
      <c r="P377">
        <v>697.59070196240805</v>
      </c>
      <c r="Q377">
        <v>650.46422674135101</v>
      </c>
      <c r="R377">
        <v>72.046275046203107</v>
      </c>
      <c r="S377" s="2">
        <f>(Table2[[#This Row],[Close Price]]-Table2[[#This Row],[20D EMA]])/Table2[[#This Row],[20D EMA]]</f>
        <v>7.7411306684213449E-2</v>
      </c>
      <c r="T377" s="2">
        <f>(Table2[[#This Row],[Close Price]]-Table2[[#This Row],[50D EMA]])/Table2[[#This Row],[50D EMA]]</f>
        <v>0.12666352603185002</v>
      </c>
      <c r="U377" s="2">
        <f>(Table2[[#This Row],[Close Price]]-Table2[[#This Row],[200D EMA]])/Table2[[#This Row],[200D EMA]]</f>
        <v>0.20829089085712821</v>
      </c>
      <c r="V377">
        <v>0.89296130140579699</v>
      </c>
      <c r="W377">
        <v>772.8</v>
      </c>
      <c r="X377">
        <v>799</v>
      </c>
      <c r="Y377">
        <v>732.75</v>
      </c>
      <c r="Z377">
        <v>806.9</v>
      </c>
      <c r="AA377">
        <v>776</v>
      </c>
      <c r="AB377">
        <v>806.9</v>
      </c>
      <c r="AC377" s="2">
        <f>(Table2[[#This Row],[Close Price]]/Table2[[#This Row],[Day Low]])-1</f>
        <v>1.7016045548654324E-2</v>
      </c>
      <c r="AD377" s="2">
        <f>(Table2[[#This Row],[Day High]]/Table2[[#This Row],[Close Price]])-1</f>
        <v>1.6604109676187973E-2</v>
      </c>
      <c r="AE377" s="2">
        <f>(Table2[[#This Row],[Close Price]]/Table2[[#This Row],[Current Week Low]])-1</f>
        <v>7.2603207096554101E-2</v>
      </c>
      <c r="AF377" s="2">
        <f>(Table2[[#This Row],[Current Week High]]/Table2[[#This Row],[Close Price]])-1</f>
        <v>2.6655639671734788E-2</v>
      </c>
      <c r="AG377" s="2">
        <f>(Table2[[#This Row],[Close Price]]/Table2[[#This Row],[Current Month Low]])-1</f>
        <v>1.2822164948453674E-2</v>
      </c>
      <c r="AH377" s="2">
        <f>(Table2[[#This Row],[Current Month High]]/Table2[[#This Row],[Close Price]])-1</f>
        <v>2.6655639671734788E-2</v>
      </c>
      <c r="AI377">
        <v>6.5843883198676698</v>
      </c>
      <c r="AJ377">
        <v>59.050895477081802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0.09</v>
      </c>
      <c r="AM377" t="s">
        <v>10296</v>
      </c>
      <c r="AN377">
        <v>11.77</v>
      </c>
      <c r="AO377" t="s">
        <v>10296</v>
      </c>
      <c r="AQ377">
        <f>(Table2[[#This Row],[Sharpe Ratio]]-AVERAGE(Table2[Sharpe Ratio]))/_xlfn.STDEV.P(Table2[Sharpe Ratio])</f>
        <v>-0.64699978481994191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0.80450538252070836</v>
      </c>
      <c r="AS377">
        <f>_xlfn.RANK.AVG(Table2[[#This Row],[1Y Return vs Nifty Z-Score]],Table2[1Y Return vs Nifty Z-Score])</f>
        <v>332</v>
      </c>
      <c r="AT377">
        <f>_xlfn.RANK.AVG(Table2[[#This Row],[6M Return vs Nifty Z-Score]],Table2[6M Return vs Nifty Z-Score])</f>
        <v>277</v>
      </c>
      <c r="AU377">
        <f>_xlfn.RANK.AVG(Table2[[#This Row],[Sharpe Ratio Z-Score]],Table2[Sharpe Ratio Z-Score])</f>
        <v>534.5</v>
      </c>
      <c r="AV377">
        <f>(Table2[[#This Row],[Rank 1Y]]+Table2[[#This Row],[Rank 6M]]+Table2[[#This Row],[Rank Sharpe]])/3</f>
        <v>381.16666666666669</v>
      </c>
    </row>
    <row r="378" spans="1:48" x14ac:dyDescent="0.3">
      <c r="A378" t="s">
        <v>283</v>
      </c>
      <c r="B378" t="s">
        <v>284</v>
      </c>
      <c r="C378" t="s">
        <v>10252</v>
      </c>
      <c r="D378" t="s">
        <v>37</v>
      </c>
      <c r="E378">
        <v>98903.420479969995</v>
      </c>
      <c r="F378">
        <v>2004.35</v>
      </c>
      <c r="G378">
        <v>20.349029187674201</v>
      </c>
      <c r="H378">
        <f>(Table2[[#This Row],[1Y Return vs Nifty]]-AVERAGE(Table2[1Y Return vs Nifty]))/_xlfn.STDEV.P(Table2[1Y Return vs Nifty])</f>
        <v>-0.24125765873914132</v>
      </c>
      <c r="I378">
        <v>9.3585372504640105</v>
      </c>
      <c r="J378">
        <f>(Table2[[#This Row],[1M Return vs Nifty]]-AVERAGE(Table2[1M Return vs Nifty]))/_xlfn.STDEV.P(Table2[1M Return vs Nifty])</f>
        <v>0.72457504690899133</v>
      </c>
      <c r="K378">
        <v>17.2610025742575</v>
      </c>
      <c r="L378">
        <f>(Table2[[#This Row],[6M Return vs Nifty]]-AVERAGE(Table2[6M Return vs Nifty]))/_xlfn.STDEV.P(Table2[6M Return vs Nifty])</f>
        <v>0.4024585678825941</v>
      </c>
      <c r="M378">
        <v>4.1294885185219101</v>
      </c>
      <c r="N378">
        <f>(Table2[[#This Row],[1W Return vs Nifty]]-AVERAGE(Table2[1W Return vs Nifty]))/_xlfn.STDEV.P(Table2[1W Return vs Nifty])</f>
        <v>0.63038212496305701</v>
      </c>
      <c r="O378">
        <v>1908.94</v>
      </c>
      <c r="P378">
        <v>1820.5933434240101</v>
      </c>
      <c r="Q378">
        <v>1625.6911626594499</v>
      </c>
      <c r="R378">
        <v>80.707018593869705</v>
      </c>
      <c r="S378" s="2">
        <f>(Table2[[#This Row],[Close Price]]-Table2[[#This Row],[20D EMA]])/Table2[[#This Row],[20D EMA]]</f>
        <v>4.9980617515479719E-2</v>
      </c>
      <c r="T378" s="2">
        <f>(Table2[[#This Row],[Close Price]]-Table2[[#This Row],[50D EMA]])/Table2[[#This Row],[50D EMA]]</f>
        <v>0.10093229069507453</v>
      </c>
      <c r="U378" s="2">
        <f>(Table2[[#This Row],[Close Price]]-Table2[[#This Row],[200D EMA]])/Table2[[#This Row],[200D EMA]]</f>
        <v>0.23292175416707456</v>
      </c>
      <c r="V378">
        <v>1.1802002592615299</v>
      </c>
      <c r="W378">
        <v>1977</v>
      </c>
      <c r="X378">
        <v>2000.9</v>
      </c>
      <c r="Y378">
        <v>1922.85</v>
      </c>
      <c r="Z378">
        <v>2031</v>
      </c>
      <c r="AA378">
        <v>1993.55</v>
      </c>
      <c r="AB378">
        <v>2031</v>
      </c>
      <c r="AC378" s="2">
        <f>(Table2[[#This Row],[Close Price]]/Table2[[#This Row],[Day Low]])-1</f>
        <v>1.3834092058674807E-2</v>
      </c>
      <c r="AD378" s="2">
        <f>(Table2[[#This Row],[Day High]]/Table2[[#This Row],[Close Price]])-1</f>
        <v>-1.7212562676178766E-3</v>
      </c>
      <c r="AE378" s="2">
        <f>(Table2[[#This Row],[Close Price]]/Table2[[#This Row],[Current Week Low]])-1</f>
        <v>4.2385001430168767E-2</v>
      </c>
      <c r="AF378" s="2">
        <f>(Table2[[#This Row],[Current Week High]]/Table2[[#This Row],[Close Price]])-1</f>
        <v>1.3296081023773443E-2</v>
      </c>
      <c r="AG378" s="2">
        <f>(Table2[[#This Row],[Close Price]]/Table2[[#This Row],[Current Month Low]])-1</f>
        <v>5.4174713450878542E-3</v>
      </c>
      <c r="AH378" s="2">
        <f>(Table2[[#This Row],[Current Month High]]/Table2[[#This Row],[Close Price]])-1</f>
        <v>1.3296081023773443E-2</v>
      </c>
      <c r="AI378">
        <v>1.3296081023773401</v>
      </c>
      <c r="AJ378">
        <v>58.321484992101098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0.08</v>
      </c>
      <c r="AM378" t="s">
        <v>10296</v>
      </c>
      <c r="AN378">
        <v>6.8</v>
      </c>
      <c r="AO378" t="s">
        <v>10296</v>
      </c>
      <c r="AP378">
        <v>-8.9387990564349998E-3</v>
      </c>
      <c r="AQ378">
        <f>(Table2[[#This Row],[Sharpe Ratio]]-AVERAGE(Table2[Sharpe Ratio]))/_xlfn.STDEV.P(Table2[Sharpe Ratio])</f>
        <v>-0.75034055501301933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0.76581752600248176</v>
      </c>
      <c r="AS378">
        <f>_xlfn.RANK.AVG(Table2[[#This Row],[1Y Return vs Nifty Z-Score]],Table2[1Y Return vs Nifty Z-Score])</f>
        <v>370</v>
      </c>
      <c r="AT378">
        <f>_xlfn.RANK.AVG(Table2[[#This Row],[6M Return vs Nifty Z-Score]],Table2[6M Return vs Nifty Z-Score])</f>
        <v>201</v>
      </c>
      <c r="AU378">
        <f>_xlfn.RANK.AVG(Table2[[#This Row],[Sharpe Ratio Z-Score]],Table2[Sharpe Ratio Z-Score])</f>
        <v>573</v>
      </c>
      <c r="AV378">
        <f>(Table2[[#This Row],[Rank 1Y]]+Table2[[#This Row],[Rank 6M]]+Table2[[#This Row],[Rank Sharpe]])/3</f>
        <v>381.33333333333331</v>
      </c>
    </row>
    <row r="379" spans="1:48" x14ac:dyDescent="0.3">
      <c r="A379" t="s">
        <v>1390</v>
      </c>
      <c r="B379" t="s">
        <v>1391</v>
      </c>
      <c r="C379" t="s">
        <v>626</v>
      </c>
      <c r="D379" t="s">
        <v>626</v>
      </c>
      <c r="E379">
        <v>7754.9262651099998</v>
      </c>
      <c r="F379">
        <v>586.70000000000005</v>
      </c>
      <c r="G379">
        <v>51.441310532566803</v>
      </c>
      <c r="H379">
        <f>(Table2[[#This Row],[1Y Return vs Nifty]]-AVERAGE(Table2[1Y Return vs Nifty]))/_xlfn.STDEV.P(Table2[1Y Return vs Nifty])</f>
        <v>0.19520320421105253</v>
      </c>
      <c r="I379">
        <v>1.00289606574021</v>
      </c>
      <c r="J379">
        <f>(Table2[[#This Row],[1M Return vs Nifty]]-AVERAGE(Table2[1M Return vs Nifty]))/_xlfn.STDEV.P(Table2[1M Return vs Nifty])</f>
        <v>-0.10140343747282685</v>
      </c>
      <c r="K379">
        <v>-18.495891642737298</v>
      </c>
      <c r="L379">
        <f>(Table2[[#This Row],[6M Return vs Nifty]]-AVERAGE(Table2[6M Return vs Nifty]))/_xlfn.STDEV.P(Table2[6M Return vs Nifty])</f>
        <v>-0.82546516452885943</v>
      </c>
      <c r="M379">
        <v>6.5502328794541098</v>
      </c>
      <c r="N379">
        <f>(Table2[[#This Row],[1W Return vs Nifty]]-AVERAGE(Table2[1W Return vs Nifty]))/_xlfn.STDEV.P(Table2[1W Return vs Nifty])</f>
        <v>1.1475963050643139</v>
      </c>
      <c r="O379">
        <v>539.91999999999996</v>
      </c>
      <c r="P379">
        <v>517.41439333212202</v>
      </c>
      <c r="Q379">
        <v>492.52717967953203</v>
      </c>
      <c r="R379">
        <v>71.609753857650006</v>
      </c>
      <c r="S379" s="2">
        <f>(Table2[[#This Row],[Close Price]]-Table2[[#This Row],[20D EMA]])/Table2[[#This Row],[20D EMA]]</f>
        <v>8.6642465550452089E-2</v>
      </c>
      <c r="T379" s="2">
        <f>(Table2[[#This Row],[Close Price]]-Table2[[#This Row],[50D EMA]])/Table2[[#This Row],[50D EMA]]</f>
        <v>0.13390738170556543</v>
      </c>
      <c r="U379" s="2">
        <f>(Table2[[#This Row],[Close Price]]-Table2[[#This Row],[200D EMA]])/Table2[[#This Row],[200D EMA]]</f>
        <v>0.19120329639826689</v>
      </c>
      <c r="V379">
        <v>1.7472415520381801</v>
      </c>
      <c r="W379">
        <v>580.20000000000005</v>
      </c>
      <c r="X379">
        <v>597</v>
      </c>
      <c r="Y379">
        <v>549.54999999999995</v>
      </c>
      <c r="Z379">
        <v>597.95000000000005</v>
      </c>
      <c r="AA379">
        <v>571.45000000000005</v>
      </c>
      <c r="AB379">
        <v>597.95000000000005</v>
      </c>
      <c r="AC379" s="2">
        <f>(Table2[[#This Row],[Close Price]]/Table2[[#This Row],[Day Low]])-1</f>
        <v>1.1203033436745891E-2</v>
      </c>
      <c r="AD379" s="2">
        <f>(Table2[[#This Row],[Day High]]/Table2[[#This Row],[Close Price]])-1</f>
        <v>1.7555820692006119E-2</v>
      </c>
      <c r="AE379" s="2">
        <f>(Table2[[#This Row],[Close Price]]/Table2[[#This Row],[Current Week Low]])-1</f>
        <v>6.7600764261668722E-2</v>
      </c>
      <c r="AF379" s="2">
        <f>(Table2[[#This Row],[Current Week High]]/Table2[[#This Row],[Close Price]])-1</f>
        <v>1.9175046872336843E-2</v>
      </c>
      <c r="AG379" s="2">
        <f>(Table2[[#This Row],[Close Price]]/Table2[[#This Row],[Current Month Low]])-1</f>
        <v>2.6686499256277862E-2</v>
      </c>
      <c r="AH379" s="2">
        <f>(Table2[[#This Row],[Current Month High]]/Table2[[#This Row],[Close Price]])-1</f>
        <v>1.9175046872336843E-2</v>
      </c>
      <c r="AI379">
        <v>13.5162774842338</v>
      </c>
      <c r="AJ379">
        <v>85.6939389143852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0.17</v>
      </c>
      <c r="AM379" t="s">
        <v>10296</v>
      </c>
      <c r="AN379">
        <v>14.41</v>
      </c>
      <c r="AO379" t="s">
        <v>10296</v>
      </c>
      <c r="AP379">
        <v>6.197294688511E-2</v>
      </c>
      <c r="AQ379">
        <f>(Table2[[#This Row],[Sharpe Ratio]]-AVERAGE(Table2[Sharpe Ratio]))/_xlfn.STDEV.P(Table2[Sharpe Ratio])</f>
        <v>6.9464700152621808E-2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0.48539560742630194</v>
      </c>
      <c r="AS379">
        <f>_xlfn.RANK.AVG(Table2[[#This Row],[1Y Return vs Nifty Z-Score]],Table2[1Y Return vs Nifty Z-Score])</f>
        <v>238</v>
      </c>
      <c r="AT379">
        <f>_xlfn.RANK.AVG(Table2[[#This Row],[6M Return vs Nifty Z-Score]],Table2[6M Return vs Nifty Z-Score])</f>
        <v>595</v>
      </c>
      <c r="AU379">
        <f>_xlfn.RANK.AVG(Table2[[#This Row],[Sharpe Ratio Z-Score]],Table2[Sharpe Ratio Z-Score])</f>
        <v>311</v>
      </c>
      <c r="AV379">
        <f>(Table2[[#This Row],[Rank 1Y]]+Table2[[#This Row],[Rank 6M]]+Table2[[#This Row],[Rank Sharpe]])/3</f>
        <v>381.33333333333331</v>
      </c>
    </row>
    <row r="380" spans="1:48" x14ac:dyDescent="0.3">
      <c r="A380" t="s">
        <v>166</v>
      </c>
      <c r="B380" t="s">
        <v>167</v>
      </c>
      <c r="C380" t="s">
        <v>6533</v>
      </c>
      <c r="D380" t="s">
        <v>75</v>
      </c>
      <c r="E380">
        <v>163551.39893920001</v>
      </c>
      <c r="F380">
        <v>664</v>
      </c>
      <c r="G380">
        <v>17.120036018497899</v>
      </c>
      <c r="H380">
        <f>(Table2[[#This Row],[1Y Return vs Nifty]]-AVERAGE(Table2[1Y Return vs Nifty]))/_xlfn.STDEV.P(Table2[1Y Return vs Nifty])</f>
        <v>-0.28658495812402468</v>
      </c>
      <c r="I380">
        <v>-1.5972098854424399</v>
      </c>
      <c r="J380">
        <f>(Table2[[#This Row],[1M Return vs Nifty]]-AVERAGE(Table2[1M Return vs Nifty]))/_xlfn.STDEV.P(Table2[1M Return vs Nifty])</f>
        <v>-0.35843117781146155</v>
      </c>
      <c r="K380">
        <v>2.2405752514431798</v>
      </c>
      <c r="L380">
        <f>(Table2[[#This Row],[6M Return vs Nifty]]-AVERAGE(Table2[6M Return vs Nifty]))/_xlfn.STDEV.P(Table2[6M Return vs Nifty])</f>
        <v>-0.11335634234747183</v>
      </c>
      <c r="M380">
        <v>-2.2131488513298101</v>
      </c>
      <c r="N380">
        <f>(Table2[[#This Row],[1W Return vs Nifty]]-AVERAGE(Table2[1W Return vs Nifty]))/_xlfn.STDEV.P(Table2[1W Return vs Nifty])</f>
        <v>-0.72478037788964689</v>
      </c>
      <c r="O380">
        <v>676.94</v>
      </c>
      <c r="P380">
        <v>661.96468658942695</v>
      </c>
      <c r="Q380">
        <v>586.73787135787597</v>
      </c>
      <c r="R380">
        <v>36.885223457405402</v>
      </c>
      <c r="S380" s="2">
        <f>(Table2[[#This Row],[Close Price]]-Table2[[#This Row],[20D EMA]])/Table2[[#This Row],[20D EMA]]</f>
        <v>-1.9115431205129041E-2</v>
      </c>
      <c r="T380" s="2">
        <f>(Table2[[#This Row],[Close Price]]-Table2[[#This Row],[50D EMA]])/Table2[[#This Row],[50D EMA]]</f>
        <v>3.0746555697093009E-3</v>
      </c>
      <c r="U380" s="2">
        <f>(Table2[[#This Row],[Close Price]]-Table2[[#This Row],[200D EMA]])/Table2[[#This Row],[200D EMA]]</f>
        <v>0.13168082786835933</v>
      </c>
      <c r="V380">
        <v>0.78691485900575997</v>
      </c>
      <c r="W380">
        <v>651</v>
      </c>
      <c r="X380">
        <v>662.3</v>
      </c>
      <c r="Y380">
        <v>655</v>
      </c>
      <c r="Z380">
        <v>693.5</v>
      </c>
      <c r="AA380">
        <v>655</v>
      </c>
      <c r="AB380">
        <v>681</v>
      </c>
      <c r="AC380" s="2">
        <f>(Table2[[#This Row],[Close Price]]/Table2[[#This Row],[Day Low]])-1</f>
        <v>1.9969278033794113E-2</v>
      </c>
      <c r="AD380" s="2">
        <f>(Table2[[#This Row],[Day High]]/Table2[[#This Row],[Close Price]])-1</f>
        <v>-2.5602409638555423E-3</v>
      </c>
      <c r="AE380" s="2">
        <f>(Table2[[#This Row],[Close Price]]/Table2[[#This Row],[Current Week Low]])-1</f>
        <v>1.3740458015267132E-2</v>
      </c>
      <c r="AF380" s="2">
        <f>(Table2[[#This Row],[Current Week High]]/Table2[[#This Row],[Close Price]])-1</f>
        <v>4.4427710843373491E-2</v>
      </c>
      <c r="AG380" s="2">
        <f>(Table2[[#This Row],[Close Price]]/Table2[[#This Row],[Current Month Low]])-1</f>
        <v>1.3740458015267132E-2</v>
      </c>
      <c r="AH380" s="2">
        <f>(Table2[[#This Row],[Current Month High]]/Table2[[#This Row],[Close Price]])-1</f>
        <v>2.5602409638554313E-2</v>
      </c>
      <c r="AI380">
        <v>6.4683734939759097</v>
      </c>
      <c r="AJ380">
        <v>64.336097017695806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-0.04</v>
      </c>
      <c r="AM380" t="s">
        <v>10295</v>
      </c>
      <c r="AN380">
        <v>-2.95</v>
      </c>
      <c r="AO380" t="s">
        <v>10295</v>
      </c>
      <c r="AP380">
        <v>3.5989799870266001E-2</v>
      </c>
      <c r="AQ380">
        <f>(Table2[[#This Row],[Sharpe Ratio]]-AVERAGE(Table2[Sharpe Ratio]))/_xlfn.STDEV.P(Table2[Sharpe Ratio])</f>
        <v>-0.23092446930979416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-1.7140773254823989</v>
      </c>
      <c r="AS380">
        <f>_xlfn.RANK.AVG(Table2[[#This Row],[1Y Return vs Nifty Z-Score]],Table2[1Y Return vs Nifty Z-Score])</f>
        <v>391</v>
      </c>
      <c r="AT380">
        <f>_xlfn.RANK.AVG(Table2[[#This Row],[6M Return vs Nifty Z-Score]],Table2[6M Return vs Nifty Z-Score])</f>
        <v>360</v>
      </c>
      <c r="AU380">
        <f>_xlfn.RANK.AVG(Table2[[#This Row],[Sharpe Ratio Z-Score]],Table2[Sharpe Ratio Z-Score])</f>
        <v>396</v>
      </c>
      <c r="AV380">
        <f>(Table2[[#This Row],[Rank 1Y]]+Table2[[#This Row],[Rank 6M]]+Table2[[#This Row],[Rank Sharpe]])/3</f>
        <v>382.33333333333331</v>
      </c>
    </row>
    <row r="381" spans="1:48" x14ac:dyDescent="0.3">
      <c r="A381" t="s">
        <v>422</v>
      </c>
      <c r="B381" t="s">
        <v>423</v>
      </c>
      <c r="C381" t="s">
        <v>10252</v>
      </c>
      <c r="D381" t="s">
        <v>424</v>
      </c>
      <c r="E381">
        <v>57273.592558922901</v>
      </c>
      <c r="F381">
        <v>220.09</v>
      </c>
      <c r="G381">
        <v>-14.5380888764126</v>
      </c>
      <c r="H381">
        <f>(Table2[[#This Row],[1Y Return vs Nifty]]-AVERAGE(Table2[1Y Return vs Nifty]))/_xlfn.STDEV.P(Table2[1Y Return vs Nifty])</f>
        <v>-0.73098890384116322</v>
      </c>
      <c r="I381">
        <v>-8.6095049441456002</v>
      </c>
      <c r="J381">
        <f>(Table2[[#This Row],[1M Return vs Nifty]]-AVERAGE(Table2[1M Return vs Nifty]))/_xlfn.STDEV.P(Table2[1M Return vs Nifty])</f>
        <v>-1.0516161431035305</v>
      </c>
      <c r="K381">
        <v>16.637750835073099</v>
      </c>
      <c r="L381">
        <f>(Table2[[#This Row],[6M Return vs Nifty]]-AVERAGE(Table2[6M Return vs Nifty]))/_xlfn.STDEV.P(Table2[6M Return vs Nifty])</f>
        <v>0.38105554565233846</v>
      </c>
      <c r="M381">
        <v>4.3907224808213501</v>
      </c>
      <c r="N381">
        <f>(Table2[[#This Row],[1W Return vs Nifty]]-AVERAGE(Table2[1W Return vs Nifty]))/_xlfn.STDEV.P(Table2[1W Return vs Nifty])</f>
        <v>0.68619715103763046</v>
      </c>
      <c r="O381">
        <v>224.32</v>
      </c>
      <c r="P381">
        <v>224.61712749618201</v>
      </c>
      <c r="Q381">
        <v>202.29531820103</v>
      </c>
      <c r="R381">
        <v>42.337325050565603</v>
      </c>
      <c r="S381" s="2">
        <f>(Table2[[#This Row],[Close Price]]-Table2[[#This Row],[20D EMA]])/Table2[[#This Row],[20D EMA]]</f>
        <v>-1.8856990014265291E-2</v>
      </c>
      <c r="T381" s="2">
        <f>(Table2[[#This Row],[Close Price]]-Table2[[#This Row],[50D EMA]])/Table2[[#This Row],[50D EMA]]</f>
        <v>-2.0154863285120388E-2</v>
      </c>
      <c r="U381" s="2">
        <f>(Table2[[#This Row],[Close Price]]-Table2[[#This Row],[200D EMA]])/Table2[[#This Row],[200D EMA]]</f>
        <v>8.7963883480914884E-2</v>
      </c>
      <c r="V381">
        <v>0.75187235766277605</v>
      </c>
      <c r="W381">
        <v>208</v>
      </c>
      <c r="X381">
        <v>217.01</v>
      </c>
      <c r="Y381">
        <v>217.43</v>
      </c>
      <c r="Z381">
        <v>229.4</v>
      </c>
      <c r="AA381">
        <v>217.43</v>
      </c>
      <c r="AB381">
        <v>229.4</v>
      </c>
      <c r="AC381" s="2">
        <f>(Table2[[#This Row],[Close Price]]/Table2[[#This Row],[Day Low]])-1</f>
        <v>5.8124999999999982E-2</v>
      </c>
      <c r="AD381" s="2">
        <f>(Table2[[#This Row],[Day High]]/Table2[[#This Row],[Close Price]])-1</f>
        <v>-1.3994275069289852E-2</v>
      </c>
      <c r="AE381" s="2">
        <f>(Table2[[#This Row],[Close Price]]/Table2[[#This Row],[Current Week Low]])-1</f>
        <v>1.2233822379616344E-2</v>
      </c>
      <c r="AF381" s="2">
        <f>(Table2[[#This Row],[Current Week High]]/Table2[[#This Row],[Close Price]])-1</f>
        <v>4.2300876913989649E-2</v>
      </c>
      <c r="AG381" s="2">
        <f>(Table2[[#This Row],[Close Price]]/Table2[[#This Row],[Current Month Low]])-1</f>
        <v>1.2233822379616344E-2</v>
      </c>
      <c r="AH381" s="2">
        <f>(Table2[[#This Row],[Current Month High]]/Table2[[#This Row],[Close Price]])-1</f>
        <v>4.2300876913989649E-2</v>
      </c>
      <c r="AI381">
        <v>12.1813803444045</v>
      </c>
      <c r="AJ381">
        <v>41.993548387096702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-0.09</v>
      </c>
      <c r="AM381" t="s">
        <v>10295</v>
      </c>
      <c r="AN381">
        <v>-2.81</v>
      </c>
      <c r="AO381" t="s">
        <v>10295</v>
      </c>
      <c r="AP381">
        <v>5.1227274756783001E-2</v>
      </c>
      <c r="AQ381">
        <f>(Table2[[#This Row],[Sharpe Ratio]]-AVERAGE(Table2[Sharpe Ratio]))/_xlfn.STDEV.P(Table2[Sharpe Ratio])</f>
        <v>-5.4765191018740562E-2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588</v>
      </c>
      <c r="AT381">
        <f>_xlfn.RANK.AVG(Table2[[#This Row],[6M Return vs Nifty Z-Score]],Table2[6M Return vs Nifty Z-Score])</f>
        <v>204</v>
      </c>
      <c r="AU381">
        <f>_xlfn.RANK.AVG(Table2[[#This Row],[Sharpe Ratio Z-Score]],Table2[Sharpe Ratio Z-Score])</f>
        <v>355</v>
      </c>
      <c r="AV381">
        <f>(Table2[[#This Row],[Rank 1Y]]+Table2[[#This Row],[Rank 6M]]+Table2[[#This Row],[Rank Sharpe]])/3</f>
        <v>382.33333333333331</v>
      </c>
    </row>
    <row r="382" spans="1:48" x14ac:dyDescent="0.3">
      <c r="A382" t="s">
        <v>87</v>
      </c>
      <c r="B382" t="s">
        <v>88</v>
      </c>
      <c r="C382" t="s">
        <v>10261</v>
      </c>
      <c r="D382" t="s">
        <v>89</v>
      </c>
      <c r="E382">
        <v>324963.07949783897</v>
      </c>
      <c r="F382">
        <v>4993.8</v>
      </c>
      <c r="G382">
        <v>6.7703204723367101</v>
      </c>
      <c r="H382">
        <f>(Table2[[#This Row],[1Y Return vs Nifty]]-AVERAGE(Table2[1Y Return vs Nifty]))/_xlfn.STDEV.P(Table2[1Y Return vs Nifty])</f>
        <v>-0.43187007658988397</v>
      </c>
      <c r="I382">
        <v>1.0812256063624299</v>
      </c>
      <c r="J382">
        <f>(Table2[[#This Row],[1M Return vs Nifty]]-AVERAGE(Table2[1M Return vs Nifty]))/_xlfn.STDEV.P(Table2[1M Return vs Nifty])</f>
        <v>-9.3660343458240577E-2</v>
      </c>
      <c r="K382">
        <v>15.8616692797863</v>
      </c>
      <c r="L382">
        <f>(Table2[[#This Row],[6M Return vs Nifty]]-AVERAGE(Table2[6M Return vs Nifty]))/_xlfn.STDEV.P(Table2[6M Return vs Nifty])</f>
        <v>0.3544042108288985</v>
      </c>
      <c r="M382">
        <v>-6.1642748982686397</v>
      </c>
      <c r="N382">
        <f>(Table2[[#This Row],[1W Return vs Nifty]]-AVERAGE(Table2[1W Return vs Nifty]))/_xlfn.STDEV.P(Table2[1W Return vs Nifty])</f>
        <v>-1.5689746066669592</v>
      </c>
      <c r="O382">
        <v>4983.3900000000003</v>
      </c>
      <c r="P382">
        <v>4847.5047325230698</v>
      </c>
      <c r="Q382">
        <v>4376.5412331389798</v>
      </c>
      <c r="R382">
        <v>47.800078665909702</v>
      </c>
      <c r="S382" s="2">
        <f>(Table2[[#This Row],[Close Price]]-Table2[[#This Row],[20D EMA]])/Table2[[#This Row],[20D EMA]]</f>
        <v>2.0889394568757119E-3</v>
      </c>
      <c r="T382" s="2">
        <f>(Table2[[#This Row],[Close Price]]-Table2[[#This Row],[50D EMA]])/Table2[[#This Row],[50D EMA]]</f>
        <v>3.0179499670294364E-2</v>
      </c>
      <c r="U382" s="2">
        <f>(Table2[[#This Row],[Close Price]]-Table2[[#This Row],[200D EMA]])/Table2[[#This Row],[200D EMA]]</f>
        <v>0.14103803299901846</v>
      </c>
      <c r="V382">
        <v>0.88542817214065905</v>
      </c>
      <c r="W382">
        <v>4945.05</v>
      </c>
      <c r="X382">
        <v>4986.5</v>
      </c>
      <c r="Y382">
        <v>4883</v>
      </c>
      <c r="Z382">
        <v>5175.55</v>
      </c>
      <c r="AA382">
        <v>4883</v>
      </c>
      <c r="AB382">
        <v>5008</v>
      </c>
      <c r="AC382" s="2">
        <f>(Table2[[#This Row],[Close Price]]/Table2[[#This Row],[Day Low]])-1</f>
        <v>9.8583431916765552E-3</v>
      </c>
      <c r="AD382" s="2">
        <f>(Table2[[#This Row],[Day High]]/Table2[[#This Row],[Close Price]])-1</f>
        <v>-1.4618126476831916E-3</v>
      </c>
      <c r="AE382" s="2">
        <f>(Table2[[#This Row],[Close Price]]/Table2[[#This Row],[Current Week Low]])-1</f>
        <v>2.2690968666803313E-2</v>
      </c>
      <c r="AF382" s="2">
        <f>(Table2[[#This Row],[Current Week High]]/Table2[[#This Row],[Close Price]])-1</f>
        <v>3.6395129961151795E-2</v>
      </c>
      <c r="AG382" s="2">
        <f>(Table2[[#This Row],[Close Price]]/Table2[[#This Row],[Current Month Low]])-1</f>
        <v>2.2690968666803313E-2</v>
      </c>
      <c r="AH382" s="2">
        <f>(Table2[[#This Row],[Current Month High]]/Table2[[#This Row],[Close Price]])-1</f>
        <v>2.8435259722054962E-3</v>
      </c>
      <c r="AI382">
        <v>4.50959189394848</v>
      </c>
      <c r="AJ382">
        <v>43.037593984962399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-0.04</v>
      </c>
      <c r="AM382" t="s">
        <v>10295</v>
      </c>
      <c r="AN382">
        <v>0.1</v>
      </c>
      <c r="AO382" t="s">
        <v>10296</v>
      </c>
      <c r="AP382">
        <v>1.0234579004856E-2</v>
      </c>
      <c r="AQ382">
        <f>(Table2[[#This Row],[Sharpe Ratio]]-AVERAGE(Table2[Sharpe Ratio]))/_xlfn.STDEV.P(Table2[Sharpe Ratio])</f>
        <v>-0.52867860204289741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-2.2687794179290828</v>
      </c>
      <c r="AS382">
        <f>_xlfn.RANK.AVG(Table2[[#This Row],[1Y Return vs Nifty Z-Score]],Table2[1Y Return vs Nifty Z-Score])</f>
        <v>452</v>
      </c>
      <c r="AT382">
        <f>_xlfn.RANK.AVG(Table2[[#This Row],[6M Return vs Nifty Z-Score]],Table2[6M Return vs Nifty Z-Score])</f>
        <v>212</v>
      </c>
      <c r="AU382">
        <f>_xlfn.RANK.AVG(Table2[[#This Row],[Sharpe Ratio Z-Score]],Table2[Sharpe Ratio Z-Score])</f>
        <v>485</v>
      </c>
      <c r="AV382">
        <f>(Table2[[#This Row],[Rank 1Y]]+Table2[[#This Row],[Rank 6M]]+Table2[[#This Row],[Rank Sharpe]])/3</f>
        <v>383</v>
      </c>
    </row>
    <row r="383" spans="1:48" x14ac:dyDescent="0.3">
      <c r="A383" t="s">
        <v>306</v>
      </c>
      <c r="B383" t="s">
        <v>307</v>
      </c>
      <c r="C383" t="s">
        <v>10252</v>
      </c>
      <c r="D383" t="s">
        <v>262</v>
      </c>
      <c r="E383">
        <v>89336.766529500004</v>
      </c>
      <c r="F383">
        <v>4182.8500000000004</v>
      </c>
      <c r="G383">
        <v>36.886039198543997</v>
      </c>
      <c r="H383">
        <f>(Table2[[#This Row],[1Y Return vs Nifty]]-AVERAGE(Table2[1Y Return vs Nifty]))/_xlfn.STDEV.P(Table2[1Y Return vs Nifty])</f>
        <v>-9.1178044808799923E-3</v>
      </c>
      <c r="I383">
        <v>-0.79921068947476703</v>
      </c>
      <c r="J383">
        <f>(Table2[[#This Row],[1M Return vs Nifty]]-AVERAGE(Table2[1M Return vs Nifty]))/_xlfn.STDEV.P(Table2[1M Return vs Nifty])</f>
        <v>-0.27954672695347799</v>
      </c>
      <c r="K383">
        <v>1.3093492387182499</v>
      </c>
      <c r="L383">
        <f>(Table2[[#This Row],[6M Return vs Nifty]]-AVERAGE(Table2[6M Return vs Nifty]))/_xlfn.STDEV.P(Table2[6M Return vs Nifty])</f>
        <v>-0.14533547661804147</v>
      </c>
      <c r="M383">
        <v>-0.38610186338221097</v>
      </c>
      <c r="N383">
        <f>(Table2[[#This Row],[1W Return vs Nifty]]-AVERAGE(Table2[1W Return vs Nifty]))/_xlfn.STDEV.P(Table2[1W Return vs Nifty])</f>
        <v>-0.33441507326330888</v>
      </c>
      <c r="O383">
        <v>4098.5600000000004</v>
      </c>
      <c r="P383">
        <v>4013.7814983947101</v>
      </c>
      <c r="Q383">
        <v>3552.2624086104802</v>
      </c>
      <c r="R383">
        <v>61.569374354911901</v>
      </c>
      <c r="S383" s="2">
        <f>(Table2[[#This Row],[Close Price]]-Table2[[#This Row],[20D EMA]])/Table2[[#This Row],[20D EMA]]</f>
        <v>2.0565759681449084E-2</v>
      </c>
      <c r="T383" s="2">
        <f>(Table2[[#This Row],[Close Price]]-Table2[[#This Row],[50D EMA]])/Table2[[#This Row],[50D EMA]]</f>
        <v>4.2121999334769046E-2</v>
      </c>
      <c r="U383" s="2">
        <f>(Table2[[#This Row],[Close Price]]-Table2[[#This Row],[200D EMA]])/Table2[[#This Row],[200D EMA]]</f>
        <v>0.1775171760568735</v>
      </c>
      <c r="V383">
        <v>1.25874607723712</v>
      </c>
      <c r="W383">
        <v>4100</v>
      </c>
      <c r="X383">
        <v>4160</v>
      </c>
      <c r="Y383">
        <v>4092.8</v>
      </c>
      <c r="Z383">
        <v>4216.95</v>
      </c>
      <c r="AA383">
        <v>4120.3</v>
      </c>
      <c r="AB383">
        <v>4211.95</v>
      </c>
      <c r="AC383" s="2">
        <f>(Table2[[#This Row],[Close Price]]/Table2[[#This Row],[Day Low]])-1</f>
        <v>2.0207317073170916E-2</v>
      </c>
      <c r="AD383" s="2">
        <f>(Table2[[#This Row],[Day High]]/Table2[[#This Row],[Close Price]])-1</f>
        <v>-5.4627825525659368E-3</v>
      </c>
      <c r="AE383" s="2">
        <f>(Table2[[#This Row],[Close Price]]/Table2[[#This Row],[Current Week Low]])-1</f>
        <v>2.2002052384675563E-2</v>
      </c>
      <c r="AF383" s="2">
        <f>(Table2[[#This Row],[Current Week High]]/Table2[[#This Row],[Close Price]])-1</f>
        <v>8.1523363257107739E-3</v>
      </c>
      <c r="AG383" s="2">
        <f>(Table2[[#This Row],[Close Price]]/Table2[[#This Row],[Current Month Low]])-1</f>
        <v>1.5180933427177745E-2</v>
      </c>
      <c r="AH383" s="2">
        <f>(Table2[[#This Row],[Current Month High]]/Table2[[#This Row],[Close Price]])-1</f>
        <v>6.9569790932018094E-3</v>
      </c>
      <c r="AI383">
        <v>2.7146562750277798</v>
      </c>
      <c r="AJ383">
        <v>76.376209651915403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0.03</v>
      </c>
      <c r="AM383" t="s">
        <v>10296</v>
      </c>
      <c r="AN383">
        <v>-0.32</v>
      </c>
      <c r="AO383" t="s">
        <v>10295</v>
      </c>
      <c r="AP383">
        <v>7.1916157702900003E-3</v>
      </c>
      <c r="AQ383">
        <f>(Table2[[#This Row],[Sharpe Ratio]]-AVERAGE(Table2[Sharpe Ratio]))/_xlfn.STDEV.P(Table2[Sharpe Ratio])</f>
        <v>-0.56385806657095261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-1.332273147886661</v>
      </c>
      <c r="AS383">
        <f>_xlfn.RANK.AVG(Table2[[#This Row],[1Y Return vs Nifty Z-Score]],Table2[1Y Return vs Nifty Z-Score])</f>
        <v>287</v>
      </c>
      <c r="AT383">
        <f>_xlfn.RANK.AVG(Table2[[#This Row],[6M Return vs Nifty Z-Score]],Table2[6M Return vs Nifty Z-Score])</f>
        <v>369</v>
      </c>
      <c r="AU383">
        <f>_xlfn.RANK.AVG(Table2[[#This Row],[Sharpe Ratio Z-Score]],Table2[Sharpe Ratio Z-Score])</f>
        <v>493</v>
      </c>
      <c r="AV383">
        <f>(Table2[[#This Row],[Rank 1Y]]+Table2[[#This Row],[Rank 6M]]+Table2[[#This Row],[Rank Sharpe]])/3</f>
        <v>383</v>
      </c>
    </row>
    <row r="384" spans="1:48" x14ac:dyDescent="0.3">
      <c r="A384" t="s">
        <v>1217</v>
      </c>
      <c r="B384" t="s">
        <v>1218</v>
      </c>
      <c r="C384" t="s">
        <v>10265</v>
      </c>
      <c r="D384" t="s">
        <v>548</v>
      </c>
      <c r="E384">
        <v>9677.8586422899898</v>
      </c>
      <c r="F384">
        <v>612.54999999999995</v>
      </c>
      <c r="G384">
        <v>17.760386546653798</v>
      </c>
      <c r="H384">
        <f>(Table2[[#This Row],[1Y Return vs Nifty]]-AVERAGE(Table2[1Y Return vs Nifty]))/_xlfn.STDEV.P(Table2[1Y Return vs Nifty])</f>
        <v>-0.27759597654981005</v>
      </c>
      <c r="I384">
        <v>13.053641526343201</v>
      </c>
      <c r="J384">
        <f>(Table2[[#This Row],[1M Return vs Nifty]]-AVERAGE(Table2[1M Return vs Nifty]))/_xlfn.STDEV.P(Table2[1M Return vs Nifty])</f>
        <v>1.0898464320665335</v>
      </c>
      <c r="K384">
        <v>26.5885078740301</v>
      </c>
      <c r="L384">
        <f>(Table2[[#This Row],[6M Return vs Nifty]]-AVERAGE(Table2[6M Return vs Nifty]))/_xlfn.STDEV.P(Table2[6M Return vs Nifty])</f>
        <v>0.72277344344974259</v>
      </c>
      <c r="M384">
        <v>2.77281621591063</v>
      </c>
      <c r="N384">
        <f>(Table2[[#This Row],[1W Return vs Nifty]]-AVERAGE(Table2[1W Return vs Nifty]))/_xlfn.STDEV.P(Table2[1W Return vs Nifty])</f>
        <v>0.34051667531641822</v>
      </c>
      <c r="O384">
        <v>580.66</v>
      </c>
      <c r="P384">
        <v>553.82195079220003</v>
      </c>
      <c r="Q384">
        <v>505.19154260665601</v>
      </c>
      <c r="R384">
        <v>72.680408072628097</v>
      </c>
      <c r="S384" s="2">
        <f>(Table2[[#This Row],[Close Price]]-Table2[[#This Row],[20D EMA]])/Table2[[#This Row],[20D EMA]]</f>
        <v>5.4920263148830618E-2</v>
      </c>
      <c r="T384" s="2">
        <f>(Table2[[#This Row],[Close Price]]-Table2[[#This Row],[50D EMA]])/Table2[[#This Row],[50D EMA]]</f>
        <v>0.10604138951840737</v>
      </c>
      <c r="U384" s="2">
        <f>(Table2[[#This Row],[Close Price]]-Table2[[#This Row],[200D EMA]])/Table2[[#This Row],[200D EMA]]</f>
        <v>0.21251040118249492</v>
      </c>
      <c r="V384">
        <v>1.42267584444783</v>
      </c>
      <c r="W384">
        <v>600.1</v>
      </c>
      <c r="X384">
        <v>624.85</v>
      </c>
      <c r="Y384">
        <v>597</v>
      </c>
      <c r="Z384">
        <v>627.29999999999995</v>
      </c>
      <c r="AA384">
        <v>606</v>
      </c>
      <c r="AB384">
        <v>627.25</v>
      </c>
      <c r="AC384" s="2">
        <f>(Table2[[#This Row],[Close Price]]/Table2[[#This Row],[Day Low]])-1</f>
        <v>2.0746542242959354E-2</v>
      </c>
      <c r="AD384" s="2">
        <f>(Table2[[#This Row],[Day High]]/Table2[[#This Row],[Close Price]])-1</f>
        <v>2.0079993469920954E-2</v>
      </c>
      <c r="AE384" s="2">
        <f>(Table2[[#This Row],[Close Price]]/Table2[[#This Row],[Current Week Low]])-1</f>
        <v>2.604690117252928E-2</v>
      </c>
      <c r="AF384" s="2">
        <f>(Table2[[#This Row],[Current Week High]]/Table2[[#This Row],[Close Price]])-1</f>
        <v>2.4079666965961977E-2</v>
      </c>
      <c r="AG384" s="2">
        <f>(Table2[[#This Row],[Close Price]]/Table2[[#This Row],[Current Month Low]])-1</f>
        <v>1.0808580858085781E-2</v>
      </c>
      <c r="AH384" s="2">
        <f>(Table2[[#This Row],[Current Month High]]/Table2[[#This Row],[Close Price]])-1</f>
        <v>2.3998040976246804E-2</v>
      </c>
      <c r="AI384">
        <v>2.4079666965961901</v>
      </c>
      <c r="AJ384">
        <v>50.818663055521299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7.0000000000000007E-2</v>
      </c>
      <c r="AM384" t="s">
        <v>10296</v>
      </c>
      <c r="AN384">
        <v>4.8899999999999997</v>
      </c>
      <c r="AO384" t="s">
        <v>10296</v>
      </c>
      <c r="AP384">
        <v>-3.1169656925977E-2</v>
      </c>
      <c r="AQ384">
        <f>(Table2[[#This Row],[Sharpe Ratio]]-AVERAGE(Table2[Sharpe Ratio]))/_xlfn.STDEV.P(Table2[Sharpe Ratio])</f>
        <v>-1.0073497975059971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0.86819077677688727</v>
      </c>
      <c r="AS384">
        <f>_xlfn.RANK.AVG(Table2[[#This Row],[1Y Return vs Nifty Z-Score]],Table2[1Y Return vs Nifty Z-Score])</f>
        <v>387</v>
      </c>
      <c r="AT384">
        <f>_xlfn.RANK.AVG(Table2[[#This Row],[6M Return vs Nifty Z-Score]],Table2[6M Return vs Nifty Z-Score])</f>
        <v>143</v>
      </c>
      <c r="AU384">
        <f>_xlfn.RANK.AVG(Table2[[#This Row],[Sharpe Ratio Z-Score]],Table2[Sharpe Ratio Z-Score])</f>
        <v>620</v>
      </c>
      <c r="AV384">
        <f>(Table2[[#This Row],[Rank 1Y]]+Table2[[#This Row],[Rank 6M]]+Table2[[#This Row],[Rank Sharpe]])/3</f>
        <v>383.33333333333331</v>
      </c>
    </row>
    <row r="385" spans="1:48" x14ac:dyDescent="0.3">
      <c r="A385" t="s">
        <v>860</v>
      </c>
      <c r="B385" t="s">
        <v>861</v>
      </c>
      <c r="C385" t="s">
        <v>626</v>
      </c>
      <c r="D385" t="s">
        <v>626</v>
      </c>
      <c r="E385">
        <v>17970.905668240001</v>
      </c>
      <c r="F385">
        <v>186.8</v>
      </c>
      <c r="G385">
        <v>36.2587111292816</v>
      </c>
      <c r="H385">
        <f>(Table2[[#This Row],[1Y Return vs Nifty]]-AVERAGE(Table2[1Y Return vs Nifty]))/_xlfn.STDEV.P(Table2[1Y Return vs Nifty])</f>
        <v>-1.7923982047137011E-2</v>
      </c>
      <c r="I385">
        <v>15.8004445317669</v>
      </c>
      <c r="J385">
        <f>(Table2[[#This Row],[1M Return vs Nifty]]-AVERAGE(Table2[1M Return vs Nifty]))/_xlfn.STDEV.P(Table2[1M Return vs Nifty])</f>
        <v>1.3613755862220787</v>
      </c>
      <c r="K385">
        <v>-0.77528667166208698</v>
      </c>
      <c r="L385">
        <f>(Table2[[#This Row],[6M Return vs Nifty]]-AVERAGE(Table2[6M Return vs Nifty]))/_xlfn.STDEV.P(Table2[6M Return vs Nifty])</f>
        <v>-0.21692373851402413</v>
      </c>
      <c r="M385">
        <v>1.8362345246079199</v>
      </c>
      <c r="N385">
        <f>(Table2[[#This Row],[1W Return vs Nifty]]-AVERAGE(Table2[1W Return vs Nifty]))/_xlfn.STDEV.P(Table2[1W Return vs Nifty])</f>
        <v>0.14040742818449978</v>
      </c>
      <c r="O385">
        <v>173.83</v>
      </c>
      <c r="P385">
        <v>161.728815437761</v>
      </c>
      <c r="Q385">
        <v>145.52453396259301</v>
      </c>
      <c r="R385">
        <v>68.758702401591194</v>
      </c>
      <c r="S385" s="2">
        <f>(Table2[[#This Row],[Close Price]]-Table2[[#This Row],[20D EMA]])/Table2[[#This Row],[20D EMA]]</f>
        <v>7.4613127768509452E-2</v>
      </c>
      <c r="T385" s="2">
        <f>(Table2[[#This Row],[Close Price]]-Table2[[#This Row],[50D EMA]])/Table2[[#This Row],[50D EMA]]</f>
        <v>0.15501989855287907</v>
      </c>
      <c r="U385" s="2">
        <f>(Table2[[#This Row],[Close Price]]-Table2[[#This Row],[200D EMA]])/Table2[[#This Row],[200D EMA]]</f>
        <v>0.28363235334611575</v>
      </c>
      <c r="V385">
        <v>2.0645633254661102</v>
      </c>
      <c r="W385">
        <v>182.5</v>
      </c>
      <c r="X385">
        <v>186.74</v>
      </c>
      <c r="Y385">
        <v>182.25</v>
      </c>
      <c r="Z385">
        <v>191</v>
      </c>
      <c r="AA385">
        <v>182.25</v>
      </c>
      <c r="AB385">
        <v>190.6</v>
      </c>
      <c r="AC385" s="2">
        <f>(Table2[[#This Row],[Close Price]]/Table2[[#This Row],[Day Low]])-1</f>
        <v>2.3561643835616541E-2</v>
      </c>
      <c r="AD385" s="2">
        <f>(Table2[[#This Row],[Day High]]/Table2[[#This Row],[Close Price]])-1</f>
        <v>-3.2119914346895317E-4</v>
      </c>
      <c r="AE385" s="2">
        <f>(Table2[[#This Row],[Close Price]]/Table2[[#This Row],[Current Week Low]])-1</f>
        <v>2.4965706447187985E-2</v>
      </c>
      <c r="AF385" s="2">
        <f>(Table2[[#This Row],[Current Week High]]/Table2[[#This Row],[Close Price]])-1</f>
        <v>2.24839400428265E-2</v>
      </c>
      <c r="AG385" s="2">
        <f>(Table2[[#This Row],[Close Price]]/Table2[[#This Row],[Current Month Low]])-1</f>
        <v>2.4965706447187985E-2</v>
      </c>
      <c r="AH385" s="2">
        <f>(Table2[[#This Row],[Current Month High]]/Table2[[#This Row],[Close Price]])-1</f>
        <v>2.0342612419700146E-2</v>
      </c>
      <c r="AI385">
        <v>2.24839400428265</v>
      </c>
      <c r="AJ385">
        <v>72.245274319963102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0.18</v>
      </c>
      <c r="AM385" t="s">
        <v>10296</v>
      </c>
      <c r="AN385">
        <v>10.25</v>
      </c>
      <c r="AO385" t="s">
        <v>10296</v>
      </c>
      <c r="AP385">
        <v>1.5373901584683001E-2</v>
      </c>
      <c r="AQ385">
        <f>(Table2[[#This Row],[Sharpe Ratio]]-AVERAGE(Table2[Sharpe Ratio]))/_xlfn.STDEV.P(Table2[Sharpe Ratio])</f>
        <v>-0.46926328793673039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0.79767200590868692</v>
      </c>
      <c r="AS385">
        <f>_xlfn.RANK.AVG(Table2[[#This Row],[1Y Return vs Nifty Z-Score]],Table2[1Y Return vs Nifty Z-Score])</f>
        <v>289</v>
      </c>
      <c r="AT385">
        <f>_xlfn.RANK.AVG(Table2[[#This Row],[6M Return vs Nifty Z-Score]],Table2[6M Return vs Nifty Z-Score])</f>
        <v>392</v>
      </c>
      <c r="AU385">
        <f>_xlfn.RANK.AVG(Table2[[#This Row],[Sharpe Ratio Z-Score]],Table2[Sharpe Ratio Z-Score])</f>
        <v>470</v>
      </c>
      <c r="AV385">
        <f>(Table2[[#This Row],[Rank 1Y]]+Table2[[#This Row],[Rank 6M]]+Table2[[#This Row],[Rank Sharpe]])/3</f>
        <v>383.66666666666669</v>
      </c>
    </row>
    <row r="386" spans="1:48" x14ac:dyDescent="0.3">
      <c r="A386" t="s">
        <v>1431</v>
      </c>
      <c r="B386" t="s">
        <v>1432</v>
      </c>
      <c r="C386" t="s">
        <v>10255</v>
      </c>
      <c r="D386" t="s">
        <v>46</v>
      </c>
      <c r="E386">
        <v>7339.2492564449904</v>
      </c>
      <c r="F386">
        <v>197.69</v>
      </c>
      <c r="G386">
        <v>23.363268130557699</v>
      </c>
      <c r="H386">
        <f>(Table2[[#This Row],[1Y Return vs Nifty]]-AVERAGE(Table2[1Y Return vs Nifty]))/_xlfn.STDEV.P(Table2[1Y Return vs Nifty])</f>
        <v>-0.19894499227521459</v>
      </c>
      <c r="I386">
        <v>-0.24162123562944399</v>
      </c>
      <c r="J386">
        <f>(Table2[[#This Row],[1M Return vs Nifty]]-AVERAGE(Table2[1M Return vs Nifty]))/_xlfn.STDEV.P(Table2[1M Return vs Nifty])</f>
        <v>-0.22442745102807579</v>
      </c>
      <c r="K386">
        <v>-32.103290729344799</v>
      </c>
      <c r="L386">
        <f>(Table2[[#This Row],[6M Return vs Nifty]]-AVERAGE(Table2[6M Return vs Nifty]))/_xlfn.STDEV.P(Table2[6M Return vs Nifty])</f>
        <v>-1.2927554211557277</v>
      </c>
      <c r="M386">
        <v>1.2823269312299499</v>
      </c>
      <c r="N386">
        <f>(Table2[[#This Row],[1W Return vs Nifty]]-AVERAGE(Table2[1W Return vs Nifty]))/_xlfn.STDEV.P(Table2[1W Return vs Nifty])</f>
        <v>2.2060003159197383E-2</v>
      </c>
      <c r="O386">
        <v>200.38</v>
      </c>
      <c r="P386">
        <v>199.88777059666799</v>
      </c>
      <c r="Q386">
        <v>189.804784368355</v>
      </c>
      <c r="R386">
        <v>43.772335888445298</v>
      </c>
      <c r="S386" s="2">
        <f>(Table2[[#This Row],[Close Price]]-Table2[[#This Row],[20D EMA]])/Table2[[#This Row],[20D EMA]]</f>
        <v>-1.3424493462421389E-2</v>
      </c>
      <c r="T386" s="2">
        <f>(Table2[[#This Row],[Close Price]]-Table2[[#This Row],[50D EMA]])/Table2[[#This Row],[50D EMA]]</f>
        <v>-1.0995022807586553E-2</v>
      </c>
      <c r="U386" s="2">
        <f>(Table2[[#This Row],[Close Price]]-Table2[[#This Row],[200D EMA]])/Table2[[#This Row],[200D EMA]]</f>
        <v>4.1543819129143358E-2</v>
      </c>
      <c r="V386">
        <v>1.65720878927509</v>
      </c>
      <c r="W386">
        <v>194.4</v>
      </c>
      <c r="X386">
        <v>198.75</v>
      </c>
      <c r="Y386">
        <v>196.4</v>
      </c>
      <c r="Z386">
        <v>218.8</v>
      </c>
      <c r="AA386">
        <v>196.4</v>
      </c>
      <c r="AB386">
        <v>204.4</v>
      </c>
      <c r="AC386" s="2">
        <f>(Table2[[#This Row],[Close Price]]/Table2[[#This Row],[Day Low]])-1</f>
        <v>1.6923868312757051E-2</v>
      </c>
      <c r="AD386" s="2">
        <f>(Table2[[#This Row],[Day High]]/Table2[[#This Row],[Close Price]])-1</f>
        <v>5.3619302949061698E-3</v>
      </c>
      <c r="AE386" s="2">
        <f>(Table2[[#This Row],[Close Price]]/Table2[[#This Row],[Current Week Low]])-1</f>
        <v>6.568228105906293E-3</v>
      </c>
      <c r="AF386" s="2">
        <f>(Table2[[#This Row],[Current Week High]]/Table2[[#This Row],[Close Price]])-1</f>
        <v>0.1067833476655371</v>
      </c>
      <c r="AG386" s="2">
        <f>(Table2[[#This Row],[Close Price]]/Table2[[#This Row],[Current Month Low]])-1</f>
        <v>6.568228105906293E-3</v>
      </c>
      <c r="AH386" s="2">
        <f>(Table2[[#This Row],[Current Month High]]/Table2[[#This Row],[Close Price]])-1</f>
        <v>3.3942030451717287E-2</v>
      </c>
      <c r="AI386">
        <v>26.106530426425198</v>
      </c>
      <c r="AJ386">
        <v>52.186297151655097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-0.15</v>
      </c>
      <c r="AM386" t="s">
        <v>10295</v>
      </c>
      <c r="AN386">
        <v>0.95</v>
      </c>
      <c r="AO386" t="s">
        <v>10296</v>
      </c>
      <c r="AP386">
        <v>0.14873144271925701</v>
      </c>
      <c r="AQ386">
        <f>(Table2[[#This Row],[Sharpe Ratio]]-AVERAGE(Table2[Sharpe Ratio]))/_xlfn.STDEV.P(Table2[Sharpe Ratio])</f>
        <v>1.0724730152169686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-0.62159484608285209</v>
      </c>
      <c r="AS386">
        <f>_xlfn.RANK.AVG(Table2[[#This Row],[1Y Return vs Nifty Z-Score]],Table2[1Y Return vs Nifty Z-Score])</f>
        <v>351</v>
      </c>
      <c r="AT386">
        <f>_xlfn.RANK.AVG(Table2[[#This Row],[6M Return vs Nifty Z-Score]],Table2[6M Return vs Nifty Z-Score])</f>
        <v>692</v>
      </c>
      <c r="AU386">
        <f>_xlfn.RANK.AVG(Table2[[#This Row],[Sharpe Ratio Z-Score]],Table2[Sharpe Ratio Z-Score])</f>
        <v>110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1762</v>
      </c>
      <c r="B387" t="s">
        <v>1763</v>
      </c>
      <c r="C387" t="s">
        <v>10256</v>
      </c>
      <c r="D387" t="s">
        <v>257</v>
      </c>
      <c r="E387">
        <v>4369.8243071999996</v>
      </c>
      <c r="F387">
        <v>1392</v>
      </c>
      <c r="G387">
        <v>2.3969603622044602</v>
      </c>
      <c r="H387">
        <f>(Table2[[#This Row],[1Y Return vs Nifty]]-AVERAGE(Table2[1Y Return vs Nifty]))/_xlfn.STDEV.P(Table2[1Y Return vs Nifty])</f>
        <v>-0.49326153598415667</v>
      </c>
      <c r="I387">
        <v>-5.2821421322150703</v>
      </c>
      <c r="J387">
        <f>(Table2[[#This Row],[1M Return vs Nifty]]-AVERAGE(Table2[1M Return vs Nifty]))/_xlfn.STDEV.P(Table2[1M Return vs Nifty])</f>
        <v>-0.72269702946190617</v>
      </c>
      <c r="K387">
        <v>-7.28045891697694</v>
      </c>
      <c r="L387">
        <f>(Table2[[#This Row],[6M Return vs Nifty]]-AVERAGE(Table2[6M Return vs Nifty]))/_xlfn.STDEV.P(Table2[6M Return vs Nifty])</f>
        <v>-0.44031717237802798</v>
      </c>
      <c r="M387">
        <v>-0.87721521865104102</v>
      </c>
      <c r="N387">
        <f>(Table2[[#This Row],[1W Return vs Nifty]]-AVERAGE(Table2[1W Return vs Nifty]))/_xlfn.STDEV.P(Table2[1W Return vs Nifty])</f>
        <v>-0.43934593481216261</v>
      </c>
      <c r="O387">
        <v>1416.96</v>
      </c>
      <c r="P387">
        <v>1368.21258833091</v>
      </c>
      <c r="Q387">
        <v>1236.83485685133</v>
      </c>
      <c r="R387">
        <v>38.6339768777353</v>
      </c>
      <c r="S387" s="2">
        <f>(Table2[[#This Row],[Close Price]]-Table2[[#This Row],[20D EMA]])/Table2[[#This Row],[20D EMA]]</f>
        <v>-1.7615176151761544E-2</v>
      </c>
      <c r="T387" s="2">
        <f>(Table2[[#This Row],[Close Price]]-Table2[[#This Row],[50D EMA]])/Table2[[#This Row],[50D EMA]]</f>
        <v>1.7385757061414285E-2</v>
      </c>
      <c r="U387" s="2">
        <f>(Table2[[#This Row],[Close Price]]-Table2[[#This Row],[200D EMA]])/Table2[[#This Row],[200D EMA]]</f>
        <v>0.12545340413810896</v>
      </c>
      <c r="V387">
        <v>0.85077330474692403</v>
      </c>
      <c r="W387">
        <v>1365.9</v>
      </c>
      <c r="X387">
        <v>1398.95</v>
      </c>
      <c r="Y387">
        <v>1386.4</v>
      </c>
      <c r="Z387">
        <v>1490.55</v>
      </c>
      <c r="AA387">
        <v>1386.4</v>
      </c>
      <c r="AB387">
        <v>1440.55</v>
      </c>
      <c r="AC387" s="2">
        <f>(Table2[[#This Row],[Close Price]]/Table2[[#This Row],[Day Low]])-1</f>
        <v>1.9108280254777066E-2</v>
      </c>
      <c r="AD387" s="2">
        <f>(Table2[[#This Row],[Day High]]/Table2[[#This Row],[Close Price]])-1</f>
        <v>4.992816091954122E-3</v>
      </c>
      <c r="AE387" s="2">
        <f>(Table2[[#This Row],[Close Price]]/Table2[[#This Row],[Current Week Low]])-1</f>
        <v>4.0392383150604783E-3</v>
      </c>
      <c r="AF387" s="2">
        <f>(Table2[[#This Row],[Current Week High]]/Table2[[#This Row],[Close Price]])-1</f>
        <v>7.0797413793103336E-2</v>
      </c>
      <c r="AG387" s="2">
        <f>(Table2[[#This Row],[Close Price]]/Table2[[#This Row],[Current Month Low]])-1</f>
        <v>4.0392383150604783E-3</v>
      </c>
      <c r="AH387" s="2">
        <f>(Table2[[#This Row],[Current Month High]]/Table2[[#This Row],[Close Price]])-1</f>
        <v>3.4877873563218253E-2</v>
      </c>
      <c r="AI387">
        <v>9.6695402298850404</v>
      </c>
      <c r="AJ387">
        <v>44.413320883909101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-7.0000000000000007E-2</v>
      </c>
      <c r="AM387" t="s">
        <v>10295</v>
      </c>
      <c r="AN387">
        <v>-4.16</v>
      </c>
      <c r="AO387" t="s">
        <v>10295</v>
      </c>
      <c r="AP387">
        <v>0.10586780992500699</v>
      </c>
      <c r="AQ387">
        <f>(Table2[[#This Row],[Sharpe Ratio]]-AVERAGE(Table2[Sharpe Ratio]))/_xlfn.STDEV.P(Table2[Sharpe Ratio])</f>
        <v>0.57692984456674323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-1.5186918280695103</v>
      </c>
      <c r="AS387">
        <f>_xlfn.RANK.AVG(Table2[[#This Row],[1Y Return vs Nifty Z-Score]],Table2[1Y Return vs Nifty Z-Score])</f>
        <v>483</v>
      </c>
      <c r="AT387">
        <f>_xlfn.RANK.AVG(Table2[[#This Row],[6M Return vs Nifty Z-Score]],Table2[6M Return vs Nifty Z-Score])</f>
        <v>478</v>
      </c>
      <c r="AU387">
        <f>_xlfn.RANK.AVG(Table2[[#This Row],[Sharpe Ratio Z-Score]],Table2[Sharpe Ratio Z-Score])</f>
        <v>200</v>
      </c>
      <c r="AV387">
        <f>(Table2[[#This Row],[Rank 1Y]]+Table2[[#This Row],[Rank 6M]]+Table2[[#This Row],[Rank Sharpe]])/3</f>
        <v>387</v>
      </c>
    </row>
    <row r="388" spans="1:48" x14ac:dyDescent="0.3">
      <c r="A388" t="s">
        <v>1646</v>
      </c>
      <c r="B388" t="s">
        <v>1647</v>
      </c>
      <c r="C388" t="s">
        <v>10255</v>
      </c>
      <c r="D388" t="s">
        <v>46</v>
      </c>
      <c r="E388">
        <v>5136.8980148849996</v>
      </c>
      <c r="F388">
        <v>742.35</v>
      </c>
      <c r="G388">
        <v>41.647574979281003</v>
      </c>
      <c r="H388">
        <f>(Table2[[#This Row],[1Y Return vs Nifty]]-AVERAGE(Table2[1Y Return vs Nifty]))/_xlfn.STDEV.P(Table2[1Y Return vs Nifty])</f>
        <v>5.7722707888601697E-2</v>
      </c>
      <c r="I388">
        <v>26.8811844626095</v>
      </c>
      <c r="J388">
        <f>(Table2[[#This Row],[1M Return vs Nifty]]-AVERAGE(Table2[1M Return vs Nifty]))/_xlfn.STDEV.P(Table2[1M Return vs Nifty])</f>
        <v>2.4567376980656839</v>
      </c>
      <c r="K388">
        <v>-40.445022976147499</v>
      </c>
      <c r="L388">
        <f>(Table2[[#This Row],[6M Return vs Nifty]]-AVERAGE(Table2[6M Return vs Nifty]))/_xlfn.STDEV.P(Table2[6M Return vs Nifty])</f>
        <v>-1.5792179682972682</v>
      </c>
      <c r="M388">
        <v>1.6644274097776099</v>
      </c>
      <c r="N388">
        <f>(Table2[[#This Row],[1W Return vs Nifty]]-AVERAGE(Table2[1W Return vs Nifty]))/_xlfn.STDEV.P(Table2[1W Return vs Nifty])</f>
        <v>0.10369926623785709</v>
      </c>
      <c r="O388">
        <v>687.2</v>
      </c>
      <c r="P388">
        <v>626.87508071368495</v>
      </c>
      <c r="Q388">
        <v>589.41135751186005</v>
      </c>
      <c r="R388">
        <v>61.505920709313898</v>
      </c>
      <c r="S388" s="2">
        <f>(Table2[[#This Row],[Close Price]]-Table2[[#This Row],[20D EMA]])/Table2[[#This Row],[20D EMA]]</f>
        <v>8.0253201396973187E-2</v>
      </c>
      <c r="T388" s="2">
        <f>(Table2[[#This Row],[Close Price]]-Table2[[#This Row],[50D EMA]])/Table2[[#This Row],[50D EMA]]</f>
        <v>0.18420722539305462</v>
      </c>
      <c r="U388" s="2">
        <f>(Table2[[#This Row],[Close Price]]-Table2[[#This Row],[200D EMA]])/Table2[[#This Row],[200D EMA]]</f>
        <v>0.25947691801147987</v>
      </c>
      <c r="V388">
        <v>1.5315033018219499</v>
      </c>
      <c r="W388">
        <v>726.05</v>
      </c>
      <c r="X388">
        <v>756</v>
      </c>
      <c r="Y388">
        <v>712.95</v>
      </c>
      <c r="Z388">
        <v>771.7</v>
      </c>
      <c r="AA388">
        <v>737</v>
      </c>
      <c r="AB388">
        <v>771.7</v>
      </c>
      <c r="AC388" s="2">
        <f>(Table2[[#This Row],[Close Price]]/Table2[[#This Row],[Day Low]])-1</f>
        <v>2.2450244473521286E-2</v>
      </c>
      <c r="AD388" s="2">
        <f>(Table2[[#This Row],[Day High]]/Table2[[#This Row],[Close Price]])-1</f>
        <v>1.8387553041018467E-2</v>
      </c>
      <c r="AE388" s="2">
        <f>(Table2[[#This Row],[Close Price]]/Table2[[#This Row],[Current Week Low]])-1</f>
        <v>4.1237113402061931E-2</v>
      </c>
      <c r="AF388" s="2">
        <f>(Table2[[#This Row],[Current Week High]]/Table2[[#This Row],[Close Price]])-1</f>
        <v>3.9536606721896739E-2</v>
      </c>
      <c r="AG388" s="2">
        <f>(Table2[[#This Row],[Close Price]]/Table2[[#This Row],[Current Month Low]])-1</f>
        <v>7.2591587516961376E-3</v>
      </c>
      <c r="AH388" s="2">
        <f>(Table2[[#This Row],[Current Month High]]/Table2[[#This Row],[Close Price]])-1</f>
        <v>3.9536606721896739E-2</v>
      </c>
      <c r="AI388">
        <v>35.926449787835899</v>
      </c>
      <c r="AJ388">
        <v>73.954305799648495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0.28000000000000003</v>
      </c>
      <c r="AM388" t="s">
        <v>10296</v>
      </c>
      <c r="AN388">
        <v>9.41</v>
      </c>
      <c r="AO388" t="s">
        <v>10296</v>
      </c>
      <c r="AP388">
        <v>0.117516864858696</v>
      </c>
      <c r="AQ388">
        <f>(Table2[[#This Row],[Sharpe Ratio]]-AVERAGE(Table2[Sharpe Ratio]))/_xlfn.STDEV.P(Table2[Sharpe Ratio])</f>
        <v>0.71160367505208821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1.7505453789469625</v>
      </c>
      <c r="AS388">
        <f>_xlfn.RANK.AVG(Table2[[#This Row],[1Y Return vs Nifty Z-Score]],Table2[1Y Return vs Nifty Z-Score])</f>
        <v>269</v>
      </c>
      <c r="AT388">
        <f>_xlfn.RANK.AVG(Table2[[#This Row],[6M Return vs Nifty Z-Score]],Table2[6M Return vs Nifty Z-Score])</f>
        <v>722</v>
      </c>
      <c r="AU388">
        <f>_xlfn.RANK.AVG(Table2[[#This Row],[Sharpe Ratio Z-Score]],Table2[Sharpe Ratio Z-Score])</f>
        <v>172</v>
      </c>
      <c r="AV388">
        <f>(Table2[[#This Row],[Rank 1Y]]+Table2[[#This Row],[Rank 6M]]+Table2[[#This Row],[Rank Sharpe]])/3</f>
        <v>387.66666666666669</v>
      </c>
    </row>
    <row r="389" spans="1:48" x14ac:dyDescent="0.3">
      <c r="A389" t="s">
        <v>552</v>
      </c>
      <c r="B389" t="s">
        <v>553</v>
      </c>
      <c r="C389" t="s">
        <v>10256</v>
      </c>
      <c r="D389" t="s">
        <v>201</v>
      </c>
      <c r="E389">
        <v>36139.098908159998</v>
      </c>
      <c r="F389">
        <v>2569.1999999999998</v>
      </c>
      <c r="G389">
        <v>23.348977028335199</v>
      </c>
      <c r="H389">
        <f>(Table2[[#This Row],[1Y Return vs Nifty]]-AVERAGE(Table2[1Y Return vs Nifty]))/_xlfn.STDEV.P(Table2[1Y Return vs Nifty])</f>
        <v>-0.19914560498482417</v>
      </c>
      <c r="I389">
        <v>-7.4487932876217497</v>
      </c>
      <c r="J389">
        <f>(Table2[[#This Row],[1M Return vs Nifty]]-AVERAGE(Table2[1M Return vs Nifty]))/_xlfn.STDEV.P(Table2[1M Return vs Nifty])</f>
        <v>-0.93687655177059193</v>
      </c>
      <c r="K389">
        <v>4.1793004474672202</v>
      </c>
      <c r="L389">
        <f>(Table2[[#This Row],[6M Return vs Nifty]]-AVERAGE(Table2[6M Return vs Nifty]))/_xlfn.STDEV.P(Table2[6M Return vs Nifty])</f>
        <v>-4.6778784901487208E-2</v>
      </c>
      <c r="M389">
        <v>-0.72196187499261399</v>
      </c>
      <c r="N389">
        <f>(Table2[[#This Row],[1W Return vs Nifty]]-AVERAGE(Table2[1W Return vs Nifty]))/_xlfn.STDEV.P(Table2[1W Return vs Nifty])</f>
        <v>-0.40617463752683103</v>
      </c>
      <c r="O389">
        <v>2589.56</v>
      </c>
      <c r="P389">
        <v>2491.4378783703</v>
      </c>
      <c r="Q389">
        <v>2087.7637185769399</v>
      </c>
      <c r="R389">
        <v>44.224203142458201</v>
      </c>
      <c r="S389" s="2">
        <f>(Table2[[#This Row],[Close Price]]-Table2[[#This Row],[20D EMA]])/Table2[[#This Row],[20D EMA]]</f>
        <v>-7.8623395480313749E-3</v>
      </c>
      <c r="T389" s="2">
        <f>(Table2[[#This Row],[Close Price]]-Table2[[#This Row],[50D EMA]])/Table2[[#This Row],[50D EMA]]</f>
        <v>3.1211744151760892E-2</v>
      </c>
      <c r="U389" s="2">
        <f>(Table2[[#This Row],[Close Price]]-Table2[[#This Row],[200D EMA]])/Table2[[#This Row],[200D EMA]]</f>
        <v>0.230599026671091</v>
      </c>
      <c r="V389">
        <v>0.71362726248311403</v>
      </c>
      <c r="W389">
        <v>2531.65</v>
      </c>
      <c r="X389">
        <v>2566</v>
      </c>
      <c r="Y389">
        <v>2530.25</v>
      </c>
      <c r="Z389">
        <v>2651</v>
      </c>
      <c r="AA389">
        <v>2530.25</v>
      </c>
      <c r="AB389">
        <v>2628.1</v>
      </c>
      <c r="AC389" s="2">
        <f>(Table2[[#This Row],[Close Price]]/Table2[[#This Row],[Day Low]])-1</f>
        <v>1.4832224043607845E-2</v>
      </c>
      <c r="AD389" s="2">
        <f>(Table2[[#This Row],[Day High]]/Table2[[#This Row],[Close Price]])-1</f>
        <v>-1.2455238984897532E-3</v>
      </c>
      <c r="AE389" s="2">
        <f>(Table2[[#This Row],[Close Price]]/Table2[[#This Row],[Current Week Low]])-1</f>
        <v>1.5393735796857877E-2</v>
      </c>
      <c r="AF389" s="2">
        <f>(Table2[[#This Row],[Current Week High]]/Table2[[#This Row],[Close Price]])-1</f>
        <v>3.18387046551456E-2</v>
      </c>
      <c r="AG389" s="2">
        <f>(Table2[[#This Row],[Close Price]]/Table2[[#This Row],[Current Month Low]])-1</f>
        <v>1.5393735796857877E-2</v>
      </c>
      <c r="AH389" s="2">
        <f>(Table2[[#This Row],[Current Month High]]/Table2[[#This Row],[Close Price]])-1</f>
        <v>2.2925424256577953E-2</v>
      </c>
      <c r="AI389">
        <v>19.153822201463498</v>
      </c>
      <c r="AJ389">
        <v>66.825752410635999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</v>
      </c>
      <c r="AM389" t="s">
        <v>10296</v>
      </c>
      <c r="AN389">
        <v>-0.78</v>
      </c>
      <c r="AO389" t="s">
        <v>10295</v>
      </c>
      <c r="AP389">
        <v>1.3417695756701001E-2</v>
      </c>
      <c r="AQ389">
        <f>(Table2[[#This Row],[Sharpe Ratio]]-AVERAGE(Table2[Sharpe Ratio]))/_xlfn.STDEV.P(Table2[Sharpe Ratio])</f>
        <v>-0.49187883345280448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-2.0808544126365387</v>
      </c>
      <c r="AS389">
        <f>_xlfn.RANK.AVG(Table2[[#This Row],[1Y Return vs Nifty Z-Score]],Table2[1Y Return vs Nifty Z-Score])</f>
        <v>352</v>
      </c>
      <c r="AT389">
        <f>_xlfn.RANK.AVG(Table2[[#This Row],[6M Return vs Nifty Z-Score]],Table2[6M Return vs Nifty Z-Score])</f>
        <v>338</v>
      </c>
      <c r="AU389">
        <f>_xlfn.RANK.AVG(Table2[[#This Row],[Sharpe Ratio Z-Score]],Table2[Sharpe Ratio Z-Score])</f>
        <v>478</v>
      </c>
      <c r="AV389">
        <f>(Table2[[#This Row],[Rank 1Y]]+Table2[[#This Row],[Rank 6M]]+Table2[[#This Row],[Rank Sharpe]])/3</f>
        <v>389.33333333333331</v>
      </c>
    </row>
    <row r="390" spans="1:48" x14ac:dyDescent="0.3">
      <c r="A390" t="s">
        <v>1451</v>
      </c>
      <c r="B390" t="s">
        <v>1452</v>
      </c>
      <c r="C390" t="s">
        <v>10256</v>
      </c>
      <c r="D390" t="s">
        <v>201</v>
      </c>
      <c r="E390">
        <v>7125.8939754449902</v>
      </c>
      <c r="F390">
        <v>514.65</v>
      </c>
      <c r="G390">
        <v>-4.3384675355620201</v>
      </c>
      <c r="H390">
        <f>(Table2[[#This Row],[1Y Return vs Nifty]]-AVERAGE(Table2[1Y Return vs Nifty]))/_xlfn.STDEV.P(Table2[1Y Return vs Nifty])</f>
        <v>-0.58781074708863124</v>
      </c>
      <c r="I390">
        <v>-1.7622667295744701</v>
      </c>
      <c r="J390">
        <f>(Table2[[#This Row],[1M Return vs Nifty]]-AVERAGE(Table2[1M Return vs Nifty]))/_xlfn.STDEV.P(Table2[1M Return vs Nifty])</f>
        <v>-0.37474750817307062</v>
      </c>
      <c r="K390">
        <v>15.933439535437699</v>
      </c>
      <c r="L390">
        <f>(Table2[[#This Row],[6M Return vs Nifty]]-AVERAGE(Table2[6M Return vs Nifty]))/_xlfn.STDEV.P(Table2[6M Return vs Nifty])</f>
        <v>0.35686886560738046</v>
      </c>
      <c r="M390">
        <v>-3.6545395955736399</v>
      </c>
      <c r="N390">
        <f>(Table2[[#This Row],[1W Return vs Nifty]]-AVERAGE(Table2[1W Return vs Nifty]))/_xlfn.STDEV.P(Table2[1W Return vs Nifty])</f>
        <v>-1.0327466976800301</v>
      </c>
      <c r="O390">
        <v>524</v>
      </c>
      <c r="P390">
        <v>500.273159595045</v>
      </c>
      <c r="Q390">
        <v>439.716521616053</v>
      </c>
      <c r="R390">
        <v>35.933943432108499</v>
      </c>
      <c r="S390" s="2">
        <f>(Table2[[#This Row],[Close Price]]-Table2[[#This Row],[20D EMA]])/Table2[[#This Row],[20D EMA]]</f>
        <v>-1.7843511450381724E-2</v>
      </c>
      <c r="T390" s="2">
        <f>(Table2[[#This Row],[Close Price]]-Table2[[#This Row],[50D EMA]])/Table2[[#This Row],[50D EMA]]</f>
        <v>2.873798069956934E-2</v>
      </c>
      <c r="U390" s="2">
        <f>(Table2[[#This Row],[Close Price]]-Table2[[#This Row],[200D EMA]])/Table2[[#This Row],[200D EMA]]</f>
        <v>0.17041315188374156</v>
      </c>
      <c r="V390">
        <v>0.46852376752282299</v>
      </c>
      <c r="W390">
        <v>504.4</v>
      </c>
      <c r="X390">
        <v>514</v>
      </c>
      <c r="Y390">
        <v>513.5</v>
      </c>
      <c r="Z390">
        <v>565.95000000000005</v>
      </c>
      <c r="AA390">
        <v>513.5</v>
      </c>
      <c r="AB390">
        <v>527</v>
      </c>
      <c r="AC390" s="2">
        <f>(Table2[[#This Row],[Close Price]]/Table2[[#This Row],[Day Low]])-1</f>
        <v>2.0321173671689063E-2</v>
      </c>
      <c r="AD390" s="2">
        <f>(Table2[[#This Row],[Day High]]/Table2[[#This Row],[Close Price]])-1</f>
        <v>-1.2629942679490691E-3</v>
      </c>
      <c r="AE390" s="2">
        <f>(Table2[[#This Row],[Close Price]]/Table2[[#This Row],[Current Week Low]])-1</f>
        <v>2.2395326192794496E-3</v>
      </c>
      <c r="AF390" s="2">
        <f>(Table2[[#This Row],[Current Week High]]/Table2[[#This Row],[Close Price]])-1</f>
        <v>9.9679393762751589E-2</v>
      </c>
      <c r="AG390" s="2">
        <f>(Table2[[#This Row],[Close Price]]/Table2[[#This Row],[Current Month Low]])-1</f>
        <v>2.2395326192794496E-3</v>
      </c>
      <c r="AH390" s="2">
        <f>(Table2[[#This Row],[Current Month High]]/Table2[[#This Row],[Close Price]])-1</f>
        <v>2.3996891091032868E-2</v>
      </c>
      <c r="AI390">
        <v>9.9679393762751491</v>
      </c>
      <c r="AJ390">
        <v>45.484098939929297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0.09</v>
      </c>
      <c r="AM390" t="s">
        <v>10296</v>
      </c>
      <c r="AN390">
        <v>-0.26</v>
      </c>
      <c r="AO390" t="s">
        <v>10295</v>
      </c>
      <c r="AP390">
        <v>2.6183072075258999E-2</v>
      </c>
      <c r="AQ390">
        <f>(Table2[[#This Row],[Sharpe Ratio]]-AVERAGE(Table2[Sharpe Ratio]))/_xlfn.STDEV.P(Table2[Sharpe Ratio])</f>
        <v>-0.34429929707038864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-1.9827353844047402</v>
      </c>
      <c r="AS390">
        <f>_xlfn.RANK.AVG(Table2[[#This Row],[1Y Return vs Nifty Z-Score]],Table2[1Y Return vs Nifty Z-Score])</f>
        <v>529</v>
      </c>
      <c r="AT390">
        <f>_xlfn.RANK.AVG(Table2[[#This Row],[6M Return vs Nifty Z-Score]],Table2[6M Return vs Nifty Z-Score])</f>
        <v>211</v>
      </c>
      <c r="AU390">
        <f>_xlfn.RANK.AVG(Table2[[#This Row],[Sharpe Ratio Z-Score]],Table2[Sharpe Ratio Z-Score])</f>
        <v>428</v>
      </c>
      <c r="AV390">
        <f>(Table2[[#This Row],[Rank 1Y]]+Table2[[#This Row],[Rank 6M]]+Table2[[#This Row],[Rank Sharpe]])/3</f>
        <v>389.33333333333331</v>
      </c>
    </row>
    <row r="391" spans="1:48" x14ac:dyDescent="0.3">
      <c r="A391" t="s">
        <v>921</v>
      </c>
      <c r="B391" t="s">
        <v>922</v>
      </c>
      <c r="C391" t="s">
        <v>10256</v>
      </c>
      <c r="D391" t="s">
        <v>201</v>
      </c>
      <c r="E391">
        <v>15966.1466680799</v>
      </c>
      <c r="F391">
        <v>656.8</v>
      </c>
      <c r="G391">
        <v>-8.7938556571217799</v>
      </c>
      <c r="H391">
        <f>(Table2[[#This Row],[1Y Return vs Nifty]]-AVERAGE(Table2[1Y Return vs Nifty]))/_xlfn.STDEV.P(Table2[1Y Return vs Nifty])</f>
        <v>-0.65035368251184522</v>
      </c>
      <c r="I391">
        <v>-4.2036737688115302</v>
      </c>
      <c r="J391">
        <f>(Table2[[#This Row],[1M Return vs Nifty]]-AVERAGE(Table2[1M Return vs Nifty]))/_xlfn.STDEV.P(Table2[1M Return vs Nifty])</f>
        <v>-0.61608741751657936</v>
      </c>
      <c r="K391">
        <v>11.929392893145399</v>
      </c>
      <c r="L391">
        <f>(Table2[[#This Row],[6M Return vs Nifty]]-AVERAGE(Table2[6M Return vs Nifty]))/_xlfn.STDEV.P(Table2[6M Return vs Nifty])</f>
        <v>0.21936632224005745</v>
      </c>
      <c r="M391">
        <v>-4.8731486021284898</v>
      </c>
      <c r="N391">
        <f>(Table2[[#This Row],[1W Return vs Nifty]]-AVERAGE(Table2[1W Return vs Nifty]))/_xlfn.STDEV.P(Table2[1W Return vs Nifty])</f>
        <v>-1.293113660983235</v>
      </c>
      <c r="O391">
        <v>665.92</v>
      </c>
      <c r="P391">
        <v>648.68075093701395</v>
      </c>
      <c r="Q391">
        <v>594.57318724023298</v>
      </c>
      <c r="R391">
        <v>42.499072816558296</v>
      </c>
      <c r="S391" s="2">
        <f>(Table2[[#This Row],[Close Price]]-Table2[[#This Row],[20D EMA]])/Table2[[#This Row],[20D EMA]]</f>
        <v>-1.3695338779432973E-2</v>
      </c>
      <c r="T391" s="2">
        <f>(Table2[[#This Row],[Close Price]]-Table2[[#This Row],[50D EMA]])/Table2[[#This Row],[50D EMA]]</f>
        <v>1.2516556181538935E-2</v>
      </c>
      <c r="U391" s="2">
        <f>(Table2[[#This Row],[Close Price]]-Table2[[#This Row],[200D EMA]])/Table2[[#This Row],[200D EMA]]</f>
        <v>0.10465795312533102</v>
      </c>
      <c r="V391">
        <v>1.3354313225324601</v>
      </c>
      <c r="W391">
        <v>645.25</v>
      </c>
      <c r="X391">
        <v>653.9</v>
      </c>
      <c r="Y391">
        <v>651.15</v>
      </c>
      <c r="Z391">
        <v>705</v>
      </c>
      <c r="AA391">
        <v>652.95000000000005</v>
      </c>
      <c r="AB391">
        <v>678</v>
      </c>
      <c r="AC391" s="2">
        <f>(Table2[[#This Row],[Close Price]]/Table2[[#This Row],[Day Low]])-1</f>
        <v>1.7900038744672608E-2</v>
      </c>
      <c r="AD391" s="2">
        <f>(Table2[[#This Row],[Day High]]/Table2[[#This Row],[Close Price]])-1</f>
        <v>-4.4153471376370268E-3</v>
      </c>
      <c r="AE391" s="2">
        <f>(Table2[[#This Row],[Close Price]]/Table2[[#This Row],[Current Week Low]])-1</f>
        <v>8.6769561544959295E-3</v>
      </c>
      <c r="AF391" s="2">
        <f>(Table2[[#This Row],[Current Week High]]/Table2[[#This Row],[Close Price]])-1</f>
        <v>7.3386114494518928E-2</v>
      </c>
      <c r="AG391" s="2">
        <f>(Table2[[#This Row],[Close Price]]/Table2[[#This Row],[Current Month Low]])-1</f>
        <v>5.8963167164405306E-3</v>
      </c>
      <c r="AH391" s="2">
        <f>(Table2[[#This Row],[Current Month High]]/Table2[[#This Row],[Close Price]])-1</f>
        <v>3.2277710109622548E-2</v>
      </c>
      <c r="AI391">
        <v>9.9269183922046302</v>
      </c>
      <c r="AJ391">
        <v>33.604556550040598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-0.04</v>
      </c>
      <c r="AM391" t="s">
        <v>10295</v>
      </c>
      <c r="AN391">
        <v>1.1200000000000001</v>
      </c>
      <c r="AO391" t="s">
        <v>10296</v>
      </c>
      <c r="AP391">
        <v>4.7653069840398E-2</v>
      </c>
      <c r="AQ391">
        <f>(Table2[[#This Row],[Sharpe Ratio]]-AVERAGE(Table2[Sharpe Ratio]))/_xlfn.STDEV.P(Table2[Sharpe Ratio])</f>
        <v>-9.6086299878572035E-2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-2.436274738650174</v>
      </c>
      <c r="AS391">
        <f>_xlfn.RANK.AVG(Table2[[#This Row],[1Y Return vs Nifty Z-Score]],Table2[1Y Return vs Nifty Z-Score])</f>
        <v>558</v>
      </c>
      <c r="AT391">
        <f>_xlfn.RANK.AVG(Table2[[#This Row],[6M Return vs Nifty Z-Score]],Table2[6M Return vs Nifty Z-Score])</f>
        <v>251</v>
      </c>
      <c r="AU391">
        <f>_xlfn.RANK.AVG(Table2[[#This Row],[Sharpe Ratio Z-Score]],Table2[Sharpe Ratio Z-Score])</f>
        <v>363</v>
      </c>
      <c r="AV391">
        <f>(Table2[[#This Row],[Rank 1Y]]+Table2[[#This Row],[Rank 6M]]+Table2[[#This Row],[Rank Sharpe]])/3</f>
        <v>390.66666666666669</v>
      </c>
    </row>
    <row r="392" spans="1:48" x14ac:dyDescent="0.3">
      <c r="A392" t="s">
        <v>1697</v>
      </c>
      <c r="B392" t="s">
        <v>1698</v>
      </c>
      <c r="C392" t="s">
        <v>10261</v>
      </c>
      <c r="D392" t="s">
        <v>1437</v>
      </c>
      <c r="E392">
        <v>4768.8479251050003</v>
      </c>
      <c r="F392">
        <v>842.95</v>
      </c>
      <c r="G392">
        <v>8.3559321919059197</v>
      </c>
      <c r="H392">
        <f>(Table2[[#This Row],[1Y Return vs Nifty]]-AVERAGE(Table2[1Y Return vs Nifty]))/_xlfn.STDEV.P(Table2[1Y Return vs Nifty])</f>
        <v>-0.40961190094331634</v>
      </c>
      <c r="I392">
        <v>-12.1143991702622</v>
      </c>
      <c r="J392">
        <f>(Table2[[#This Row],[1M Return vs Nifty]]-AVERAGE(Table2[1M Return vs Nifty]))/_xlfn.STDEV.P(Table2[1M Return vs Nifty])</f>
        <v>-1.3980847332219164</v>
      </c>
      <c r="K392">
        <v>-17.85969736106</v>
      </c>
      <c r="L392">
        <f>(Table2[[#This Row],[6M Return vs Nifty]]-AVERAGE(Table2[6M Return vs Nifty]))/_xlfn.STDEV.P(Table2[6M Return vs Nifty])</f>
        <v>-0.80361768381212761</v>
      </c>
      <c r="M392">
        <v>-8.8673128542187207</v>
      </c>
      <c r="N392">
        <f>(Table2[[#This Row],[1W Return vs Nifty]]-AVERAGE(Table2[1W Return vs Nifty]))/_xlfn.STDEV.P(Table2[1W Return vs Nifty])</f>
        <v>-2.1465033960476463</v>
      </c>
      <c r="O392">
        <v>887.28</v>
      </c>
      <c r="P392">
        <v>899.70895649542501</v>
      </c>
      <c r="Q392">
        <v>856.93972217763098</v>
      </c>
      <c r="R392">
        <v>29.892955724439702</v>
      </c>
      <c r="S392" s="2">
        <f>(Table2[[#This Row],[Close Price]]-Table2[[#This Row],[20D EMA]])/Table2[[#This Row],[20D EMA]]</f>
        <v>-4.9961680641961874E-2</v>
      </c>
      <c r="T392" s="2">
        <f>(Table2[[#This Row],[Close Price]]-Table2[[#This Row],[50D EMA]])/Table2[[#This Row],[50D EMA]]</f>
        <v>-6.3085908043545844E-2</v>
      </c>
      <c r="U392" s="2">
        <f>(Table2[[#This Row],[Close Price]]-Table2[[#This Row],[200D EMA]])/Table2[[#This Row],[200D EMA]]</f>
        <v>-1.6325211465376646E-2</v>
      </c>
      <c r="V392">
        <v>1.4862914389853901</v>
      </c>
      <c r="W392">
        <v>834.6</v>
      </c>
      <c r="X392">
        <v>842.6</v>
      </c>
      <c r="Y392">
        <v>832.25</v>
      </c>
      <c r="Z392">
        <v>938.55</v>
      </c>
      <c r="AA392">
        <v>832.25</v>
      </c>
      <c r="AB392">
        <v>850</v>
      </c>
      <c r="AC392" s="2">
        <f>(Table2[[#This Row],[Close Price]]/Table2[[#This Row],[Day Low]])-1</f>
        <v>1.0004792715073041E-2</v>
      </c>
      <c r="AD392" s="2">
        <f>(Table2[[#This Row],[Day High]]/Table2[[#This Row],[Close Price]])-1</f>
        <v>-4.1520849397946868E-4</v>
      </c>
      <c r="AE392" s="2">
        <f>(Table2[[#This Row],[Close Price]]/Table2[[#This Row],[Current Week Low]])-1</f>
        <v>1.2856713727846358E-2</v>
      </c>
      <c r="AF392" s="2">
        <f>(Table2[[#This Row],[Current Week High]]/Table2[[#This Row],[Close Price]])-1</f>
        <v>0.11341123435553691</v>
      </c>
      <c r="AG392" s="2">
        <f>(Table2[[#This Row],[Close Price]]/Table2[[#This Row],[Current Month Low]])-1</f>
        <v>1.2856713727846358E-2</v>
      </c>
      <c r="AH392" s="2">
        <f>(Table2[[#This Row],[Current Month High]]/Table2[[#This Row],[Close Price]])-1</f>
        <v>8.3634853787293295E-3</v>
      </c>
      <c r="AI392">
        <v>31.1940209976866</v>
      </c>
      <c r="AJ392">
        <v>41.174007703902198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-0.23</v>
      </c>
      <c r="AM392" t="s">
        <v>10295</v>
      </c>
      <c r="AN392">
        <v>-7.3</v>
      </c>
      <c r="AO392" t="s">
        <v>10295</v>
      </c>
      <c r="AP392">
        <v>0.13393895966390201</v>
      </c>
      <c r="AQ392">
        <f>(Table2[[#This Row],[Sharpe Ratio]]-AVERAGE(Table2[Sharpe Ratio]))/_xlfn.STDEV.P(Table2[Sharpe Ratio])</f>
        <v>0.90145825335050178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446</v>
      </c>
      <c r="AT392">
        <f>_xlfn.RANK.AVG(Table2[[#This Row],[6M Return vs Nifty Z-Score]],Table2[6M Return vs Nifty Z-Score])</f>
        <v>591</v>
      </c>
      <c r="AU392">
        <f>_xlfn.RANK.AVG(Table2[[#This Row],[Sharpe Ratio Z-Score]],Table2[Sharpe Ratio Z-Score])</f>
        <v>139</v>
      </c>
      <c r="AV392">
        <f>(Table2[[#This Row],[Rank 1Y]]+Table2[[#This Row],[Rank 6M]]+Table2[[#This Row],[Rank Sharpe]])/3</f>
        <v>392</v>
      </c>
    </row>
    <row r="393" spans="1:48" x14ac:dyDescent="0.3">
      <c r="A393" t="s">
        <v>181</v>
      </c>
      <c r="B393" t="s">
        <v>182</v>
      </c>
      <c r="C393" t="s">
        <v>10259</v>
      </c>
      <c r="D393" t="s">
        <v>183</v>
      </c>
      <c r="E393">
        <v>150686.55989204999</v>
      </c>
      <c r="F393">
        <v>673.5</v>
      </c>
      <c r="G393">
        <v>18.376552224640399</v>
      </c>
      <c r="H393">
        <f>(Table2[[#This Row],[1Y Return vs Nifty]]-AVERAGE(Table2[1Y Return vs Nifty]))/_xlfn.STDEV.P(Table2[1Y Return vs Nifty])</f>
        <v>-0.26894649211503413</v>
      </c>
      <c r="I393">
        <v>-7.2322816225953801</v>
      </c>
      <c r="J393">
        <f>(Table2[[#This Row],[1M Return vs Nifty]]-AVERAGE(Table2[1M Return vs Nifty]))/_xlfn.STDEV.P(Table2[1M Return vs Nifty])</f>
        <v>-0.91547376855194229</v>
      </c>
      <c r="K393">
        <v>2.62819417016166</v>
      </c>
      <c r="L393">
        <f>(Table2[[#This Row],[6M Return vs Nifty]]-AVERAGE(Table2[6M Return vs Nifty]))/_xlfn.STDEV.P(Table2[6M Return vs Nifty])</f>
        <v>-0.1000451619485918</v>
      </c>
      <c r="M393">
        <v>2.2764126762158199</v>
      </c>
      <c r="N393">
        <f>(Table2[[#This Row],[1W Return vs Nifty]]-AVERAGE(Table2[1W Return vs Nifty]))/_xlfn.STDEV.P(Table2[1W Return vs Nifty])</f>
        <v>0.23445551746506102</v>
      </c>
      <c r="O393">
        <v>673.42</v>
      </c>
      <c r="P393">
        <v>669.03193751648803</v>
      </c>
      <c r="Q393">
        <v>596.53220734541298</v>
      </c>
      <c r="R393">
        <v>52.508099780344899</v>
      </c>
      <c r="S393" s="2">
        <f>(Table2[[#This Row],[Close Price]]-Table2[[#This Row],[20D EMA]])/Table2[[#This Row],[20D EMA]]</f>
        <v>1.1879659053791235E-4</v>
      </c>
      <c r="T393" s="2">
        <f>(Table2[[#This Row],[Close Price]]-Table2[[#This Row],[50D EMA]])/Table2[[#This Row],[50D EMA]]</f>
        <v>6.6783993901664189E-3</v>
      </c>
      <c r="U393" s="2">
        <f>(Table2[[#This Row],[Close Price]]-Table2[[#This Row],[200D EMA]])/Table2[[#This Row],[200D EMA]]</f>
        <v>0.12902537651252077</v>
      </c>
      <c r="V393">
        <v>0.78986964951991501</v>
      </c>
      <c r="W393">
        <v>651.04999999999995</v>
      </c>
      <c r="X393">
        <v>665.6</v>
      </c>
      <c r="Y393">
        <v>654.6</v>
      </c>
      <c r="Z393">
        <v>690.9</v>
      </c>
      <c r="AA393">
        <v>667.35</v>
      </c>
      <c r="AB393">
        <v>690.9</v>
      </c>
      <c r="AC393" s="2">
        <f>(Table2[[#This Row],[Close Price]]/Table2[[#This Row],[Day Low]])-1</f>
        <v>3.4482758620689724E-2</v>
      </c>
      <c r="AD393" s="2">
        <f>(Table2[[#This Row],[Day High]]/Table2[[#This Row],[Close Price]])-1</f>
        <v>-1.1729769858945804E-2</v>
      </c>
      <c r="AE393" s="2">
        <f>(Table2[[#This Row],[Close Price]]/Table2[[#This Row],[Current Week Low]])-1</f>
        <v>2.8872593950504122E-2</v>
      </c>
      <c r="AF393" s="2">
        <f>(Table2[[#This Row],[Current Week High]]/Table2[[#This Row],[Close Price]])-1</f>
        <v>2.5835189309576734E-2</v>
      </c>
      <c r="AG393" s="2">
        <f>(Table2[[#This Row],[Close Price]]/Table2[[#This Row],[Current Month Low]])-1</f>
        <v>9.2155540570915129E-3</v>
      </c>
      <c r="AH393" s="2">
        <f>(Table2[[#This Row],[Current Month High]]/Table2[[#This Row],[Close Price]])-1</f>
        <v>2.5835189309576734E-2</v>
      </c>
      <c r="AI393">
        <v>6.1989606533036303</v>
      </c>
      <c r="AJ393">
        <v>53.714481342006103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10296</v>
      </c>
      <c r="AN393">
        <v>-3.8</v>
      </c>
      <c r="AO393" t="s">
        <v>10295</v>
      </c>
      <c r="AP393">
        <v>2.2955267695858001E-2</v>
      </c>
      <c r="AQ393">
        <f>(Table2[[#This Row],[Sharpe Ratio]]-AVERAGE(Table2[Sharpe Ratio]))/_xlfn.STDEV.P(Table2[Sharpe Ratio])</f>
        <v>-0.38161569589465311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-1.4316256010451602</v>
      </c>
      <c r="AS393">
        <f>_xlfn.RANK.AVG(Table2[[#This Row],[1Y Return vs Nifty Z-Score]],Table2[1Y Return vs Nifty Z-Score])</f>
        <v>380</v>
      </c>
      <c r="AT393">
        <f>_xlfn.RANK.AVG(Table2[[#This Row],[6M Return vs Nifty Z-Score]],Table2[6M Return vs Nifty Z-Score])</f>
        <v>354</v>
      </c>
      <c r="AU393">
        <f>_xlfn.RANK.AVG(Table2[[#This Row],[Sharpe Ratio Z-Score]],Table2[Sharpe Ratio Z-Score])</f>
        <v>444</v>
      </c>
      <c r="AV393">
        <f>(Table2[[#This Row],[Rank 1Y]]+Table2[[#This Row],[Rank 6M]]+Table2[[#This Row],[Rank Sharpe]])/3</f>
        <v>392.66666666666669</v>
      </c>
    </row>
    <row r="394" spans="1:48" x14ac:dyDescent="0.3">
      <c r="A394" t="s">
        <v>624</v>
      </c>
      <c r="B394" t="s">
        <v>625</v>
      </c>
      <c r="C394" t="s">
        <v>626</v>
      </c>
      <c r="D394" t="s">
        <v>626</v>
      </c>
      <c r="E394">
        <v>29471.203079999999</v>
      </c>
      <c r="F394">
        <v>862.2</v>
      </c>
      <c r="G394">
        <v>10.0598219381035</v>
      </c>
      <c r="H394">
        <f>(Table2[[#This Row],[1Y Return vs Nifty]]-AVERAGE(Table2[1Y Return vs Nifty]))/_xlfn.STDEV.P(Table2[1Y Return vs Nifty])</f>
        <v>-0.38569338622424304</v>
      </c>
      <c r="I394">
        <v>-5.3378439849986803</v>
      </c>
      <c r="J394">
        <f>(Table2[[#This Row],[1M Return vs Nifty]]-AVERAGE(Table2[1M Return vs Nifty]))/_xlfn.STDEV.P(Table2[1M Return vs Nifty])</f>
        <v>-0.72820331329127652</v>
      </c>
      <c r="K394">
        <v>-6.2285289118151104</v>
      </c>
      <c r="L394">
        <f>(Table2[[#This Row],[6M Return vs Nifty]]-AVERAGE(Table2[6M Return vs Nifty]))/_xlfn.STDEV.P(Table2[6M Return vs Nifty])</f>
        <v>-0.40419295503590796</v>
      </c>
      <c r="M394">
        <v>1.6885976593283201</v>
      </c>
      <c r="N394">
        <f>(Table2[[#This Row],[1W Return vs Nifty]]-AVERAGE(Table2[1W Return vs Nifty]))/_xlfn.STDEV.P(Table2[1W Return vs Nifty])</f>
        <v>0.10886346118795882</v>
      </c>
      <c r="O394">
        <v>864.46</v>
      </c>
      <c r="P394">
        <v>855.35923216817503</v>
      </c>
      <c r="Q394">
        <v>803.24093590020004</v>
      </c>
      <c r="R394">
        <v>48.363023030130002</v>
      </c>
      <c r="S394" s="2">
        <f>(Table2[[#This Row],[Close Price]]-Table2[[#This Row],[20D EMA]])/Table2[[#This Row],[20D EMA]]</f>
        <v>-2.6143488420516748E-3</v>
      </c>
      <c r="T394" s="2">
        <f>(Table2[[#This Row],[Close Price]]-Table2[[#This Row],[50D EMA]])/Table2[[#This Row],[50D EMA]]</f>
        <v>7.9975378467418388E-3</v>
      </c>
      <c r="U394" s="2">
        <f>(Table2[[#This Row],[Close Price]]-Table2[[#This Row],[200D EMA]])/Table2[[#This Row],[200D EMA]]</f>
        <v>7.3401468307543363E-2</v>
      </c>
      <c r="V394">
        <v>0.55421107534657799</v>
      </c>
      <c r="W394">
        <v>840</v>
      </c>
      <c r="X394">
        <v>868</v>
      </c>
      <c r="Y394">
        <v>851.05</v>
      </c>
      <c r="Z394">
        <v>900</v>
      </c>
      <c r="AA394">
        <v>851.05</v>
      </c>
      <c r="AB394">
        <v>878.5</v>
      </c>
      <c r="AC394" s="2">
        <f>(Table2[[#This Row],[Close Price]]/Table2[[#This Row],[Day Low]])-1</f>
        <v>2.6428571428571468E-2</v>
      </c>
      <c r="AD394" s="2">
        <f>(Table2[[#This Row],[Day High]]/Table2[[#This Row],[Close Price]])-1</f>
        <v>6.7269774994200837E-3</v>
      </c>
      <c r="AE394" s="2">
        <f>(Table2[[#This Row],[Close Price]]/Table2[[#This Row],[Current Week Low]])-1</f>
        <v>1.3101462898772231E-2</v>
      </c>
      <c r="AF394" s="2">
        <f>(Table2[[#This Row],[Current Week High]]/Table2[[#This Row],[Close Price]])-1</f>
        <v>4.3841336116910101E-2</v>
      </c>
      <c r="AG394" s="2">
        <f>(Table2[[#This Row],[Close Price]]/Table2[[#This Row],[Current Month Low]])-1</f>
        <v>1.3101462898772231E-2</v>
      </c>
      <c r="AH394" s="2">
        <f>(Table2[[#This Row],[Current Month High]]/Table2[[#This Row],[Close Price]])-1</f>
        <v>1.8905126420784013E-2</v>
      </c>
      <c r="AI394">
        <v>8.3275342147993392</v>
      </c>
      <c r="AJ394">
        <v>40.195121951219498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-7.0000000000000007E-2</v>
      </c>
      <c r="AM394" t="s">
        <v>10295</v>
      </c>
      <c r="AN394">
        <v>3.38</v>
      </c>
      <c r="AO394" t="s">
        <v>10296</v>
      </c>
      <c r="AP394">
        <v>7.2141660761152998E-2</v>
      </c>
      <c r="AQ394">
        <f>(Table2[[#This Row],[Sharpe Ratio]]-AVERAGE(Table2[Sharpe Ratio]))/_xlfn.STDEV.P(Table2[Sharpe Ratio])</f>
        <v>0.18702442122799595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-1.2222017721354728</v>
      </c>
      <c r="AS394">
        <f>_xlfn.RANK.AVG(Table2[[#This Row],[1Y Return vs Nifty Z-Score]],Table2[1Y Return vs Nifty Z-Score])</f>
        <v>431</v>
      </c>
      <c r="AT394">
        <f>_xlfn.RANK.AVG(Table2[[#This Row],[6M Return vs Nifty Z-Score]],Table2[6M Return vs Nifty Z-Score])</f>
        <v>467</v>
      </c>
      <c r="AU394">
        <f>_xlfn.RANK.AVG(Table2[[#This Row],[Sharpe Ratio Z-Score]],Table2[Sharpe Ratio Z-Score])</f>
        <v>280</v>
      </c>
      <c r="AV394">
        <f>(Table2[[#This Row],[Rank 1Y]]+Table2[[#This Row],[Rank 6M]]+Table2[[#This Row],[Rank Sharpe]])/3</f>
        <v>392.66666666666669</v>
      </c>
    </row>
    <row r="395" spans="1:48" x14ac:dyDescent="0.3">
      <c r="A395" t="s">
        <v>784</v>
      </c>
      <c r="B395" t="s">
        <v>785</v>
      </c>
      <c r="C395" t="s">
        <v>10251</v>
      </c>
      <c r="D395" t="s">
        <v>786</v>
      </c>
      <c r="E395">
        <v>20527.105275425001</v>
      </c>
      <c r="F395">
        <v>1464.35</v>
      </c>
      <c r="G395">
        <v>1.8384296858825699</v>
      </c>
      <c r="H395">
        <f>(Table2[[#This Row],[1Y Return vs Nifty]]-AVERAGE(Table2[1Y Return vs Nifty]))/_xlfn.STDEV.P(Table2[1Y Return vs Nifty])</f>
        <v>-0.50110196358956471</v>
      </c>
      <c r="I395">
        <v>7.2510991403162697</v>
      </c>
      <c r="J395">
        <f>(Table2[[#This Row],[1M Return vs Nifty]]-AVERAGE(Table2[1M Return vs Nifty]))/_xlfn.STDEV.P(Table2[1M Return vs Nifty])</f>
        <v>0.51624889961933207</v>
      </c>
      <c r="K395">
        <v>5.3308931224213199</v>
      </c>
      <c r="L395">
        <f>(Table2[[#This Row],[6M Return vs Nifty]]-AVERAGE(Table2[6M Return vs Nifty]))/_xlfn.STDEV.P(Table2[6M Return vs Nifty])</f>
        <v>-7.2320623291660616E-3</v>
      </c>
      <c r="M395">
        <v>7.52193099266165</v>
      </c>
      <c r="N395">
        <f>(Table2[[#This Row],[1W Return vs Nifty]]-AVERAGE(Table2[1W Return vs Nifty]))/_xlfn.STDEV.P(Table2[1W Return vs Nifty])</f>
        <v>1.3552084970163132</v>
      </c>
      <c r="O395">
        <v>1415.33</v>
      </c>
      <c r="P395">
        <v>1329.7279219315301</v>
      </c>
      <c r="Q395">
        <v>1194.82911256344</v>
      </c>
      <c r="R395">
        <v>58.513133598373102</v>
      </c>
      <c r="S395" s="2">
        <f>(Table2[[#This Row],[Close Price]]-Table2[[#This Row],[20D EMA]])/Table2[[#This Row],[20D EMA]]</f>
        <v>3.4635032112652162E-2</v>
      </c>
      <c r="T395" s="2">
        <f>(Table2[[#This Row],[Close Price]]-Table2[[#This Row],[50D EMA]])/Table2[[#This Row],[50D EMA]]</f>
        <v>0.10124031829979256</v>
      </c>
      <c r="U395" s="2">
        <f>(Table2[[#This Row],[Close Price]]-Table2[[#This Row],[200D EMA]])/Table2[[#This Row],[200D EMA]]</f>
        <v>0.22557274894174417</v>
      </c>
      <c r="V395">
        <v>0.891566646852331</v>
      </c>
      <c r="W395">
        <v>1428.3</v>
      </c>
      <c r="X395">
        <v>1485.15</v>
      </c>
      <c r="Y395">
        <v>1460</v>
      </c>
      <c r="Z395">
        <v>1546.95</v>
      </c>
      <c r="AA395">
        <v>1460</v>
      </c>
      <c r="AB395">
        <v>1546.95</v>
      </c>
      <c r="AC395" s="2">
        <f>(Table2[[#This Row],[Close Price]]/Table2[[#This Row],[Day Low]])-1</f>
        <v>2.5239795561156519E-2</v>
      </c>
      <c r="AD395" s="2">
        <f>(Table2[[#This Row],[Day High]]/Table2[[#This Row],[Close Price]])-1</f>
        <v>1.4204254447365949E-2</v>
      </c>
      <c r="AE395" s="2">
        <f>(Table2[[#This Row],[Close Price]]/Table2[[#This Row],[Current Week Low]])-1</f>
        <v>2.9794520547945513E-3</v>
      </c>
      <c r="AF395" s="2">
        <f>(Table2[[#This Row],[Current Week High]]/Table2[[#This Row],[Close Price]])-1</f>
        <v>5.6407279680404265E-2</v>
      </c>
      <c r="AG395" s="2">
        <f>(Table2[[#This Row],[Close Price]]/Table2[[#This Row],[Current Month Low]])-1</f>
        <v>2.9794520547945513E-3</v>
      </c>
      <c r="AH395" s="2">
        <f>(Table2[[#This Row],[Current Month High]]/Table2[[#This Row],[Close Price]])-1</f>
        <v>5.6407279680404265E-2</v>
      </c>
      <c r="AI395">
        <v>5.6407279680404203</v>
      </c>
      <c r="AJ395">
        <v>48.191064109699902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0.09</v>
      </c>
      <c r="AM395" t="s">
        <v>10296</v>
      </c>
      <c r="AN395">
        <v>2.71</v>
      </c>
      <c r="AO395" t="s">
        <v>10296</v>
      </c>
      <c r="AP395">
        <v>4.7002690799500001E-2</v>
      </c>
      <c r="AQ395">
        <f>(Table2[[#This Row],[Sharpe Ratio]]-AVERAGE(Table2[Sharpe Ratio]))/_xlfn.STDEV.P(Table2[Sharpe Ratio])</f>
        <v>-0.1036052820795926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1.2595180886373218</v>
      </c>
      <c r="AS395">
        <f>_xlfn.RANK.AVG(Table2[[#This Row],[1Y Return vs Nifty Z-Score]],Table2[1Y Return vs Nifty Z-Score])</f>
        <v>485</v>
      </c>
      <c r="AT395">
        <f>_xlfn.RANK.AVG(Table2[[#This Row],[6M Return vs Nifty Z-Score]],Table2[6M Return vs Nifty Z-Score])</f>
        <v>326</v>
      </c>
      <c r="AU395">
        <f>_xlfn.RANK.AVG(Table2[[#This Row],[Sharpe Ratio Z-Score]],Table2[Sharpe Ratio Z-Score])</f>
        <v>369</v>
      </c>
      <c r="AV395">
        <f>(Table2[[#This Row],[Rank 1Y]]+Table2[[#This Row],[Rank 6M]]+Table2[[#This Row],[Rank Sharpe]])/3</f>
        <v>393.33333333333331</v>
      </c>
    </row>
    <row r="396" spans="1:48" x14ac:dyDescent="0.3">
      <c r="A396" t="s">
        <v>1420</v>
      </c>
      <c r="B396" t="s">
        <v>1421</v>
      </c>
      <c r="C396" t="s">
        <v>10255</v>
      </c>
      <c r="D396" t="s">
        <v>46</v>
      </c>
      <c r="E396">
        <v>7402.1329068750001</v>
      </c>
      <c r="F396">
        <v>506.25</v>
      </c>
      <c r="G396">
        <v>31.658092336593501</v>
      </c>
      <c r="H396">
        <f>(Table2[[#This Row],[1Y Return vs Nifty]]-AVERAGE(Table2[1Y Return vs Nifty]))/_xlfn.STDEV.P(Table2[1Y Return vs Nifty])</f>
        <v>-8.2505606859025277E-2</v>
      </c>
      <c r="I396">
        <v>-4.4470931654351897</v>
      </c>
      <c r="J396">
        <f>(Table2[[#This Row],[1M Return vs Nifty]]-AVERAGE(Table2[1M Return vs Nifty]))/_xlfn.STDEV.P(Table2[1M Return vs Nifty])</f>
        <v>-0.64015010520833104</v>
      </c>
      <c r="K396">
        <v>11.560868663635301</v>
      </c>
      <c r="L396">
        <f>(Table2[[#This Row],[6M Return vs Nifty]]-AVERAGE(Table2[6M Return vs Nifty]))/_xlfn.STDEV.P(Table2[6M Return vs Nifty])</f>
        <v>0.20671087054903731</v>
      </c>
      <c r="M396">
        <v>-2.09983217288968</v>
      </c>
      <c r="N396">
        <f>(Table2[[#This Row],[1W Return vs Nifty]]-AVERAGE(Table2[1W Return vs Nifty]))/_xlfn.STDEV.P(Table2[1W Return vs Nifty])</f>
        <v>-0.70056923280671879</v>
      </c>
      <c r="O396">
        <v>518.08000000000004</v>
      </c>
      <c r="P396">
        <v>501.47474120135797</v>
      </c>
      <c r="Q396">
        <v>430.25479363085299</v>
      </c>
      <c r="R396">
        <v>37.747368617834901</v>
      </c>
      <c r="S396" s="2">
        <f>(Table2[[#This Row],[Close Price]]-Table2[[#This Row],[20D EMA]])/Table2[[#This Row],[20D EMA]]</f>
        <v>-2.2834311303273704E-2</v>
      </c>
      <c r="T396" s="2">
        <f>(Table2[[#This Row],[Close Price]]-Table2[[#This Row],[50D EMA]])/Table2[[#This Row],[50D EMA]]</f>
        <v>9.5224313535756146E-3</v>
      </c>
      <c r="U396" s="2">
        <f>(Table2[[#This Row],[Close Price]]-Table2[[#This Row],[200D EMA]])/Table2[[#This Row],[200D EMA]]</f>
        <v>0.17662837810088142</v>
      </c>
      <c r="V396">
        <v>0.45022236567033502</v>
      </c>
      <c r="W396">
        <v>493.25</v>
      </c>
      <c r="X396">
        <v>509.05</v>
      </c>
      <c r="Y396">
        <v>502.4</v>
      </c>
      <c r="Z396">
        <v>528.95000000000005</v>
      </c>
      <c r="AA396">
        <v>502.4</v>
      </c>
      <c r="AB396">
        <v>523.6</v>
      </c>
      <c r="AC396" s="2">
        <f>(Table2[[#This Row],[Close Price]]/Table2[[#This Row],[Day Low]])-1</f>
        <v>2.6355803345159634E-2</v>
      </c>
      <c r="AD396" s="2">
        <f>(Table2[[#This Row],[Day High]]/Table2[[#This Row],[Close Price]])-1</f>
        <v>5.5308641975309047E-3</v>
      </c>
      <c r="AE396" s="2">
        <f>(Table2[[#This Row],[Close Price]]/Table2[[#This Row],[Current Week Low]])-1</f>
        <v>7.6632165605095004E-3</v>
      </c>
      <c r="AF396" s="2">
        <f>(Table2[[#This Row],[Current Week High]]/Table2[[#This Row],[Close Price]])-1</f>
        <v>4.4839506172839494E-2</v>
      </c>
      <c r="AG396" s="2">
        <f>(Table2[[#This Row],[Close Price]]/Table2[[#This Row],[Current Month Low]])-1</f>
        <v>7.6632165605095004E-3</v>
      </c>
      <c r="AH396" s="2">
        <f>(Table2[[#This Row],[Current Month High]]/Table2[[#This Row],[Close Price]])-1</f>
        <v>3.4271604938271638E-2</v>
      </c>
      <c r="AI396">
        <v>11.407407407407399</v>
      </c>
      <c r="AJ396">
        <v>89.429373246024298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0.02</v>
      </c>
      <c r="AM396" t="s">
        <v>10296</v>
      </c>
      <c r="AN396">
        <v>-4.54</v>
      </c>
      <c r="AO396" t="s">
        <v>10295</v>
      </c>
      <c r="AP396">
        <v>-2.8119260649193002E-2</v>
      </c>
      <c r="AQ396">
        <f>(Table2[[#This Row],[Sharpe Ratio]]-AVERAGE(Table2[Sharpe Ratio]))/_xlfn.STDEV.P(Table2[Sharpe Ratio])</f>
        <v>-0.97208440014705078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-2.1885984744720886</v>
      </c>
      <c r="AS396">
        <f>_xlfn.RANK.AVG(Table2[[#This Row],[1Y Return vs Nifty Z-Score]],Table2[1Y Return vs Nifty Z-Score])</f>
        <v>312</v>
      </c>
      <c r="AT396">
        <f>_xlfn.RANK.AVG(Table2[[#This Row],[6M Return vs Nifty Z-Score]],Table2[6M Return vs Nifty Z-Score])</f>
        <v>256</v>
      </c>
      <c r="AU396">
        <f>_xlfn.RANK.AVG(Table2[[#This Row],[Sharpe Ratio Z-Score]],Table2[Sharpe Ratio Z-Score])</f>
        <v>612</v>
      </c>
      <c r="AV396">
        <f>(Table2[[#This Row],[Rank 1Y]]+Table2[[#This Row],[Rank 6M]]+Table2[[#This Row],[Rank Sharpe]])/3</f>
        <v>393.33333333333331</v>
      </c>
    </row>
    <row r="397" spans="1:48" x14ac:dyDescent="0.3">
      <c r="A397" t="s">
        <v>1269</v>
      </c>
      <c r="B397" t="s">
        <v>1270</v>
      </c>
      <c r="C397" t="s">
        <v>10261</v>
      </c>
      <c r="D397" t="s">
        <v>303</v>
      </c>
      <c r="E397">
        <v>9019.6851475000003</v>
      </c>
      <c r="F397">
        <v>447.5</v>
      </c>
      <c r="G397">
        <v>5.0684534101741097</v>
      </c>
      <c r="H397">
        <f>(Table2[[#This Row],[1Y Return vs Nifty]]-AVERAGE(Table2[1Y Return vs Nifty]))/_xlfn.STDEV.P(Table2[1Y Return vs Nifty])</f>
        <v>-0.45576019768902348</v>
      </c>
      <c r="I397">
        <v>-3.9858853463060702</v>
      </c>
      <c r="J397">
        <f>(Table2[[#This Row],[1M Return vs Nifty]]-AVERAGE(Table2[1M Return vs Nifty]))/_xlfn.STDEV.P(Table2[1M Return vs Nifty])</f>
        <v>-0.59455842325269825</v>
      </c>
      <c r="K397">
        <v>-4.8863442439610196</v>
      </c>
      <c r="L397">
        <f>(Table2[[#This Row],[6M Return vs Nifty]]-AVERAGE(Table2[6M Return vs Nifty]))/_xlfn.STDEV.P(Table2[6M Return vs Nifty])</f>
        <v>-0.3581011329404224</v>
      </c>
      <c r="M397">
        <v>-3.8183197639315201</v>
      </c>
      <c r="N397">
        <f>(Table2[[#This Row],[1W Return vs Nifty]]-AVERAGE(Table2[1W Return vs Nifty]))/_xlfn.STDEV.P(Table2[1W Return vs Nifty])</f>
        <v>-1.0677398290743119</v>
      </c>
      <c r="O397">
        <v>453.98</v>
      </c>
      <c r="P397">
        <v>442.21027538834801</v>
      </c>
      <c r="Q397">
        <v>407.93226252772803</v>
      </c>
      <c r="R397">
        <v>41.4186891068085</v>
      </c>
      <c r="S397" s="2">
        <f>(Table2[[#This Row],[Close Price]]-Table2[[#This Row],[20D EMA]])/Table2[[#This Row],[20D EMA]]</f>
        <v>-1.4273756553152162E-2</v>
      </c>
      <c r="T397" s="2">
        <f>(Table2[[#This Row],[Close Price]]-Table2[[#This Row],[50D EMA]])/Table2[[#This Row],[50D EMA]]</f>
        <v>1.1962011979496784E-2</v>
      </c>
      <c r="U397" s="2">
        <f>(Table2[[#This Row],[Close Price]]-Table2[[#This Row],[200D EMA]])/Table2[[#This Row],[200D EMA]]</f>
        <v>9.6995852269915694E-2</v>
      </c>
      <c r="V397">
        <v>1.6906279326109801</v>
      </c>
      <c r="W397">
        <v>442</v>
      </c>
      <c r="X397">
        <v>454.4</v>
      </c>
      <c r="Y397">
        <v>446.05</v>
      </c>
      <c r="Z397">
        <v>487.4</v>
      </c>
      <c r="AA397">
        <v>446.05</v>
      </c>
      <c r="AB397">
        <v>458.75</v>
      </c>
      <c r="AC397" s="2">
        <f>(Table2[[#This Row],[Close Price]]/Table2[[#This Row],[Day Low]])-1</f>
        <v>1.2443438914027105E-2</v>
      </c>
      <c r="AD397" s="2">
        <f>(Table2[[#This Row],[Day High]]/Table2[[#This Row],[Close Price]])-1</f>
        <v>1.5418994413407772E-2</v>
      </c>
      <c r="AE397" s="2">
        <f>(Table2[[#This Row],[Close Price]]/Table2[[#This Row],[Current Week Low]])-1</f>
        <v>3.2507566416319911E-3</v>
      </c>
      <c r="AF397" s="2">
        <f>(Table2[[#This Row],[Current Week High]]/Table2[[#This Row],[Close Price]])-1</f>
        <v>8.9162011173184341E-2</v>
      </c>
      <c r="AG397" s="2">
        <f>(Table2[[#This Row],[Close Price]]/Table2[[#This Row],[Current Month Low]])-1</f>
        <v>3.2507566416319911E-3</v>
      </c>
      <c r="AH397" s="2">
        <f>(Table2[[#This Row],[Current Month High]]/Table2[[#This Row],[Close Price]])-1</f>
        <v>2.5139664804469275E-2</v>
      </c>
      <c r="AI397">
        <v>12.8491620111731</v>
      </c>
      <c r="AJ397">
        <v>36.308254645141602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-0.03</v>
      </c>
      <c r="AM397" t="s">
        <v>10295</v>
      </c>
      <c r="AN397">
        <v>1.8</v>
      </c>
      <c r="AO397" t="s">
        <v>10296</v>
      </c>
      <c r="AP397">
        <v>7.4769344204912006E-2</v>
      </c>
      <c r="AQ397">
        <f>(Table2[[#This Row],[Sharpe Ratio]]-AVERAGE(Table2[Sharpe Ratio]))/_xlfn.STDEV.P(Table2[Sharpe Ratio])</f>
        <v>0.21740286795078789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-2.258756715005668</v>
      </c>
      <c r="AS397">
        <f>_xlfn.RANK.AVG(Table2[[#This Row],[1Y Return vs Nifty Z-Score]],Table2[1Y Return vs Nifty Z-Score])</f>
        <v>466</v>
      </c>
      <c r="AT397">
        <f>_xlfn.RANK.AVG(Table2[[#This Row],[6M Return vs Nifty Z-Score]],Table2[6M Return vs Nifty Z-Score])</f>
        <v>444</v>
      </c>
      <c r="AU397">
        <f>_xlfn.RANK.AVG(Table2[[#This Row],[Sharpe Ratio Z-Score]],Table2[Sharpe Ratio Z-Score])</f>
        <v>273</v>
      </c>
      <c r="AV397">
        <f>(Table2[[#This Row],[Rank 1Y]]+Table2[[#This Row],[Rank 6M]]+Table2[[#This Row],[Rank Sharpe]])/3</f>
        <v>394.33333333333331</v>
      </c>
    </row>
    <row r="398" spans="1:48" x14ac:dyDescent="0.3">
      <c r="A398" t="s">
        <v>883</v>
      </c>
      <c r="B398" t="s">
        <v>884</v>
      </c>
      <c r="C398" t="s">
        <v>10255</v>
      </c>
      <c r="D398" t="s">
        <v>46</v>
      </c>
      <c r="E398">
        <v>17115.405105149999</v>
      </c>
      <c r="F398">
        <v>1770.15</v>
      </c>
      <c r="G398">
        <v>9.2340745474190093</v>
      </c>
      <c r="H398">
        <f>(Table2[[#This Row],[1Y Return vs Nifty]]-AVERAGE(Table2[1Y Return vs Nifty]))/_xlfn.STDEV.P(Table2[1Y Return vs Nifty])</f>
        <v>-0.3972848939273671</v>
      </c>
      <c r="I398">
        <v>0.33148574488907601</v>
      </c>
      <c r="J398">
        <f>(Table2[[#This Row],[1M Return vs Nifty]]-AVERAGE(Table2[1M Return vs Nifty]))/_xlfn.STDEV.P(Table2[1M Return vs Nifty])</f>
        <v>-0.16777422422092503</v>
      </c>
      <c r="K398">
        <v>28.4156885651553</v>
      </c>
      <c r="L398">
        <f>(Table2[[#This Row],[6M Return vs Nifty]]-AVERAGE(Table2[6M Return vs Nifty]))/_xlfn.STDEV.P(Table2[6M Return vs Nifty])</f>
        <v>0.78552046281951271</v>
      </c>
      <c r="M398">
        <v>3.51863221792085</v>
      </c>
      <c r="N398">
        <f>(Table2[[#This Row],[1W Return vs Nifty]]-AVERAGE(Table2[1W Return vs Nifty]))/_xlfn.STDEV.P(Table2[1W Return vs Nifty])</f>
        <v>0.49986708761586762</v>
      </c>
      <c r="O398">
        <v>1730.74</v>
      </c>
      <c r="P398">
        <v>1669.3374942906401</v>
      </c>
      <c r="Q398">
        <v>1431.1531614231301</v>
      </c>
      <c r="R398">
        <v>61.489379889644297</v>
      </c>
      <c r="S398" s="2">
        <f>(Table2[[#This Row],[Close Price]]-Table2[[#This Row],[20D EMA]])/Table2[[#This Row],[20D EMA]]</f>
        <v>2.2770606792470321E-2</v>
      </c>
      <c r="T398" s="2">
        <f>(Table2[[#This Row],[Close Price]]-Table2[[#This Row],[50D EMA]])/Table2[[#This Row],[50D EMA]]</f>
        <v>6.0390727491686037E-2</v>
      </c>
      <c r="U398" s="2">
        <f>(Table2[[#This Row],[Close Price]]-Table2[[#This Row],[200D EMA]])/Table2[[#This Row],[200D EMA]]</f>
        <v>0.23686971298010731</v>
      </c>
      <c r="V398">
        <v>0.53735779327058997</v>
      </c>
      <c r="W398">
        <v>1637.05</v>
      </c>
      <c r="X398">
        <v>1697.9</v>
      </c>
      <c r="Y398">
        <v>1689.8</v>
      </c>
      <c r="Z398">
        <v>1810</v>
      </c>
      <c r="AA398">
        <v>1740.25</v>
      </c>
      <c r="AB398">
        <v>1810</v>
      </c>
      <c r="AC398" s="2">
        <f>(Table2[[#This Row],[Close Price]]/Table2[[#This Row],[Day Low]])-1</f>
        <v>8.1304786048074451E-2</v>
      </c>
      <c r="AD398" s="2">
        <f>(Table2[[#This Row],[Day High]]/Table2[[#This Row],[Close Price]])-1</f>
        <v>-4.0815750077677015E-2</v>
      </c>
      <c r="AE398" s="2">
        <f>(Table2[[#This Row],[Close Price]]/Table2[[#This Row],[Current Week Low]])-1</f>
        <v>4.7550005917860183E-2</v>
      </c>
      <c r="AF398" s="2">
        <f>(Table2[[#This Row],[Current Week High]]/Table2[[#This Row],[Close Price]])-1</f>
        <v>2.2512216478829394E-2</v>
      </c>
      <c r="AG398" s="2">
        <f>(Table2[[#This Row],[Close Price]]/Table2[[#This Row],[Current Month Low]])-1</f>
        <v>1.7181439448355151E-2</v>
      </c>
      <c r="AH398" s="2">
        <f>(Table2[[#This Row],[Current Month High]]/Table2[[#This Row],[Close Price]])-1</f>
        <v>2.2512216478829394E-2</v>
      </c>
      <c r="AI398">
        <v>5.0758410304211301</v>
      </c>
      <c r="AJ398">
        <v>72.705985657836905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0.15</v>
      </c>
      <c r="AM398" t="s">
        <v>10296</v>
      </c>
      <c r="AN398">
        <v>1.45</v>
      </c>
      <c r="AO398" t="s">
        <v>10296</v>
      </c>
      <c r="AP398">
        <v>-2.8942035429114998E-2</v>
      </c>
      <c r="AQ398">
        <f>(Table2[[#This Row],[Sharpe Ratio]]-AVERAGE(Table2[Sharpe Ratio]))/_xlfn.STDEV.P(Table2[Sharpe Ratio])</f>
        <v>-0.98159643626239101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-0.2612680039753027</v>
      </c>
      <c r="AS398">
        <f>_xlfn.RANK.AVG(Table2[[#This Row],[1Y Return vs Nifty Z-Score]],Table2[1Y Return vs Nifty Z-Score])</f>
        <v>435</v>
      </c>
      <c r="AT398">
        <f>_xlfn.RANK.AVG(Table2[[#This Row],[6M Return vs Nifty Z-Score]],Table2[6M Return vs Nifty Z-Score])</f>
        <v>134</v>
      </c>
      <c r="AU398">
        <f>_xlfn.RANK.AVG(Table2[[#This Row],[Sharpe Ratio Z-Score]],Table2[Sharpe Ratio Z-Score])</f>
        <v>616</v>
      </c>
      <c r="AV398">
        <f>(Table2[[#This Row],[Rank 1Y]]+Table2[[#This Row],[Rank 6M]]+Table2[[#This Row],[Rank Sharpe]])/3</f>
        <v>395</v>
      </c>
    </row>
    <row r="399" spans="1:48" x14ac:dyDescent="0.3">
      <c r="A399" t="s">
        <v>2002</v>
      </c>
      <c r="B399" t="s">
        <v>2003</v>
      </c>
      <c r="C399" t="s">
        <v>10257</v>
      </c>
      <c r="D399" t="s">
        <v>62</v>
      </c>
      <c r="E399">
        <v>3205.6299239999998</v>
      </c>
      <c r="F399">
        <v>398.3</v>
      </c>
      <c r="G399">
        <v>27.308406655715601</v>
      </c>
      <c r="H399">
        <f>(Table2[[#This Row],[1Y Return vs Nifty]]-AVERAGE(Table2[1Y Return vs Nifty]))/_xlfn.STDEV.P(Table2[1Y Return vs Nifty])</f>
        <v>-0.14356473419610385</v>
      </c>
      <c r="I399">
        <v>-2.2436951343379001</v>
      </c>
      <c r="J399">
        <f>(Table2[[#This Row],[1M Return vs Nifty]]-AVERAGE(Table2[1M Return vs Nifty]))/_xlfn.STDEV.P(Table2[1M Return vs Nifty])</f>
        <v>-0.42233805153338833</v>
      </c>
      <c r="K399">
        <v>16.0509739355577</v>
      </c>
      <c r="L399">
        <f>(Table2[[#This Row],[6M Return vs Nifty]]-AVERAGE(Table2[6M Return vs Nifty]))/_xlfn.STDEV.P(Table2[6M Return vs Nifty])</f>
        <v>0.36090510204352755</v>
      </c>
      <c r="M399">
        <v>1.9448569282806001</v>
      </c>
      <c r="N399">
        <f>(Table2[[#This Row],[1W Return vs Nifty]]-AVERAGE(Table2[1W Return vs Nifty]))/_xlfn.STDEV.P(Table2[1W Return vs Nifty])</f>
        <v>0.16361559851544641</v>
      </c>
      <c r="O399">
        <v>395.2</v>
      </c>
      <c r="P399">
        <v>388.94323782785602</v>
      </c>
      <c r="Q399">
        <v>347.43754781982801</v>
      </c>
      <c r="R399">
        <v>53.183450046388401</v>
      </c>
      <c r="S399" s="2">
        <f>(Table2[[#This Row],[Close Price]]-Table2[[#This Row],[20D EMA]])/Table2[[#This Row],[20D EMA]]</f>
        <v>7.8441295546559289E-3</v>
      </c>
      <c r="T399" s="2">
        <f>(Table2[[#This Row],[Close Price]]-Table2[[#This Row],[50D EMA]])/Table2[[#This Row],[50D EMA]]</f>
        <v>2.4056883529841019E-2</v>
      </c>
      <c r="U399" s="2">
        <f>(Table2[[#This Row],[Close Price]]-Table2[[#This Row],[200D EMA]])/Table2[[#This Row],[200D EMA]]</f>
        <v>0.1463930784088654</v>
      </c>
      <c r="V399">
        <v>0.73547621730514401</v>
      </c>
      <c r="W399">
        <v>390</v>
      </c>
      <c r="X399">
        <v>407.35</v>
      </c>
      <c r="Y399">
        <v>390.6</v>
      </c>
      <c r="Z399">
        <v>411.75</v>
      </c>
      <c r="AA399">
        <v>393.55</v>
      </c>
      <c r="AB399">
        <v>408.2</v>
      </c>
      <c r="AC399" s="2">
        <f>(Table2[[#This Row],[Close Price]]/Table2[[#This Row],[Day Low]])-1</f>
        <v>2.1282051282051295E-2</v>
      </c>
      <c r="AD399" s="2">
        <f>(Table2[[#This Row],[Day High]]/Table2[[#This Row],[Close Price]])-1</f>
        <v>2.2721566658297832E-2</v>
      </c>
      <c r="AE399" s="2">
        <f>(Table2[[#This Row],[Close Price]]/Table2[[#This Row],[Current Week Low]])-1</f>
        <v>1.9713261648745428E-2</v>
      </c>
      <c r="AF399" s="2">
        <f>(Table2[[#This Row],[Current Week High]]/Table2[[#This Row],[Close Price]])-1</f>
        <v>3.3768516193823706E-2</v>
      </c>
      <c r="AG399" s="2">
        <f>(Table2[[#This Row],[Close Price]]/Table2[[#This Row],[Current Month Low]])-1</f>
        <v>1.2069622665480839E-2</v>
      </c>
      <c r="AH399" s="2">
        <f>(Table2[[#This Row],[Current Month High]]/Table2[[#This Row],[Close Price]])-1</f>
        <v>2.4855636454933494E-2</v>
      </c>
      <c r="AI399">
        <v>6.6281697213155901</v>
      </c>
      <c r="AJ399">
        <v>69.561515538527004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-0.1</v>
      </c>
      <c r="AM399" t="s">
        <v>10295</v>
      </c>
      <c r="AN399">
        <v>-0.35</v>
      </c>
      <c r="AO399" t="s">
        <v>10295</v>
      </c>
      <c r="AP399">
        <v>-4.9353279647638998E-2</v>
      </c>
      <c r="AQ399">
        <f>(Table2[[#This Row],[Sharpe Ratio]]-AVERAGE(Table2[Sharpe Ratio]))/_xlfn.STDEV.P(Table2[Sharpe Ratio])</f>
        <v>-1.2175692649191425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-1.2589513500896607</v>
      </c>
      <c r="AS399">
        <f>_xlfn.RANK.AVG(Table2[[#This Row],[1Y Return vs Nifty Z-Score]],Table2[1Y Return vs Nifty Z-Score])</f>
        <v>329</v>
      </c>
      <c r="AT399">
        <f>_xlfn.RANK.AVG(Table2[[#This Row],[6M Return vs Nifty Z-Score]],Table2[6M Return vs Nifty Z-Score])</f>
        <v>210</v>
      </c>
      <c r="AU399">
        <f>_xlfn.RANK.AVG(Table2[[#This Row],[Sharpe Ratio Z-Score]],Table2[Sharpe Ratio Z-Score])</f>
        <v>647</v>
      </c>
      <c r="AV399">
        <f>(Table2[[#This Row],[Rank 1Y]]+Table2[[#This Row],[Rank 6M]]+Table2[[#This Row],[Rank Sharpe]])/3</f>
        <v>395.33333333333331</v>
      </c>
    </row>
    <row r="400" spans="1:48" x14ac:dyDescent="0.3">
      <c r="A400" t="s">
        <v>151</v>
      </c>
      <c r="B400" t="s">
        <v>152</v>
      </c>
      <c r="C400" t="s">
        <v>10252</v>
      </c>
      <c r="D400" t="s">
        <v>37</v>
      </c>
      <c r="E400">
        <v>177003.669699875</v>
      </c>
      <c r="F400">
        <v>1767.25</v>
      </c>
      <c r="G400">
        <v>11.3287656082585</v>
      </c>
      <c r="H400">
        <f>(Table2[[#This Row],[1Y Return vs Nifty]]-AVERAGE(Table2[1Y Return vs Nifty]))/_xlfn.STDEV.P(Table2[1Y Return vs Nifty])</f>
        <v>-0.36788046850464906</v>
      </c>
      <c r="I400">
        <v>13.774081121385301</v>
      </c>
      <c r="J400">
        <f>(Table2[[#This Row],[1M Return vs Nifty]]-AVERAGE(Table2[1M Return vs Nifty]))/_xlfn.STDEV.P(Table2[1M Return vs Nifty])</f>
        <v>1.1610638996008573</v>
      </c>
      <c r="K400">
        <v>8.0755614960070794</v>
      </c>
      <c r="L400">
        <f>(Table2[[#This Row],[6M Return vs Nifty]]-AVERAGE(Table2[6M Return vs Nifty]))/_xlfn.STDEV.P(Table2[6M Return vs Nifty])</f>
        <v>8.7022304760782862E-2</v>
      </c>
      <c r="M400">
        <v>3.1493760724088702</v>
      </c>
      <c r="N400">
        <f>(Table2[[#This Row],[1W Return vs Nifty]]-AVERAGE(Table2[1W Return vs Nifty]))/_xlfn.STDEV.P(Table2[1W Return vs Nifty])</f>
        <v>0.42097213380307297</v>
      </c>
      <c r="O400">
        <v>1644.72</v>
      </c>
      <c r="P400">
        <v>1559.68591319234</v>
      </c>
      <c r="Q400">
        <v>1454.9635663722299</v>
      </c>
      <c r="R400">
        <v>76.484693978205897</v>
      </c>
      <c r="S400" s="2">
        <f>(Table2[[#This Row],[Close Price]]-Table2[[#This Row],[20D EMA]])/Table2[[#This Row],[20D EMA]]</f>
        <v>7.4499002869789374E-2</v>
      </c>
      <c r="T400" s="2">
        <f>(Table2[[#This Row],[Close Price]]-Table2[[#This Row],[50D EMA]])/Table2[[#This Row],[50D EMA]]</f>
        <v>0.13308069596065095</v>
      </c>
      <c r="U400" s="2">
        <f>(Table2[[#This Row],[Close Price]]-Table2[[#This Row],[200D EMA]])/Table2[[#This Row],[200D EMA]]</f>
        <v>0.21463522581972092</v>
      </c>
      <c r="V400">
        <v>1.2768652261501601</v>
      </c>
      <c r="W400">
        <v>1731</v>
      </c>
      <c r="X400">
        <v>1762.4</v>
      </c>
      <c r="Y400">
        <v>1708</v>
      </c>
      <c r="Z400">
        <v>1791.15</v>
      </c>
      <c r="AA400">
        <v>1758.1</v>
      </c>
      <c r="AB400">
        <v>1791.15</v>
      </c>
      <c r="AC400" s="2">
        <f>(Table2[[#This Row],[Close Price]]/Table2[[#This Row],[Day Low]])-1</f>
        <v>2.09416522241479E-2</v>
      </c>
      <c r="AD400" s="2">
        <f>(Table2[[#This Row],[Day High]]/Table2[[#This Row],[Close Price]])-1</f>
        <v>-2.7443768566982607E-3</v>
      </c>
      <c r="AE400" s="2">
        <f>(Table2[[#This Row],[Close Price]]/Table2[[#This Row],[Current Week Low]])-1</f>
        <v>3.4689695550351285E-2</v>
      </c>
      <c r="AF400" s="2">
        <f>(Table2[[#This Row],[Current Week High]]/Table2[[#This Row],[Close Price]])-1</f>
        <v>1.3523836469090389E-2</v>
      </c>
      <c r="AG400" s="2">
        <f>(Table2[[#This Row],[Close Price]]/Table2[[#This Row],[Current Month Low]])-1</f>
        <v>5.2044821113703676E-3</v>
      </c>
      <c r="AH400" s="2">
        <f>(Table2[[#This Row],[Current Month High]]/Table2[[#This Row],[Close Price]])-1</f>
        <v>1.3523836469090389E-2</v>
      </c>
      <c r="AI400">
        <v>1.35238364690903</v>
      </c>
      <c r="AJ400">
        <v>41.193624415771097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0.12</v>
      </c>
      <c r="AM400" t="s">
        <v>10296</v>
      </c>
      <c r="AN400">
        <v>9.5299999999999994</v>
      </c>
      <c r="AO400" t="s">
        <v>10296</v>
      </c>
      <c r="AP400">
        <v>1.5526526829186E-2</v>
      </c>
      <c r="AQ400">
        <f>(Table2[[#This Row],[Sharpe Ratio]]-AVERAGE(Table2[Sharpe Ratio]))/_xlfn.STDEV.P(Table2[Sharpe Ratio])</f>
        <v>-0.4674987991929665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0.83367907046709766</v>
      </c>
      <c r="AS400">
        <f>_xlfn.RANK.AVG(Table2[[#This Row],[1Y Return vs Nifty Z-Score]],Table2[1Y Return vs Nifty Z-Score])</f>
        <v>423</v>
      </c>
      <c r="AT400">
        <f>_xlfn.RANK.AVG(Table2[[#This Row],[6M Return vs Nifty Z-Score]],Table2[6M Return vs Nifty Z-Score])</f>
        <v>297</v>
      </c>
      <c r="AU400">
        <f>_xlfn.RANK.AVG(Table2[[#This Row],[Sharpe Ratio Z-Score]],Table2[Sharpe Ratio Z-Score])</f>
        <v>469</v>
      </c>
      <c r="AV400">
        <f>(Table2[[#This Row],[Rank 1Y]]+Table2[[#This Row],[Rank 6M]]+Table2[[#This Row],[Rank Sharpe]])/3</f>
        <v>396.33333333333331</v>
      </c>
    </row>
    <row r="401" spans="1:48" x14ac:dyDescent="0.3">
      <c r="A401" t="s">
        <v>333</v>
      </c>
      <c r="B401" t="s">
        <v>334</v>
      </c>
      <c r="C401" t="s">
        <v>10261</v>
      </c>
      <c r="D401" t="s">
        <v>144</v>
      </c>
      <c r="E401">
        <v>78440</v>
      </c>
      <c r="F401">
        <v>980.5</v>
      </c>
      <c r="G401">
        <v>25.804612758610698</v>
      </c>
      <c r="H401">
        <f>(Table2[[#This Row],[1Y Return vs Nifty]]-AVERAGE(Table2[1Y Return vs Nifty]))/_xlfn.STDEV.P(Table2[1Y Return vs Nifty])</f>
        <v>-0.1646743843613355</v>
      </c>
      <c r="I401">
        <v>-4.0330754530389799</v>
      </c>
      <c r="J401">
        <f>(Table2[[#This Row],[1M Return vs Nifty]]-AVERAGE(Table2[1M Return vs Nifty]))/_xlfn.STDEV.P(Table2[1M Return vs Nifty])</f>
        <v>-0.5992232971953857</v>
      </c>
      <c r="K401">
        <v>-13.4856204636611</v>
      </c>
      <c r="L401">
        <f>(Table2[[#This Row],[6M Return vs Nifty]]-AVERAGE(Table2[6M Return vs Nifty]))/_xlfn.STDEV.P(Table2[6M Return vs Nifty])</f>
        <v>-0.65340797048764143</v>
      </c>
      <c r="M401">
        <v>-9.7014487405448994E-3</v>
      </c>
      <c r="N401">
        <f>(Table2[[#This Row],[1W Return vs Nifty]]-AVERAGE(Table2[1W Return vs Nifty]))/_xlfn.STDEV.P(Table2[1W Return vs Nifty])</f>
        <v>-0.25399368098804453</v>
      </c>
      <c r="O401">
        <v>997.46</v>
      </c>
      <c r="P401">
        <v>1004.96658619333</v>
      </c>
      <c r="Q401">
        <v>924.44357616002799</v>
      </c>
      <c r="R401">
        <v>39.447670675462497</v>
      </c>
      <c r="S401" s="2">
        <f>(Table2[[#This Row],[Close Price]]-Table2[[#This Row],[20D EMA]])/Table2[[#This Row],[20D EMA]]</f>
        <v>-1.7003188097768369E-2</v>
      </c>
      <c r="T401" s="2">
        <f>(Table2[[#This Row],[Close Price]]-Table2[[#This Row],[50D EMA]])/Table2[[#This Row],[50D EMA]]</f>
        <v>-2.4345671318293259E-2</v>
      </c>
      <c r="U401" s="2">
        <f>(Table2[[#This Row],[Close Price]]-Table2[[#This Row],[200D EMA]])/Table2[[#This Row],[200D EMA]]</f>
        <v>6.0638015434993114E-2</v>
      </c>
      <c r="V401">
        <v>0.68523471740963204</v>
      </c>
      <c r="W401">
        <v>963.65</v>
      </c>
      <c r="X401">
        <v>975.75</v>
      </c>
      <c r="Y401">
        <v>976</v>
      </c>
      <c r="Z401">
        <v>1000.8</v>
      </c>
      <c r="AA401">
        <v>976</v>
      </c>
      <c r="AB401">
        <v>995</v>
      </c>
      <c r="AC401" s="2">
        <f>(Table2[[#This Row],[Close Price]]/Table2[[#This Row],[Day Low]])-1</f>
        <v>1.7485601618844937E-2</v>
      </c>
      <c r="AD401" s="2">
        <f>(Table2[[#This Row],[Day High]]/Table2[[#This Row],[Close Price]])-1</f>
        <v>-4.8444671086180779E-3</v>
      </c>
      <c r="AE401" s="2">
        <f>(Table2[[#This Row],[Close Price]]/Table2[[#This Row],[Current Week Low]])-1</f>
        <v>4.6106557377050272E-3</v>
      </c>
      <c r="AF401" s="2">
        <f>(Table2[[#This Row],[Current Week High]]/Table2[[#This Row],[Close Price]])-1</f>
        <v>2.0703722590514895E-2</v>
      </c>
      <c r="AG401" s="2">
        <f>(Table2[[#This Row],[Close Price]]/Table2[[#This Row],[Current Month Low]])-1</f>
        <v>4.6106557377050272E-3</v>
      </c>
      <c r="AH401" s="2">
        <f>(Table2[[#This Row],[Current Month High]]/Table2[[#This Row],[Close Price]])-1</f>
        <v>1.4788373278939337E-2</v>
      </c>
      <c r="AI401">
        <v>16.1550229474757</v>
      </c>
      <c r="AJ401">
        <v>55.486837932128097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-0.16</v>
      </c>
      <c r="AM401" t="s">
        <v>10295</v>
      </c>
      <c r="AN401">
        <v>-5.53</v>
      </c>
      <c r="AO401" t="s">
        <v>10295</v>
      </c>
      <c r="AP401">
        <v>6.2605812240628E-2</v>
      </c>
      <c r="AQ401">
        <f>(Table2[[#This Row],[Sharpe Ratio]]-AVERAGE(Table2[Sharpe Ratio]))/_xlfn.STDEV.P(Table2[Sharpe Ratio])</f>
        <v>7.6781207980445063E-2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334</v>
      </c>
      <c r="AT401">
        <f>_xlfn.RANK.AVG(Table2[[#This Row],[6M Return vs Nifty Z-Score]],Table2[6M Return vs Nifty Z-Score])</f>
        <v>545</v>
      </c>
      <c r="AU401">
        <f>_xlfn.RANK.AVG(Table2[[#This Row],[Sharpe Ratio Z-Score]],Table2[Sharpe Ratio Z-Score])</f>
        <v>310</v>
      </c>
      <c r="AV401">
        <f>(Table2[[#This Row],[Rank 1Y]]+Table2[[#This Row],[Rank 6M]]+Table2[[#This Row],[Rank Sharpe]])/3</f>
        <v>396.33333333333331</v>
      </c>
    </row>
    <row r="402" spans="1:48" x14ac:dyDescent="0.3">
      <c r="A402" t="s">
        <v>1099</v>
      </c>
      <c r="B402" t="s">
        <v>1100</v>
      </c>
      <c r="C402" t="s">
        <v>10256</v>
      </c>
      <c r="D402" t="s">
        <v>384</v>
      </c>
      <c r="E402">
        <v>11383.1936421399</v>
      </c>
      <c r="F402">
        <v>436.6</v>
      </c>
      <c r="G402">
        <v>39.138424895148901</v>
      </c>
      <c r="H402">
        <f>(Table2[[#This Row],[1Y Return vs Nifty]]-AVERAGE(Table2[1Y Return vs Nifty]))/_xlfn.STDEV.P(Table2[1Y Return vs Nifty])</f>
        <v>2.2500274422112308E-2</v>
      </c>
      <c r="I402">
        <v>-1.9035706507582699</v>
      </c>
      <c r="J402">
        <f>(Table2[[#This Row],[1M Return vs Nifty]]-AVERAGE(Table2[1M Return vs Nifty]))/_xlfn.STDEV.P(Table2[1M Return vs Nifty])</f>
        <v>-0.38871579571394604</v>
      </c>
      <c r="K402">
        <v>-31.671340853872699</v>
      </c>
      <c r="L402">
        <f>(Table2[[#This Row],[6M Return vs Nifty]]-AVERAGE(Table2[6M Return vs Nifty]))/_xlfn.STDEV.P(Table2[6M Return vs Nifty])</f>
        <v>-1.2779218760473199</v>
      </c>
      <c r="M402">
        <v>-1.17758988345059</v>
      </c>
      <c r="N402">
        <f>(Table2[[#This Row],[1W Return vs Nifty]]-AVERAGE(Table2[1W Return vs Nifty]))/_xlfn.STDEV.P(Table2[1W Return vs Nifty])</f>
        <v>-0.50352373007413809</v>
      </c>
      <c r="O402">
        <v>442.25</v>
      </c>
      <c r="P402">
        <v>432.785433862795</v>
      </c>
      <c r="Q402">
        <v>396.56684288274499</v>
      </c>
      <c r="R402">
        <v>42.279155632115497</v>
      </c>
      <c r="S402" s="2">
        <f>(Table2[[#This Row],[Close Price]]-Table2[[#This Row],[20D EMA]])/Table2[[#This Row],[20D EMA]]</f>
        <v>-1.2775579423403001E-2</v>
      </c>
      <c r="T402" s="2">
        <f>(Table2[[#This Row],[Close Price]]-Table2[[#This Row],[50D EMA]])/Table2[[#This Row],[50D EMA]]</f>
        <v>8.8139891935788747E-3</v>
      </c>
      <c r="U402" s="2">
        <f>(Table2[[#This Row],[Close Price]]-Table2[[#This Row],[200D EMA]])/Table2[[#This Row],[200D EMA]]</f>
        <v>0.10094933007067322</v>
      </c>
      <c r="V402">
        <v>0.82325468372524502</v>
      </c>
      <c r="W402">
        <v>426.55</v>
      </c>
      <c r="X402">
        <v>434.7</v>
      </c>
      <c r="Y402">
        <v>433.35</v>
      </c>
      <c r="Z402">
        <v>459.3</v>
      </c>
      <c r="AA402">
        <v>433.35</v>
      </c>
      <c r="AB402">
        <v>448.25</v>
      </c>
      <c r="AC402" s="2">
        <f>(Table2[[#This Row],[Close Price]]/Table2[[#This Row],[Day Low]])-1</f>
        <v>2.3561129996483521E-2</v>
      </c>
      <c r="AD402" s="2">
        <f>(Table2[[#This Row],[Day High]]/Table2[[#This Row],[Close Price]])-1</f>
        <v>-4.3518094365553317E-3</v>
      </c>
      <c r="AE402" s="2">
        <f>(Table2[[#This Row],[Close Price]]/Table2[[#This Row],[Current Week Low]])-1</f>
        <v>7.4997115495558653E-3</v>
      </c>
      <c r="AF402" s="2">
        <f>(Table2[[#This Row],[Current Week High]]/Table2[[#This Row],[Close Price]])-1</f>
        <v>5.1992670636738403E-2</v>
      </c>
      <c r="AG402" s="2">
        <f>(Table2[[#This Row],[Close Price]]/Table2[[#This Row],[Current Month Low]])-1</f>
        <v>7.4997115495558653E-3</v>
      </c>
      <c r="AH402" s="2">
        <f>(Table2[[#This Row],[Current Month High]]/Table2[[#This Row],[Close Price]])-1</f>
        <v>2.6683463124141049E-2</v>
      </c>
      <c r="AI402">
        <v>26.878149335776399</v>
      </c>
      <c r="AJ402">
        <v>77.479674796747901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-0.02</v>
      </c>
      <c r="AM402" t="s">
        <v>10295</v>
      </c>
      <c r="AN402">
        <v>-8.9600000000000009</v>
      </c>
      <c r="AO402" t="s">
        <v>10295</v>
      </c>
      <c r="AP402">
        <v>9.5551493637501997E-2</v>
      </c>
      <c r="AQ402">
        <f>(Table2[[#This Row],[Sharpe Ratio]]-AVERAGE(Table2[Sharpe Ratio]))/_xlfn.STDEV.P(Table2[Sharpe Ratio])</f>
        <v>0.45766370333508893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-1.6899974240782027</v>
      </c>
      <c r="AS402">
        <f>_xlfn.RANK.AVG(Table2[[#This Row],[1Y Return vs Nifty Z-Score]],Table2[1Y Return vs Nifty Z-Score])</f>
        <v>280</v>
      </c>
      <c r="AT402">
        <f>_xlfn.RANK.AVG(Table2[[#This Row],[6M Return vs Nifty Z-Score]],Table2[6M Return vs Nifty Z-Score])</f>
        <v>687</v>
      </c>
      <c r="AU402">
        <f>_xlfn.RANK.AVG(Table2[[#This Row],[Sharpe Ratio Z-Score]],Table2[Sharpe Ratio Z-Score])</f>
        <v>222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953</v>
      </c>
      <c r="B403" t="s">
        <v>954</v>
      </c>
      <c r="C403" t="s">
        <v>10257</v>
      </c>
      <c r="D403" t="s">
        <v>62</v>
      </c>
      <c r="E403">
        <v>15231.5560204799</v>
      </c>
      <c r="F403">
        <v>1119.3499999999999</v>
      </c>
      <c r="G403">
        <v>13.896493507424999</v>
      </c>
      <c r="H403">
        <f>(Table2[[#This Row],[1Y Return vs Nifty]]-AVERAGE(Table2[1Y Return vs Nifty]))/_xlfn.STDEV.P(Table2[1Y Return vs Nifty])</f>
        <v>-0.33183574337625016</v>
      </c>
      <c r="I403">
        <v>6.3102257301999201</v>
      </c>
      <c r="J403">
        <f>(Table2[[#This Row],[1M Return vs Nifty]]-AVERAGE(Table2[1M Return vs Nifty]))/_xlfn.STDEV.P(Table2[1M Return vs Nifty])</f>
        <v>0.42324093337206631</v>
      </c>
      <c r="K403">
        <v>8.1888406986508198</v>
      </c>
      <c r="L403">
        <f>(Table2[[#This Row],[6M Return vs Nifty]]-AVERAGE(Table2[6M Return vs Nifty]))/_xlfn.STDEV.P(Table2[6M Return vs Nifty])</f>
        <v>9.0912413909266548E-2</v>
      </c>
      <c r="M403">
        <v>5.7745203678704797</v>
      </c>
      <c r="N403">
        <f>(Table2[[#This Row],[1W Return vs Nifty]]-AVERAGE(Table2[1W Return vs Nifty]))/_xlfn.STDEV.P(Table2[1W Return vs Nifty])</f>
        <v>0.98185822997136463</v>
      </c>
      <c r="O403">
        <v>1061.6099999999999</v>
      </c>
      <c r="P403">
        <v>1014.42032056263</v>
      </c>
      <c r="Q403">
        <v>913.83149560020695</v>
      </c>
      <c r="R403">
        <v>73.740164379033402</v>
      </c>
      <c r="S403" s="2">
        <f>(Table2[[#This Row],[Close Price]]-Table2[[#This Row],[20D EMA]])/Table2[[#This Row],[20D EMA]]</f>
        <v>5.4389088271587512E-2</v>
      </c>
      <c r="T403" s="2">
        <f>(Table2[[#This Row],[Close Price]]-Table2[[#This Row],[50D EMA]])/Table2[[#This Row],[50D EMA]]</f>
        <v>0.10343806931940459</v>
      </c>
      <c r="U403" s="2">
        <f>(Table2[[#This Row],[Close Price]]-Table2[[#This Row],[200D EMA]])/Table2[[#This Row],[200D EMA]]</f>
        <v>0.22489759369128318</v>
      </c>
      <c r="V403">
        <v>0.83015758557554498</v>
      </c>
      <c r="W403">
        <v>1095</v>
      </c>
      <c r="X403">
        <v>1135</v>
      </c>
      <c r="Y403">
        <v>1031.7</v>
      </c>
      <c r="Z403">
        <v>1142.8</v>
      </c>
      <c r="AA403">
        <v>1108.8499999999999</v>
      </c>
      <c r="AB403">
        <v>1142.8</v>
      </c>
      <c r="AC403" s="2">
        <f>(Table2[[#This Row],[Close Price]]/Table2[[#This Row],[Day Low]])-1</f>
        <v>2.2237442922374395E-2</v>
      </c>
      <c r="AD403" s="2">
        <f>(Table2[[#This Row],[Day High]]/Table2[[#This Row],[Close Price]])-1</f>
        <v>1.3981328449546693E-2</v>
      </c>
      <c r="AE403" s="2">
        <f>(Table2[[#This Row],[Close Price]]/Table2[[#This Row],[Current Week Low]])-1</f>
        <v>8.4956867306387407E-2</v>
      </c>
      <c r="AF403" s="2">
        <f>(Table2[[#This Row],[Current Week High]]/Table2[[#This Row],[Close Price]])-1</f>
        <v>2.0949658283825556E-2</v>
      </c>
      <c r="AG403" s="2">
        <f>(Table2[[#This Row],[Close Price]]/Table2[[#This Row],[Current Month Low]])-1</f>
        <v>9.4692699643774692E-3</v>
      </c>
      <c r="AH403" s="2">
        <f>(Table2[[#This Row],[Current Month High]]/Table2[[#This Row],[Close Price]])-1</f>
        <v>2.0949658283825556E-2</v>
      </c>
      <c r="AI403">
        <v>2.0949658283825499</v>
      </c>
      <c r="AJ403">
        <v>42.392825340287402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0.11</v>
      </c>
      <c r="AM403" t="s">
        <v>10296</v>
      </c>
      <c r="AN403">
        <v>10.25</v>
      </c>
      <c r="AO403" t="s">
        <v>10296</v>
      </c>
      <c r="AP403">
        <v>8.3692635630760008E-3</v>
      </c>
      <c r="AQ403">
        <f>(Table2[[#This Row],[Sharpe Ratio]]-AVERAGE(Table2[Sharpe Ratio]))/_xlfn.STDEV.P(Table2[Sharpe Ratio])</f>
        <v>-0.55024337077632313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0.61393246310012428</v>
      </c>
      <c r="AS403">
        <f>_xlfn.RANK.AVG(Table2[[#This Row],[1Y Return vs Nifty Z-Score]],Table2[1Y Return vs Nifty Z-Score])</f>
        <v>409</v>
      </c>
      <c r="AT403">
        <f>_xlfn.RANK.AVG(Table2[[#This Row],[6M Return vs Nifty Z-Score]],Table2[6M Return vs Nifty Z-Score])</f>
        <v>294</v>
      </c>
      <c r="AU403">
        <f>_xlfn.RANK.AVG(Table2[[#This Row],[Sharpe Ratio Z-Score]],Table2[Sharpe Ratio Z-Score])</f>
        <v>488</v>
      </c>
      <c r="AV403">
        <f>(Table2[[#This Row],[Rank 1Y]]+Table2[[#This Row],[Rank 6M]]+Table2[[#This Row],[Rank Sharpe]])/3</f>
        <v>397</v>
      </c>
    </row>
    <row r="404" spans="1:48" x14ac:dyDescent="0.3">
      <c r="A404" t="s">
        <v>397</v>
      </c>
      <c r="B404" t="s">
        <v>398</v>
      </c>
      <c r="C404" t="s">
        <v>10259</v>
      </c>
      <c r="D404" t="s">
        <v>127</v>
      </c>
      <c r="E404">
        <v>61970.270910867002</v>
      </c>
      <c r="F404">
        <v>150.03</v>
      </c>
      <c r="G404">
        <v>30.192112372098102</v>
      </c>
      <c r="H404">
        <f>(Table2[[#This Row],[1Y Return vs Nifty]]-AVERAGE(Table2[1Y Return vs Nifty]))/_xlfn.STDEV.P(Table2[1Y Return vs Nifty])</f>
        <v>-0.10308444034100331</v>
      </c>
      <c r="I404">
        <v>-1.2125857856981801</v>
      </c>
      <c r="J404">
        <f>(Table2[[#This Row],[1M Return vs Nifty]]-AVERAGE(Table2[1M Return vs Nifty]))/_xlfn.STDEV.P(Table2[1M Return vs Nifty])</f>
        <v>-0.32041001056168733</v>
      </c>
      <c r="K404">
        <v>10.487442410718799</v>
      </c>
      <c r="L404">
        <f>(Table2[[#This Row],[6M Return vs Nifty]]-AVERAGE(Table2[6M Return vs Nifty]))/_xlfn.STDEV.P(Table2[6M Return vs Nifty])</f>
        <v>0.16984845283035294</v>
      </c>
      <c r="M404">
        <v>3.61182949435329</v>
      </c>
      <c r="N404">
        <f>(Table2[[#This Row],[1W Return vs Nifty]]-AVERAGE(Table2[1W Return vs Nifty]))/_xlfn.STDEV.P(Table2[1W Return vs Nifty])</f>
        <v>0.51977953838746105</v>
      </c>
      <c r="O404">
        <v>148.71</v>
      </c>
      <c r="P404">
        <v>150.052924840038</v>
      </c>
      <c r="Q404">
        <v>133.48622551255301</v>
      </c>
      <c r="R404">
        <v>54.339233052152203</v>
      </c>
      <c r="S404" s="2">
        <f>(Table2[[#This Row],[Close Price]]-Table2[[#This Row],[20D EMA]])/Table2[[#This Row],[20D EMA]]</f>
        <v>8.8763364938470382E-3</v>
      </c>
      <c r="T404" s="2">
        <f>(Table2[[#This Row],[Close Price]]-Table2[[#This Row],[50D EMA]])/Table2[[#This Row],[50D EMA]]</f>
        <v>-1.5277836178428564E-4</v>
      </c>
      <c r="U404" s="2">
        <f>(Table2[[#This Row],[Close Price]]-Table2[[#This Row],[200D EMA]])/Table2[[#This Row],[200D EMA]]</f>
        <v>0.12393619209714805</v>
      </c>
      <c r="V404">
        <v>0.80291494200044</v>
      </c>
      <c r="W404">
        <v>145.1</v>
      </c>
      <c r="X404">
        <v>148</v>
      </c>
      <c r="Y404">
        <v>146.30000000000001</v>
      </c>
      <c r="Z404">
        <v>156.35</v>
      </c>
      <c r="AA404">
        <v>149.03</v>
      </c>
      <c r="AB404">
        <v>156.35</v>
      </c>
      <c r="AC404" s="2">
        <f>(Table2[[#This Row],[Close Price]]/Table2[[#This Row],[Day Low]])-1</f>
        <v>3.3976567884217879E-2</v>
      </c>
      <c r="AD404" s="2">
        <f>(Table2[[#This Row],[Day High]]/Table2[[#This Row],[Close Price]])-1</f>
        <v>-1.3530627207891777E-2</v>
      </c>
      <c r="AE404" s="2">
        <f>(Table2[[#This Row],[Close Price]]/Table2[[#This Row],[Current Week Low]])-1</f>
        <v>2.5495557074504349E-2</v>
      </c>
      <c r="AF404" s="2">
        <f>(Table2[[#This Row],[Current Week High]]/Table2[[#This Row],[Close Price]])-1</f>
        <v>4.2124908351663048E-2</v>
      </c>
      <c r="AG404" s="2">
        <f>(Table2[[#This Row],[Close Price]]/Table2[[#This Row],[Current Month Low]])-1</f>
        <v>6.7100583775079325E-3</v>
      </c>
      <c r="AH404" s="2">
        <f>(Table2[[#This Row],[Current Month High]]/Table2[[#This Row],[Close Price]])-1</f>
        <v>4.2124908351663048E-2</v>
      </c>
      <c r="AI404">
        <v>16.8766246750649</v>
      </c>
      <c r="AJ404">
        <v>83.410757946210197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-0.11</v>
      </c>
      <c r="AM404" t="s">
        <v>10295</v>
      </c>
      <c r="AN404">
        <v>-1.32</v>
      </c>
      <c r="AO404" t="s">
        <v>10295</v>
      </c>
      <c r="AP404">
        <v>-2.6383696297954E-2</v>
      </c>
      <c r="AQ404">
        <f>(Table2[[#This Row],[Sharpe Ratio]]-AVERAGE(Table2[Sharpe Ratio]))/_xlfn.STDEV.P(Table2[Sharpe Ratio])</f>
        <v>-0.95201967381811836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318</v>
      </c>
      <c r="AT404">
        <f>_xlfn.RANK.AVG(Table2[[#This Row],[6M Return vs Nifty Z-Score]],Table2[6M Return vs Nifty Z-Score])</f>
        <v>270</v>
      </c>
      <c r="AU404">
        <f>_xlfn.RANK.AVG(Table2[[#This Row],[Sharpe Ratio Z-Score]],Table2[Sharpe Ratio Z-Score])</f>
        <v>608</v>
      </c>
      <c r="AV404">
        <f>(Table2[[#This Row],[Rank 1Y]]+Table2[[#This Row],[Rank 6M]]+Table2[[#This Row],[Rank Sharpe]])/3</f>
        <v>398.66666666666669</v>
      </c>
    </row>
    <row r="405" spans="1:48" x14ac:dyDescent="0.3">
      <c r="A405" t="s">
        <v>483</v>
      </c>
      <c r="B405" t="s">
        <v>484</v>
      </c>
      <c r="C405" t="s">
        <v>10266</v>
      </c>
      <c r="D405" t="s">
        <v>485</v>
      </c>
      <c r="E405">
        <v>44294.42421605</v>
      </c>
      <c r="F405">
        <v>39320.15</v>
      </c>
      <c r="G405">
        <v>10.7859310200738</v>
      </c>
      <c r="H405">
        <f>(Table2[[#This Row],[1Y Return vs Nifty]]-AVERAGE(Table2[1Y Return vs Nifty]))/_xlfn.STDEV.P(Table2[1Y Return vs Nifty])</f>
        <v>-0.37550056077675331</v>
      </c>
      <c r="I405">
        <v>1.5219354512528001</v>
      </c>
      <c r="J405">
        <f>(Table2[[#This Row],[1M Return vs Nifty]]-AVERAGE(Table2[1M Return vs Nifty]))/_xlfn.STDEV.P(Table2[1M Return vs Nifty])</f>
        <v>-5.0094943546117994E-2</v>
      </c>
      <c r="K405">
        <v>1.0474060561202101</v>
      </c>
      <c r="L405">
        <f>(Table2[[#This Row],[6M Return vs Nifty]]-AVERAGE(Table2[6M Return vs Nifty]))/_xlfn.STDEV.P(Table2[6M Return vs Nifty])</f>
        <v>-0.15433083981998996</v>
      </c>
      <c r="M405">
        <v>0.18121366552809301</v>
      </c>
      <c r="N405">
        <f>(Table2[[#This Row],[1W Return vs Nifty]]-AVERAGE(Table2[1W Return vs Nifty]))/_xlfn.STDEV.P(Table2[1W Return vs Nifty])</f>
        <v>-0.21320292014233255</v>
      </c>
      <c r="O405">
        <v>38492.519999999997</v>
      </c>
      <c r="P405">
        <v>36765.080453813498</v>
      </c>
      <c r="Q405">
        <v>32824.524981971103</v>
      </c>
      <c r="R405">
        <v>61.046271061390101</v>
      </c>
      <c r="S405" s="2">
        <f>(Table2[[#This Row],[Close Price]]-Table2[[#This Row],[20D EMA]])/Table2[[#This Row],[20D EMA]]</f>
        <v>2.1501060465773734E-2</v>
      </c>
      <c r="T405" s="2">
        <f>(Table2[[#This Row],[Close Price]]-Table2[[#This Row],[50D EMA]])/Table2[[#This Row],[50D EMA]]</f>
        <v>6.9497183595078352E-2</v>
      </c>
      <c r="U405" s="2">
        <f>(Table2[[#This Row],[Close Price]]-Table2[[#This Row],[200D EMA]])/Table2[[#This Row],[200D EMA]]</f>
        <v>0.19788938367262363</v>
      </c>
      <c r="V405">
        <v>0.61271655942330505</v>
      </c>
      <c r="W405">
        <v>39093.550000000003</v>
      </c>
      <c r="X405">
        <v>39800</v>
      </c>
      <c r="Y405">
        <v>38500</v>
      </c>
      <c r="Z405">
        <v>40642.949999999997</v>
      </c>
      <c r="AA405">
        <v>39170</v>
      </c>
      <c r="AB405">
        <v>39913.35</v>
      </c>
      <c r="AC405" s="2">
        <f>(Table2[[#This Row],[Close Price]]/Table2[[#This Row],[Day Low]])-1</f>
        <v>5.7963525952491324E-3</v>
      </c>
      <c r="AD405" s="2">
        <f>(Table2[[#This Row],[Day High]]/Table2[[#This Row],[Close Price]])-1</f>
        <v>1.2203666567904614E-2</v>
      </c>
      <c r="AE405" s="2">
        <f>(Table2[[#This Row],[Close Price]]/Table2[[#This Row],[Current Week Low]])-1</f>
        <v>2.1302597402597545E-2</v>
      </c>
      <c r="AF405" s="2">
        <f>(Table2[[#This Row],[Current Week High]]/Table2[[#This Row],[Close Price]])-1</f>
        <v>3.3641784174271772E-2</v>
      </c>
      <c r="AG405" s="2">
        <f>(Table2[[#This Row],[Close Price]]/Table2[[#This Row],[Current Month Low]])-1</f>
        <v>3.8332907837630437E-3</v>
      </c>
      <c r="AH405" s="2">
        <f>(Table2[[#This Row],[Current Month High]]/Table2[[#This Row],[Close Price]])-1</f>
        <v>1.5086412437388841E-2</v>
      </c>
      <c r="AI405">
        <v>3.9072841787226098</v>
      </c>
      <c r="AJ405">
        <v>47.664676280606798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</v>
      </c>
      <c r="AM405">
        <v>0</v>
      </c>
      <c r="AN405">
        <v>0.81</v>
      </c>
      <c r="AO405" t="s">
        <v>10296</v>
      </c>
      <c r="AP405">
        <v>3.4611062182877003E-2</v>
      </c>
      <c r="AQ405">
        <f>(Table2[[#This Row],[Sharpe Ratio]]-AVERAGE(Table2[Sharpe Ratio]))/_xlfn.STDEV.P(Table2[Sharpe Ratio])</f>
        <v>-0.24686394995025343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-1.0399932142354471</v>
      </c>
      <c r="AS405">
        <f>_xlfn.RANK.AVG(Table2[[#This Row],[1Y Return vs Nifty Z-Score]],Table2[1Y Return vs Nifty Z-Score])</f>
        <v>426</v>
      </c>
      <c r="AT405">
        <f>_xlfn.RANK.AVG(Table2[[#This Row],[6M Return vs Nifty Z-Score]],Table2[6M Return vs Nifty Z-Score])</f>
        <v>372</v>
      </c>
      <c r="AU405">
        <f>_xlfn.RANK.AVG(Table2[[#This Row],[Sharpe Ratio Z-Score]],Table2[Sharpe Ratio Z-Score])</f>
        <v>402</v>
      </c>
      <c r="AV405">
        <f>(Table2[[#This Row],[Rank 1Y]]+Table2[[#This Row],[Rank 6M]]+Table2[[#This Row],[Rank Sharpe]])/3</f>
        <v>400</v>
      </c>
    </row>
    <row r="406" spans="1:48" x14ac:dyDescent="0.3">
      <c r="A406" t="s">
        <v>570</v>
      </c>
      <c r="B406" t="s">
        <v>571</v>
      </c>
      <c r="C406" t="s">
        <v>10256</v>
      </c>
      <c r="D406" t="s">
        <v>384</v>
      </c>
      <c r="E406">
        <v>35032.168181360001</v>
      </c>
      <c r="F406">
        <v>551.6</v>
      </c>
      <c r="G406">
        <v>2.36170554239279</v>
      </c>
      <c r="H406">
        <f>(Table2[[#This Row],[1Y Return vs Nifty]]-AVERAGE(Table2[1Y Return vs Nifty]))/_xlfn.STDEV.P(Table2[1Y Return vs Nifty])</f>
        <v>-0.49375642887758803</v>
      </c>
      <c r="I406">
        <v>-1.57548897319882</v>
      </c>
      <c r="J406">
        <f>(Table2[[#This Row],[1M Return vs Nifty]]-AVERAGE(Table2[1M Return vs Nifty]))/_xlfn.STDEV.P(Table2[1M Return vs Nifty])</f>
        <v>-0.35628400492816725</v>
      </c>
      <c r="K406">
        <v>-11.965596420299599</v>
      </c>
      <c r="L406">
        <f>(Table2[[#This Row],[6M Return vs Nifty]]-AVERAGE(Table2[6M Return vs Nifty]))/_xlfn.STDEV.P(Table2[6M Return vs Nifty])</f>
        <v>-0.6012089851576321</v>
      </c>
      <c r="M406">
        <v>1.15999069415419</v>
      </c>
      <c r="N406">
        <f>(Table2[[#This Row],[1W Return vs Nifty]]-AVERAGE(Table2[1W Return vs Nifty]))/_xlfn.STDEV.P(Table2[1W Return vs Nifty])</f>
        <v>-4.0782531461673269E-3</v>
      </c>
      <c r="O406">
        <v>537.53</v>
      </c>
      <c r="P406">
        <v>519.12372884144804</v>
      </c>
      <c r="Q406">
        <v>476.38389981578098</v>
      </c>
      <c r="R406">
        <v>59.543336608706603</v>
      </c>
      <c r="S406" s="2">
        <f>(Table2[[#This Row],[Close Price]]-Table2[[#This Row],[20D EMA]])/Table2[[#This Row],[20D EMA]]</f>
        <v>2.6175283240005304E-2</v>
      </c>
      <c r="T406" s="2">
        <f>(Table2[[#This Row],[Close Price]]-Table2[[#This Row],[50D EMA]])/Table2[[#This Row],[50D EMA]]</f>
        <v>6.2559789418662762E-2</v>
      </c>
      <c r="U406" s="2">
        <f>(Table2[[#This Row],[Close Price]]-Table2[[#This Row],[200D EMA]])/Table2[[#This Row],[200D EMA]]</f>
        <v>0.1578896772399431</v>
      </c>
      <c r="V406">
        <v>1.0231566166469701</v>
      </c>
      <c r="W406">
        <v>535.5</v>
      </c>
      <c r="X406">
        <v>551.9</v>
      </c>
      <c r="Y406">
        <v>543.65</v>
      </c>
      <c r="Z406">
        <v>568.04999999999995</v>
      </c>
      <c r="AA406">
        <v>545.54999999999995</v>
      </c>
      <c r="AB406">
        <v>560</v>
      </c>
      <c r="AC406" s="2">
        <f>(Table2[[#This Row],[Close Price]]/Table2[[#This Row],[Day Low]])-1</f>
        <v>3.0065359477124298E-2</v>
      </c>
      <c r="AD406" s="2">
        <f>(Table2[[#This Row],[Day High]]/Table2[[#This Row],[Close Price]])-1</f>
        <v>5.4387237128339372E-4</v>
      </c>
      <c r="AE406" s="2">
        <f>(Table2[[#This Row],[Close Price]]/Table2[[#This Row],[Current Week Low]])-1</f>
        <v>1.4623379012232318E-2</v>
      </c>
      <c r="AF406" s="2">
        <f>(Table2[[#This Row],[Current Week High]]/Table2[[#This Row],[Close Price]])-1</f>
        <v>2.9822335025380564E-2</v>
      </c>
      <c r="AG406" s="2">
        <f>(Table2[[#This Row],[Close Price]]/Table2[[#This Row],[Current Month Low]])-1</f>
        <v>1.1089725964622987E-2</v>
      </c>
      <c r="AH406" s="2">
        <f>(Table2[[#This Row],[Current Month High]]/Table2[[#This Row],[Close Price]])-1</f>
        <v>1.5228426395939021E-2</v>
      </c>
      <c r="AI406">
        <v>2.9822335025380502</v>
      </c>
      <c r="AJ406">
        <v>51.123287671232802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</v>
      </c>
      <c r="AM406" t="s">
        <v>10297</v>
      </c>
      <c r="AN406">
        <v>2.2000000000000002</v>
      </c>
      <c r="AO406" t="s">
        <v>10296</v>
      </c>
      <c r="AP406">
        <v>0.111819349061259</v>
      </c>
      <c r="AQ406">
        <f>(Table2[[#This Row],[Sharpe Ratio]]-AVERAGE(Table2[Sharpe Ratio]))/_xlfn.STDEV.P(Table2[Sharpe Ratio])</f>
        <v>0.6457351319763267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-0.8095925401332279</v>
      </c>
      <c r="AS406">
        <f>_xlfn.RANK.AVG(Table2[[#This Row],[1Y Return vs Nifty Z-Score]],Table2[1Y Return vs Nifty Z-Score])</f>
        <v>484</v>
      </c>
      <c r="AT406">
        <f>_xlfn.RANK.AVG(Table2[[#This Row],[6M Return vs Nifty Z-Score]],Table2[6M Return vs Nifty Z-Score])</f>
        <v>527</v>
      </c>
      <c r="AU406">
        <f>_xlfn.RANK.AVG(Table2[[#This Row],[Sharpe Ratio Z-Score]],Table2[Sharpe Ratio Z-Score])</f>
        <v>189</v>
      </c>
      <c r="AV406">
        <f>(Table2[[#This Row],[Rank 1Y]]+Table2[[#This Row],[Rank 6M]]+Table2[[#This Row],[Rank Sharpe]])/3</f>
        <v>400</v>
      </c>
    </row>
    <row r="407" spans="1:48" x14ac:dyDescent="0.3">
      <c r="A407" t="s">
        <v>862</v>
      </c>
      <c r="B407" t="s">
        <v>863</v>
      </c>
      <c r="C407" t="s">
        <v>10254</v>
      </c>
      <c r="D407" t="s">
        <v>124</v>
      </c>
      <c r="E407">
        <v>17896.0663155</v>
      </c>
      <c r="F407">
        <v>714.75</v>
      </c>
      <c r="G407">
        <v>20.8715879855847</v>
      </c>
      <c r="H407">
        <f>(Table2[[#This Row],[1Y Return vs Nifty]]-AVERAGE(Table2[1Y Return vs Nifty]))/_xlfn.STDEV.P(Table2[1Y Return vs Nifty])</f>
        <v>-0.23392218980560495</v>
      </c>
      <c r="I407">
        <v>-3.9936419475679599</v>
      </c>
      <c r="J407">
        <f>(Table2[[#This Row],[1M Return vs Nifty]]-AVERAGE(Table2[1M Return vs Nifty]))/_xlfn.STDEV.P(Table2[1M Return vs Nifty])</f>
        <v>-0.59532518496644471</v>
      </c>
      <c r="K407">
        <v>7.07564966672805</v>
      </c>
      <c r="L407">
        <f>(Table2[[#This Row],[6M Return vs Nifty]]-AVERAGE(Table2[6M Return vs Nifty]))/_xlfn.STDEV.P(Table2[6M Return vs Nifty])</f>
        <v>5.2684438109402806E-2</v>
      </c>
      <c r="M407">
        <v>-3.1239471933234899</v>
      </c>
      <c r="N407">
        <f>(Table2[[#This Row],[1W Return vs Nifty]]-AVERAGE(Table2[1W Return vs Nifty]))/_xlfn.STDEV.P(Table2[1W Return vs Nifty])</f>
        <v>-0.91938077654985029</v>
      </c>
      <c r="O407">
        <v>708.58</v>
      </c>
      <c r="P407">
        <v>675.43322341572696</v>
      </c>
      <c r="Q407">
        <v>576.55038227097805</v>
      </c>
      <c r="R407">
        <v>53.505846335405302</v>
      </c>
      <c r="S407" s="2">
        <f>(Table2[[#This Row],[Close Price]]-Table2[[#This Row],[20D EMA]])/Table2[[#This Row],[20D EMA]]</f>
        <v>8.7075559569843326E-3</v>
      </c>
      <c r="T407" s="2">
        <f>(Table2[[#This Row],[Close Price]]-Table2[[#This Row],[50D EMA]])/Table2[[#This Row],[50D EMA]]</f>
        <v>5.8209716699223861E-2</v>
      </c>
      <c r="U407" s="2">
        <f>(Table2[[#This Row],[Close Price]]-Table2[[#This Row],[200D EMA]])/Table2[[#This Row],[200D EMA]]</f>
        <v>0.23970085178795056</v>
      </c>
      <c r="V407">
        <v>0.77038471228792205</v>
      </c>
      <c r="W407">
        <v>698.5</v>
      </c>
      <c r="X407">
        <v>714</v>
      </c>
      <c r="Y407">
        <v>699.05</v>
      </c>
      <c r="Z407">
        <v>733.95</v>
      </c>
      <c r="AA407">
        <v>711</v>
      </c>
      <c r="AB407">
        <v>719.95</v>
      </c>
      <c r="AC407" s="2">
        <f>(Table2[[#This Row],[Close Price]]/Table2[[#This Row],[Day Low]])-1</f>
        <v>2.3264137437365884E-2</v>
      </c>
      <c r="AD407" s="2">
        <f>(Table2[[#This Row],[Day High]]/Table2[[#This Row],[Close Price]])-1</f>
        <v>-1.0493179433368471E-3</v>
      </c>
      <c r="AE407" s="2">
        <f>(Table2[[#This Row],[Close Price]]/Table2[[#This Row],[Current Week Low]])-1</f>
        <v>2.2459051569987842E-2</v>
      </c>
      <c r="AF407" s="2">
        <f>(Table2[[#This Row],[Current Week High]]/Table2[[#This Row],[Close Price]])-1</f>
        <v>2.6862539349422843E-2</v>
      </c>
      <c r="AG407" s="2">
        <f>(Table2[[#This Row],[Close Price]]/Table2[[#This Row],[Current Month Low]])-1</f>
        <v>5.2742616033756295E-3</v>
      </c>
      <c r="AH407" s="2">
        <f>(Table2[[#This Row],[Current Month High]]/Table2[[#This Row],[Close Price]])-1</f>
        <v>7.2752710738019921E-3</v>
      </c>
      <c r="AI407">
        <v>4.5120671563483699</v>
      </c>
      <c r="AJ407">
        <v>58.762772101288299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0.22</v>
      </c>
      <c r="AM407" t="s">
        <v>10296</v>
      </c>
      <c r="AN407">
        <v>0.13</v>
      </c>
      <c r="AO407" t="s">
        <v>10296</v>
      </c>
      <c r="AQ407">
        <f>(Table2[[#This Row],[Sharpe Ratio]]-AVERAGE(Table2[Sharpe Ratio]))/_xlfn.STDEV.P(Table2[Sharpe Ratio])</f>
        <v>-0.64699978481994191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-2.3429434980324393</v>
      </c>
      <c r="AS407">
        <f>_xlfn.RANK.AVG(Table2[[#This Row],[1Y Return vs Nifty Z-Score]],Table2[1Y Return vs Nifty Z-Score])</f>
        <v>366</v>
      </c>
      <c r="AT407">
        <f>_xlfn.RANK.AVG(Table2[[#This Row],[6M Return vs Nifty Z-Score]],Table2[6M Return vs Nifty Z-Score])</f>
        <v>306</v>
      </c>
      <c r="AU407">
        <f>_xlfn.RANK.AVG(Table2[[#This Row],[Sharpe Ratio Z-Score]],Table2[Sharpe Ratio Z-Score])</f>
        <v>534.5</v>
      </c>
      <c r="AV407">
        <f>(Table2[[#This Row],[Rank 1Y]]+Table2[[#This Row],[Rank 6M]]+Table2[[#This Row],[Rank Sharpe]])/3</f>
        <v>402.16666666666669</v>
      </c>
    </row>
    <row r="408" spans="1:48" x14ac:dyDescent="0.3">
      <c r="A408" t="s">
        <v>1041</v>
      </c>
      <c r="B408" t="s">
        <v>1042</v>
      </c>
      <c r="C408" t="s">
        <v>10255</v>
      </c>
      <c r="D408" t="s">
        <v>46</v>
      </c>
      <c r="E408">
        <v>12712.798321574999</v>
      </c>
      <c r="F408">
        <v>495.55</v>
      </c>
      <c r="G408">
        <v>16.953729131309199</v>
      </c>
      <c r="H408">
        <f>(Table2[[#This Row],[1Y Return vs Nifty]]-AVERAGE(Table2[1Y Return vs Nifty]))/_xlfn.STDEV.P(Table2[1Y Return vs Nifty])</f>
        <v>-0.288919506904533</v>
      </c>
      <c r="I408">
        <v>0.79908094242361505</v>
      </c>
      <c r="J408">
        <f>(Table2[[#This Row],[1M Return vs Nifty]]-AVERAGE(Table2[1M Return vs Nifty]))/_xlfn.STDEV.P(Table2[1M Return vs Nifty])</f>
        <v>-0.12155113205776361</v>
      </c>
      <c r="K408">
        <v>-2.5564899865464299</v>
      </c>
      <c r="L408">
        <f>(Table2[[#This Row],[6M Return vs Nifty]]-AVERAGE(Table2[6M Return vs Nifty]))/_xlfn.STDEV.P(Table2[6M Return vs Nifty])</f>
        <v>-0.27809185365633127</v>
      </c>
      <c r="M408">
        <v>-3.0686201884407001</v>
      </c>
      <c r="N408">
        <f>(Table2[[#This Row],[1W Return vs Nifty]]-AVERAGE(Table2[1W Return vs Nifty]))/_xlfn.STDEV.P(Table2[1W Return vs Nifty])</f>
        <v>-0.9075596557699217</v>
      </c>
      <c r="O408">
        <v>507.59</v>
      </c>
      <c r="P408">
        <v>495.14949917963497</v>
      </c>
      <c r="Q408">
        <v>434.61239449375302</v>
      </c>
      <c r="R408">
        <v>30.703136977704698</v>
      </c>
      <c r="S408" s="2">
        <f>(Table2[[#This Row],[Close Price]]-Table2[[#This Row],[20D EMA]])/Table2[[#This Row],[20D EMA]]</f>
        <v>-2.3719931440729654E-2</v>
      </c>
      <c r="T408" s="2">
        <f>(Table2[[#This Row],[Close Price]]-Table2[[#This Row],[50D EMA]])/Table2[[#This Row],[50D EMA]]</f>
        <v>8.0884827921383329E-4</v>
      </c>
      <c r="U408" s="2">
        <f>(Table2[[#This Row],[Close Price]]-Table2[[#This Row],[200D EMA]])/Table2[[#This Row],[200D EMA]]</f>
        <v>0.14021138439281877</v>
      </c>
      <c r="V408">
        <v>0.29640977304827498</v>
      </c>
      <c r="W408">
        <v>481</v>
      </c>
      <c r="X408">
        <v>494.4</v>
      </c>
      <c r="Y408">
        <v>493</v>
      </c>
      <c r="Z408">
        <v>529</v>
      </c>
      <c r="AA408">
        <v>493</v>
      </c>
      <c r="AB408">
        <v>508.9</v>
      </c>
      <c r="AC408" s="2">
        <f>(Table2[[#This Row],[Close Price]]/Table2[[#This Row],[Day Low]])-1</f>
        <v>3.0249480249480376E-2</v>
      </c>
      <c r="AD408" s="2">
        <f>(Table2[[#This Row],[Day High]]/Table2[[#This Row],[Close Price]])-1</f>
        <v>-2.3206538189890491E-3</v>
      </c>
      <c r="AE408" s="2">
        <f>(Table2[[#This Row],[Close Price]]/Table2[[#This Row],[Current Week Low]])-1</f>
        <v>5.1724137931035141E-3</v>
      </c>
      <c r="AF408" s="2">
        <f>(Table2[[#This Row],[Current Week High]]/Table2[[#This Row],[Close Price]])-1</f>
        <v>6.7500756734941048E-2</v>
      </c>
      <c r="AG408" s="2">
        <f>(Table2[[#This Row],[Close Price]]/Table2[[#This Row],[Current Month Low]])-1</f>
        <v>5.1724137931035141E-3</v>
      </c>
      <c r="AH408" s="2">
        <f>(Table2[[#This Row],[Current Month High]]/Table2[[#This Row],[Close Price]])-1</f>
        <v>2.6939763898698343E-2</v>
      </c>
      <c r="AI408">
        <v>15.992331752598099</v>
      </c>
      <c r="AJ408">
        <v>59.803289261528498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0.03</v>
      </c>
      <c r="AM408" t="s">
        <v>10296</v>
      </c>
      <c r="AN408">
        <v>-6.45</v>
      </c>
      <c r="AO408" t="s">
        <v>10295</v>
      </c>
      <c r="AP408">
        <v>3.5232137090691E-2</v>
      </c>
      <c r="AQ408">
        <f>(Table2[[#This Row],[Sharpe Ratio]]-AVERAGE(Table2[Sharpe Ratio]))/_xlfn.STDEV.P(Table2[Sharpe Ratio])</f>
        <v>-0.23968375058388683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-1.8358058989724364</v>
      </c>
      <c r="AS408">
        <f>_xlfn.RANK.AVG(Table2[[#This Row],[1Y Return vs Nifty Z-Score]],Table2[1Y Return vs Nifty Z-Score])</f>
        <v>392</v>
      </c>
      <c r="AT408">
        <f>_xlfn.RANK.AVG(Table2[[#This Row],[6M Return vs Nifty Z-Score]],Table2[6M Return vs Nifty Z-Score])</f>
        <v>418</v>
      </c>
      <c r="AU408">
        <f>_xlfn.RANK.AVG(Table2[[#This Row],[Sharpe Ratio Z-Score]],Table2[Sharpe Ratio Z-Score])</f>
        <v>398</v>
      </c>
      <c r="AV408">
        <f>(Table2[[#This Row],[Rank 1Y]]+Table2[[#This Row],[Rank 6M]]+Table2[[#This Row],[Rank Sharpe]])/3</f>
        <v>402.66666666666669</v>
      </c>
    </row>
    <row r="409" spans="1:48" x14ac:dyDescent="0.3">
      <c r="A409" t="s">
        <v>1356</v>
      </c>
      <c r="B409" t="s">
        <v>1357</v>
      </c>
      <c r="C409" t="s">
        <v>10257</v>
      </c>
      <c r="D409" t="s">
        <v>62</v>
      </c>
      <c r="E409">
        <v>8179.5786201600004</v>
      </c>
      <c r="F409">
        <v>502.4</v>
      </c>
      <c r="G409">
        <v>17.915762358183301</v>
      </c>
      <c r="H409">
        <f>(Table2[[#This Row],[1Y Return vs Nifty]]-AVERAGE(Table2[1Y Return vs Nifty]))/_xlfn.STDEV.P(Table2[1Y Return vs Nifty])</f>
        <v>-0.2754148737857669</v>
      </c>
      <c r="I409">
        <v>5.2942840256064203</v>
      </c>
      <c r="J409">
        <f>(Table2[[#This Row],[1M Return vs Nifty]]-AVERAGE(Table2[1M Return vs Nifty]))/_xlfn.STDEV.P(Table2[1M Return vs Nifty])</f>
        <v>0.32281225640654643</v>
      </c>
      <c r="K409">
        <v>5.74535068552309</v>
      </c>
      <c r="L409">
        <f>(Table2[[#This Row],[6M Return vs Nifty]]-AVERAGE(Table2[6M Return vs Nifty]))/_xlfn.STDEV.P(Table2[6M Return vs Nifty])</f>
        <v>7.0007811253473004E-3</v>
      </c>
      <c r="M409">
        <v>-1.30766630946094</v>
      </c>
      <c r="N409">
        <f>(Table2[[#This Row],[1W Return vs Nifty]]-AVERAGE(Table2[1W Return vs Nifty]))/_xlfn.STDEV.P(Table2[1W Return vs Nifty])</f>
        <v>-0.53131574856036001</v>
      </c>
      <c r="O409">
        <v>498.7</v>
      </c>
      <c r="P409">
        <v>482.17320237284599</v>
      </c>
      <c r="Q409">
        <v>436.10943321099001</v>
      </c>
      <c r="R409">
        <v>49.467570589326698</v>
      </c>
      <c r="S409" s="2">
        <f>(Table2[[#This Row],[Close Price]]-Table2[[#This Row],[20D EMA]])/Table2[[#This Row],[20D EMA]]</f>
        <v>7.4192901544014207E-3</v>
      </c>
      <c r="T409" s="2">
        <f>(Table2[[#This Row],[Close Price]]-Table2[[#This Row],[50D EMA]])/Table2[[#This Row],[50D EMA]]</f>
        <v>4.1949236348297475E-2</v>
      </c>
      <c r="U409" s="2">
        <f>(Table2[[#This Row],[Close Price]]-Table2[[#This Row],[200D EMA]])/Table2[[#This Row],[200D EMA]]</f>
        <v>0.1520044322383152</v>
      </c>
      <c r="V409">
        <v>1.3581954059447301</v>
      </c>
      <c r="W409">
        <v>498</v>
      </c>
      <c r="X409">
        <v>510</v>
      </c>
      <c r="Y409">
        <v>497.5</v>
      </c>
      <c r="Z409">
        <v>547.20000000000005</v>
      </c>
      <c r="AA409">
        <v>497.5</v>
      </c>
      <c r="AB409">
        <v>512.85</v>
      </c>
      <c r="AC409" s="2">
        <f>(Table2[[#This Row],[Close Price]]/Table2[[#This Row],[Day Low]])-1</f>
        <v>8.835341365461824E-3</v>
      </c>
      <c r="AD409" s="2">
        <f>(Table2[[#This Row],[Day High]]/Table2[[#This Row],[Close Price]])-1</f>
        <v>1.5127388535031816E-2</v>
      </c>
      <c r="AE409" s="2">
        <f>(Table2[[#This Row],[Close Price]]/Table2[[#This Row],[Current Week Low]])-1</f>
        <v>9.8492462311556839E-3</v>
      </c>
      <c r="AF409" s="2">
        <f>(Table2[[#This Row],[Current Week High]]/Table2[[#This Row],[Close Price]])-1</f>
        <v>8.9171974522293196E-2</v>
      </c>
      <c r="AG409" s="2">
        <f>(Table2[[#This Row],[Close Price]]/Table2[[#This Row],[Current Month Low]])-1</f>
        <v>9.8492462311556839E-3</v>
      </c>
      <c r="AH409" s="2">
        <f>(Table2[[#This Row],[Current Month High]]/Table2[[#This Row],[Close Price]])-1</f>
        <v>2.0800159235668803E-2</v>
      </c>
      <c r="AI409">
        <v>8.9171974522293205</v>
      </c>
      <c r="AJ409">
        <v>49.412639405204402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-0.05</v>
      </c>
      <c r="AM409" t="s">
        <v>10295</v>
      </c>
      <c r="AN409">
        <v>0.75</v>
      </c>
      <c r="AO409" t="s">
        <v>10296</v>
      </c>
      <c r="AP409">
        <v>2.2791403842750001E-3</v>
      </c>
      <c r="AQ409">
        <f>(Table2[[#This Row],[Sharpe Ratio]]-AVERAGE(Table2[Sharpe Ratio]))/_xlfn.STDEV.P(Table2[Sharpe Ratio])</f>
        <v>-0.62065081767098584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-1.097568402485219</v>
      </c>
      <c r="AS409">
        <f>_xlfn.RANK.AVG(Table2[[#This Row],[1Y Return vs Nifty Z-Score]],Table2[1Y Return vs Nifty Z-Score])</f>
        <v>384</v>
      </c>
      <c r="AT409">
        <f>_xlfn.RANK.AVG(Table2[[#This Row],[6M Return vs Nifty Z-Score]],Table2[6M Return vs Nifty Z-Score])</f>
        <v>319</v>
      </c>
      <c r="AU409">
        <f>_xlfn.RANK.AVG(Table2[[#This Row],[Sharpe Ratio Z-Score]],Table2[Sharpe Ratio Z-Score])</f>
        <v>506</v>
      </c>
      <c r="AV409">
        <f>(Table2[[#This Row],[Rank 1Y]]+Table2[[#This Row],[Rank 6M]]+Table2[[#This Row],[Rank Sharpe]])/3</f>
        <v>403</v>
      </c>
    </row>
    <row r="410" spans="1:48" x14ac:dyDescent="0.3">
      <c r="A410" t="s">
        <v>337</v>
      </c>
      <c r="B410" t="s">
        <v>338</v>
      </c>
      <c r="C410" t="s">
        <v>10252</v>
      </c>
      <c r="D410" t="s">
        <v>59</v>
      </c>
      <c r="E410">
        <v>74846.920518585001</v>
      </c>
      <c r="F410">
        <v>1864.35</v>
      </c>
      <c r="G410">
        <v>11.6542638277744</v>
      </c>
      <c r="H410">
        <f>(Table2[[#This Row],[1Y Return vs Nifty]]-AVERAGE(Table2[1Y Return vs Nifty]))/_xlfn.STDEV.P(Table2[1Y Return vs Nifty])</f>
        <v>-0.36331125622322225</v>
      </c>
      <c r="I410">
        <v>-2.1026304642636102</v>
      </c>
      <c r="J410">
        <f>(Table2[[#This Row],[1M Return vs Nifty]]-AVERAGE(Table2[1M Return vs Nifty]))/_xlfn.STDEV.P(Table2[1M Return vs Nifty])</f>
        <v>-0.40839341463337353</v>
      </c>
      <c r="K410">
        <v>21.727785114777301</v>
      </c>
      <c r="L410">
        <f>(Table2[[#This Row],[6M Return vs Nifty]]-AVERAGE(Table2[6M Return vs Nifty]))/_xlfn.STDEV.P(Table2[6M Return vs Nifty])</f>
        <v>0.55585187591823726</v>
      </c>
      <c r="M410">
        <v>3.8049268736154098</v>
      </c>
      <c r="N410">
        <f>(Table2[[#This Row],[1W Return vs Nifty]]-AVERAGE(Table2[1W Return vs Nifty]))/_xlfn.STDEV.P(Table2[1W Return vs Nifty])</f>
        <v>0.56103656011457093</v>
      </c>
      <c r="O410">
        <v>1801.84</v>
      </c>
      <c r="P410">
        <v>1763.0739507088199</v>
      </c>
      <c r="Q410">
        <v>1560.0130939206299</v>
      </c>
      <c r="R410">
        <v>70.127670130530703</v>
      </c>
      <c r="S410" s="2">
        <f>(Table2[[#This Row],[Close Price]]-Table2[[#This Row],[20D EMA]])/Table2[[#This Row],[20D EMA]]</f>
        <v>3.4692314522932109E-2</v>
      </c>
      <c r="T410" s="2">
        <f>(Table2[[#This Row],[Close Price]]-Table2[[#This Row],[50D EMA]])/Table2[[#This Row],[50D EMA]]</f>
        <v>5.7442882217426758E-2</v>
      </c>
      <c r="U410" s="2">
        <f>(Table2[[#This Row],[Close Price]]-Table2[[#This Row],[200D EMA]])/Table2[[#This Row],[200D EMA]]</f>
        <v>0.1950861228443343</v>
      </c>
      <c r="V410">
        <v>1.27770153466338</v>
      </c>
      <c r="W410">
        <v>1842.65</v>
      </c>
      <c r="X410">
        <v>1872</v>
      </c>
      <c r="Y410">
        <v>1766.55</v>
      </c>
      <c r="Z410">
        <v>1876</v>
      </c>
      <c r="AA410">
        <v>1831.7</v>
      </c>
      <c r="AB410">
        <v>1876</v>
      </c>
      <c r="AC410" s="2">
        <f>(Table2[[#This Row],[Close Price]]/Table2[[#This Row],[Day Low]])-1</f>
        <v>1.1776517515534657E-2</v>
      </c>
      <c r="AD410" s="2">
        <f>(Table2[[#This Row],[Day High]]/Table2[[#This Row],[Close Price]])-1</f>
        <v>4.1033067825246849E-3</v>
      </c>
      <c r="AE410" s="2">
        <f>(Table2[[#This Row],[Close Price]]/Table2[[#This Row],[Current Week Low]])-1</f>
        <v>5.5362146556848124E-2</v>
      </c>
      <c r="AF410" s="2">
        <f>(Table2[[#This Row],[Current Week High]]/Table2[[#This Row],[Close Price]])-1</f>
        <v>6.248826668812324E-3</v>
      </c>
      <c r="AG410" s="2">
        <f>(Table2[[#This Row],[Close Price]]/Table2[[#This Row],[Current Month Low]])-1</f>
        <v>1.7824971338101125E-2</v>
      </c>
      <c r="AH410" s="2">
        <f>(Table2[[#This Row],[Current Month High]]/Table2[[#This Row],[Close Price]])-1</f>
        <v>6.248826668812324E-3</v>
      </c>
      <c r="AI410">
        <v>1.15858073859522</v>
      </c>
      <c r="AJ410">
        <v>57.681735526705303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0.01</v>
      </c>
      <c r="AM410" t="s">
        <v>10296</v>
      </c>
      <c r="AN410">
        <v>1.54</v>
      </c>
      <c r="AO410" t="s">
        <v>10296</v>
      </c>
      <c r="AP410">
        <v>-2.9938782869649998E-2</v>
      </c>
      <c r="AQ410">
        <f>(Table2[[#This Row],[Sharpe Ratio]]-AVERAGE(Table2[Sharpe Ratio]))/_xlfn.STDEV.P(Table2[Sharpe Ratio])</f>
        <v>-0.99311975696157528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-0.64793599178536299</v>
      </c>
      <c r="AS410">
        <f>_xlfn.RANK.AVG(Table2[[#This Row],[1Y Return vs Nifty Z-Score]],Table2[1Y Return vs Nifty Z-Score])</f>
        <v>419</v>
      </c>
      <c r="AT410">
        <f>_xlfn.RANK.AVG(Table2[[#This Row],[6M Return vs Nifty Z-Score]],Table2[6M Return vs Nifty Z-Score])</f>
        <v>173</v>
      </c>
      <c r="AU410">
        <f>_xlfn.RANK.AVG(Table2[[#This Row],[Sharpe Ratio Z-Score]],Table2[Sharpe Ratio Z-Score])</f>
        <v>618</v>
      </c>
      <c r="AV410">
        <f>(Table2[[#This Row],[Rank 1Y]]+Table2[[#This Row],[Rank 6M]]+Table2[[#This Row],[Rank Sharpe]])/3</f>
        <v>403.33333333333331</v>
      </c>
    </row>
    <row r="411" spans="1:48" x14ac:dyDescent="0.3">
      <c r="A411" t="s">
        <v>495</v>
      </c>
      <c r="B411" t="s">
        <v>496</v>
      </c>
      <c r="C411" t="s">
        <v>10262</v>
      </c>
      <c r="D411" t="s">
        <v>257</v>
      </c>
      <c r="E411">
        <v>42597.908703100002</v>
      </c>
      <c r="F411">
        <v>4516.3</v>
      </c>
      <c r="G411">
        <v>7.0197571084079096</v>
      </c>
      <c r="H411">
        <f>(Table2[[#This Row],[1Y Return vs Nifty]]-AVERAGE(Table2[1Y Return vs Nifty]))/_xlfn.STDEV.P(Table2[1Y Return vs Nifty])</f>
        <v>-0.42836858603589761</v>
      </c>
      <c r="I411">
        <v>5.0852374892094501</v>
      </c>
      <c r="J411">
        <f>(Table2[[#This Row],[1M Return vs Nifty]]-AVERAGE(Table2[1M Return vs Nifty]))/_xlfn.STDEV.P(Table2[1M Return vs Nifty])</f>
        <v>0.30214742201728156</v>
      </c>
      <c r="K411">
        <v>-11.6006875254627</v>
      </c>
      <c r="L411">
        <f>(Table2[[#This Row],[6M Return vs Nifty]]-AVERAGE(Table2[6M Return vs Nifty]))/_xlfn.STDEV.P(Table2[6M Return vs Nifty])</f>
        <v>-0.58867768729325276</v>
      </c>
      <c r="M411">
        <v>5.7626803418621098</v>
      </c>
      <c r="N411">
        <f>(Table2[[#This Row],[1W Return vs Nifty]]-AVERAGE(Table2[1W Return vs Nifty]))/_xlfn.STDEV.P(Table2[1W Return vs Nifty])</f>
        <v>0.97932850009028849</v>
      </c>
      <c r="O411">
        <v>4362.6899999999996</v>
      </c>
      <c r="P411">
        <v>4177.8488404511099</v>
      </c>
      <c r="Q411">
        <v>3828.8729953746001</v>
      </c>
      <c r="R411">
        <v>59.094992506411202</v>
      </c>
      <c r="S411" s="2">
        <f>(Table2[[#This Row],[Close Price]]-Table2[[#This Row],[20D EMA]])/Table2[[#This Row],[20D EMA]]</f>
        <v>3.5209927819762711E-2</v>
      </c>
      <c r="T411" s="2">
        <f>(Table2[[#This Row],[Close Price]]-Table2[[#This Row],[50D EMA]])/Table2[[#This Row],[50D EMA]]</f>
        <v>8.1010867667568709E-2</v>
      </c>
      <c r="U411" s="2">
        <f>(Table2[[#This Row],[Close Price]]-Table2[[#This Row],[200D EMA]])/Table2[[#This Row],[200D EMA]]</f>
        <v>0.17953768784073895</v>
      </c>
      <c r="V411">
        <v>1.33893371482199</v>
      </c>
      <c r="W411">
        <v>4467.6000000000004</v>
      </c>
      <c r="X411">
        <v>4535</v>
      </c>
      <c r="Y411">
        <v>4418.7</v>
      </c>
      <c r="Z411">
        <v>4795</v>
      </c>
      <c r="AA411">
        <v>4488</v>
      </c>
      <c r="AB411">
        <v>4666.1000000000004</v>
      </c>
      <c r="AC411" s="2">
        <f>(Table2[[#This Row],[Close Price]]/Table2[[#This Row],[Day Low]])-1</f>
        <v>1.0900707314889457E-2</v>
      </c>
      <c r="AD411" s="2">
        <f>(Table2[[#This Row],[Day High]]/Table2[[#This Row],[Close Price]])-1</f>
        <v>4.140557536036038E-3</v>
      </c>
      <c r="AE411" s="2">
        <f>(Table2[[#This Row],[Close Price]]/Table2[[#This Row],[Current Week Low]])-1</f>
        <v>2.2087944418041516E-2</v>
      </c>
      <c r="AF411" s="2">
        <f>(Table2[[#This Row],[Current Week High]]/Table2[[#This Row],[Close Price]])-1</f>
        <v>6.1709806700174896E-2</v>
      </c>
      <c r="AG411" s="2">
        <f>(Table2[[#This Row],[Close Price]]/Table2[[#This Row],[Current Month Low]])-1</f>
        <v>6.305704099821785E-3</v>
      </c>
      <c r="AH411" s="2">
        <f>(Table2[[#This Row],[Current Month High]]/Table2[[#This Row],[Close Price]])-1</f>
        <v>3.3168744326107724E-2</v>
      </c>
      <c r="AI411">
        <v>6.1709806700174896</v>
      </c>
      <c r="AJ411">
        <v>35.787733012627697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10296</v>
      </c>
      <c r="AN411">
        <v>7.28</v>
      </c>
      <c r="AO411" t="s">
        <v>10296</v>
      </c>
      <c r="AP411">
        <v>8.6928879413791002E-2</v>
      </c>
      <c r="AQ411">
        <f>(Table2[[#This Row],[Sharpe Ratio]]-AVERAGE(Table2[Sharpe Ratio]))/_xlfn.STDEV.P(Table2[Sharpe Ratio])</f>
        <v>0.35797832173848593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0.62240797051690566</v>
      </c>
      <c r="AS411">
        <f>_xlfn.RANK.AVG(Table2[[#This Row],[1Y Return vs Nifty Z-Score]],Table2[1Y Return vs Nifty Z-Score])</f>
        <v>450</v>
      </c>
      <c r="AT411">
        <f>_xlfn.RANK.AVG(Table2[[#This Row],[6M Return vs Nifty Z-Score]],Table2[6M Return vs Nifty Z-Score])</f>
        <v>517</v>
      </c>
      <c r="AU411">
        <f>_xlfn.RANK.AVG(Table2[[#This Row],[Sharpe Ratio Z-Score]],Table2[Sharpe Ratio Z-Score])</f>
        <v>245</v>
      </c>
      <c r="AV411">
        <f>(Table2[[#This Row],[Rank 1Y]]+Table2[[#This Row],[Rank 6M]]+Table2[[#This Row],[Rank Sharpe]])/3</f>
        <v>404</v>
      </c>
    </row>
    <row r="412" spans="1:48" x14ac:dyDescent="0.3">
      <c r="A412" t="s">
        <v>1526</v>
      </c>
      <c r="B412" t="s">
        <v>1527</v>
      </c>
      <c r="C412" t="s">
        <v>10265</v>
      </c>
      <c r="D412" t="s">
        <v>377</v>
      </c>
      <c r="E412">
        <v>6443.7266701500002</v>
      </c>
      <c r="F412">
        <v>331.35</v>
      </c>
      <c r="G412">
        <v>24.8698691543899</v>
      </c>
      <c r="H412">
        <f>(Table2[[#This Row],[1Y Return vs Nifty]]-AVERAGE(Table2[1Y Return vs Nifty]))/_xlfn.STDEV.P(Table2[1Y Return vs Nifty])</f>
        <v>-0.17779593680098629</v>
      </c>
      <c r="I412">
        <v>1.2905459818493099</v>
      </c>
      <c r="J412">
        <f>(Table2[[#This Row],[1M Return vs Nifty]]-AVERAGE(Table2[1M Return vs Nifty]))/_xlfn.STDEV.P(Table2[1M Return vs Nifty])</f>
        <v>-7.2968439309582314E-2</v>
      </c>
      <c r="K412">
        <v>12.3429465236285</v>
      </c>
      <c r="L412">
        <f>(Table2[[#This Row],[6M Return vs Nifty]]-AVERAGE(Table2[6M Return vs Nifty]))/_xlfn.STDEV.P(Table2[6M Return vs Nifty])</f>
        <v>0.23356812383986639</v>
      </c>
      <c r="M412">
        <v>-4.40685239012765</v>
      </c>
      <c r="N412">
        <f>(Table2[[#This Row],[1W Return vs Nifty]]-AVERAGE(Table2[1W Return vs Nifty]))/_xlfn.STDEV.P(Table2[1W Return vs Nifty])</f>
        <v>-1.1934852091456098</v>
      </c>
      <c r="O412">
        <v>333.99</v>
      </c>
      <c r="P412">
        <v>317.69139145178798</v>
      </c>
      <c r="Q412">
        <v>274.66158465578297</v>
      </c>
      <c r="R412">
        <v>42.714686106244699</v>
      </c>
      <c r="S412" s="2">
        <f>(Table2[[#This Row],[Close Price]]-Table2[[#This Row],[20D EMA]])/Table2[[#This Row],[20D EMA]]</f>
        <v>-7.9044282762956563E-3</v>
      </c>
      <c r="T412" s="2">
        <f>(Table2[[#This Row],[Close Price]]-Table2[[#This Row],[50D EMA]])/Table2[[#This Row],[50D EMA]]</f>
        <v>4.2993322814933239E-2</v>
      </c>
      <c r="U412" s="2">
        <f>(Table2[[#This Row],[Close Price]]-Table2[[#This Row],[200D EMA]])/Table2[[#This Row],[200D EMA]]</f>
        <v>0.20639368048233345</v>
      </c>
      <c r="V412">
        <v>0.759886249358946</v>
      </c>
      <c r="W412">
        <v>322.3</v>
      </c>
      <c r="X412">
        <v>330.5</v>
      </c>
      <c r="Y412">
        <v>326.5</v>
      </c>
      <c r="Z412">
        <v>348.25</v>
      </c>
      <c r="AA412">
        <v>326.5</v>
      </c>
      <c r="AB412">
        <v>334.95</v>
      </c>
      <c r="AC412" s="2">
        <f>(Table2[[#This Row],[Close Price]]/Table2[[#This Row],[Day Low]])-1</f>
        <v>2.8079429103319953E-2</v>
      </c>
      <c r="AD412" s="2">
        <f>(Table2[[#This Row],[Day High]]/Table2[[#This Row],[Close Price]])-1</f>
        <v>-2.5652633167346783E-3</v>
      </c>
      <c r="AE412" s="2">
        <f>(Table2[[#This Row],[Close Price]]/Table2[[#This Row],[Current Week Low]])-1</f>
        <v>1.4854517611026186E-2</v>
      </c>
      <c r="AF412" s="2">
        <f>(Table2[[#This Row],[Current Week High]]/Table2[[#This Row],[Close Price]])-1</f>
        <v>5.1003470650369698E-2</v>
      </c>
      <c r="AG412" s="2">
        <f>(Table2[[#This Row],[Close Price]]/Table2[[#This Row],[Current Month Low]])-1</f>
        <v>1.4854517611026186E-2</v>
      </c>
      <c r="AH412" s="2">
        <f>(Table2[[#This Row],[Current Month High]]/Table2[[#This Row],[Close Price]])-1</f>
        <v>1.0864644635581566E-2</v>
      </c>
      <c r="AI412">
        <v>7.9523162818771498</v>
      </c>
      <c r="AJ412">
        <v>61.555338859093098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0.12</v>
      </c>
      <c r="AM412" t="s">
        <v>10296</v>
      </c>
      <c r="AN412">
        <v>-4.1399999999999997</v>
      </c>
      <c r="AO412" t="s">
        <v>10295</v>
      </c>
      <c r="AP412">
        <v>-3.2531979821717003E-2</v>
      </c>
      <c r="AQ412">
        <f>(Table2[[#This Row],[Sharpe Ratio]]-AVERAGE(Table2[Sharpe Ratio]))/_xlfn.STDEV.P(Table2[Sharpe Ratio])</f>
        <v>-1.0230995079993865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-2.2337809694156987</v>
      </c>
      <c r="AS412">
        <f>_xlfn.RANK.AVG(Table2[[#This Row],[1Y Return vs Nifty Z-Score]],Table2[1Y Return vs Nifty Z-Score])</f>
        <v>341</v>
      </c>
      <c r="AT412">
        <f>_xlfn.RANK.AVG(Table2[[#This Row],[6M Return vs Nifty Z-Score]],Table2[6M Return vs Nifty Z-Score])</f>
        <v>248</v>
      </c>
      <c r="AU412">
        <f>_xlfn.RANK.AVG(Table2[[#This Row],[Sharpe Ratio Z-Score]],Table2[Sharpe Ratio Z-Score])</f>
        <v>623</v>
      </c>
      <c r="AV412">
        <f>(Table2[[#This Row],[Rank 1Y]]+Table2[[#This Row],[Rank 6M]]+Table2[[#This Row],[Rank Sharpe]])/3</f>
        <v>404</v>
      </c>
    </row>
    <row r="413" spans="1:48" x14ac:dyDescent="0.3">
      <c r="A413" t="s">
        <v>28</v>
      </c>
      <c r="B413" t="s">
        <v>29</v>
      </c>
      <c r="C413" t="s">
        <v>10252</v>
      </c>
      <c r="D413" t="s">
        <v>24</v>
      </c>
      <c r="E413">
        <v>851784.96321217995</v>
      </c>
      <c r="F413">
        <v>1210.0999999999999</v>
      </c>
      <c r="G413">
        <v>-5.0699155756143401</v>
      </c>
      <c r="H413">
        <f>(Table2[[#This Row],[1Y Return vs Nifty]]-AVERAGE(Table2[1Y Return vs Nifty]))/_xlfn.STDEV.P(Table2[1Y Return vs Nifty])</f>
        <v>-0.5980785186690819</v>
      </c>
      <c r="I413">
        <v>-2.3215151887925498</v>
      </c>
      <c r="J413">
        <f>(Table2[[#This Row],[1M Return vs Nifty]]-AVERAGE(Table2[1M Return vs Nifty]))/_xlfn.STDEV.P(Table2[1M Return vs Nifty])</f>
        <v>-0.43003078141634188</v>
      </c>
      <c r="K413">
        <v>2.7701128796081198</v>
      </c>
      <c r="L413">
        <f>(Table2[[#This Row],[6M Return vs Nifty]]-AVERAGE(Table2[6M Return vs Nifty]))/_xlfn.STDEV.P(Table2[6M Return vs Nifty])</f>
        <v>-9.5171546518097061E-2</v>
      </c>
      <c r="M413">
        <v>-2.1066593011646799</v>
      </c>
      <c r="N413">
        <f>(Table2[[#This Row],[1W Return vs Nifty]]-AVERAGE(Table2[1W Return vs Nifty]))/_xlfn.STDEV.P(Table2[1W Return vs Nifty])</f>
        <v>-0.70202791122406327</v>
      </c>
      <c r="O413">
        <v>1215.0899999999999</v>
      </c>
      <c r="P413">
        <v>1186.59354069804</v>
      </c>
      <c r="Q413">
        <v>1086.6976064069199</v>
      </c>
      <c r="R413">
        <v>42.731667103300303</v>
      </c>
      <c r="S413" s="2">
        <f>(Table2[[#This Row],[Close Price]]-Table2[[#This Row],[20D EMA]])/Table2[[#This Row],[20D EMA]]</f>
        <v>-4.1066916853895671E-3</v>
      </c>
      <c r="T413" s="2">
        <f>(Table2[[#This Row],[Close Price]]-Table2[[#This Row],[50D EMA]])/Table2[[#This Row],[50D EMA]]</f>
        <v>1.9810034772422346E-2</v>
      </c>
      <c r="U413" s="2">
        <f>(Table2[[#This Row],[Close Price]]-Table2[[#This Row],[200D EMA]])/Table2[[#This Row],[200D EMA]]</f>
        <v>0.11355725168209423</v>
      </c>
      <c r="V413">
        <v>0.97786878387496201</v>
      </c>
      <c r="W413">
        <v>1190.0999999999999</v>
      </c>
      <c r="X413">
        <v>1201</v>
      </c>
      <c r="Y413">
        <v>1204.1500000000001</v>
      </c>
      <c r="Z413">
        <v>1242.75</v>
      </c>
      <c r="AA413">
        <v>1206.9000000000001</v>
      </c>
      <c r="AB413">
        <v>1222.6500000000001</v>
      </c>
      <c r="AC413" s="2">
        <f>(Table2[[#This Row],[Close Price]]/Table2[[#This Row],[Day Low]])-1</f>
        <v>1.680531047811118E-2</v>
      </c>
      <c r="AD413" s="2">
        <f>(Table2[[#This Row],[Day High]]/Table2[[#This Row],[Close Price]])-1</f>
        <v>-7.5200396661432301E-3</v>
      </c>
      <c r="AE413" s="2">
        <f>(Table2[[#This Row],[Close Price]]/Table2[[#This Row],[Current Week Low]])-1</f>
        <v>4.9412448615204774E-3</v>
      </c>
      <c r="AF413" s="2">
        <f>(Table2[[#This Row],[Current Week High]]/Table2[[#This Row],[Close Price]])-1</f>
        <v>2.6981241219733887E-2</v>
      </c>
      <c r="AG413" s="2">
        <f>(Table2[[#This Row],[Close Price]]/Table2[[#This Row],[Current Month Low]])-1</f>
        <v>2.651420995939846E-3</v>
      </c>
      <c r="AH413" s="2">
        <f>(Table2[[#This Row],[Current Month High]]/Table2[[#This Row],[Close Price]])-1</f>
        <v>1.0371043715395656E-2</v>
      </c>
      <c r="AI413">
        <v>3.9418229898355599</v>
      </c>
      <c r="AJ413">
        <v>34.605116796440399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</v>
      </c>
      <c r="AM413" t="s">
        <v>10297</v>
      </c>
      <c r="AN413">
        <v>-1.61</v>
      </c>
      <c r="AO413" t="s">
        <v>10295</v>
      </c>
      <c r="AP413">
        <v>5.7833394068638001E-2</v>
      </c>
      <c r="AQ413">
        <f>(Table2[[#This Row],[Sharpe Ratio]]-AVERAGE(Table2[Sharpe Ratio]))/_xlfn.STDEV.P(Table2[Sharpe Ratio])</f>
        <v>2.1607647587917521E-2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-1.8037011102396667</v>
      </c>
      <c r="AS413">
        <f>_xlfn.RANK.AVG(Table2[[#This Row],[1Y Return vs Nifty Z-Score]],Table2[1Y Return vs Nifty Z-Score])</f>
        <v>534</v>
      </c>
      <c r="AT413">
        <f>_xlfn.RANK.AVG(Table2[[#This Row],[6M Return vs Nifty Z-Score]],Table2[6M Return vs Nifty Z-Score])</f>
        <v>352</v>
      </c>
      <c r="AU413">
        <f>_xlfn.RANK.AVG(Table2[[#This Row],[Sharpe Ratio Z-Score]],Table2[Sharpe Ratio Z-Score])</f>
        <v>331</v>
      </c>
      <c r="AV413">
        <f>(Table2[[#This Row],[Rank 1Y]]+Table2[[#This Row],[Rank 6M]]+Table2[[#This Row],[Rank Sharpe]])/3</f>
        <v>405.66666666666669</v>
      </c>
    </row>
    <row r="414" spans="1:48" x14ac:dyDescent="0.3">
      <c r="A414" t="s">
        <v>1542</v>
      </c>
      <c r="B414" t="s">
        <v>1543</v>
      </c>
      <c r="C414" t="s">
        <v>10262</v>
      </c>
      <c r="D414" t="s">
        <v>257</v>
      </c>
      <c r="E414">
        <v>6344.48992</v>
      </c>
      <c r="F414">
        <v>800</v>
      </c>
      <c r="G414">
        <v>29.217585872047799</v>
      </c>
      <c r="H414">
        <f>(Table2[[#This Row],[1Y Return vs Nifty]]-AVERAGE(Table2[1Y Return vs Nifty]))/_xlfn.STDEV.P(Table2[1Y Return vs Nifty])</f>
        <v>-0.11676444897278086</v>
      </c>
      <c r="I414">
        <v>3.8165783310332602</v>
      </c>
      <c r="J414">
        <f>(Table2[[#This Row],[1M Return vs Nifty]]-AVERAGE(Table2[1M Return vs Nifty]))/_xlfn.STDEV.P(Table2[1M Return vs Nifty])</f>
        <v>0.17673691844236997</v>
      </c>
      <c r="K414">
        <v>2.0395038990043002</v>
      </c>
      <c r="L414">
        <f>(Table2[[#This Row],[6M Return vs Nifty]]-AVERAGE(Table2[6M Return vs Nifty]))/_xlfn.STDEV.P(Table2[6M Return vs Nifty])</f>
        <v>-0.12026131245112304</v>
      </c>
      <c r="M414">
        <v>2.9994037366522002</v>
      </c>
      <c r="N414">
        <f>(Table2[[#This Row],[1W Return vs Nifty]]-AVERAGE(Table2[1W Return vs Nifty]))/_xlfn.STDEV.P(Table2[1W Return vs Nifty])</f>
        <v>0.3889291721718886</v>
      </c>
      <c r="O414">
        <v>777.15</v>
      </c>
      <c r="P414">
        <v>745.71466633145303</v>
      </c>
      <c r="Q414">
        <v>688.41965189870905</v>
      </c>
      <c r="R414">
        <v>57.468403797073201</v>
      </c>
      <c r="S414" s="2">
        <f>(Table2[[#This Row],[Close Price]]-Table2[[#This Row],[20D EMA]])/Table2[[#This Row],[20D EMA]]</f>
        <v>2.9402303287653635E-2</v>
      </c>
      <c r="T414" s="2">
        <f>(Table2[[#This Row],[Close Price]]-Table2[[#This Row],[50D EMA]])/Table2[[#This Row],[50D EMA]]</f>
        <v>7.2796387304012583E-2</v>
      </c>
      <c r="U414" s="2">
        <f>(Table2[[#This Row],[Close Price]]-Table2[[#This Row],[200D EMA]])/Table2[[#This Row],[200D EMA]]</f>
        <v>0.1620818751956668</v>
      </c>
      <c r="V414">
        <v>1.4503548353597699</v>
      </c>
      <c r="W414">
        <v>781.1</v>
      </c>
      <c r="X414">
        <v>795.65</v>
      </c>
      <c r="Y414">
        <v>755.25</v>
      </c>
      <c r="Z414">
        <v>870</v>
      </c>
      <c r="AA414">
        <v>793</v>
      </c>
      <c r="AB414">
        <v>816.9</v>
      </c>
      <c r="AC414" s="2">
        <f>(Table2[[#This Row],[Close Price]]/Table2[[#This Row],[Day Low]])-1</f>
        <v>2.4196645755985013E-2</v>
      </c>
      <c r="AD414" s="2">
        <f>(Table2[[#This Row],[Day High]]/Table2[[#This Row],[Close Price]])-1</f>
        <v>-5.437499999999984E-3</v>
      </c>
      <c r="AE414" s="2">
        <f>(Table2[[#This Row],[Close Price]]/Table2[[#This Row],[Current Week Low]])-1</f>
        <v>5.9251903343263912E-2</v>
      </c>
      <c r="AF414" s="2">
        <f>(Table2[[#This Row],[Current Week High]]/Table2[[#This Row],[Close Price]])-1</f>
        <v>8.7499999999999911E-2</v>
      </c>
      <c r="AG414" s="2">
        <f>(Table2[[#This Row],[Close Price]]/Table2[[#This Row],[Current Month Low]])-1</f>
        <v>8.8272383354350836E-3</v>
      </c>
      <c r="AH414" s="2">
        <f>(Table2[[#This Row],[Current Month High]]/Table2[[#This Row],[Close Price]])-1</f>
        <v>2.112500000000006E-2</v>
      </c>
      <c r="AI414">
        <v>10.4749999999999</v>
      </c>
      <c r="AJ414">
        <v>71.655401780924805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0.06</v>
      </c>
      <c r="AM414" t="s">
        <v>10296</v>
      </c>
      <c r="AN414">
        <v>6.16</v>
      </c>
      <c r="AO414" t="s">
        <v>10296</v>
      </c>
      <c r="AQ414">
        <f>(Table2[[#This Row],[Sharpe Ratio]]-AVERAGE(Table2[Sharpe Ratio]))/_xlfn.STDEV.P(Table2[Sharpe Ratio])</f>
        <v>-0.64699978481994191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-0.31835945562958723</v>
      </c>
      <c r="AS414">
        <f>_xlfn.RANK.AVG(Table2[[#This Row],[1Y Return vs Nifty Z-Score]],Table2[1Y Return vs Nifty Z-Score])</f>
        <v>322</v>
      </c>
      <c r="AT414">
        <f>_xlfn.RANK.AVG(Table2[[#This Row],[6M Return vs Nifty Z-Score]],Table2[6M Return vs Nifty Z-Score])</f>
        <v>361</v>
      </c>
      <c r="AU414">
        <f>_xlfn.RANK.AVG(Table2[[#This Row],[Sharpe Ratio Z-Score]],Table2[Sharpe Ratio Z-Score])</f>
        <v>534.5</v>
      </c>
      <c r="AV414">
        <f>(Table2[[#This Row],[Rank 1Y]]+Table2[[#This Row],[Rank 6M]]+Table2[[#This Row],[Rank Sharpe]])/3</f>
        <v>405.83333333333331</v>
      </c>
    </row>
    <row r="415" spans="1:48" x14ac:dyDescent="0.3">
      <c r="A415" t="s">
        <v>805</v>
      </c>
      <c r="B415" t="s">
        <v>806</v>
      </c>
      <c r="C415" t="s">
        <v>10262</v>
      </c>
      <c r="D415" t="s">
        <v>533</v>
      </c>
      <c r="E415">
        <v>19632.720789219999</v>
      </c>
      <c r="F415">
        <v>1740.2</v>
      </c>
      <c r="G415">
        <v>18.751728250690199</v>
      </c>
      <c r="H415">
        <f>(Table2[[#This Row],[1Y Return vs Nifty]]-AVERAGE(Table2[1Y Return vs Nifty]))/_xlfn.STDEV.P(Table2[1Y Return vs Nifty])</f>
        <v>-0.26367992288933079</v>
      </c>
      <c r="I415">
        <v>-0.47605196024679902</v>
      </c>
      <c r="J415">
        <f>(Table2[[#This Row],[1M Return vs Nifty]]-AVERAGE(Table2[1M Return vs Nifty]))/_xlfn.STDEV.P(Table2[1M Return vs Nifty])</f>
        <v>-0.24760158336946775</v>
      </c>
      <c r="K415">
        <v>6.63854973910823</v>
      </c>
      <c r="L415">
        <f>(Table2[[#This Row],[6M Return vs Nifty]]-AVERAGE(Table2[6M Return vs Nifty]))/_xlfn.STDEV.P(Table2[6M Return vs Nifty])</f>
        <v>3.7674035603454552E-2</v>
      </c>
      <c r="M415">
        <v>0.87147489067898398</v>
      </c>
      <c r="N415">
        <f>(Table2[[#This Row],[1W Return vs Nifty]]-AVERAGE(Table2[1W Return vs Nifty]))/_xlfn.STDEV.P(Table2[1W Return vs Nifty])</f>
        <v>-6.5722294189484859E-2</v>
      </c>
      <c r="O415">
        <v>1767.85</v>
      </c>
      <c r="P415">
        <v>1743.3388659239399</v>
      </c>
      <c r="Q415">
        <v>1592.6034167688599</v>
      </c>
      <c r="R415">
        <v>38.843352896515498</v>
      </c>
      <c r="S415" s="2">
        <f>(Table2[[#This Row],[Close Price]]-Table2[[#This Row],[20D EMA]])/Table2[[#This Row],[20D EMA]]</f>
        <v>-1.5640467234210972E-2</v>
      </c>
      <c r="T415" s="2">
        <f>(Table2[[#This Row],[Close Price]]-Table2[[#This Row],[50D EMA]])/Table2[[#This Row],[50D EMA]]</f>
        <v>-1.8004909919084086E-3</v>
      </c>
      <c r="U415" s="2">
        <f>(Table2[[#This Row],[Close Price]]-Table2[[#This Row],[200D EMA]])/Table2[[#This Row],[200D EMA]]</f>
        <v>9.2676294472976969E-2</v>
      </c>
      <c r="V415">
        <v>0.85077412258952001</v>
      </c>
      <c r="W415">
        <v>1697.95</v>
      </c>
      <c r="X415">
        <v>1750.95</v>
      </c>
      <c r="Y415">
        <v>1723.75</v>
      </c>
      <c r="Z415">
        <v>1825</v>
      </c>
      <c r="AA415">
        <v>1724.65</v>
      </c>
      <c r="AB415">
        <v>1790</v>
      </c>
      <c r="AC415" s="2">
        <f>(Table2[[#This Row],[Close Price]]/Table2[[#This Row],[Day Low]])-1</f>
        <v>2.4882947083247453E-2</v>
      </c>
      <c r="AD415" s="2">
        <f>(Table2[[#This Row],[Day High]]/Table2[[#This Row],[Close Price]])-1</f>
        <v>6.177450867716372E-3</v>
      </c>
      <c r="AE415" s="2">
        <f>(Table2[[#This Row],[Close Price]]/Table2[[#This Row],[Current Week Low]])-1</f>
        <v>9.5431472081217716E-3</v>
      </c>
      <c r="AF415" s="2">
        <f>(Table2[[#This Row],[Current Week High]]/Table2[[#This Row],[Close Price]])-1</f>
        <v>4.8730031030915999E-2</v>
      </c>
      <c r="AG415" s="2">
        <f>(Table2[[#This Row],[Close Price]]/Table2[[#This Row],[Current Month Low]])-1</f>
        <v>9.0163221523207326E-3</v>
      </c>
      <c r="AH415" s="2">
        <f>(Table2[[#This Row],[Current Month High]]/Table2[[#This Row],[Close Price]])-1</f>
        <v>2.8617400298816209E-2</v>
      </c>
      <c r="AI415">
        <v>9.2949086311918201</v>
      </c>
      <c r="AJ415">
        <v>53.0788177339901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-0.1</v>
      </c>
      <c r="AM415" t="s">
        <v>10295</v>
      </c>
      <c r="AN415">
        <v>-1.92</v>
      </c>
      <c r="AO415" t="s">
        <v>10295</v>
      </c>
      <c r="AQ415">
        <f>(Table2[[#This Row],[Sharpe Ratio]]-AVERAGE(Table2[Sharpe Ratio]))/_xlfn.STDEV.P(Table2[Sharpe Ratio])</f>
        <v>-0.64699978481994191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-1.1863295496647708</v>
      </c>
      <c r="AS415">
        <f>_xlfn.RANK.AVG(Table2[[#This Row],[1Y Return vs Nifty Z-Score]],Table2[1Y Return vs Nifty Z-Score])</f>
        <v>377</v>
      </c>
      <c r="AT415">
        <f>_xlfn.RANK.AVG(Table2[[#This Row],[6M Return vs Nifty Z-Score]],Table2[6M Return vs Nifty Z-Score])</f>
        <v>309</v>
      </c>
      <c r="AU415">
        <f>_xlfn.RANK.AVG(Table2[[#This Row],[Sharpe Ratio Z-Score]],Table2[Sharpe Ratio Z-Score])</f>
        <v>534.5</v>
      </c>
      <c r="AV415">
        <f>(Table2[[#This Row],[Rank 1Y]]+Table2[[#This Row],[Rank 6M]]+Table2[[#This Row],[Rank Sharpe]])/3</f>
        <v>406.83333333333331</v>
      </c>
    </row>
    <row r="416" spans="1:48" x14ac:dyDescent="0.3">
      <c r="A416" t="s">
        <v>644</v>
      </c>
      <c r="B416" t="s">
        <v>645</v>
      </c>
      <c r="C416" t="s">
        <v>10262</v>
      </c>
      <c r="D416" t="s">
        <v>257</v>
      </c>
      <c r="E416">
        <v>28090.156196970001</v>
      </c>
      <c r="F416">
        <v>5681.9</v>
      </c>
      <c r="G416">
        <v>-20.2546632859525</v>
      </c>
      <c r="H416">
        <f>(Table2[[#This Row],[1Y Return vs Nifty]]-AVERAGE(Table2[1Y Return vs Nifty]))/_xlfn.STDEV.P(Table2[1Y Return vs Nifty])</f>
        <v>-0.81123586199229392</v>
      </c>
      <c r="I416">
        <v>-17.497678586540601</v>
      </c>
      <c r="J416">
        <f>(Table2[[#This Row],[1M Return vs Nifty]]-AVERAGE(Table2[1M Return vs Nifty]))/_xlfn.STDEV.P(Table2[1M Return vs Nifty])</f>
        <v>-1.9302369493068696</v>
      </c>
      <c r="K416">
        <v>8.4582178131441399</v>
      </c>
      <c r="L416">
        <f>(Table2[[#This Row],[6M Return vs Nifty]]-AVERAGE(Table2[6M Return vs Nifty]))/_xlfn.STDEV.P(Table2[6M Return vs Nifty])</f>
        <v>0.10016306498224627</v>
      </c>
      <c r="M416">
        <v>-3.3176624673471702</v>
      </c>
      <c r="N416">
        <f>(Table2[[#This Row],[1W Return vs Nifty]]-AVERAGE(Table2[1W Return vs Nifty]))/_xlfn.STDEV.P(Table2[1W Return vs Nifty])</f>
        <v>-0.96076981714588616</v>
      </c>
      <c r="O416">
        <v>5803.98</v>
      </c>
      <c r="P416">
        <v>5844.1382423197201</v>
      </c>
      <c r="Q416">
        <v>5247.3135294392296</v>
      </c>
      <c r="R416">
        <v>44.9802538575318</v>
      </c>
      <c r="S416" s="2">
        <f>(Table2[[#This Row],[Close Price]]-Table2[[#This Row],[20D EMA]])/Table2[[#This Row],[20D EMA]]</f>
        <v>-2.103384229442554E-2</v>
      </c>
      <c r="T416" s="2">
        <f>(Table2[[#This Row],[Close Price]]-Table2[[#This Row],[50D EMA]])/Table2[[#This Row],[50D EMA]]</f>
        <v>-2.7760849520103596E-2</v>
      </c>
      <c r="U416" s="2">
        <f>(Table2[[#This Row],[Close Price]]-Table2[[#This Row],[200D EMA]])/Table2[[#This Row],[200D EMA]]</f>
        <v>8.2820755444207944E-2</v>
      </c>
      <c r="V416">
        <v>0.65042109453817598</v>
      </c>
      <c r="W416">
        <v>5555</v>
      </c>
      <c r="X416">
        <v>5695</v>
      </c>
      <c r="Y416">
        <v>5490</v>
      </c>
      <c r="Z416">
        <v>5738</v>
      </c>
      <c r="AA416">
        <v>5616.85</v>
      </c>
      <c r="AB416">
        <v>5738</v>
      </c>
      <c r="AC416" s="2">
        <f>(Table2[[#This Row],[Close Price]]/Table2[[#This Row],[Day Low]])-1</f>
        <v>2.2844284428442885E-2</v>
      </c>
      <c r="AD416" s="2">
        <f>(Table2[[#This Row],[Day High]]/Table2[[#This Row],[Close Price]])-1</f>
        <v>2.3055667998381768E-3</v>
      </c>
      <c r="AE416" s="2">
        <f>(Table2[[#This Row],[Close Price]]/Table2[[#This Row],[Current Week Low]])-1</f>
        <v>3.4954462659380736E-2</v>
      </c>
      <c r="AF416" s="2">
        <f>(Table2[[#This Row],[Current Week High]]/Table2[[#This Row],[Close Price]])-1</f>
        <v>9.8734578222074987E-3</v>
      </c>
      <c r="AG416" s="2">
        <f>(Table2[[#This Row],[Close Price]]/Table2[[#This Row],[Current Month Low]])-1</f>
        <v>1.158122435172726E-2</v>
      </c>
      <c r="AH416" s="2">
        <f>(Table2[[#This Row],[Current Month High]]/Table2[[#This Row],[Close Price]])-1</f>
        <v>9.8734578222074987E-3</v>
      </c>
      <c r="AI416">
        <v>29.358137242823702</v>
      </c>
      <c r="AJ416">
        <v>41.182755621816298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-0.02</v>
      </c>
      <c r="AM416" t="s">
        <v>10295</v>
      </c>
      <c r="AN416">
        <v>-2.93</v>
      </c>
      <c r="AO416" t="s">
        <v>10295</v>
      </c>
      <c r="AP416">
        <v>6.1221837996563E-2</v>
      </c>
      <c r="AQ416">
        <f>(Table2[[#This Row],[Sharpe Ratio]]-AVERAGE(Table2[Sharpe Ratio]))/_xlfn.STDEV.P(Table2[Sharpe Ratio])</f>
        <v>6.07811879099526E-2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614</v>
      </c>
      <c r="AT416">
        <f>_xlfn.RANK.AVG(Table2[[#This Row],[6M Return vs Nifty Z-Score]],Table2[6M Return vs Nifty Z-Score])</f>
        <v>293</v>
      </c>
      <c r="AU416">
        <f>_xlfn.RANK.AVG(Table2[[#This Row],[Sharpe Ratio Z-Score]],Table2[Sharpe Ratio Z-Score])</f>
        <v>315</v>
      </c>
      <c r="AV416">
        <f>(Table2[[#This Row],[Rank 1Y]]+Table2[[#This Row],[Rank 6M]]+Table2[[#This Row],[Rank Sharpe]])/3</f>
        <v>407.33333333333331</v>
      </c>
    </row>
    <row r="417" spans="1:48" x14ac:dyDescent="0.3">
      <c r="A417" t="s">
        <v>1596</v>
      </c>
      <c r="B417" t="s">
        <v>1597</v>
      </c>
      <c r="C417" t="s">
        <v>10256</v>
      </c>
      <c r="D417" t="s">
        <v>201</v>
      </c>
      <c r="E417">
        <v>5667.8454986950001</v>
      </c>
      <c r="F417">
        <v>142.07</v>
      </c>
      <c r="G417">
        <v>-6.4478565397749293E-2</v>
      </c>
      <c r="H417">
        <f>(Table2[[#This Row],[1Y Return vs Nifty]]-AVERAGE(Table2[1Y Return vs Nifty]))/_xlfn.STDEV.P(Table2[1Y Return vs Nifty])</f>
        <v>-0.5278142195432528</v>
      </c>
      <c r="I417">
        <v>14.4869972329181</v>
      </c>
      <c r="J417">
        <f>(Table2[[#This Row],[1M Return vs Nifty]]-AVERAGE(Table2[1M Return vs Nifty]))/_xlfn.STDEV.P(Table2[1M Return vs Nifty])</f>
        <v>1.231537649762821</v>
      </c>
      <c r="K417">
        <v>6.5727614314788498</v>
      </c>
      <c r="L417">
        <f>(Table2[[#This Row],[6M Return vs Nifty]]-AVERAGE(Table2[6M Return vs Nifty]))/_xlfn.STDEV.P(Table2[6M Return vs Nifty])</f>
        <v>3.5414806270977844E-2</v>
      </c>
      <c r="M417">
        <v>12.336745807476399</v>
      </c>
      <c r="N417">
        <f>(Table2[[#This Row],[1W Return vs Nifty]]-AVERAGE(Table2[1W Return vs Nifty]))/_xlfn.STDEV.P(Table2[1W Return vs Nifty])</f>
        <v>2.3839377329381159</v>
      </c>
      <c r="O417">
        <v>132.47999999999999</v>
      </c>
      <c r="P417">
        <v>129.59022425788601</v>
      </c>
      <c r="Q417">
        <v>123.167134066549</v>
      </c>
      <c r="R417">
        <v>71.268073582225895</v>
      </c>
      <c r="S417" s="2">
        <f>(Table2[[#This Row],[Close Price]]-Table2[[#This Row],[20D EMA]])/Table2[[#This Row],[20D EMA]]</f>
        <v>7.2388285024154619E-2</v>
      </c>
      <c r="T417" s="2">
        <f>(Table2[[#This Row],[Close Price]]-Table2[[#This Row],[50D EMA]])/Table2[[#This Row],[50D EMA]]</f>
        <v>9.630182996889558E-2</v>
      </c>
      <c r="U417" s="2">
        <f>(Table2[[#This Row],[Close Price]]-Table2[[#This Row],[200D EMA]])/Table2[[#This Row],[200D EMA]]</f>
        <v>0.15347329526428294</v>
      </c>
      <c r="V417">
        <v>1.8013396595975399</v>
      </c>
      <c r="W417">
        <v>138.4</v>
      </c>
      <c r="X417">
        <v>141.80000000000001</v>
      </c>
      <c r="Y417">
        <v>136.07</v>
      </c>
      <c r="Z417">
        <v>149.66</v>
      </c>
      <c r="AA417">
        <v>141.5</v>
      </c>
      <c r="AB417">
        <v>148.4</v>
      </c>
      <c r="AC417" s="2">
        <f>(Table2[[#This Row],[Close Price]]/Table2[[#This Row],[Day Low]])-1</f>
        <v>2.6517341040462439E-2</v>
      </c>
      <c r="AD417" s="2">
        <f>(Table2[[#This Row],[Day High]]/Table2[[#This Row],[Close Price]])-1</f>
        <v>-1.9004715985077025E-3</v>
      </c>
      <c r="AE417" s="2">
        <f>(Table2[[#This Row],[Close Price]]/Table2[[#This Row],[Current Week Low]])-1</f>
        <v>4.4094951128095916E-2</v>
      </c>
      <c r="AF417" s="2">
        <f>(Table2[[#This Row],[Current Week High]]/Table2[[#This Row],[Close Price]])-1</f>
        <v>5.3424368269163081E-2</v>
      </c>
      <c r="AG417" s="2">
        <f>(Table2[[#This Row],[Close Price]]/Table2[[#This Row],[Current Month Low]])-1</f>
        <v>4.0282685512367244E-3</v>
      </c>
      <c r="AH417" s="2">
        <f>(Table2[[#This Row],[Current Month High]]/Table2[[#This Row],[Close Price]])-1</f>
        <v>4.4555500809460247E-2</v>
      </c>
      <c r="AI417">
        <v>5.3424368269163001</v>
      </c>
      <c r="AJ417">
        <v>38.808011724474802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-0.09</v>
      </c>
      <c r="AM417" t="s">
        <v>10295</v>
      </c>
      <c r="AN417">
        <v>10.119999999999999</v>
      </c>
      <c r="AO417" t="s">
        <v>10296</v>
      </c>
      <c r="AP417">
        <v>3.0396184905445E-2</v>
      </c>
      <c r="AQ417">
        <f>(Table2[[#This Row],[Sharpe Ratio]]-AVERAGE(Table2[Sharpe Ratio]))/_xlfn.STDEV.P(Table2[Sharpe Ratio])</f>
        <v>-0.29559182282995089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2.8274841465987111</v>
      </c>
      <c r="AS417">
        <f>_xlfn.RANK.AVG(Table2[[#This Row],[1Y Return vs Nifty Z-Score]],Table2[1Y Return vs Nifty Z-Score])</f>
        <v>496</v>
      </c>
      <c r="AT417">
        <f>_xlfn.RANK.AVG(Table2[[#This Row],[6M Return vs Nifty Z-Score]],Table2[6M Return vs Nifty Z-Score])</f>
        <v>310</v>
      </c>
      <c r="AU417">
        <f>_xlfn.RANK.AVG(Table2[[#This Row],[Sharpe Ratio Z-Score]],Table2[Sharpe Ratio Z-Score])</f>
        <v>416</v>
      </c>
      <c r="AV417">
        <f>(Table2[[#This Row],[Rank 1Y]]+Table2[[#This Row],[Rank 6M]]+Table2[[#This Row],[Rank Sharpe]])/3</f>
        <v>407.33333333333331</v>
      </c>
    </row>
    <row r="418" spans="1:48" x14ac:dyDescent="0.3">
      <c r="A418" t="s">
        <v>134</v>
      </c>
      <c r="B418" t="s">
        <v>135</v>
      </c>
      <c r="C418" t="s">
        <v>10252</v>
      </c>
      <c r="D418" t="s">
        <v>59</v>
      </c>
      <c r="E418">
        <v>208832.45125956001</v>
      </c>
      <c r="F418">
        <v>328.7</v>
      </c>
      <c r="G418">
        <v>5.3180346308736004</v>
      </c>
      <c r="H418">
        <f>(Table2[[#This Row],[1Y Return vs Nifty]]-AVERAGE(Table2[1Y Return vs Nifty]))/_xlfn.STDEV.P(Table2[1Y Return vs Nifty])</f>
        <v>-0.45225667751453635</v>
      </c>
      <c r="I418">
        <v>-11.603227381791299</v>
      </c>
      <c r="J418">
        <f>(Table2[[#This Row],[1M Return vs Nifty]]-AVERAGE(Table2[1M Return vs Nifty]))/_xlfn.STDEV.P(Table2[1M Return vs Nifty])</f>
        <v>-1.3475539732520105</v>
      </c>
      <c r="K418">
        <v>14.958644603116801</v>
      </c>
      <c r="L418">
        <f>(Table2[[#This Row],[6M Return vs Nifty]]-AVERAGE(Table2[6M Return vs Nifty]))/_xlfn.STDEV.P(Table2[6M Return vs Nifty])</f>
        <v>0.32339353566492862</v>
      </c>
      <c r="M418">
        <v>-3.6074169970989098</v>
      </c>
      <c r="N418">
        <f>(Table2[[#This Row],[1W Return vs Nifty]]-AVERAGE(Table2[1W Return vs Nifty]))/_xlfn.STDEV.P(Table2[1W Return vs Nifty])</f>
        <v>-1.0226785233912907</v>
      </c>
      <c r="O418">
        <v>338.62</v>
      </c>
      <c r="P418">
        <v>345.28021736629802</v>
      </c>
      <c r="Q418">
        <v>299.68263080644499</v>
      </c>
      <c r="R418">
        <v>28.303789882825601</v>
      </c>
      <c r="S418" s="2">
        <f>(Table2[[#This Row],[Close Price]]-Table2[[#This Row],[20D EMA]])/Table2[[#This Row],[20D EMA]]</f>
        <v>-2.929537534699668E-2</v>
      </c>
      <c r="T418" s="2">
        <f>(Table2[[#This Row],[Close Price]]-Table2[[#This Row],[50D EMA]])/Table2[[#This Row],[50D EMA]]</f>
        <v>-4.8019598379447685E-2</v>
      </c>
      <c r="U418" s="2">
        <f>(Table2[[#This Row],[Close Price]]-Table2[[#This Row],[200D EMA]])/Table2[[#This Row],[200D EMA]]</f>
        <v>9.682699699835573E-2</v>
      </c>
      <c r="V418">
        <v>0.72856542104425603</v>
      </c>
      <c r="W418">
        <v>324.55</v>
      </c>
      <c r="X418">
        <v>328.25</v>
      </c>
      <c r="Y418">
        <v>327.5</v>
      </c>
      <c r="Z418">
        <v>335.2</v>
      </c>
      <c r="AA418">
        <v>328.25</v>
      </c>
      <c r="AB418">
        <v>332.9</v>
      </c>
      <c r="AC418" s="2">
        <f>(Table2[[#This Row],[Close Price]]/Table2[[#This Row],[Day Low]])-1</f>
        <v>1.2786935757202134E-2</v>
      </c>
      <c r="AD418" s="2">
        <f>(Table2[[#This Row],[Day High]]/Table2[[#This Row],[Close Price]])-1</f>
        <v>-1.3690295101915773E-3</v>
      </c>
      <c r="AE418" s="2">
        <f>(Table2[[#This Row],[Close Price]]/Table2[[#This Row],[Current Week Low]])-1</f>
        <v>3.6641221374045241E-3</v>
      </c>
      <c r="AF418" s="2">
        <f>(Table2[[#This Row],[Current Week High]]/Table2[[#This Row],[Close Price]])-1</f>
        <v>1.977487070276851E-2</v>
      </c>
      <c r="AG418" s="2">
        <f>(Table2[[#This Row],[Close Price]]/Table2[[#This Row],[Current Month Low]])-1</f>
        <v>1.370906321401355E-3</v>
      </c>
      <c r="AH418" s="2">
        <f>(Table2[[#This Row],[Current Month High]]/Table2[[#This Row],[Close Price]])-1</f>
        <v>1.2777608761788795E-2</v>
      </c>
      <c r="AI418">
        <v>20.079099482810999</v>
      </c>
      <c r="AJ418">
        <v>62.080867850098599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-0.15</v>
      </c>
      <c r="AM418" t="s">
        <v>10295</v>
      </c>
      <c r="AN418">
        <v>-7.51</v>
      </c>
      <c r="AO418" t="s">
        <v>10295</v>
      </c>
      <c r="AQ418">
        <f>(Table2[[#This Row],[Sharpe Ratio]]-AVERAGE(Table2[Sharpe Ratio]))/_xlfn.STDEV.P(Table2[Sharpe Ratio])</f>
        <v>-0.64699978481994191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464</v>
      </c>
      <c r="AT418">
        <f>_xlfn.RANK.AVG(Table2[[#This Row],[6M Return vs Nifty Z-Score]],Table2[6M Return vs Nifty Z-Score])</f>
        <v>224</v>
      </c>
      <c r="AU418">
        <f>_xlfn.RANK.AVG(Table2[[#This Row],[Sharpe Ratio Z-Score]],Table2[Sharpe Ratio Z-Score])</f>
        <v>534.5</v>
      </c>
      <c r="AV418">
        <f>(Table2[[#This Row],[Rank 1Y]]+Table2[[#This Row],[Rank 6M]]+Table2[[#This Row],[Rank Sharpe]])/3</f>
        <v>407.5</v>
      </c>
    </row>
    <row r="419" spans="1:48" x14ac:dyDescent="0.3">
      <c r="A419" t="s">
        <v>1063</v>
      </c>
      <c r="B419" t="s">
        <v>1064</v>
      </c>
      <c r="C419" t="s">
        <v>10252</v>
      </c>
      <c r="D419" t="s">
        <v>24</v>
      </c>
      <c r="E419">
        <v>12059.049152313</v>
      </c>
      <c r="F419">
        <v>109.51</v>
      </c>
      <c r="G419">
        <v>30.938751385746901</v>
      </c>
      <c r="H419">
        <f>(Table2[[#This Row],[1Y Return vs Nifty]]-AVERAGE(Table2[1Y Return vs Nifty]))/_xlfn.STDEV.P(Table2[1Y Return vs Nifty])</f>
        <v>-9.2603424020759342E-2</v>
      </c>
      <c r="I419">
        <v>-7.9583358183177602</v>
      </c>
      <c r="J419">
        <f>(Table2[[#This Row],[1M Return vs Nifty]]-AVERAGE(Table2[1M Return vs Nifty]))/_xlfn.STDEV.P(Table2[1M Return vs Nifty])</f>
        <v>-0.98724625505581975</v>
      </c>
      <c r="K419">
        <v>-36.543615226601197</v>
      </c>
      <c r="L419">
        <f>(Table2[[#This Row],[6M Return vs Nifty]]-AVERAGE(Table2[6M Return vs Nifty]))/_xlfn.STDEV.P(Table2[6M Return vs Nifty])</f>
        <v>-1.4452401363186471</v>
      </c>
      <c r="M419">
        <v>0.40043566555885302</v>
      </c>
      <c r="N419">
        <f>(Table2[[#This Row],[1W Return vs Nifty]]-AVERAGE(Table2[1W Return vs Nifty]))/_xlfn.STDEV.P(Table2[1W Return vs Nifty])</f>
        <v>-0.16636413417386947</v>
      </c>
      <c r="O419">
        <v>111.24</v>
      </c>
      <c r="P419">
        <v>116.364377874333</v>
      </c>
      <c r="Q419">
        <v>116.70137978018001</v>
      </c>
      <c r="R419">
        <v>45.263860456542801</v>
      </c>
      <c r="S419" s="2">
        <f>(Table2[[#This Row],[Close Price]]-Table2[[#This Row],[20D EMA]])/Table2[[#This Row],[20D EMA]]</f>
        <v>-1.5551959726716916E-2</v>
      </c>
      <c r="T419" s="2">
        <f>(Table2[[#This Row],[Close Price]]-Table2[[#This Row],[50D EMA]])/Table2[[#This Row],[50D EMA]]</f>
        <v>-5.8904434497431338E-2</v>
      </c>
      <c r="U419" s="2">
        <f>(Table2[[#This Row],[Close Price]]-Table2[[#This Row],[200D EMA]])/Table2[[#This Row],[200D EMA]]</f>
        <v>-6.1622063027238938E-2</v>
      </c>
      <c r="V419">
        <v>1.0460477477169701</v>
      </c>
      <c r="W419">
        <v>107.71</v>
      </c>
      <c r="X419">
        <v>123.7</v>
      </c>
      <c r="Y419">
        <v>108.23</v>
      </c>
      <c r="Z419">
        <v>116.5</v>
      </c>
      <c r="AA419">
        <v>108.23</v>
      </c>
      <c r="AB419">
        <v>111.3</v>
      </c>
      <c r="AC419" s="2">
        <f>(Table2[[#This Row],[Close Price]]/Table2[[#This Row],[Day Low]])-1</f>
        <v>1.6711540246959533E-2</v>
      </c>
      <c r="AD419" s="2">
        <f>(Table2[[#This Row],[Day High]]/Table2[[#This Row],[Close Price]])-1</f>
        <v>0.12957720756095337</v>
      </c>
      <c r="AE419" s="2">
        <f>(Table2[[#This Row],[Close Price]]/Table2[[#This Row],[Current Week Low]])-1</f>
        <v>1.1826665434722328E-2</v>
      </c>
      <c r="AF419" s="2">
        <f>(Table2[[#This Row],[Current Week High]]/Table2[[#This Row],[Close Price]])-1</f>
        <v>6.3829787234042534E-2</v>
      </c>
      <c r="AG419" s="2">
        <f>(Table2[[#This Row],[Close Price]]/Table2[[#This Row],[Current Month Low]])-1</f>
        <v>1.1826665434722328E-2</v>
      </c>
      <c r="AH419" s="2">
        <f>(Table2[[#This Row],[Current Month High]]/Table2[[#This Row],[Close Price]])-1</f>
        <v>1.6345539220162575E-2</v>
      </c>
      <c r="AI419">
        <v>39.2566888868596</v>
      </c>
      <c r="AJ419">
        <v>64.800601956358094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-0.21</v>
      </c>
      <c r="AM419" t="s">
        <v>10295</v>
      </c>
      <c r="AN419">
        <v>-3.38</v>
      </c>
      <c r="AO419" t="s">
        <v>10295</v>
      </c>
      <c r="AP419">
        <v>0.106063880557119</v>
      </c>
      <c r="AQ419">
        <f>(Table2[[#This Row],[Sharpe Ratio]]-AVERAGE(Table2[Sharpe Ratio]))/_xlfn.STDEV.P(Table2[Sharpe Ratio])</f>
        <v>0.57919660210394408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315</v>
      </c>
      <c r="AT419">
        <f>_xlfn.RANK.AVG(Table2[[#This Row],[6M Return vs Nifty Z-Score]],Table2[6M Return vs Nifty Z-Score])</f>
        <v>709</v>
      </c>
      <c r="AU419">
        <f>_xlfn.RANK.AVG(Table2[[#This Row],[Sharpe Ratio Z-Score]],Table2[Sharpe Ratio Z-Score])</f>
        <v>199</v>
      </c>
      <c r="AV419">
        <f>(Table2[[#This Row],[Rank 1Y]]+Table2[[#This Row],[Rank 6M]]+Table2[[#This Row],[Rank Sharpe]])/3</f>
        <v>407.66666666666669</v>
      </c>
    </row>
    <row r="420" spans="1:48" x14ac:dyDescent="0.3">
      <c r="A420" t="s">
        <v>184</v>
      </c>
      <c r="B420" t="s">
        <v>185</v>
      </c>
      <c r="C420" t="s">
        <v>10254</v>
      </c>
      <c r="D420" t="s">
        <v>186</v>
      </c>
      <c r="E420">
        <v>150380.15887122499</v>
      </c>
      <c r="F420">
        <v>1470.25</v>
      </c>
      <c r="G420">
        <v>17.335558706279599</v>
      </c>
      <c r="H420">
        <f>(Table2[[#This Row],[1Y Return vs Nifty]]-AVERAGE(Table2[1Y Return vs Nifty]))/_xlfn.STDEV.P(Table2[1Y Return vs Nifty])</f>
        <v>-0.28355953785167148</v>
      </c>
      <c r="I420">
        <v>1.1215195430031999</v>
      </c>
      <c r="J420">
        <f>(Table2[[#This Row],[1M Return vs Nifty]]-AVERAGE(Table2[1M Return vs Nifty]))/_xlfn.STDEV.P(Table2[1M Return vs Nifty])</f>
        <v>-8.9677175203341383E-2</v>
      </c>
      <c r="K420">
        <v>1.9222665911880701</v>
      </c>
      <c r="L420">
        <f>(Table2[[#This Row],[6M Return vs Nifty]]-AVERAGE(Table2[6M Return vs Nifty]))/_xlfn.STDEV.P(Table2[6M Return vs Nifty])</f>
        <v>-0.1242873464718058</v>
      </c>
      <c r="M420">
        <v>-2.75393107630385</v>
      </c>
      <c r="N420">
        <f>(Table2[[#This Row],[1W Return vs Nifty]]-AVERAGE(Table2[1W Return vs Nifty]))/_xlfn.STDEV.P(Table2[1W Return vs Nifty])</f>
        <v>-0.84032344787146529</v>
      </c>
      <c r="O420">
        <v>1445.6</v>
      </c>
      <c r="P420">
        <v>1398.98436518476</v>
      </c>
      <c r="Q420">
        <v>1243.85686799411</v>
      </c>
      <c r="R420">
        <v>55.616458167702397</v>
      </c>
      <c r="S420" s="2">
        <f>(Table2[[#This Row],[Close Price]]-Table2[[#This Row],[20D EMA]])/Table2[[#This Row],[20D EMA]]</f>
        <v>1.7051743220808033E-2</v>
      </c>
      <c r="T420" s="2">
        <f>(Table2[[#This Row],[Close Price]]-Table2[[#This Row],[50D EMA]])/Table2[[#This Row],[50D EMA]]</f>
        <v>5.0940980177307513E-2</v>
      </c>
      <c r="U420" s="2">
        <f>(Table2[[#This Row],[Close Price]]-Table2[[#This Row],[200D EMA]])/Table2[[#This Row],[200D EMA]]</f>
        <v>0.18200898980521774</v>
      </c>
      <c r="V420">
        <v>0.90811196603070099</v>
      </c>
      <c r="W420">
        <v>1461.1</v>
      </c>
      <c r="X420">
        <v>1490.95</v>
      </c>
      <c r="Y420">
        <v>1428.7</v>
      </c>
      <c r="Z420">
        <v>1505</v>
      </c>
      <c r="AA420">
        <v>1436.25</v>
      </c>
      <c r="AB420">
        <v>1485</v>
      </c>
      <c r="AC420" s="2">
        <f>(Table2[[#This Row],[Close Price]]/Table2[[#This Row],[Day Low]])-1</f>
        <v>6.2624050373008E-3</v>
      </c>
      <c r="AD420" s="2">
        <f>(Table2[[#This Row],[Day High]]/Table2[[#This Row],[Close Price]])-1</f>
        <v>1.4079238224791624E-2</v>
      </c>
      <c r="AE420" s="2">
        <f>(Table2[[#This Row],[Close Price]]/Table2[[#This Row],[Current Week Low]])-1</f>
        <v>2.9082382585567279E-2</v>
      </c>
      <c r="AF420" s="2">
        <f>(Table2[[#This Row],[Current Week High]]/Table2[[#This Row],[Close Price]])-1</f>
        <v>2.3635436150314604E-2</v>
      </c>
      <c r="AG420" s="2">
        <f>(Table2[[#This Row],[Close Price]]/Table2[[#This Row],[Current Month Low]])-1</f>
        <v>2.3672758920800785E-2</v>
      </c>
      <c r="AH420" s="2">
        <f>(Table2[[#This Row],[Current Month High]]/Table2[[#This Row],[Close Price]])-1</f>
        <v>1.0032307430709153E-2</v>
      </c>
      <c r="AI420">
        <v>3.7238564869920001</v>
      </c>
      <c r="AJ420">
        <v>53.182954782246298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</v>
      </c>
      <c r="AM420" t="s">
        <v>10297</v>
      </c>
      <c r="AN420">
        <v>2.34</v>
      </c>
      <c r="AO420" t="s">
        <v>10296</v>
      </c>
      <c r="AP420">
        <v>1.4847574067783999E-2</v>
      </c>
      <c r="AQ420">
        <f>(Table2[[#This Row],[Sharpe Ratio]]-AVERAGE(Table2[Sharpe Ratio]))/_xlfn.STDEV.P(Table2[Sharpe Ratio])</f>
        <v>-0.47534811998483378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-1.8131956273831178</v>
      </c>
      <c r="AS420">
        <f>_xlfn.RANK.AVG(Table2[[#This Row],[1Y Return vs Nifty Z-Score]],Table2[1Y Return vs Nifty Z-Score])</f>
        <v>390</v>
      </c>
      <c r="AT420">
        <f>_xlfn.RANK.AVG(Table2[[#This Row],[6M Return vs Nifty Z-Score]],Table2[6M Return vs Nifty Z-Score])</f>
        <v>362</v>
      </c>
      <c r="AU420">
        <f>_xlfn.RANK.AVG(Table2[[#This Row],[Sharpe Ratio Z-Score]],Table2[Sharpe Ratio Z-Score])</f>
        <v>472</v>
      </c>
      <c r="AV420">
        <f>(Table2[[#This Row],[Rank 1Y]]+Table2[[#This Row],[Rank 6M]]+Table2[[#This Row],[Rank Sharpe]])/3</f>
        <v>408</v>
      </c>
    </row>
    <row r="421" spans="1:48" x14ac:dyDescent="0.3">
      <c r="A421" t="s">
        <v>1901</v>
      </c>
      <c r="B421" t="s">
        <v>1902</v>
      </c>
      <c r="C421" t="s">
        <v>10262</v>
      </c>
      <c r="D421" t="s">
        <v>127</v>
      </c>
      <c r="E421">
        <v>3638.569293</v>
      </c>
      <c r="F421">
        <v>631.65</v>
      </c>
      <c r="G421">
        <v>-31.514630634057699</v>
      </c>
      <c r="H421">
        <f>(Table2[[#This Row],[1Y Return vs Nifty]]-AVERAGE(Table2[1Y Return vs Nifty]))/_xlfn.STDEV.P(Table2[1Y Return vs Nifty])</f>
        <v>-0.96929872688889929</v>
      </c>
      <c r="I421">
        <v>6.94190988929018</v>
      </c>
      <c r="J421">
        <f>(Table2[[#This Row],[1M Return vs Nifty]]-AVERAGE(Table2[1M Return vs Nifty]))/_xlfn.STDEV.P(Table2[1M Return vs Nifty])</f>
        <v>0.48568467799902304</v>
      </c>
      <c r="K421">
        <v>-7.9115844898486598</v>
      </c>
      <c r="L421">
        <f>(Table2[[#This Row],[6M Return vs Nifty]]-AVERAGE(Table2[6M Return vs Nifty]))/_xlfn.STDEV.P(Table2[6M Return vs Nifty])</f>
        <v>-0.46199058910035118</v>
      </c>
      <c r="M421">
        <v>-5.6817475841512399</v>
      </c>
      <c r="N421">
        <f>(Table2[[#This Row],[1W Return vs Nifty]]-AVERAGE(Table2[1W Return vs Nifty]))/_xlfn.STDEV.P(Table2[1W Return vs Nifty])</f>
        <v>-1.4658782313637917</v>
      </c>
      <c r="O421">
        <v>637.79</v>
      </c>
      <c r="P421">
        <v>602.68691591513095</v>
      </c>
      <c r="Q421">
        <v>562.67840026943202</v>
      </c>
      <c r="R421">
        <v>41.3179005591943</v>
      </c>
      <c r="S421" s="2">
        <f>(Table2[[#This Row],[Close Price]]-Table2[[#This Row],[20D EMA]])/Table2[[#This Row],[20D EMA]]</f>
        <v>-9.6269932109314775E-3</v>
      </c>
      <c r="T421" s="2">
        <f>(Table2[[#This Row],[Close Price]]-Table2[[#This Row],[50D EMA]])/Table2[[#This Row],[50D EMA]]</f>
        <v>4.8056600068861526E-2</v>
      </c>
      <c r="U421" s="2">
        <f>(Table2[[#This Row],[Close Price]]-Table2[[#This Row],[200D EMA]])/Table2[[#This Row],[200D EMA]]</f>
        <v>0.12257730116802371</v>
      </c>
      <c r="V421">
        <v>1.05783482172971</v>
      </c>
      <c r="W421">
        <v>621.04999999999995</v>
      </c>
      <c r="X421">
        <v>644.75</v>
      </c>
      <c r="Y421">
        <v>626.54999999999995</v>
      </c>
      <c r="Z421">
        <v>669.3</v>
      </c>
      <c r="AA421">
        <v>626.54999999999995</v>
      </c>
      <c r="AB421">
        <v>655</v>
      </c>
      <c r="AC421" s="2">
        <f>(Table2[[#This Row],[Close Price]]/Table2[[#This Row],[Day Low]])-1</f>
        <v>1.7067868931648134E-2</v>
      </c>
      <c r="AD421" s="2">
        <f>(Table2[[#This Row],[Day High]]/Table2[[#This Row],[Close Price]])-1</f>
        <v>2.0739333491648804E-2</v>
      </c>
      <c r="AE421" s="2">
        <f>(Table2[[#This Row],[Close Price]]/Table2[[#This Row],[Current Week Low]])-1</f>
        <v>8.1398132631074205E-3</v>
      </c>
      <c r="AF421" s="2">
        <f>(Table2[[#This Row],[Current Week High]]/Table2[[#This Row],[Close Price]])-1</f>
        <v>5.9605794348135843E-2</v>
      </c>
      <c r="AG421" s="2">
        <f>(Table2[[#This Row],[Close Price]]/Table2[[#This Row],[Current Month Low]])-1</f>
        <v>8.1398132631074205E-3</v>
      </c>
      <c r="AH421" s="2">
        <f>(Table2[[#This Row],[Current Month High]]/Table2[[#This Row],[Close Price]])-1</f>
        <v>3.6966674582442849E-2</v>
      </c>
      <c r="AI421">
        <v>11.1058339270165</v>
      </c>
      <c r="AJ421">
        <v>37.315217391304301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0.12</v>
      </c>
      <c r="AM421" t="s">
        <v>10296</v>
      </c>
      <c r="AN421">
        <v>-5.71</v>
      </c>
      <c r="AO421" t="s">
        <v>10295</v>
      </c>
      <c r="AP421">
        <v>0.161668990974527</v>
      </c>
      <c r="AQ421">
        <f>(Table2[[#This Row],[Sharpe Ratio]]-AVERAGE(Table2[Sharpe Ratio]))/_xlfn.STDEV.P(Table2[Sharpe Ratio])</f>
        <v>1.2220430181523432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-1.1894398512016759</v>
      </c>
      <c r="AS421">
        <f>_xlfn.RANK.AVG(Table2[[#This Row],[1Y Return vs Nifty Z-Score]],Table2[1Y Return vs Nifty Z-Score])</f>
        <v>660</v>
      </c>
      <c r="AT421">
        <f>_xlfn.RANK.AVG(Table2[[#This Row],[6M Return vs Nifty Z-Score]],Table2[6M Return vs Nifty Z-Score])</f>
        <v>483</v>
      </c>
      <c r="AU421">
        <f>_xlfn.RANK.AVG(Table2[[#This Row],[Sharpe Ratio Z-Score]],Table2[Sharpe Ratio Z-Score])</f>
        <v>83</v>
      </c>
      <c r="AV421">
        <f>(Table2[[#This Row],[Rank 1Y]]+Table2[[#This Row],[Rank 6M]]+Table2[[#This Row],[Rank Sharpe]])/3</f>
        <v>408.66666666666669</v>
      </c>
    </row>
    <row r="422" spans="1:48" x14ac:dyDescent="0.3">
      <c r="A422" t="s">
        <v>389</v>
      </c>
      <c r="B422" t="s">
        <v>390</v>
      </c>
      <c r="C422" t="s">
        <v>10260</v>
      </c>
      <c r="D422" t="s">
        <v>391</v>
      </c>
      <c r="E422">
        <v>63247.799794140003</v>
      </c>
      <c r="F422">
        <v>1038.05</v>
      </c>
      <c r="G422">
        <v>22.928943435612499</v>
      </c>
      <c r="H422">
        <f>(Table2[[#This Row],[1Y Return vs Nifty]]-AVERAGE(Table2[1Y Return vs Nifty]))/_xlfn.STDEV.P(Table2[1Y Return vs Nifty])</f>
        <v>-0.20504186657831236</v>
      </c>
      <c r="I422">
        <v>-3.76670503827031</v>
      </c>
      <c r="J422">
        <f>(Table2[[#This Row],[1M Return vs Nifty]]-AVERAGE(Table2[1M Return vs Nifty]))/_xlfn.STDEV.P(Table2[1M Return vs Nifty])</f>
        <v>-0.57289183721395109</v>
      </c>
      <c r="K422">
        <v>-2.5866074728289798</v>
      </c>
      <c r="L422">
        <f>(Table2[[#This Row],[6M Return vs Nifty]]-AVERAGE(Table2[6M Return vs Nifty]))/_xlfn.STDEV.P(Table2[6M Return vs Nifty])</f>
        <v>-0.2791261150757513</v>
      </c>
      <c r="M422">
        <v>9.11009531359665E-2</v>
      </c>
      <c r="N422">
        <f>(Table2[[#This Row],[1W Return vs Nifty]]-AVERAGE(Table2[1W Return vs Nifty]))/_xlfn.STDEV.P(Table2[1W Return vs Nifty])</f>
        <v>-0.23245632558603913</v>
      </c>
      <c r="O422">
        <v>1041.29</v>
      </c>
      <c r="P422">
        <v>1041.1616686515599</v>
      </c>
      <c r="Q422">
        <v>939.09598951845999</v>
      </c>
      <c r="R422">
        <v>49.277697416652998</v>
      </c>
      <c r="S422" s="2">
        <f>(Table2[[#This Row],[Close Price]]-Table2[[#This Row],[20D EMA]])/Table2[[#This Row],[20D EMA]]</f>
        <v>-3.111525127486108E-3</v>
      </c>
      <c r="T422" s="2">
        <f>(Table2[[#This Row],[Close Price]]-Table2[[#This Row],[50D EMA]])/Table2[[#This Row],[50D EMA]]</f>
        <v>-2.9886507977094309E-3</v>
      </c>
      <c r="U422" s="2">
        <f>(Table2[[#This Row],[Close Price]]-Table2[[#This Row],[200D EMA]])/Table2[[#This Row],[200D EMA]]</f>
        <v>0.10537156114603427</v>
      </c>
      <c r="V422">
        <v>0.86760148651103797</v>
      </c>
      <c r="W422">
        <v>1020.55</v>
      </c>
      <c r="X422">
        <v>1038.3</v>
      </c>
      <c r="Y422">
        <v>1029.8499999999999</v>
      </c>
      <c r="Z422">
        <v>1059.2</v>
      </c>
      <c r="AA422">
        <v>1029.8499999999999</v>
      </c>
      <c r="AB422">
        <v>1044.95</v>
      </c>
      <c r="AC422" s="2">
        <f>(Table2[[#This Row],[Close Price]]/Table2[[#This Row],[Day Low]])-1</f>
        <v>1.7147616481309136E-2</v>
      </c>
      <c r="AD422" s="2">
        <f>(Table2[[#This Row],[Day High]]/Table2[[#This Row],[Close Price]])-1</f>
        <v>2.4083618322823241E-4</v>
      </c>
      <c r="AE422" s="2">
        <f>(Table2[[#This Row],[Close Price]]/Table2[[#This Row],[Current Week Low]])-1</f>
        <v>7.9623246103801559E-3</v>
      </c>
      <c r="AF422" s="2">
        <f>(Table2[[#This Row],[Current Week High]]/Table2[[#This Row],[Close Price]])-1</f>
        <v>2.0374741101103044E-2</v>
      </c>
      <c r="AG422" s="2">
        <f>(Table2[[#This Row],[Close Price]]/Table2[[#This Row],[Current Month Low]])-1</f>
        <v>7.9623246103801559E-3</v>
      </c>
      <c r="AH422" s="2">
        <f>(Table2[[#This Row],[Current Month High]]/Table2[[#This Row],[Close Price]])-1</f>
        <v>6.6470786570975715E-3</v>
      </c>
      <c r="AI422">
        <v>13.674678483695301</v>
      </c>
      <c r="AJ422">
        <v>60.713732775971501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-0.11</v>
      </c>
      <c r="AM422" t="s">
        <v>10295</v>
      </c>
      <c r="AN422">
        <v>-1.73</v>
      </c>
      <c r="AO422" t="s">
        <v>10295</v>
      </c>
      <c r="AP422">
        <v>1.9327033189411001E-2</v>
      </c>
      <c r="AQ422">
        <f>(Table2[[#This Row],[Sharpe Ratio]]-AVERAGE(Table2[Sharpe Ratio]))/_xlfn.STDEV.P(Table2[Sharpe Ratio])</f>
        <v>-0.42356143670056279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-1.7130775811546166</v>
      </c>
      <c r="AS422">
        <f>_xlfn.RANK.AVG(Table2[[#This Row],[1Y Return vs Nifty Z-Score]],Table2[1Y Return vs Nifty Z-Score])</f>
        <v>355</v>
      </c>
      <c r="AT422">
        <f>_xlfn.RANK.AVG(Table2[[#This Row],[6M Return vs Nifty Z-Score]],Table2[6M Return vs Nifty Z-Score])</f>
        <v>419</v>
      </c>
      <c r="AU422">
        <f>_xlfn.RANK.AVG(Table2[[#This Row],[Sharpe Ratio Z-Score]],Table2[Sharpe Ratio Z-Score])</f>
        <v>456</v>
      </c>
      <c r="AV422">
        <f>(Table2[[#This Row],[Rank 1Y]]+Table2[[#This Row],[Rank 6M]]+Table2[[#This Row],[Rank Sharpe]])/3</f>
        <v>410</v>
      </c>
    </row>
    <row r="423" spans="1:48" x14ac:dyDescent="0.3">
      <c r="A423" t="s">
        <v>1237</v>
      </c>
      <c r="B423" t="s">
        <v>1238</v>
      </c>
      <c r="C423" t="s">
        <v>10264</v>
      </c>
      <c r="D423" t="s">
        <v>133</v>
      </c>
      <c r="E423">
        <v>9442.5549177699995</v>
      </c>
      <c r="F423">
        <v>609.04999999999995</v>
      </c>
      <c r="G423">
        <v>-5.2852616115500801</v>
      </c>
      <c r="H423">
        <f>(Table2[[#This Row],[1Y Return vs Nifty]]-AVERAGE(Table2[1Y Return vs Nifty]))/_xlfn.STDEV.P(Table2[1Y Return vs Nifty])</f>
        <v>-0.60110145917430968</v>
      </c>
      <c r="I423">
        <v>-2.4796748153747399</v>
      </c>
      <c r="J423">
        <f>(Table2[[#This Row],[1M Return vs Nifty]]-AVERAGE(Table2[1M Return vs Nifty]))/_xlfn.STDEV.P(Table2[1M Return vs Nifty])</f>
        <v>-0.44566530254604142</v>
      </c>
      <c r="K423">
        <v>-6.6383124889385003</v>
      </c>
      <c r="L423">
        <f>(Table2[[#This Row],[6M Return vs Nifty]]-AVERAGE(Table2[6M Return vs Nifty]))/_xlfn.STDEV.P(Table2[6M Return vs Nifty])</f>
        <v>-0.41826528963098347</v>
      </c>
      <c r="M423">
        <v>-4.8896445700392999</v>
      </c>
      <c r="N423">
        <f>(Table2[[#This Row],[1W Return vs Nifty]]-AVERAGE(Table2[1W Return vs Nifty]))/_xlfn.STDEV.P(Table2[1W Return vs Nifty])</f>
        <v>-1.2966381754489757</v>
      </c>
      <c r="O423">
        <v>609.03</v>
      </c>
      <c r="P423">
        <v>607.02647013850901</v>
      </c>
      <c r="Q423">
        <v>574.34403397726396</v>
      </c>
      <c r="R423">
        <v>49.686326021156702</v>
      </c>
      <c r="S423" s="2">
        <f>(Table2[[#This Row],[Close Price]]-Table2[[#This Row],[20D EMA]])/Table2[[#This Row],[20D EMA]]</f>
        <v>3.283910480597312E-5</v>
      </c>
      <c r="T423" s="2">
        <f>(Table2[[#This Row],[Close Price]]-Table2[[#This Row],[50D EMA]])/Table2[[#This Row],[50D EMA]]</f>
        <v>3.3335117347176326E-3</v>
      </c>
      <c r="U423" s="2">
        <f>(Table2[[#This Row],[Close Price]]-Table2[[#This Row],[200D EMA]])/Table2[[#This Row],[200D EMA]]</f>
        <v>6.0427137690281754E-2</v>
      </c>
      <c r="V423">
        <v>0.91089697922716795</v>
      </c>
      <c r="W423">
        <v>596.75</v>
      </c>
      <c r="X423">
        <v>609</v>
      </c>
      <c r="Y423">
        <v>601.85</v>
      </c>
      <c r="Z423">
        <v>624.79999999999995</v>
      </c>
      <c r="AA423">
        <v>602.35</v>
      </c>
      <c r="AB423">
        <v>616</v>
      </c>
      <c r="AC423" s="2">
        <f>(Table2[[#This Row],[Close Price]]/Table2[[#This Row],[Day Low]])-1</f>
        <v>2.0611646418097873E-2</v>
      </c>
      <c r="AD423" s="2">
        <f>(Table2[[#This Row],[Day High]]/Table2[[#This Row],[Close Price]])-1</f>
        <v>-8.2095066086473878E-5</v>
      </c>
      <c r="AE423" s="2">
        <f>(Table2[[#This Row],[Close Price]]/Table2[[#This Row],[Current Week Low]])-1</f>
        <v>1.196311373265746E-2</v>
      </c>
      <c r="AF423" s="2">
        <f>(Table2[[#This Row],[Current Week High]]/Table2[[#This Row],[Close Price]])-1</f>
        <v>2.5859945817256369E-2</v>
      </c>
      <c r="AG423" s="2">
        <f>(Table2[[#This Row],[Close Price]]/Table2[[#This Row],[Current Month Low]])-1</f>
        <v>1.1123101187017426E-2</v>
      </c>
      <c r="AH423" s="2">
        <f>(Table2[[#This Row],[Current Month High]]/Table2[[#This Row],[Close Price]])-1</f>
        <v>1.1411214186027419E-2</v>
      </c>
      <c r="AI423">
        <v>11.4522617190706</v>
      </c>
      <c r="AJ423">
        <v>28.2210526315789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-0.11</v>
      </c>
      <c r="AM423" t="s">
        <v>10295</v>
      </c>
      <c r="AN423">
        <v>0.36</v>
      </c>
      <c r="AO423" t="s">
        <v>10296</v>
      </c>
      <c r="AP423">
        <v>9.4440232165516003E-2</v>
      </c>
      <c r="AQ423">
        <f>(Table2[[#This Row],[Sharpe Ratio]]-AVERAGE(Table2[Sharpe Ratio]))/_xlfn.STDEV.P(Table2[Sharpe Ratio])</f>
        <v>0.44481649470271079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-2.3168537320975995</v>
      </c>
      <c r="AS423">
        <f>_xlfn.RANK.AVG(Table2[[#This Row],[1Y Return vs Nifty Z-Score]],Table2[1Y Return vs Nifty Z-Score])</f>
        <v>537</v>
      </c>
      <c r="AT423">
        <f>_xlfn.RANK.AVG(Table2[[#This Row],[6M Return vs Nifty Z-Score]],Table2[6M Return vs Nifty Z-Score])</f>
        <v>470</v>
      </c>
      <c r="AU423">
        <f>_xlfn.RANK.AVG(Table2[[#This Row],[Sharpe Ratio Z-Score]],Table2[Sharpe Ratio Z-Score])</f>
        <v>226</v>
      </c>
      <c r="AV423">
        <f>(Table2[[#This Row],[Rank 1Y]]+Table2[[#This Row],[Rank 6M]]+Table2[[#This Row],[Rank Sharpe]])/3</f>
        <v>411</v>
      </c>
    </row>
    <row r="424" spans="1:48" x14ac:dyDescent="0.3">
      <c r="A424" t="s">
        <v>2012</v>
      </c>
      <c r="B424" t="s">
        <v>2013</v>
      </c>
      <c r="C424" t="s">
        <v>10252</v>
      </c>
      <c r="D424" t="s">
        <v>521</v>
      </c>
      <c r="E424">
        <v>3157.4444199300001</v>
      </c>
      <c r="F424">
        <v>55.05</v>
      </c>
      <c r="G424">
        <v>9.1828918545094602</v>
      </c>
      <c r="H424">
        <f>(Table2[[#This Row],[1Y Return vs Nifty]]-AVERAGE(Table2[1Y Return vs Nifty]))/_xlfn.STDEV.P(Table2[1Y Return vs Nifty])</f>
        <v>-0.3980033758575805</v>
      </c>
      <c r="I424">
        <v>6.1563177088691603</v>
      </c>
      <c r="J424">
        <f>(Table2[[#This Row],[1M Return vs Nifty]]-AVERAGE(Table2[1M Return vs Nifty]))/_xlfn.STDEV.P(Table2[1M Return vs Nifty])</f>
        <v>0.40802669530432806</v>
      </c>
      <c r="K424">
        <v>29.217039601681801</v>
      </c>
      <c r="L424">
        <f>(Table2[[#This Row],[6M Return vs Nifty]]-AVERAGE(Table2[6M Return vs Nifty]))/_xlfn.STDEV.P(Table2[6M Return vs Nifty])</f>
        <v>0.81303957423259887</v>
      </c>
      <c r="M424">
        <v>-6.4047705780189697</v>
      </c>
      <c r="N424">
        <f>(Table2[[#This Row],[1W Return vs Nifty]]-AVERAGE(Table2[1W Return vs Nifty]))/_xlfn.STDEV.P(Table2[1W Return vs Nifty])</f>
        <v>-1.6203587089403861</v>
      </c>
      <c r="O424">
        <v>55.59</v>
      </c>
      <c r="P424">
        <v>52.531363158951102</v>
      </c>
      <c r="Q424">
        <v>46.094460764452201</v>
      </c>
      <c r="R424">
        <v>43.531438633164797</v>
      </c>
      <c r="S424" s="2">
        <f>(Table2[[#This Row],[Close Price]]-Table2[[#This Row],[20D EMA]])/Table2[[#This Row],[20D EMA]]</f>
        <v>-9.7139773340529992E-3</v>
      </c>
      <c r="T424" s="2">
        <f>(Table2[[#This Row],[Close Price]]-Table2[[#This Row],[50D EMA]])/Table2[[#This Row],[50D EMA]]</f>
        <v>4.7945392801399846E-2</v>
      </c>
      <c r="U424" s="2">
        <f>(Table2[[#This Row],[Close Price]]-Table2[[#This Row],[200D EMA]])/Table2[[#This Row],[200D EMA]]</f>
        <v>0.19428666887571575</v>
      </c>
      <c r="V424">
        <v>0.86232559440021195</v>
      </c>
      <c r="W424">
        <v>53.81</v>
      </c>
      <c r="X424">
        <v>55.65</v>
      </c>
      <c r="Y424">
        <v>54.81</v>
      </c>
      <c r="Z424">
        <v>59.9</v>
      </c>
      <c r="AA424">
        <v>54.81</v>
      </c>
      <c r="AB424">
        <v>57.73</v>
      </c>
      <c r="AC424" s="2">
        <f>(Table2[[#This Row],[Close Price]]/Table2[[#This Row],[Day Low]])-1</f>
        <v>2.3044043858018837E-2</v>
      </c>
      <c r="AD424" s="2">
        <f>(Table2[[#This Row],[Day High]]/Table2[[#This Row],[Close Price]])-1</f>
        <v>1.0899182561307841E-2</v>
      </c>
      <c r="AE424" s="2">
        <f>(Table2[[#This Row],[Close Price]]/Table2[[#This Row],[Current Week Low]])-1</f>
        <v>4.3787629994525012E-3</v>
      </c>
      <c r="AF424" s="2">
        <f>(Table2[[#This Row],[Current Week High]]/Table2[[#This Row],[Close Price]])-1</f>
        <v>8.810172570390562E-2</v>
      </c>
      <c r="AG424" s="2">
        <f>(Table2[[#This Row],[Close Price]]/Table2[[#This Row],[Current Month Low]])-1</f>
        <v>4.3787629994525012E-3</v>
      </c>
      <c r="AH424" s="2">
        <f>(Table2[[#This Row],[Current Month High]]/Table2[[#This Row],[Close Price]])-1</f>
        <v>4.8683015440508681E-2</v>
      </c>
      <c r="AI424">
        <v>13.0971843778383</v>
      </c>
      <c r="AJ424">
        <v>65.563909774436098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7.0000000000000007E-2</v>
      </c>
      <c r="AM424" t="s">
        <v>10296</v>
      </c>
      <c r="AN424">
        <v>-5.51</v>
      </c>
      <c r="AO424" t="s">
        <v>10295</v>
      </c>
      <c r="AP424">
        <v>-6.0899506815510998E-2</v>
      </c>
      <c r="AQ424">
        <f>(Table2[[#This Row],[Sharpe Ratio]]-AVERAGE(Table2[Sharpe Ratio]))/_xlfn.STDEV.P(Table2[Sharpe Ratio])</f>
        <v>-1.3510543114918305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-2.1483501267528702</v>
      </c>
      <c r="AS424">
        <f>_xlfn.RANK.AVG(Table2[[#This Row],[1Y Return vs Nifty Z-Score]],Table2[1Y Return vs Nifty Z-Score])</f>
        <v>437</v>
      </c>
      <c r="AT424">
        <f>_xlfn.RANK.AVG(Table2[[#This Row],[6M Return vs Nifty Z-Score]],Table2[6M Return vs Nifty Z-Score])</f>
        <v>128</v>
      </c>
      <c r="AU424">
        <f>_xlfn.RANK.AVG(Table2[[#This Row],[Sharpe Ratio Z-Score]],Table2[Sharpe Ratio Z-Score])</f>
        <v>671</v>
      </c>
      <c r="AV424">
        <f>(Table2[[#This Row],[Rank 1Y]]+Table2[[#This Row],[Rank 6M]]+Table2[[#This Row],[Rank Sharpe]])/3</f>
        <v>412</v>
      </c>
    </row>
    <row r="425" spans="1:48" x14ac:dyDescent="0.3">
      <c r="A425" t="s">
        <v>205</v>
      </c>
      <c r="B425" t="s">
        <v>206</v>
      </c>
      <c r="C425" t="s">
        <v>10252</v>
      </c>
      <c r="D425" t="s">
        <v>32</v>
      </c>
      <c r="E425">
        <v>129930.474747375</v>
      </c>
      <c r="F425">
        <v>251.25</v>
      </c>
      <c r="G425">
        <v>-1.80519220169989</v>
      </c>
      <c r="H425">
        <f>(Table2[[#This Row],[1Y Return vs Nifty]]-AVERAGE(Table2[1Y Return vs Nifty]))/_xlfn.STDEV.P(Table2[1Y Return vs Nifty])</f>
        <v>-0.55224965312955032</v>
      </c>
      <c r="I425">
        <v>-11.084113515243301</v>
      </c>
      <c r="J425">
        <f>(Table2[[#This Row],[1M Return vs Nifty]]-AVERAGE(Table2[1M Return vs Nifty]))/_xlfn.STDEV.P(Table2[1M Return vs Nifty])</f>
        <v>-1.2962381166667838</v>
      </c>
      <c r="K425">
        <v>-17.107445526288199</v>
      </c>
      <c r="L425">
        <f>(Table2[[#This Row],[6M Return vs Nifty]]-AVERAGE(Table2[6M Return vs Nifty]))/_xlfn.STDEV.P(Table2[6M Return vs Nifty])</f>
        <v>-0.77778468290716285</v>
      </c>
      <c r="M425">
        <v>3.9554356206472102E-2</v>
      </c>
      <c r="N425">
        <f>(Table2[[#This Row],[1W Return vs Nifty]]-AVERAGE(Table2[1W Return vs Nifty]))/_xlfn.STDEV.P(Table2[1W Return vs Nifty])</f>
        <v>-0.24346972761979693</v>
      </c>
      <c r="O425">
        <v>256.67</v>
      </c>
      <c r="P425">
        <v>262.24117078320802</v>
      </c>
      <c r="Q425">
        <v>246.68036619054001</v>
      </c>
      <c r="R425">
        <v>42.008316542274898</v>
      </c>
      <c r="S425" s="2">
        <f>(Table2[[#This Row],[Close Price]]-Table2[[#This Row],[20D EMA]])/Table2[[#This Row],[20D EMA]]</f>
        <v>-2.1116608875209473E-2</v>
      </c>
      <c r="T425" s="2">
        <f>(Table2[[#This Row],[Close Price]]-Table2[[#This Row],[50D EMA]])/Table2[[#This Row],[50D EMA]]</f>
        <v>-4.1912453145254998E-2</v>
      </c>
      <c r="U425" s="2">
        <f>(Table2[[#This Row],[Close Price]]-Table2[[#This Row],[200D EMA]])/Table2[[#This Row],[200D EMA]]</f>
        <v>1.8524513645039448E-2</v>
      </c>
      <c r="V425">
        <v>0.86984499954189698</v>
      </c>
      <c r="W425">
        <v>242.55</v>
      </c>
      <c r="X425">
        <v>250</v>
      </c>
      <c r="Y425">
        <v>250.25</v>
      </c>
      <c r="Z425">
        <v>260.75</v>
      </c>
      <c r="AA425">
        <v>250.25</v>
      </c>
      <c r="AB425">
        <v>258.45</v>
      </c>
      <c r="AC425" s="2">
        <f>(Table2[[#This Row],[Close Price]]/Table2[[#This Row],[Day Low]])-1</f>
        <v>3.5868893011750114E-2</v>
      </c>
      <c r="AD425" s="2">
        <f>(Table2[[#This Row],[Day High]]/Table2[[#This Row],[Close Price]])-1</f>
        <v>-4.9751243781094301E-3</v>
      </c>
      <c r="AE425" s="2">
        <f>(Table2[[#This Row],[Close Price]]/Table2[[#This Row],[Current Week Low]])-1</f>
        <v>3.9960039960040827E-3</v>
      </c>
      <c r="AF425" s="2">
        <f>(Table2[[#This Row],[Current Week High]]/Table2[[#This Row],[Close Price]])-1</f>
        <v>3.7810945273631935E-2</v>
      </c>
      <c r="AG425" s="2">
        <f>(Table2[[#This Row],[Close Price]]/Table2[[#This Row],[Current Month Low]])-1</f>
        <v>3.9960039960040827E-3</v>
      </c>
      <c r="AH425" s="2">
        <f>(Table2[[#This Row],[Current Month High]]/Table2[[#This Row],[Close Price]])-1</f>
        <v>2.8656716417910344E-2</v>
      </c>
      <c r="AI425">
        <v>19.283582089552201</v>
      </c>
      <c r="AJ425">
        <v>35.262449528936699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-0.11</v>
      </c>
      <c r="AM425" t="s">
        <v>10295</v>
      </c>
      <c r="AN425">
        <v>-2.82</v>
      </c>
      <c r="AO425" t="s">
        <v>10295</v>
      </c>
      <c r="AP425">
        <v>0.129796303702888</v>
      </c>
      <c r="AQ425">
        <f>(Table2[[#This Row],[Sharpe Ratio]]-AVERAGE(Table2[Sharpe Ratio]))/_xlfn.STDEV.P(Table2[Sharpe Ratio])</f>
        <v>0.85356532556979048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508</v>
      </c>
      <c r="AT425">
        <f>_xlfn.RANK.AVG(Table2[[#This Row],[6M Return vs Nifty Z-Score]],Table2[6M Return vs Nifty Z-Score])</f>
        <v>580</v>
      </c>
      <c r="AU425">
        <f>_xlfn.RANK.AVG(Table2[[#This Row],[Sharpe Ratio Z-Score]],Table2[Sharpe Ratio Z-Score])</f>
        <v>149</v>
      </c>
      <c r="AV425">
        <f>(Table2[[#This Row],[Rank 1Y]]+Table2[[#This Row],[Rank 6M]]+Table2[[#This Row],[Rank Sharpe]])/3</f>
        <v>412.33333333333331</v>
      </c>
    </row>
    <row r="426" spans="1:48" x14ac:dyDescent="0.3">
      <c r="A426" t="s">
        <v>41</v>
      </c>
      <c r="B426" t="s">
        <v>42</v>
      </c>
      <c r="C426" t="s">
        <v>10254</v>
      </c>
      <c r="D426" t="s">
        <v>43</v>
      </c>
      <c r="E426">
        <v>617266.28415316995</v>
      </c>
      <c r="F426">
        <v>493.7</v>
      </c>
      <c r="G426">
        <v>-20.525306016339002</v>
      </c>
      <c r="H426">
        <f>(Table2[[#This Row],[1Y Return vs Nifty]]-AVERAGE(Table2[1Y Return vs Nifty]))/_xlfn.STDEV.P(Table2[1Y Return vs Nifty])</f>
        <v>-0.81503503511649744</v>
      </c>
      <c r="I426">
        <v>12.743797231698499</v>
      </c>
      <c r="J426">
        <f>(Table2[[#This Row],[1M Return vs Nifty]]-AVERAGE(Table2[1M Return vs Nifty]))/_xlfn.STDEV.P(Table2[1M Return vs Nifty])</f>
        <v>1.0592174575537363</v>
      </c>
      <c r="K426">
        <v>-3.8012916189950401</v>
      </c>
      <c r="L426">
        <f>(Table2[[#This Row],[6M Return vs Nifty]]-AVERAGE(Table2[6M Return vs Nifty]))/_xlfn.STDEV.P(Table2[6M Return vs Nifty])</f>
        <v>-0.32083945520562024</v>
      </c>
      <c r="M426">
        <v>-1.25232845575509</v>
      </c>
      <c r="N426">
        <f>(Table2[[#This Row],[1W Return vs Nifty]]-AVERAGE(Table2[1W Return vs Nifty]))/_xlfn.STDEV.P(Table2[1W Return vs Nifty])</f>
        <v>-0.51949230983012884</v>
      </c>
      <c r="O426">
        <v>474.39</v>
      </c>
      <c r="P426">
        <v>454.61113588957102</v>
      </c>
      <c r="Q426">
        <v>437.212730375918</v>
      </c>
      <c r="R426">
        <v>65.366956039668693</v>
      </c>
      <c r="S426" s="2">
        <f>(Table2[[#This Row],[Close Price]]-Table2[[#This Row],[20D EMA]])/Table2[[#This Row],[20D EMA]]</f>
        <v>4.0704905246737921E-2</v>
      </c>
      <c r="T426" s="2">
        <f>(Table2[[#This Row],[Close Price]]-Table2[[#This Row],[50D EMA]])/Table2[[#This Row],[50D EMA]]</f>
        <v>8.5983076578053722E-2</v>
      </c>
      <c r="U426" s="2">
        <f>(Table2[[#This Row],[Close Price]]-Table2[[#This Row],[200D EMA]])/Table2[[#This Row],[200D EMA]]</f>
        <v>0.12919859304076967</v>
      </c>
      <c r="V426">
        <v>1.3059460854228799</v>
      </c>
      <c r="W426">
        <v>484.8</v>
      </c>
      <c r="X426">
        <v>499.45</v>
      </c>
      <c r="Y426">
        <v>488.65</v>
      </c>
      <c r="Z426">
        <v>506.2</v>
      </c>
      <c r="AA426">
        <v>490.95</v>
      </c>
      <c r="AB426">
        <v>496.75</v>
      </c>
      <c r="AC426" s="2">
        <f>(Table2[[#This Row],[Close Price]]/Table2[[#This Row],[Day Low]])-1</f>
        <v>1.8358085808580782E-2</v>
      </c>
      <c r="AD426" s="2">
        <f>(Table2[[#This Row],[Day High]]/Table2[[#This Row],[Close Price]])-1</f>
        <v>1.1646749037877324E-2</v>
      </c>
      <c r="AE426" s="2">
        <f>(Table2[[#This Row],[Close Price]]/Table2[[#This Row],[Current Week Low]])-1</f>
        <v>1.0334595313619133E-2</v>
      </c>
      <c r="AF426" s="2">
        <f>(Table2[[#This Row],[Current Week High]]/Table2[[#This Row],[Close Price]])-1</f>
        <v>2.5319019647559227E-2</v>
      </c>
      <c r="AG426" s="2">
        <f>(Table2[[#This Row],[Close Price]]/Table2[[#This Row],[Current Month Low]])-1</f>
        <v>5.6013850697627099E-3</v>
      </c>
      <c r="AH426" s="2">
        <f>(Table2[[#This Row],[Current Month High]]/Table2[[#This Row],[Close Price]])-1</f>
        <v>6.1778407940045188E-3</v>
      </c>
      <c r="AI426">
        <v>3.4332590642090302</v>
      </c>
      <c r="AJ426">
        <v>23.625892074621198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0.02</v>
      </c>
      <c r="AM426" t="s">
        <v>10296</v>
      </c>
      <c r="AN426">
        <v>6.54</v>
      </c>
      <c r="AO426" t="s">
        <v>10296</v>
      </c>
      <c r="AP426">
        <v>0.109956589669417</v>
      </c>
      <c r="AQ426">
        <f>(Table2[[#This Row],[Sharpe Ratio]]-AVERAGE(Table2[Sharpe Ratio]))/_xlfn.STDEV.P(Table2[Sharpe Ratio])</f>
        <v>0.62419991354015869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2.8050570941648423E-2</v>
      </c>
      <c r="AS426">
        <f>_xlfn.RANK.AVG(Table2[[#This Row],[1Y Return vs Nifty Z-Score]],Table2[1Y Return vs Nifty Z-Score])</f>
        <v>618</v>
      </c>
      <c r="AT426">
        <f>_xlfn.RANK.AVG(Table2[[#This Row],[6M Return vs Nifty Z-Score]],Table2[6M Return vs Nifty Z-Score])</f>
        <v>427</v>
      </c>
      <c r="AU426">
        <f>_xlfn.RANK.AVG(Table2[[#This Row],[Sharpe Ratio Z-Score]],Table2[Sharpe Ratio Z-Score])</f>
        <v>193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459</v>
      </c>
      <c r="B427" t="s">
        <v>460</v>
      </c>
      <c r="C427" t="s">
        <v>10262</v>
      </c>
      <c r="D427" t="s">
        <v>130</v>
      </c>
      <c r="E427">
        <v>47851.206628300002</v>
      </c>
      <c r="F427">
        <v>54121</v>
      </c>
      <c r="G427">
        <v>-1.5627669464732601</v>
      </c>
      <c r="H427">
        <f>(Table2[[#This Row],[1Y Return vs Nifty]]-AVERAGE(Table2[1Y Return vs Nifty]))/_xlfn.STDEV.P(Table2[1Y Return vs Nifty])</f>
        <v>-0.54884658550246168</v>
      </c>
      <c r="I427">
        <v>-7.33204309115811</v>
      </c>
      <c r="J427">
        <f>(Table2[[#This Row],[1M Return vs Nifty]]-AVERAGE(Table2[1M Return vs Nifty]))/_xlfn.STDEV.P(Table2[1M Return vs Nifty])</f>
        <v>-0.92533546854377491</v>
      </c>
      <c r="K427">
        <v>24.559775114899399</v>
      </c>
      <c r="L427">
        <f>(Table2[[#This Row],[6M Return vs Nifty]]-AVERAGE(Table2[6M Return vs Nifty]))/_xlfn.STDEV.P(Table2[6M Return vs Nifty])</f>
        <v>0.65310494577375733</v>
      </c>
      <c r="M427">
        <v>-1.93517163816076</v>
      </c>
      <c r="N427">
        <f>(Table2[[#This Row],[1W Return vs Nifty]]-AVERAGE(Table2[1W Return vs Nifty]))/_xlfn.STDEV.P(Table2[1W Return vs Nifty])</f>
        <v>-0.66538800308279322</v>
      </c>
      <c r="O427">
        <v>54828.56</v>
      </c>
      <c r="P427">
        <v>53595.9719173513</v>
      </c>
      <c r="Q427">
        <v>46016.674464479103</v>
      </c>
      <c r="R427">
        <v>42.441398978392101</v>
      </c>
      <c r="S427" s="2">
        <f>(Table2[[#This Row],[Close Price]]-Table2[[#This Row],[20D EMA]])/Table2[[#This Row],[20D EMA]]</f>
        <v>-1.2904953184982384E-2</v>
      </c>
      <c r="T427" s="2">
        <f>(Table2[[#This Row],[Close Price]]-Table2[[#This Row],[50D EMA]])/Table2[[#This Row],[50D EMA]]</f>
        <v>9.7960362293332288E-3</v>
      </c>
      <c r="U427" s="2">
        <f>(Table2[[#This Row],[Close Price]]-Table2[[#This Row],[200D EMA]])/Table2[[#This Row],[200D EMA]]</f>
        <v>0.17611714948625276</v>
      </c>
      <c r="V427">
        <v>0.56455101924419704</v>
      </c>
      <c r="W427">
        <v>53534.05</v>
      </c>
      <c r="X427">
        <v>54198.95</v>
      </c>
      <c r="Y427">
        <v>53501</v>
      </c>
      <c r="Z427">
        <v>56750</v>
      </c>
      <c r="AA427">
        <v>53801.05</v>
      </c>
      <c r="AB427">
        <v>55193.599999999999</v>
      </c>
      <c r="AC427" s="2">
        <f>(Table2[[#This Row],[Close Price]]/Table2[[#This Row],[Day Low]])-1</f>
        <v>1.0964049983141599E-2</v>
      </c>
      <c r="AD427" s="2">
        <f>(Table2[[#This Row],[Day High]]/Table2[[#This Row],[Close Price]])-1</f>
        <v>1.4402911993496303E-3</v>
      </c>
      <c r="AE427" s="2">
        <f>(Table2[[#This Row],[Close Price]]/Table2[[#This Row],[Current Week Low]])-1</f>
        <v>1.1588568437973068E-2</v>
      </c>
      <c r="AF427" s="2">
        <f>(Table2[[#This Row],[Current Week High]]/Table2[[#This Row],[Close Price]])-1</f>
        <v>4.8576338205132963E-2</v>
      </c>
      <c r="AG427" s="2">
        <f>(Table2[[#This Row],[Close Price]]/Table2[[#This Row],[Current Month Low]])-1</f>
        <v>5.9469099580768958E-3</v>
      </c>
      <c r="AH427" s="2">
        <f>(Table2[[#This Row],[Current Month High]]/Table2[[#This Row],[Close Price]])-1</f>
        <v>1.9818554719979176E-2</v>
      </c>
      <c r="AI427">
        <v>10.8516102806673</v>
      </c>
      <c r="AJ427">
        <v>54.730013694439599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 t="s">
        <v>10297</v>
      </c>
      <c r="AN427">
        <v>-3.59</v>
      </c>
      <c r="AO427" t="s">
        <v>10295</v>
      </c>
      <c r="AP427">
        <v>-1.1888719997204001E-2</v>
      </c>
      <c r="AQ427">
        <f>(Table2[[#This Row],[Sharpe Ratio]]-AVERAGE(Table2[Sharpe Ratio]))/_xlfn.STDEV.P(Table2[Sharpe Ratio])</f>
        <v>-0.78444436471979384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-2.2709094760750661</v>
      </c>
      <c r="AS427">
        <f>_xlfn.RANK.AVG(Table2[[#This Row],[1Y Return vs Nifty Z-Score]],Table2[1Y Return vs Nifty Z-Score])</f>
        <v>506</v>
      </c>
      <c r="AT427">
        <f>_xlfn.RANK.AVG(Table2[[#This Row],[6M Return vs Nifty Z-Score]],Table2[6M Return vs Nifty Z-Score])</f>
        <v>152</v>
      </c>
      <c r="AU427">
        <f>_xlfn.RANK.AVG(Table2[[#This Row],[Sharpe Ratio Z-Score]],Table2[Sharpe Ratio Z-Score])</f>
        <v>580</v>
      </c>
      <c r="AV427">
        <f>(Table2[[#This Row],[Rank 1Y]]+Table2[[#This Row],[Rank 6M]]+Table2[[#This Row],[Rank Sharpe]])/3</f>
        <v>412.66666666666669</v>
      </c>
    </row>
    <row r="428" spans="1:48" x14ac:dyDescent="0.3">
      <c r="A428" t="s">
        <v>513</v>
      </c>
      <c r="B428" t="s">
        <v>514</v>
      </c>
      <c r="C428" t="s">
        <v>10259</v>
      </c>
      <c r="D428" t="s">
        <v>349</v>
      </c>
      <c r="E428">
        <v>40657.810485634996</v>
      </c>
      <c r="F428">
        <v>777.95</v>
      </c>
      <c r="G428">
        <v>-6.6148685371360303</v>
      </c>
      <c r="H428">
        <f>(Table2[[#This Row],[1Y Return vs Nifty]]-AVERAGE(Table2[1Y Return vs Nifty]))/_xlfn.STDEV.P(Table2[1Y Return vs Nifty])</f>
        <v>-0.61976594312415434</v>
      </c>
      <c r="I428">
        <v>-5.5643279770163403</v>
      </c>
      <c r="J428">
        <f>(Table2[[#This Row],[1M Return vs Nifty]]-AVERAGE(Table2[1M Return vs Nifty]))/_xlfn.STDEV.P(Table2[1M Return vs Nifty])</f>
        <v>-0.75059188890477979</v>
      </c>
      <c r="K428">
        <v>24.0340704301207</v>
      </c>
      <c r="L428">
        <f>(Table2[[#This Row],[6M Return vs Nifty]]-AVERAGE(Table2[6M Return vs Nifty]))/_xlfn.STDEV.P(Table2[6M Return vs Nifty])</f>
        <v>0.6350517766488829</v>
      </c>
      <c r="M428">
        <v>1.0877784141703899</v>
      </c>
      <c r="N428">
        <f>(Table2[[#This Row],[1W Return vs Nifty]]-AVERAGE(Table2[1W Return vs Nifty]))/_xlfn.STDEV.P(Table2[1W Return vs Nifty])</f>
        <v>-1.9507067434794162E-2</v>
      </c>
      <c r="O428">
        <v>735.74</v>
      </c>
      <c r="P428">
        <v>721.82031267940397</v>
      </c>
      <c r="Q428">
        <v>633.23914954847203</v>
      </c>
      <c r="R428">
        <v>69.435464147702504</v>
      </c>
      <c r="S428" s="2">
        <f>(Table2[[#This Row],[Close Price]]-Table2[[#This Row],[20D EMA]])/Table2[[#This Row],[20D EMA]]</f>
        <v>5.73708103406095E-2</v>
      </c>
      <c r="T428" s="2">
        <f>(Table2[[#This Row],[Close Price]]-Table2[[#This Row],[50D EMA]])/Table2[[#This Row],[50D EMA]]</f>
        <v>7.7761301995287635E-2</v>
      </c>
      <c r="U428" s="2">
        <f>(Table2[[#This Row],[Close Price]]-Table2[[#This Row],[200D EMA]])/Table2[[#This Row],[200D EMA]]</f>
        <v>0.22852480070872649</v>
      </c>
      <c r="V428">
        <v>1.4170441043583699</v>
      </c>
      <c r="W428">
        <v>762</v>
      </c>
      <c r="X428">
        <v>797</v>
      </c>
      <c r="Y428">
        <v>726</v>
      </c>
      <c r="Z428">
        <v>799</v>
      </c>
      <c r="AA428">
        <v>736.05</v>
      </c>
      <c r="AB428">
        <v>799</v>
      </c>
      <c r="AC428" s="2">
        <f>(Table2[[#This Row],[Close Price]]/Table2[[#This Row],[Day Low]])-1</f>
        <v>2.0931758530183808E-2</v>
      </c>
      <c r="AD428" s="2">
        <f>(Table2[[#This Row],[Day High]]/Table2[[#This Row],[Close Price]])-1</f>
        <v>2.4487434925123619E-2</v>
      </c>
      <c r="AE428" s="2">
        <f>(Table2[[#This Row],[Close Price]]/Table2[[#This Row],[Current Week Low]])-1</f>
        <v>7.1556473829201162E-2</v>
      </c>
      <c r="AF428" s="2">
        <f>(Table2[[#This Row],[Current Week High]]/Table2[[#This Row],[Close Price]])-1</f>
        <v>2.7058294234847846E-2</v>
      </c>
      <c r="AG428" s="2">
        <f>(Table2[[#This Row],[Close Price]]/Table2[[#This Row],[Current Month Low]])-1</f>
        <v>5.6925480605937162E-2</v>
      </c>
      <c r="AH428" s="2">
        <f>(Table2[[#This Row],[Current Month High]]/Table2[[#This Row],[Close Price]])-1</f>
        <v>2.7058294234847846E-2</v>
      </c>
      <c r="AI428">
        <v>2.7058294234847802</v>
      </c>
      <c r="AJ428">
        <v>58.119918699186996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0.09</v>
      </c>
      <c r="AM428" t="s">
        <v>10296</v>
      </c>
      <c r="AN428">
        <v>5.16</v>
      </c>
      <c r="AO428" t="s">
        <v>10296</v>
      </c>
      <c r="AQ428">
        <f>(Table2[[#This Row],[Sharpe Ratio]]-AVERAGE(Table2[Sharpe Ratio]))/_xlfn.STDEV.P(Table2[Sharpe Ratio])</f>
        <v>-0.64699978481994191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-1.4018129076347874</v>
      </c>
      <c r="AS428">
        <f>_xlfn.RANK.AVG(Table2[[#This Row],[1Y Return vs Nifty Z-Score]],Table2[1Y Return vs Nifty Z-Score])</f>
        <v>545</v>
      </c>
      <c r="AT428">
        <f>_xlfn.RANK.AVG(Table2[[#This Row],[6M Return vs Nifty Z-Score]],Table2[6M Return vs Nifty Z-Score])</f>
        <v>159</v>
      </c>
      <c r="AU428">
        <f>_xlfn.RANK.AVG(Table2[[#This Row],[Sharpe Ratio Z-Score]],Table2[Sharpe Ratio Z-Score])</f>
        <v>534.5</v>
      </c>
      <c r="AV428">
        <f>(Table2[[#This Row],[Rank 1Y]]+Table2[[#This Row],[Rank 6M]]+Table2[[#This Row],[Rank Sharpe]])/3</f>
        <v>412.83333333333331</v>
      </c>
    </row>
    <row r="429" spans="1:48" x14ac:dyDescent="0.3">
      <c r="A429" t="s">
        <v>904</v>
      </c>
      <c r="B429" t="s">
        <v>905</v>
      </c>
      <c r="C429" t="s">
        <v>10257</v>
      </c>
      <c r="D429" t="s">
        <v>62</v>
      </c>
      <c r="E429">
        <v>16748.531179379999</v>
      </c>
      <c r="F429">
        <v>1600.95</v>
      </c>
      <c r="G429">
        <v>43.064984596381599</v>
      </c>
      <c r="H429">
        <f>(Table2[[#This Row],[1Y Return vs Nifty]]-AVERAGE(Table2[1Y Return vs Nifty]))/_xlfn.STDEV.P(Table2[1Y Return vs Nifty])</f>
        <v>7.7619730489526154E-2</v>
      </c>
      <c r="I429">
        <v>3.24753829731057</v>
      </c>
      <c r="J429">
        <f>(Table2[[#This Row],[1M Return vs Nifty]]-AVERAGE(Table2[1M Return vs Nifty]))/_xlfn.STDEV.P(Table2[1M Return vs Nifty])</f>
        <v>0.12048572069274055</v>
      </c>
      <c r="K429">
        <v>-5.0622208647315601</v>
      </c>
      <c r="L429">
        <f>(Table2[[#This Row],[6M Return vs Nifty]]-AVERAGE(Table2[6M Return vs Nifty]))/_xlfn.STDEV.P(Table2[6M Return vs Nifty])</f>
        <v>-0.36414089342157263</v>
      </c>
      <c r="M429">
        <v>-6.82589509429486</v>
      </c>
      <c r="N429">
        <f>(Table2[[#This Row],[1W Return vs Nifty]]-AVERAGE(Table2[1W Return vs Nifty]))/_xlfn.STDEV.P(Table2[1W Return vs Nifty])</f>
        <v>-1.7103358147105701</v>
      </c>
      <c r="O429">
        <v>1655.5</v>
      </c>
      <c r="P429">
        <v>1604.83433117972</v>
      </c>
      <c r="Q429">
        <v>1427.9001407344899</v>
      </c>
      <c r="R429">
        <v>28.712968490242201</v>
      </c>
      <c r="S429" s="2">
        <f>(Table2[[#This Row],[Close Price]]-Table2[[#This Row],[20D EMA]])/Table2[[#This Row],[20D EMA]]</f>
        <v>-3.295077016007246E-2</v>
      </c>
      <c r="T429" s="2">
        <f>(Table2[[#This Row],[Close Price]]-Table2[[#This Row],[50D EMA]])/Table2[[#This Row],[50D EMA]]</f>
        <v>-2.4203938713503255E-3</v>
      </c>
      <c r="U429" s="2">
        <f>(Table2[[#This Row],[Close Price]]-Table2[[#This Row],[200D EMA]])/Table2[[#This Row],[200D EMA]]</f>
        <v>0.12119184971611245</v>
      </c>
      <c r="V429">
        <v>0.37292214531506401</v>
      </c>
      <c r="W429">
        <v>1570</v>
      </c>
      <c r="X429">
        <v>1608.5</v>
      </c>
      <c r="Y429">
        <v>1580.55</v>
      </c>
      <c r="Z429">
        <v>1721.85</v>
      </c>
      <c r="AA429">
        <v>1580.55</v>
      </c>
      <c r="AB429">
        <v>1655.1</v>
      </c>
      <c r="AC429" s="2">
        <f>(Table2[[#This Row],[Close Price]]/Table2[[#This Row],[Day Low]])-1</f>
        <v>1.9713375796178267E-2</v>
      </c>
      <c r="AD429" s="2">
        <f>(Table2[[#This Row],[Day High]]/Table2[[#This Row],[Close Price]])-1</f>
        <v>4.715949904743999E-3</v>
      </c>
      <c r="AE429" s="2">
        <f>(Table2[[#This Row],[Close Price]]/Table2[[#This Row],[Current Week Low]])-1</f>
        <v>1.2906899497010516E-2</v>
      </c>
      <c r="AF429" s="2">
        <f>(Table2[[#This Row],[Current Week High]]/Table2[[#This Row],[Close Price]])-1</f>
        <v>7.5517661388550428E-2</v>
      </c>
      <c r="AG429" s="2">
        <f>(Table2[[#This Row],[Close Price]]/Table2[[#This Row],[Current Month Low]])-1</f>
        <v>1.2906899497010516E-2</v>
      </c>
      <c r="AH429" s="2">
        <f>(Table2[[#This Row],[Current Month High]]/Table2[[#This Row],[Close Price]])-1</f>
        <v>3.3823667197601326E-2</v>
      </c>
      <c r="AI429">
        <v>12.3707798494643</v>
      </c>
      <c r="AJ429">
        <v>77.873451474917999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-0.08</v>
      </c>
      <c r="AM429" t="s">
        <v>10295</v>
      </c>
      <c r="AN429">
        <v>-6.55</v>
      </c>
      <c r="AO429" t="s">
        <v>10295</v>
      </c>
      <c r="AQ429">
        <f>(Table2[[#This Row],[Sharpe Ratio]]-AVERAGE(Table2[Sharpe Ratio]))/_xlfn.STDEV.P(Table2[Sharpe Ratio])</f>
        <v>-0.64699978481994191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-2.5233710417698179</v>
      </c>
      <c r="AS429">
        <f>_xlfn.RANK.AVG(Table2[[#This Row],[1Y Return vs Nifty Z-Score]],Table2[1Y Return vs Nifty Z-Score])</f>
        <v>262</v>
      </c>
      <c r="AT429">
        <f>_xlfn.RANK.AVG(Table2[[#This Row],[6M Return vs Nifty Z-Score]],Table2[6M Return vs Nifty Z-Score])</f>
        <v>447</v>
      </c>
      <c r="AU429">
        <f>_xlfn.RANK.AVG(Table2[[#This Row],[Sharpe Ratio Z-Score]],Table2[Sharpe Ratio Z-Score])</f>
        <v>534.5</v>
      </c>
      <c r="AV429">
        <f>(Table2[[#This Row],[Rank 1Y]]+Table2[[#This Row],[Rank 6M]]+Table2[[#This Row],[Rank Sharpe]])/3</f>
        <v>414.5</v>
      </c>
    </row>
    <row r="430" spans="1:48" x14ac:dyDescent="0.3">
      <c r="A430" t="s">
        <v>1699</v>
      </c>
      <c r="B430" t="s">
        <v>1700</v>
      </c>
      <c r="C430" t="s">
        <v>10259</v>
      </c>
      <c r="D430" t="s">
        <v>127</v>
      </c>
      <c r="E430">
        <v>4763.2000106400001</v>
      </c>
      <c r="F430">
        <v>264.3</v>
      </c>
      <c r="G430">
        <v>-16.892660006578499</v>
      </c>
      <c r="H430">
        <f>(Table2[[#This Row],[1Y Return vs Nifty]]-AVERAGE(Table2[1Y Return vs Nifty]))/_xlfn.STDEV.P(Table2[1Y Return vs Nifty])</f>
        <v>-0.76404142050760704</v>
      </c>
      <c r="I430">
        <v>15.3621943954406</v>
      </c>
      <c r="J430">
        <f>(Table2[[#This Row],[1M Return vs Nifty]]-AVERAGE(Table2[1M Return vs Nifty]))/_xlfn.STDEV.P(Table2[1M Return vs Nifty])</f>
        <v>1.3180533353761805</v>
      </c>
      <c r="K430">
        <v>-1.8863359898827099</v>
      </c>
      <c r="L430">
        <f>(Table2[[#This Row],[6M Return vs Nifty]]-AVERAGE(Table2[6M Return vs Nifty]))/_xlfn.STDEV.P(Table2[6M Return vs Nifty])</f>
        <v>-0.25507816594956578</v>
      </c>
      <c r="M430">
        <v>1.5682447149429799</v>
      </c>
      <c r="N430">
        <f>(Table2[[#This Row],[1W Return vs Nifty]]-AVERAGE(Table2[1W Return vs Nifty]))/_xlfn.STDEV.P(Table2[1W Return vs Nifty])</f>
        <v>8.3148953511045426E-2</v>
      </c>
      <c r="O430">
        <v>247.52</v>
      </c>
      <c r="P430">
        <v>234.91761838983899</v>
      </c>
      <c r="Q430">
        <v>211.466198028268</v>
      </c>
      <c r="R430">
        <v>71.9425815314017</v>
      </c>
      <c r="S430" s="2">
        <f>(Table2[[#This Row],[Close Price]]-Table2[[#This Row],[20D EMA]])/Table2[[#This Row],[20D EMA]]</f>
        <v>6.7792501616031023E-2</v>
      </c>
      <c r="T430" s="2">
        <f>(Table2[[#This Row],[Close Price]]-Table2[[#This Row],[50D EMA]])/Table2[[#This Row],[50D EMA]]</f>
        <v>0.12507525749474357</v>
      </c>
      <c r="U430" s="2">
        <f>(Table2[[#This Row],[Close Price]]-Table2[[#This Row],[200D EMA]])/Table2[[#This Row],[200D EMA]]</f>
        <v>0.24984514056790008</v>
      </c>
      <c r="V430">
        <v>1.0564249075591401</v>
      </c>
      <c r="W430">
        <v>257.45</v>
      </c>
      <c r="X430">
        <v>265.85000000000002</v>
      </c>
      <c r="Y430">
        <v>244.69</v>
      </c>
      <c r="Z430">
        <v>274.95</v>
      </c>
      <c r="AA430">
        <v>252.8</v>
      </c>
      <c r="AB430">
        <v>274.95</v>
      </c>
      <c r="AC430" s="2">
        <f>(Table2[[#This Row],[Close Price]]/Table2[[#This Row],[Day Low]])-1</f>
        <v>2.660710817634504E-2</v>
      </c>
      <c r="AD430" s="2">
        <f>(Table2[[#This Row],[Day High]]/Table2[[#This Row],[Close Price]])-1</f>
        <v>5.864547862277858E-3</v>
      </c>
      <c r="AE430" s="2">
        <f>(Table2[[#This Row],[Close Price]]/Table2[[#This Row],[Current Week Low]])-1</f>
        <v>8.0142220769136463E-2</v>
      </c>
      <c r="AF430" s="2">
        <f>(Table2[[#This Row],[Current Week High]]/Table2[[#This Row],[Close Price]])-1</f>
        <v>4.0295119182746753E-2</v>
      </c>
      <c r="AG430" s="2">
        <f>(Table2[[#This Row],[Close Price]]/Table2[[#This Row],[Current Month Low]])-1</f>
        <v>4.5490506329114E-2</v>
      </c>
      <c r="AH430" s="2">
        <f>(Table2[[#This Row],[Current Month High]]/Table2[[#This Row],[Close Price]])-1</f>
        <v>4.0295119182746753E-2</v>
      </c>
      <c r="AI430">
        <v>4.0295119182746699</v>
      </c>
      <c r="AJ430">
        <v>66.174159069474996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0.25</v>
      </c>
      <c r="AM430" t="s">
        <v>10296</v>
      </c>
      <c r="AN430">
        <v>2.92</v>
      </c>
      <c r="AO430" t="s">
        <v>10296</v>
      </c>
      <c r="AP430">
        <v>8.7591976554549006E-2</v>
      </c>
      <c r="AQ430">
        <f>(Table2[[#This Row],[Sharpe Ratio]]-AVERAGE(Table2[Sharpe Ratio]))/_xlfn.STDEV.P(Table2[Sharpe Ratio])</f>
        <v>0.36564433691637815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0.74772703934643125</v>
      </c>
      <c r="AS430">
        <f>_xlfn.RANK.AVG(Table2[[#This Row],[1Y Return vs Nifty Z-Score]],Table2[1Y Return vs Nifty Z-Score])</f>
        <v>598</v>
      </c>
      <c r="AT430">
        <f>_xlfn.RANK.AVG(Table2[[#This Row],[6M Return vs Nifty Z-Score]],Table2[6M Return vs Nifty Z-Score])</f>
        <v>412</v>
      </c>
      <c r="AU430">
        <f>_xlfn.RANK.AVG(Table2[[#This Row],[Sharpe Ratio Z-Score]],Table2[Sharpe Ratio Z-Score])</f>
        <v>242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807</v>
      </c>
      <c r="B431" t="s">
        <v>808</v>
      </c>
      <c r="C431" t="s">
        <v>10260</v>
      </c>
      <c r="D431" t="s">
        <v>391</v>
      </c>
      <c r="E431">
        <v>19502.34487361</v>
      </c>
      <c r="F431">
        <v>8219.15</v>
      </c>
      <c r="G431">
        <v>-2.42330875264406</v>
      </c>
      <c r="H431">
        <f>(Table2[[#This Row],[1Y Return vs Nifty]]-AVERAGE(Table2[1Y Return vs Nifty]))/_xlfn.STDEV.P(Table2[1Y Return vs Nifty])</f>
        <v>-0.56092652312941627</v>
      </c>
      <c r="I431">
        <v>-1.21661306062093</v>
      </c>
      <c r="J431">
        <f>(Table2[[#This Row],[1M Return vs Nifty]]-AVERAGE(Table2[1M Return vs Nifty]))/_xlfn.STDEV.P(Table2[1M Return vs Nifty])</f>
        <v>-0.32080811794367536</v>
      </c>
      <c r="K431">
        <v>10.9249200249661</v>
      </c>
      <c r="L431">
        <f>(Table2[[#This Row],[6M Return vs Nifty]]-AVERAGE(Table2[6M Return vs Nifty]))/_xlfn.STDEV.P(Table2[6M Return vs Nifty])</f>
        <v>0.18487182543293443</v>
      </c>
      <c r="M431">
        <v>1.08274492920198</v>
      </c>
      <c r="N431">
        <f>(Table2[[#This Row],[1W Return vs Nifty]]-AVERAGE(Table2[1W Return vs Nifty]))/_xlfn.STDEV.P(Table2[1W Return vs Nifty])</f>
        <v>-2.0582517549644627E-2</v>
      </c>
      <c r="O431">
        <v>8057.97</v>
      </c>
      <c r="P431">
        <v>7800.7538861982002</v>
      </c>
      <c r="Q431">
        <v>7096.7757674338</v>
      </c>
      <c r="R431">
        <v>57.351480466801704</v>
      </c>
      <c r="S431" s="2">
        <f>(Table2[[#This Row],[Close Price]]-Table2[[#This Row],[20D EMA]])/Table2[[#This Row],[20D EMA]]</f>
        <v>2.0002556475141924E-2</v>
      </c>
      <c r="T431" s="2">
        <f>(Table2[[#This Row],[Close Price]]-Table2[[#This Row],[50D EMA]])/Table2[[#This Row],[50D EMA]]</f>
        <v>5.3635343443159213E-2</v>
      </c>
      <c r="U431" s="2">
        <f>(Table2[[#This Row],[Close Price]]-Table2[[#This Row],[200D EMA]])/Table2[[#This Row],[200D EMA]]</f>
        <v>0.15815269769641477</v>
      </c>
      <c r="V431">
        <v>1.1517095986729899</v>
      </c>
      <c r="W431">
        <v>8108</v>
      </c>
      <c r="X431">
        <v>8187.1</v>
      </c>
      <c r="Y431">
        <v>7652.15</v>
      </c>
      <c r="Z431">
        <v>8296.15</v>
      </c>
      <c r="AA431">
        <v>8146</v>
      </c>
      <c r="AB431">
        <v>8296.15</v>
      </c>
      <c r="AC431" s="2">
        <f>(Table2[[#This Row],[Close Price]]/Table2[[#This Row],[Day Low]])-1</f>
        <v>1.3708682782437087E-2</v>
      </c>
      <c r="AD431" s="2">
        <f>(Table2[[#This Row],[Day High]]/Table2[[#This Row],[Close Price]])-1</f>
        <v>-3.8994299897190388E-3</v>
      </c>
      <c r="AE431" s="2">
        <f>(Table2[[#This Row],[Close Price]]/Table2[[#This Row],[Current Week Low]])-1</f>
        <v>7.409682246166116E-2</v>
      </c>
      <c r="AF431" s="2">
        <f>(Table2[[#This Row],[Current Week High]]/Table2[[#This Row],[Close Price]])-1</f>
        <v>9.3683653419149859E-3</v>
      </c>
      <c r="AG431" s="2">
        <f>(Table2[[#This Row],[Close Price]]/Table2[[#This Row],[Current Month Low]])-1</f>
        <v>8.9798674195924466E-3</v>
      </c>
      <c r="AH431" s="2">
        <f>(Table2[[#This Row],[Current Month High]]/Table2[[#This Row],[Close Price]])-1</f>
        <v>9.3683653419149859E-3</v>
      </c>
      <c r="AI431">
        <v>9.2570399615532004</v>
      </c>
      <c r="AJ431">
        <v>49.804068093172397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0.02</v>
      </c>
      <c r="AM431" t="s">
        <v>10296</v>
      </c>
      <c r="AN431">
        <v>-3.59</v>
      </c>
      <c r="AO431" t="s">
        <v>10295</v>
      </c>
      <c r="AP431">
        <v>1.3312642987393999E-2</v>
      </c>
      <c r="AQ431">
        <f>(Table2[[#This Row],[Sharpe Ratio]]-AVERAGE(Table2[Sharpe Ratio]))/_xlfn.STDEV.P(Table2[Sharpe Ratio])</f>
        <v>-0.49309334046012848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-1.2105386736499304</v>
      </c>
      <c r="AS431">
        <f>_xlfn.RANK.AVG(Table2[[#This Row],[1Y Return vs Nifty Z-Score]],Table2[1Y Return vs Nifty Z-Score])</f>
        <v>515</v>
      </c>
      <c r="AT431">
        <f>_xlfn.RANK.AVG(Table2[[#This Row],[6M Return vs Nifty Z-Score]],Table2[6M Return vs Nifty Z-Score])</f>
        <v>264</v>
      </c>
      <c r="AU431">
        <f>_xlfn.RANK.AVG(Table2[[#This Row],[Sharpe Ratio Z-Score]],Table2[Sharpe Ratio Z-Score])</f>
        <v>480</v>
      </c>
      <c r="AV431">
        <f>(Table2[[#This Row],[Rank 1Y]]+Table2[[#This Row],[Rank 6M]]+Table2[[#This Row],[Rank Sharpe]])/3</f>
        <v>419.66666666666669</v>
      </c>
    </row>
    <row r="432" spans="1:48" x14ac:dyDescent="0.3">
      <c r="A432" t="s">
        <v>253</v>
      </c>
      <c r="B432" t="s">
        <v>254</v>
      </c>
      <c r="C432" t="s">
        <v>10252</v>
      </c>
      <c r="D432" t="s">
        <v>37</v>
      </c>
      <c r="E432">
        <v>105940.83066147</v>
      </c>
      <c r="F432">
        <v>734.7</v>
      </c>
      <c r="G432">
        <v>1.09757842205839</v>
      </c>
      <c r="H432">
        <f>(Table2[[#This Row],[1Y Return vs Nifty]]-AVERAGE(Table2[1Y Return vs Nifty]))/_xlfn.STDEV.P(Table2[1Y Return vs Nifty])</f>
        <v>-0.51150173381998421</v>
      </c>
      <c r="I432">
        <v>18.983495828260398</v>
      </c>
      <c r="J432">
        <f>(Table2[[#This Row],[1M Return vs Nifty]]-AVERAGE(Table2[1M Return vs Nifty]))/_xlfn.STDEV.P(Table2[1M Return vs Nifty])</f>
        <v>1.6760291032249379</v>
      </c>
      <c r="K432">
        <v>27.140170648564201</v>
      </c>
      <c r="L432">
        <f>(Table2[[#This Row],[6M Return vs Nifty]]-AVERAGE(Table2[6M Return vs Nifty]))/_xlfn.STDEV.P(Table2[6M Return vs Nifty])</f>
        <v>0.74171803659666113</v>
      </c>
      <c r="M432">
        <v>4.8659077706006997</v>
      </c>
      <c r="N432">
        <f>(Table2[[#This Row],[1W Return vs Nifty]]-AVERAGE(Table2[1W Return vs Nifty]))/_xlfn.STDEV.P(Table2[1W Return vs Nifty])</f>
        <v>0.78772483566879925</v>
      </c>
      <c r="O432">
        <v>678.15</v>
      </c>
      <c r="P432">
        <v>638.60203796168298</v>
      </c>
      <c r="Q432">
        <v>580.27478186500696</v>
      </c>
      <c r="R432">
        <v>81.959355782272098</v>
      </c>
      <c r="S432" s="2">
        <f>(Table2[[#This Row],[Close Price]]-Table2[[#This Row],[20D EMA]])/Table2[[#This Row],[20D EMA]]</f>
        <v>8.338863083388641E-2</v>
      </c>
      <c r="T432" s="2">
        <f>(Table2[[#This Row],[Close Price]]-Table2[[#This Row],[50D EMA]])/Table2[[#This Row],[50D EMA]]</f>
        <v>0.15048176536524469</v>
      </c>
      <c r="U432" s="2">
        <f>(Table2[[#This Row],[Close Price]]-Table2[[#This Row],[200D EMA]])/Table2[[#This Row],[200D EMA]]</f>
        <v>0.26612429655941522</v>
      </c>
      <c r="V432">
        <v>1.35520231722176</v>
      </c>
      <c r="W432">
        <v>725</v>
      </c>
      <c r="X432">
        <v>738.5</v>
      </c>
      <c r="Y432">
        <v>698.05</v>
      </c>
      <c r="Z432">
        <v>742.2</v>
      </c>
      <c r="AA432">
        <v>730.55</v>
      </c>
      <c r="AB432">
        <v>742.2</v>
      </c>
      <c r="AC432" s="2">
        <f>(Table2[[#This Row],[Close Price]]/Table2[[#This Row],[Day Low]])-1</f>
        <v>1.3379310344827644E-2</v>
      </c>
      <c r="AD432" s="2">
        <f>(Table2[[#This Row],[Day High]]/Table2[[#This Row],[Close Price]])-1</f>
        <v>5.1721791207295365E-3</v>
      </c>
      <c r="AE432" s="2">
        <f>(Table2[[#This Row],[Close Price]]/Table2[[#This Row],[Current Week Low]])-1</f>
        <v>5.2503402335076332E-2</v>
      </c>
      <c r="AF432" s="2">
        <f>(Table2[[#This Row],[Current Week High]]/Table2[[#This Row],[Close Price]])-1</f>
        <v>1.0208248264597763E-2</v>
      </c>
      <c r="AG432" s="2">
        <f>(Table2[[#This Row],[Close Price]]/Table2[[#This Row],[Current Month Low]])-1</f>
        <v>5.6806515638903043E-3</v>
      </c>
      <c r="AH432" s="2">
        <f>(Table2[[#This Row],[Current Month High]]/Table2[[#This Row],[Close Price]])-1</f>
        <v>1.0208248264597763E-2</v>
      </c>
      <c r="AI432">
        <v>1.0208248264597699</v>
      </c>
      <c r="AJ432">
        <v>58.528428093645402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0.12</v>
      </c>
      <c r="AM432" t="s">
        <v>10296</v>
      </c>
      <c r="AN432">
        <v>12.3</v>
      </c>
      <c r="AO432" t="s">
        <v>10296</v>
      </c>
      <c r="AP432">
        <v>-3.5986720611405003E-2</v>
      </c>
      <c r="AQ432">
        <f>(Table2[[#This Row],[Sharpe Ratio]]-AVERAGE(Table2[Sharpe Ratio]))/_xlfn.STDEV.P(Table2[Sharpe Ratio])</f>
        <v>-1.0630395012546086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1.6309307404158058</v>
      </c>
      <c r="AS432">
        <f>_xlfn.RANK.AVG(Table2[[#This Row],[1Y Return vs Nifty Z-Score]],Table2[1Y Return vs Nifty Z-Score])</f>
        <v>491</v>
      </c>
      <c r="AT432">
        <f>_xlfn.RANK.AVG(Table2[[#This Row],[6M Return vs Nifty Z-Score]],Table2[6M Return vs Nifty Z-Score])</f>
        <v>141</v>
      </c>
      <c r="AU432">
        <f>_xlfn.RANK.AVG(Table2[[#This Row],[Sharpe Ratio Z-Score]],Table2[Sharpe Ratio Z-Score])</f>
        <v>629</v>
      </c>
      <c r="AV432">
        <f>(Table2[[#This Row],[Rank 1Y]]+Table2[[#This Row],[Rank 6M]]+Table2[[#This Row],[Rank Sharpe]])/3</f>
        <v>420.33333333333331</v>
      </c>
    </row>
    <row r="433" spans="1:48" x14ac:dyDescent="0.3">
      <c r="A433" t="s">
        <v>955</v>
      </c>
      <c r="B433" t="s">
        <v>956</v>
      </c>
      <c r="C433" t="s">
        <v>10257</v>
      </c>
      <c r="D433" t="s">
        <v>62</v>
      </c>
      <c r="E433">
        <v>15186.1618405799</v>
      </c>
      <c r="F433">
        <v>6593.9</v>
      </c>
      <c r="G433">
        <v>23.881996170134901</v>
      </c>
      <c r="H433">
        <f>(Table2[[#This Row],[1Y Return vs Nifty]]-AVERAGE(Table2[1Y Return vs Nifty]))/_xlfn.STDEV.P(Table2[1Y Return vs Nifty])</f>
        <v>-0.19166329797691189</v>
      </c>
      <c r="I433">
        <v>-3.9213778330406202</v>
      </c>
      <c r="J433">
        <f>(Table2[[#This Row],[1M Return vs Nifty]]-AVERAGE(Table2[1M Return vs Nifty]))/_xlfn.STDEV.P(Table2[1M Return vs Nifty])</f>
        <v>-0.58818167527366227</v>
      </c>
      <c r="K433">
        <v>4.6927463099987099</v>
      </c>
      <c r="L433">
        <f>(Table2[[#This Row],[6M Return vs Nifty]]-AVERAGE(Table2[6M Return vs Nifty]))/_xlfn.STDEV.P(Table2[6M Return vs Nifty])</f>
        <v>-2.9146594698255597E-2</v>
      </c>
      <c r="M433">
        <v>-2.11277220368537</v>
      </c>
      <c r="N433">
        <f>(Table2[[#This Row],[1W Return vs Nifty]]-AVERAGE(Table2[1W Return vs Nifty]))/_xlfn.STDEV.P(Table2[1W Return vs Nifty])</f>
        <v>-0.70333398877454867</v>
      </c>
      <c r="O433">
        <v>6630.29</v>
      </c>
      <c r="P433">
        <v>6283.78259656512</v>
      </c>
      <c r="Q433">
        <v>5511.5571733876204</v>
      </c>
      <c r="R433">
        <v>57.303666754829798</v>
      </c>
      <c r="S433" s="2">
        <f>(Table2[[#This Row],[Close Price]]-Table2[[#This Row],[20D EMA]])/Table2[[#This Row],[20D EMA]]</f>
        <v>-5.4884477149567106E-3</v>
      </c>
      <c r="T433" s="2">
        <f>(Table2[[#This Row],[Close Price]]-Table2[[#This Row],[50D EMA]])/Table2[[#This Row],[50D EMA]]</f>
        <v>4.9352026214974073E-2</v>
      </c>
      <c r="U433" s="2">
        <f>(Table2[[#This Row],[Close Price]]-Table2[[#This Row],[200D EMA]])/Table2[[#This Row],[200D EMA]]</f>
        <v>0.19637695710359993</v>
      </c>
      <c r="V433">
        <v>0.692042632442877</v>
      </c>
      <c r="W433">
        <v>6558.75</v>
      </c>
      <c r="X433">
        <v>6643.9</v>
      </c>
      <c r="Y433">
        <v>6503</v>
      </c>
      <c r="Z433">
        <v>6687.95</v>
      </c>
      <c r="AA433">
        <v>6555.05</v>
      </c>
      <c r="AB433">
        <v>6649.8</v>
      </c>
      <c r="AC433" s="2">
        <f>(Table2[[#This Row],[Close Price]]/Table2[[#This Row],[Day Low]])-1</f>
        <v>5.3592529064225847E-3</v>
      </c>
      <c r="AD433" s="2">
        <f>(Table2[[#This Row],[Day High]]/Table2[[#This Row],[Close Price]])-1</f>
        <v>7.5827658896858718E-3</v>
      </c>
      <c r="AE433" s="2">
        <f>(Table2[[#This Row],[Close Price]]/Table2[[#This Row],[Current Week Low]])-1</f>
        <v>1.397816392434259E-2</v>
      </c>
      <c r="AF433" s="2">
        <f>(Table2[[#This Row],[Current Week High]]/Table2[[#This Row],[Close Price]])-1</f>
        <v>1.426318263849935E-2</v>
      </c>
      <c r="AG433" s="2">
        <f>(Table2[[#This Row],[Close Price]]/Table2[[#This Row],[Current Month Low]])-1</f>
        <v>5.9267282476869187E-3</v>
      </c>
      <c r="AH433" s="2">
        <f>(Table2[[#This Row],[Current Month High]]/Table2[[#This Row],[Close Price]])-1</f>
        <v>8.4775322646688522E-3</v>
      </c>
      <c r="AI433">
        <v>14.3420434037519</v>
      </c>
      <c r="AJ433">
        <v>53.769985876221199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-0.28999999999999998</v>
      </c>
      <c r="AM433" t="s">
        <v>10295</v>
      </c>
      <c r="AN433">
        <v>2.14</v>
      </c>
      <c r="AO433" t="s">
        <v>10296</v>
      </c>
      <c r="AP433">
        <v>-1.1706017453704001E-2</v>
      </c>
      <c r="AQ433">
        <f>(Table2[[#This Row],[Sharpe Ratio]]-AVERAGE(Table2[Sharpe Ratio]))/_xlfn.STDEV.P(Table2[Sharpe Ratio])</f>
        <v>-0.78233215462956562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-2.2946577113529445</v>
      </c>
      <c r="AS433">
        <f>_xlfn.RANK.AVG(Table2[[#This Row],[1Y Return vs Nifty Z-Score]],Table2[1Y Return vs Nifty Z-Score])</f>
        <v>350</v>
      </c>
      <c r="AT433">
        <f>_xlfn.RANK.AVG(Table2[[#This Row],[6M Return vs Nifty Z-Score]],Table2[6M Return vs Nifty Z-Score])</f>
        <v>335</v>
      </c>
      <c r="AU433">
        <f>_xlfn.RANK.AVG(Table2[[#This Row],[Sharpe Ratio Z-Score]],Table2[Sharpe Ratio Z-Score])</f>
        <v>579</v>
      </c>
      <c r="AV433">
        <f>(Table2[[#This Row],[Rank 1Y]]+Table2[[#This Row],[Rank 6M]]+Table2[[#This Row],[Rank Sharpe]])/3</f>
        <v>421.33333333333331</v>
      </c>
    </row>
    <row r="434" spans="1:48" x14ac:dyDescent="0.3">
      <c r="A434" t="s">
        <v>898</v>
      </c>
      <c r="B434" t="s">
        <v>899</v>
      </c>
      <c r="C434" t="s">
        <v>10265</v>
      </c>
      <c r="D434" t="s">
        <v>548</v>
      </c>
      <c r="E434">
        <v>16924.153452120001</v>
      </c>
      <c r="F434">
        <v>5519.95</v>
      </c>
      <c r="G434">
        <v>-4.2720712678709702</v>
      </c>
      <c r="H434">
        <f>(Table2[[#This Row],[1Y Return vs Nifty]]-AVERAGE(Table2[1Y Return vs Nifty]))/_xlfn.STDEV.P(Table2[1Y Return vs Nifty])</f>
        <v>-0.58687870315233559</v>
      </c>
      <c r="I434">
        <v>9.1236567206410495</v>
      </c>
      <c r="J434">
        <f>(Table2[[#This Row],[1M Return vs Nifty]]-AVERAGE(Table2[1M Return vs Nifty]))/_xlfn.STDEV.P(Table2[1M Return vs Nifty])</f>
        <v>0.70135645006585989</v>
      </c>
      <c r="K434">
        <v>1.1073794355756399</v>
      </c>
      <c r="L434">
        <f>(Table2[[#This Row],[6M Return vs Nifty]]-AVERAGE(Table2[6M Return vs Nifty]))/_xlfn.STDEV.P(Table2[6M Return vs Nifty])</f>
        <v>-0.15227130032253444</v>
      </c>
      <c r="M434">
        <v>3.3975509850309802</v>
      </c>
      <c r="N434">
        <f>(Table2[[#This Row],[1W Return vs Nifty]]-AVERAGE(Table2[1W Return vs Nifty]))/_xlfn.STDEV.P(Table2[1W Return vs Nifty])</f>
        <v>0.47399697443685057</v>
      </c>
      <c r="O434">
        <v>5300.62</v>
      </c>
      <c r="P434">
        <v>5018.8962236432099</v>
      </c>
      <c r="Q434">
        <v>4682.9847777212199</v>
      </c>
      <c r="R434">
        <v>58.368026294651798</v>
      </c>
      <c r="S434" s="2">
        <f>(Table2[[#This Row],[Close Price]]-Table2[[#This Row],[20D EMA]])/Table2[[#This Row],[20D EMA]]</f>
        <v>4.1378178401771853E-2</v>
      </c>
      <c r="T434" s="2">
        <f>(Table2[[#This Row],[Close Price]]-Table2[[#This Row],[50D EMA]])/Table2[[#This Row],[50D EMA]]</f>
        <v>9.9833460193180831E-2</v>
      </c>
      <c r="U434" s="2">
        <f>(Table2[[#This Row],[Close Price]]-Table2[[#This Row],[200D EMA]])/Table2[[#This Row],[200D EMA]]</f>
        <v>0.17872473689441595</v>
      </c>
      <c r="V434">
        <v>1.96415613551817</v>
      </c>
      <c r="W434">
        <v>5467</v>
      </c>
      <c r="X434">
        <v>5564.7</v>
      </c>
      <c r="Y434">
        <v>5200</v>
      </c>
      <c r="Z434">
        <v>5958.85</v>
      </c>
      <c r="AA434">
        <v>5491.6</v>
      </c>
      <c r="AB434">
        <v>5769</v>
      </c>
      <c r="AC434" s="2">
        <f>(Table2[[#This Row],[Close Price]]/Table2[[#This Row],[Day Low]])-1</f>
        <v>9.6853850374976069E-3</v>
      </c>
      <c r="AD434" s="2">
        <f>(Table2[[#This Row],[Day High]]/Table2[[#This Row],[Close Price]])-1</f>
        <v>8.1069574905570096E-3</v>
      </c>
      <c r="AE434" s="2">
        <f>(Table2[[#This Row],[Close Price]]/Table2[[#This Row],[Current Week Low]])-1</f>
        <v>6.1528846153846128E-2</v>
      </c>
      <c r="AF434" s="2">
        <f>(Table2[[#This Row],[Current Week High]]/Table2[[#This Row],[Close Price]])-1</f>
        <v>7.9511589778892944E-2</v>
      </c>
      <c r="AG434" s="2">
        <f>(Table2[[#This Row],[Close Price]]/Table2[[#This Row],[Current Month Low]])-1</f>
        <v>5.1624298929273671E-3</v>
      </c>
      <c r="AH434" s="2">
        <f>(Table2[[#This Row],[Current Month High]]/Table2[[#This Row],[Close Price]])-1</f>
        <v>4.5118162302194786E-2</v>
      </c>
      <c r="AI434">
        <v>7.9511589778892899</v>
      </c>
      <c r="AJ434">
        <v>37.2780402884854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0.15</v>
      </c>
      <c r="AM434" t="s">
        <v>10296</v>
      </c>
      <c r="AN434">
        <v>4.04</v>
      </c>
      <c r="AO434" t="s">
        <v>10296</v>
      </c>
      <c r="AP434">
        <v>4.6981182394811999E-2</v>
      </c>
      <c r="AQ434">
        <f>(Table2[[#This Row],[Sharpe Ratio]]-AVERAGE(Table2[Sharpe Ratio]))/_xlfn.STDEV.P(Table2[Sharpe Ratio])</f>
        <v>-0.10385393909627343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0.33234948193156705</v>
      </c>
      <c r="AS434">
        <f>_xlfn.RANK.AVG(Table2[[#This Row],[1Y Return vs Nifty Z-Score]],Table2[1Y Return vs Nifty Z-Score])</f>
        <v>526</v>
      </c>
      <c r="AT434">
        <f>_xlfn.RANK.AVG(Table2[[#This Row],[6M Return vs Nifty Z-Score]],Table2[6M Return vs Nifty Z-Score])</f>
        <v>371</v>
      </c>
      <c r="AU434">
        <f>_xlfn.RANK.AVG(Table2[[#This Row],[Sharpe Ratio Z-Score]],Table2[Sharpe Ratio Z-Score])</f>
        <v>370</v>
      </c>
      <c r="AV434">
        <f>(Table2[[#This Row],[Rank 1Y]]+Table2[[#This Row],[Rank 6M]]+Table2[[#This Row],[Rank Sharpe]])/3</f>
        <v>422.33333333333331</v>
      </c>
    </row>
    <row r="435" spans="1:48" x14ac:dyDescent="0.3">
      <c r="A435" t="s">
        <v>1135</v>
      </c>
      <c r="B435" t="s">
        <v>1136</v>
      </c>
      <c r="C435" t="s">
        <v>10261</v>
      </c>
      <c r="D435" t="s">
        <v>897</v>
      </c>
      <c r="E435">
        <v>10780.589524428</v>
      </c>
      <c r="F435">
        <v>78.069999999999993</v>
      </c>
      <c r="G435">
        <v>64.839788014473001</v>
      </c>
      <c r="H435">
        <f>(Table2[[#This Row],[1Y Return vs Nifty]]-AVERAGE(Table2[1Y Return vs Nifty]))/_xlfn.STDEV.P(Table2[1Y Return vs Nifty])</f>
        <v>0.38328560894370273</v>
      </c>
      <c r="I435">
        <v>-9.7155779073324204</v>
      </c>
      <c r="J435">
        <f>(Table2[[#This Row],[1M Return vs Nifty]]-AVERAGE(Table2[1M Return vs Nifty]))/_xlfn.STDEV.P(Table2[1M Return vs Nifty])</f>
        <v>-1.160954546889829</v>
      </c>
      <c r="K435">
        <v>-25.121033901255</v>
      </c>
      <c r="L435">
        <f>(Table2[[#This Row],[6M Return vs Nifty]]-AVERAGE(Table2[6M Return vs Nifty]))/_xlfn.STDEV.P(Table2[6M Return vs Nifty])</f>
        <v>-1.0529784759609624</v>
      </c>
      <c r="M435">
        <v>3.0509049426882502</v>
      </c>
      <c r="N435">
        <f>(Table2[[#This Row],[1W Return vs Nifty]]-AVERAGE(Table2[1W Return vs Nifty]))/_xlfn.STDEV.P(Table2[1W Return vs Nifty])</f>
        <v>0.39993287602598077</v>
      </c>
      <c r="O435">
        <v>77.86</v>
      </c>
      <c r="P435">
        <v>77.695689499273399</v>
      </c>
      <c r="Q435">
        <v>72.585092524117599</v>
      </c>
      <c r="R435">
        <v>52.175045417460701</v>
      </c>
      <c r="S435" s="2">
        <f>(Table2[[#This Row],[Close Price]]-Table2[[#This Row],[20D EMA]])/Table2[[#This Row],[20D EMA]]</f>
        <v>2.6971487284869478E-3</v>
      </c>
      <c r="T435" s="2">
        <f>(Table2[[#This Row],[Close Price]]-Table2[[#This Row],[50D EMA]])/Table2[[#This Row],[50D EMA]]</f>
        <v>4.81764822654794E-3</v>
      </c>
      <c r="U435" s="2">
        <f>(Table2[[#This Row],[Close Price]]-Table2[[#This Row],[200D EMA]])/Table2[[#This Row],[200D EMA]]</f>
        <v>7.5565206093247642E-2</v>
      </c>
      <c r="V435">
        <v>0.86034127299046204</v>
      </c>
      <c r="W435">
        <v>75.91</v>
      </c>
      <c r="X435">
        <v>77.95</v>
      </c>
      <c r="Y435">
        <v>75.81</v>
      </c>
      <c r="Z435">
        <v>82.35</v>
      </c>
      <c r="AA435">
        <v>77.7</v>
      </c>
      <c r="AB435">
        <v>80.099999999999994</v>
      </c>
      <c r="AC435" s="2">
        <f>(Table2[[#This Row],[Close Price]]/Table2[[#This Row],[Day Low]])-1</f>
        <v>2.8454749044921623E-2</v>
      </c>
      <c r="AD435" s="2">
        <f>(Table2[[#This Row],[Day High]]/Table2[[#This Row],[Close Price]])-1</f>
        <v>-1.5370821058023898E-3</v>
      </c>
      <c r="AE435" s="2">
        <f>(Table2[[#This Row],[Close Price]]/Table2[[#This Row],[Current Week Low]])-1</f>
        <v>2.9811370531592107E-2</v>
      </c>
      <c r="AF435" s="2">
        <f>(Table2[[#This Row],[Current Week High]]/Table2[[#This Row],[Close Price]])-1</f>
        <v>5.4822595106955418E-2</v>
      </c>
      <c r="AG435" s="2">
        <f>(Table2[[#This Row],[Close Price]]/Table2[[#This Row],[Current Month Low]])-1</f>
        <v>4.761904761904745E-3</v>
      </c>
      <c r="AH435" s="2">
        <f>(Table2[[#This Row],[Current Month High]]/Table2[[#This Row],[Close Price]])-1</f>
        <v>2.6002305623158639E-2</v>
      </c>
      <c r="AI435">
        <v>21.493531446138</v>
      </c>
      <c r="AJ435">
        <v>92.765432098765402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</v>
      </c>
      <c r="AM435">
        <v>0</v>
      </c>
      <c r="AN435">
        <v>-1.44</v>
      </c>
      <c r="AO435" t="s">
        <v>10295</v>
      </c>
      <c r="AP435">
        <v>2.7106327437753999E-2</v>
      </c>
      <c r="AQ435">
        <f>(Table2[[#This Row],[Sharpe Ratio]]-AVERAGE(Table2[Sharpe Ratio]))/_xlfn.STDEV.P(Table2[Sharpe Ratio])</f>
        <v>-0.33362561264782215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-1.76434015052893</v>
      </c>
      <c r="AS435">
        <f>_xlfn.RANK.AVG(Table2[[#This Row],[1Y Return vs Nifty Z-Score]],Table2[1Y Return vs Nifty Z-Score])</f>
        <v>192</v>
      </c>
      <c r="AT435">
        <f>_xlfn.RANK.AVG(Table2[[#This Row],[6M Return vs Nifty Z-Score]],Table2[6M Return vs Nifty Z-Score])</f>
        <v>651</v>
      </c>
      <c r="AU435">
        <f>_xlfn.RANK.AVG(Table2[[#This Row],[Sharpe Ratio Z-Score]],Table2[Sharpe Ratio Z-Score])</f>
        <v>424</v>
      </c>
      <c r="AV435">
        <f>(Table2[[#This Row],[Rank 1Y]]+Table2[[#This Row],[Rank 6M]]+Table2[[#This Row],[Rank Sharpe]])/3</f>
        <v>422.33333333333331</v>
      </c>
    </row>
    <row r="436" spans="1:48" x14ac:dyDescent="0.3">
      <c r="A436" t="s">
        <v>1312</v>
      </c>
      <c r="B436" t="s">
        <v>1313</v>
      </c>
      <c r="C436" t="s">
        <v>10252</v>
      </c>
      <c r="D436" t="s">
        <v>21</v>
      </c>
      <c r="E436">
        <v>8580.5011318239995</v>
      </c>
      <c r="F436">
        <v>30.98</v>
      </c>
      <c r="G436">
        <v>79.104142008317694</v>
      </c>
      <c r="H436">
        <f>(Table2[[#This Row],[1Y Return vs Nifty]]-AVERAGE(Table2[1Y Return vs Nifty]))/_xlfn.STDEV.P(Table2[1Y Return vs Nifty])</f>
        <v>0.58352283774400082</v>
      </c>
      <c r="I436">
        <v>-1.5662538105411601</v>
      </c>
      <c r="J436">
        <f>(Table2[[#This Row],[1M Return vs Nifty]]-AVERAGE(Table2[1M Return vs Nifty]))/_xlfn.STDEV.P(Table2[1M Return vs Nifty])</f>
        <v>-0.35537108328800165</v>
      </c>
      <c r="K436">
        <v>-33.313477417024103</v>
      </c>
      <c r="L436">
        <f>(Table2[[#This Row],[6M Return vs Nifty]]-AVERAGE(Table2[6M Return vs Nifty]))/_xlfn.STDEV.P(Table2[6M Return vs Nifty])</f>
        <v>-1.3343143145381273</v>
      </c>
      <c r="M436">
        <v>6.8153525032777296</v>
      </c>
      <c r="N436">
        <f>(Table2[[#This Row],[1W Return vs Nifty]]-AVERAGE(Table2[1W Return vs Nifty]))/_xlfn.STDEV.P(Table2[1W Return vs Nifty])</f>
        <v>1.2042415382734422</v>
      </c>
      <c r="O436">
        <v>30.24</v>
      </c>
      <c r="P436">
        <v>30.7825159415782</v>
      </c>
      <c r="Q436">
        <v>28.783497821341602</v>
      </c>
      <c r="R436">
        <v>59.874422934587997</v>
      </c>
      <c r="S436" s="2">
        <f>(Table2[[#This Row],[Close Price]]-Table2[[#This Row],[20D EMA]])/Table2[[#This Row],[20D EMA]]</f>
        <v>2.4470899470899539E-2</v>
      </c>
      <c r="T436" s="2">
        <f>(Table2[[#This Row],[Close Price]]-Table2[[#This Row],[50D EMA]])/Table2[[#This Row],[50D EMA]]</f>
        <v>6.4154619069020508E-3</v>
      </c>
      <c r="U436" s="2">
        <f>(Table2[[#This Row],[Close Price]]-Table2[[#This Row],[200D EMA]])/Table2[[#This Row],[200D EMA]]</f>
        <v>7.6311162468579358E-2</v>
      </c>
      <c r="V436">
        <v>1.15161669819034</v>
      </c>
      <c r="W436">
        <v>30.3</v>
      </c>
      <c r="X436">
        <v>30.74</v>
      </c>
      <c r="Y436">
        <v>30.73</v>
      </c>
      <c r="Z436">
        <v>32.57</v>
      </c>
      <c r="AA436">
        <v>30.73</v>
      </c>
      <c r="AB436">
        <v>31.63</v>
      </c>
      <c r="AC436" s="2">
        <f>(Table2[[#This Row],[Close Price]]/Table2[[#This Row],[Day Low]])-1</f>
        <v>2.2442244224422536E-2</v>
      </c>
      <c r="AD436" s="2">
        <f>(Table2[[#This Row],[Day High]]/Table2[[#This Row],[Close Price]])-1</f>
        <v>-7.7469335054874966E-3</v>
      </c>
      <c r="AE436" s="2">
        <f>(Table2[[#This Row],[Close Price]]/Table2[[#This Row],[Current Week Low]])-1</f>
        <v>8.1353726000650273E-3</v>
      </c>
      <c r="AF436" s="2">
        <f>(Table2[[#This Row],[Current Week High]]/Table2[[#This Row],[Close Price]])-1</f>
        <v>5.1323434473854013E-2</v>
      </c>
      <c r="AG436" s="2">
        <f>(Table2[[#This Row],[Close Price]]/Table2[[#This Row],[Current Month Low]])-1</f>
        <v>8.1353726000650273E-3</v>
      </c>
      <c r="AH436" s="2">
        <f>(Table2[[#This Row],[Current Month High]]/Table2[[#This Row],[Close Price]])-1</f>
        <v>2.0981278244028401E-2</v>
      </c>
      <c r="AI436">
        <v>37.1852808263395</v>
      </c>
      <c r="AJ436">
        <v>126.131386861313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-0.22</v>
      </c>
      <c r="AM436" t="s">
        <v>10295</v>
      </c>
      <c r="AN436">
        <v>3.3</v>
      </c>
      <c r="AO436" t="s">
        <v>10296</v>
      </c>
      <c r="AP436">
        <v>2.5098830431237999E-2</v>
      </c>
      <c r="AQ436">
        <f>(Table2[[#This Row],[Sharpe Ratio]]-AVERAGE(Table2[Sharpe Ratio]))/_xlfn.STDEV.P(Table2[Sharpe Ratio])</f>
        <v>-0.35683413154436383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140</v>
      </c>
      <c r="AT436">
        <f>_xlfn.RANK.AVG(Table2[[#This Row],[6M Return vs Nifty Z-Score]],Table2[6M Return vs Nifty Z-Score])</f>
        <v>698</v>
      </c>
      <c r="AU436">
        <f>_xlfn.RANK.AVG(Table2[[#This Row],[Sharpe Ratio Z-Score]],Table2[Sharpe Ratio Z-Score])</f>
        <v>430</v>
      </c>
      <c r="AV436">
        <f>(Table2[[#This Row],[Rank 1Y]]+Table2[[#This Row],[Rank 6M]]+Table2[[#This Row],[Rank Sharpe]])/3</f>
        <v>422.66666666666669</v>
      </c>
    </row>
    <row r="437" spans="1:48" x14ac:dyDescent="0.3">
      <c r="A437" t="s">
        <v>1813</v>
      </c>
      <c r="B437" t="s">
        <v>1814</v>
      </c>
      <c r="C437" t="s">
        <v>10261</v>
      </c>
      <c r="D437" t="s">
        <v>144</v>
      </c>
      <c r="E437">
        <v>4097.7636216250003</v>
      </c>
      <c r="F437">
        <v>867.25</v>
      </c>
      <c r="G437">
        <v>43.506278845740901</v>
      </c>
      <c r="H437">
        <f>(Table2[[#This Row],[1Y Return vs Nifty]]-AVERAGE(Table2[1Y Return vs Nifty]))/_xlfn.STDEV.P(Table2[1Y Return vs Nifty])</f>
        <v>8.3814440577017299E-2</v>
      </c>
      <c r="I437">
        <v>8.4286987813654601</v>
      </c>
      <c r="J437">
        <f>(Table2[[#This Row],[1M Return vs Nifty]]-AVERAGE(Table2[1M Return vs Nifty]))/_xlfn.STDEV.P(Table2[1M Return vs Nifty])</f>
        <v>0.63265791542301097</v>
      </c>
      <c r="K437">
        <v>4.7385371955661197</v>
      </c>
      <c r="L437">
        <f>(Table2[[#This Row],[6M Return vs Nifty]]-AVERAGE(Table2[6M Return vs Nifty]))/_xlfn.STDEV.P(Table2[6M Return vs Nifty])</f>
        <v>-2.7574094727337111E-2</v>
      </c>
      <c r="M437">
        <v>-2.6379958979026501</v>
      </c>
      <c r="N437">
        <f>(Table2[[#This Row],[1W Return vs Nifty]]-AVERAGE(Table2[1W Return vs Nifty]))/_xlfn.STDEV.P(Table2[1W Return vs Nifty])</f>
        <v>-0.8155528363152007</v>
      </c>
      <c r="O437">
        <v>849.22</v>
      </c>
      <c r="P437">
        <v>831.11699100604994</v>
      </c>
      <c r="Q437">
        <v>750.37636400670306</v>
      </c>
      <c r="R437">
        <v>57.682689876942803</v>
      </c>
      <c r="S437" s="2">
        <f>(Table2[[#This Row],[Close Price]]-Table2[[#This Row],[20D EMA]])/Table2[[#This Row],[20D EMA]]</f>
        <v>2.1231247497703741E-2</v>
      </c>
      <c r="T437" s="2">
        <f>(Table2[[#This Row],[Close Price]]-Table2[[#This Row],[50D EMA]])/Table2[[#This Row],[50D EMA]]</f>
        <v>4.3475238004954987E-2</v>
      </c>
      <c r="U437" s="2">
        <f>(Table2[[#This Row],[Close Price]]-Table2[[#This Row],[200D EMA]])/Table2[[#This Row],[200D EMA]]</f>
        <v>0.15575335471554502</v>
      </c>
      <c r="V437">
        <v>0.482883133941923</v>
      </c>
      <c r="W437">
        <v>835</v>
      </c>
      <c r="X437">
        <v>868</v>
      </c>
      <c r="Y437">
        <v>850</v>
      </c>
      <c r="Z437">
        <v>941.75</v>
      </c>
      <c r="AA437">
        <v>861.65</v>
      </c>
      <c r="AB437">
        <v>877.95</v>
      </c>
      <c r="AC437" s="2">
        <f>(Table2[[#This Row],[Close Price]]/Table2[[#This Row],[Day Low]])-1</f>
        <v>3.8622754491018041E-2</v>
      </c>
      <c r="AD437" s="2">
        <f>(Table2[[#This Row],[Day High]]/Table2[[#This Row],[Close Price]])-1</f>
        <v>8.6480253675413898E-4</v>
      </c>
      <c r="AE437" s="2">
        <f>(Table2[[#This Row],[Close Price]]/Table2[[#This Row],[Current Week Low]])-1</f>
        <v>2.0294117647058796E-2</v>
      </c>
      <c r="AF437" s="2">
        <f>(Table2[[#This Row],[Current Week High]]/Table2[[#This Row],[Close Price]])-1</f>
        <v>8.5903718650907956E-2</v>
      </c>
      <c r="AG437" s="2">
        <f>(Table2[[#This Row],[Close Price]]/Table2[[#This Row],[Current Month Low]])-1</f>
        <v>6.4991585910751937E-3</v>
      </c>
      <c r="AH437" s="2">
        <f>(Table2[[#This Row],[Current Month High]]/Table2[[#This Row],[Close Price]])-1</f>
        <v>1.2337849524358679E-2</v>
      </c>
      <c r="AI437">
        <v>12.2628999711732</v>
      </c>
      <c r="AJ437">
        <v>79.146870481305498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-0.25</v>
      </c>
      <c r="AM437" t="s">
        <v>10295</v>
      </c>
      <c r="AN437">
        <v>4.12</v>
      </c>
      <c r="AO437" t="s">
        <v>10296</v>
      </c>
      <c r="AP437">
        <v>-6.2074721279703003E-2</v>
      </c>
      <c r="AQ437">
        <f>(Table2[[#This Row],[Sharpe Ratio]]-AVERAGE(Table2[Sharpe Ratio]))/_xlfn.STDEV.P(Table2[Sharpe Ratio])</f>
        <v>-1.364640875761246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-1.4912954508037555</v>
      </c>
      <c r="AS437">
        <f>_xlfn.RANK.AVG(Table2[[#This Row],[1Y Return vs Nifty Z-Score]],Table2[1Y Return vs Nifty Z-Score])</f>
        <v>261</v>
      </c>
      <c r="AT437">
        <f>_xlfn.RANK.AVG(Table2[[#This Row],[6M Return vs Nifty Z-Score]],Table2[6M Return vs Nifty Z-Score])</f>
        <v>334</v>
      </c>
      <c r="AU437">
        <f>_xlfn.RANK.AVG(Table2[[#This Row],[Sharpe Ratio Z-Score]],Table2[Sharpe Ratio Z-Score])</f>
        <v>673</v>
      </c>
      <c r="AV437">
        <f>(Table2[[#This Row],[Rank 1Y]]+Table2[[#This Row],[Rank 6M]]+Table2[[#This Row],[Rank Sharpe]])/3</f>
        <v>422.66666666666669</v>
      </c>
    </row>
    <row r="438" spans="1:48" x14ac:dyDescent="0.3">
      <c r="A438" t="s">
        <v>1396</v>
      </c>
      <c r="B438" t="s">
        <v>1397</v>
      </c>
      <c r="C438" t="s">
        <v>10252</v>
      </c>
      <c r="D438" t="s">
        <v>262</v>
      </c>
      <c r="E438">
        <v>7687.5410292799997</v>
      </c>
      <c r="F438">
        <v>6927.55</v>
      </c>
      <c r="G438">
        <v>19.4031849300919</v>
      </c>
      <c r="H438">
        <f>(Table2[[#This Row],[1Y Return vs Nifty]]-AVERAGE(Table2[1Y Return vs Nifty]))/_xlfn.STDEV.P(Table2[1Y Return vs Nifty])</f>
        <v>-0.25453503765841673</v>
      </c>
      <c r="I438">
        <v>-8.9856491596323291</v>
      </c>
      <c r="J438">
        <f>(Table2[[#This Row],[1M Return vs Nifty]]-AVERAGE(Table2[1M Return vs Nifty]))/_xlfn.STDEV.P(Table2[1M Return vs Nifty])</f>
        <v>-1.0887990500939277</v>
      </c>
      <c r="K438">
        <v>-1.0192445028420201</v>
      </c>
      <c r="L438">
        <f>(Table2[[#This Row],[6M Return vs Nifty]]-AVERAGE(Table2[6M Return vs Nifty]))/_xlfn.STDEV.P(Table2[6M Return vs Nifty])</f>
        <v>-0.22530146866014764</v>
      </c>
      <c r="M438">
        <v>-2.8384675657441001</v>
      </c>
      <c r="N438">
        <f>(Table2[[#This Row],[1W Return vs Nifty]]-AVERAGE(Table2[1W Return vs Nifty]))/_xlfn.STDEV.P(Table2[1W Return vs Nifty])</f>
        <v>-0.85838544226464453</v>
      </c>
      <c r="O438">
        <v>7026.05</v>
      </c>
      <c r="P438">
        <v>6938.3956940080398</v>
      </c>
      <c r="Q438">
        <v>6218.4318599360804</v>
      </c>
      <c r="R438">
        <v>41.234370748338399</v>
      </c>
      <c r="S438" s="2">
        <f>(Table2[[#This Row],[Close Price]]-Table2[[#This Row],[20D EMA]])/Table2[[#This Row],[20D EMA]]</f>
        <v>-1.4019256908220123E-2</v>
      </c>
      <c r="T438" s="2">
        <f>(Table2[[#This Row],[Close Price]]-Table2[[#This Row],[50D EMA]])/Table2[[#This Row],[50D EMA]]</f>
        <v>-1.5631414647345428E-3</v>
      </c>
      <c r="U438" s="2">
        <f>(Table2[[#This Row],[Close Price]]-Table2[[#This Row],[200D EMA]])/Table2[[#This Row],[200D EMA]]</f>
        <v>0.11403488146788326</v>
      </c>
      <c r="V438">
        <v>0.42944636613546999</v>
      </c>
      <c r="W438">
        <v>6815.15</v>
      </c>
      <c r="X438">
        <v>6946.95</v>
      </c>
      <c r="Y438">
        <v>6869.05</v>
      </c>
      <c r="Z438">
        <v>7234</v>
      </c>
      <c r="AA438">
        <v>6869.05</v>
      </c>
      <c r="AB438">
        <v>7088.1</v>
      </c>
      <c r="AC438" s="2">
        <f>(Table2[[#This Row],[Close Price]]/Table2[[#This Row],[Day Low]])-1</f>
        <v>1.6492667072625089E-2</v>
      </c>
      <c r="AD438" s="2">
        <f>(Table2[[#This Row],[Day High]]/Table2[[#This Row],[Close Price]])-1</f>
        <v>2.8004128443677168E-3</v>
      </c>
      <c r="AE438" s="2">
        <f>(Table2[[#This Row],[Close Price]]/Table2[[#This Row],[Current Week Low]])-1</f>
        <v>8.516461519423979E-3</v>
      </c>
      <c r="AF438" s="2">
        <f>(Table2[[#This Row],[Current Week High]]/Table2[[#This Row],[Close Price]])-1</f>
        <v>4.423641835858283E-2</v>
      </c>
      <c r="AG438" s="2">
        <f>(Table2[[#This Row],[Close Price]]/Table2[[#This Row],[Current Month Low]])-1</f>
        <v>8.516461519423979E-3</v>
      </c>
      <c r="AH438" s="2">
        <f>(Table2[[#This Row],[Current Month High]]/Table2[[#This Row],[Close Price]])-1</f>
        <v>2.3175581554806479E-2</v>
      </c>
      <c r="AI438">
        <v>12.9547964287518</v>
      </c>
      <c r="AJ438">
        <v>60.653741796340498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0.02</v>
      </c>
      <c r="AM438" t="s">
        <v>10296</v>
      </c>
      <c r="AN438">
        <v>-1.22</v>
      </c>
      <c r="AO438" t="s">
        <v>10295</v>
      </c>
      <c r="AP438">
        <v>4.1824654231000001E-3</v>
      </c>
      <c r="AQ438">
        <f>(Table2[[#This Row],[Sharpe Ratio]]-AVERAGE(Table2[Sharpe Ratio]))/_xlfn.STDEV.P(Table2[Sharpe Ratio])</f>
        <v>-0.59864662290185211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-3.0256676215789891</v>
      </c>
      <c r="AS438">
        <f>_xlfn.RANK.AVG(Table2[[#This Row],[1Y Return vs Nifty Z-Score]],Table2[1Y Return vs Nifty Z-Score])</f>
        <v>375</v>
      </c>
      <c r="AT438">
        <f>_xlfn.RANK.AVG(Table2[[#This Row],[6M Return vs Nifty Z-Score]],Table2[6M Return vs Nifty Z-Score])</f>
        <v>397</v>
      </c>
      <c r="AU438">
        <f>_xlfn.RANK.AVG(Table2[[#This Row],[Sharpe Ratio Z-Score]],Table2[Sharpe Ratio Z-Score])</f>
        <v>498</v>
      </c>
      <c r="AV438">
        <f>(Table2[[#This Row],[Rank 1Y]]+Table2[[#This Row],[Rank 6M]]+Table2[[#This Row],[Rank Sharpe]])/3</f>
        <v>423.33333333333331</v>
      </c>
    </row>
    <row r="439" spans="1:48" x14ac:dyDescent="0.3">
      <c r="A439" t="s">
        <v>366</v>
      </c>
      <c r="B439" t="s">
        <v>367</v>
      </c>
      <c r="C439" t="s">
        <v>10265</v>
      </c>
      <c r="D439" t="s">
        <v>170</v>
      </c>
      <c r="E439">
        <v>66940.321466809997</v>
      </c>
      <c r="F439">
        <v>4412.6499999999996</v>
      </c>
      <c r="G439">
        <v>-5.6875984275815803</v>
      </c>
      <c r="H439">
        <f>(Table2[[#This Row],[1Y Return vs Nifty]]-AVERAGE(Table2[1Y Return vs Nifty]))/_xlfn.STDEV.P(Table2[1Y Return vs Nifty])</f>
        <v>-0.60674930057822107</v>
      </c>
      <c r="I439">
        <v>13.5169388702764</v>
      </c>
      <c r="J439">
        <f>(Table2[[#This Row],[1M Return vs Nifty]]-AVERAGE(Table2[1M Return vs Nifty]))/_xlfn.STDEV.P(Table2[1M Return vs Nifty])</f>
        <v>1.1356446693890851</v>
      </c>
      <c r="K439">
        <v>14.0884507601557</v>
      </c>
      <c r="L439">
        <f>(Table2[[#This Row],[6M Return vs Nifty]]-AVERAGE(Table2[6M Return vs Nifty]))/_xlfn.STDEV.P(Table2[6M Return vs Nifty])</f>
        <v>0.29351030069810646</v>
      </c>
      <c r="M439">
        <v>9.7569984300412305</v>
      </c>
      <c r="N439">
        <f>(Table2[[#This Row],[1W Return vs Nifty]]-AVERAGE(Table2[1W Return vs Nifty]))/_xlfn.STDEV.P(Table2[1W Return vs Nifty])</f>
        <v>1.8327511036425377</v>
      </c>
      <c r="O439">
        <v>4074.36</v>
      </c>
      <c r="P439">
        <v>3892.31907902478</v>
      </c>
      <c r="Q439">
        <v>3681.5163955838202</v>
      </c>
      <c r="R439">
        <v>84.012891226129696</v>
      </c>
      <c r="S439" s="2">
        <f>(Table2[[#This Row],[Close Price]]-Table2[[#This Row],[20D EMA]])/Table2[[#This Row],[20D EMA]]</f>
        <v>8.3028991056263934E-2</v>
      </c>
      <c r="T439" s="2">
        <f>(Table2[[#This Row],[Close Price]]-Table2[[#This Row],[50D EMA]])/Table2[[#This Row],[50D EMA]]</f>
        <v>0.13368146609028481</v>
      </c>
      <c r="U439" s="2">
        <f>(Table2[[#This Row],[Close Price]]-Table2[[#This Row],[200D EMA]])/Table2[[#This Row],[200D EMA]]</f>
        <v>0.19859577572252946</v>
      </c>
      <c r="V439">
        <v>1.05559658205465</v>
      </c>
      <c r="W439">
        <v>4309.1000000000004</v>
      </c>
      <c r="X439">
        <v>4405.8500000000004</v>
      </c>
      <c r="Y439">
        <v>4208.25</v>
      </c>
      <c r="Z439">
        <v>4467.05</v>
      </c>
      <c r="AA439">
        <v>4369.3</v>
      </c>
      <c r="AB439">
        <v>4453.8</v>
      </c>
      <c r="AC439" s="2">
        <f>(Table2[[#This Row],[Close Price]]/Table2[[#This Row],[Day Low]])-1</f>
        <v>2.4030540019957636E-2</v>
      </c>
      <c r="AD439" s="2">
        <f>(Table2[[#This Row],[Day High]]/Table2[[#This Row],[Close Price]])-1</f>
        <v>-1.541024101163524E-3</v>
      </c>
      <c r="AE439" s="2">
        <f>(Table2[[#This Row],[Close Price]]/Table2[[#This Row],[Current Week Low]])-1</f>
        <v>4.8571258836808573E-2</v>
      </c>
      <c r="AF439" s="2">
        <f>(Table2[[#This Row],[Current Week High]]/Table2[[#This Row],[Close Price]])-1</f>
        <v>1.2328192809309746E-2</v>
      </c>
      <c r="AG439" s="2">
        <f>(Table2[[#This Row],[Close Price]]/Table2[[#This Row],[Current Month Low]])-1</f>
        <v>9.9214977227473078E-3</v>
      </c>
      <c r="AH439" s="2">
        <f>(Table2[[#This Row],[Current Month High]]/Table2[[#This Row],[Close Price]])-1</f>
        <v>9.325462023954012E-3</v>
      </c>
      <c r="AI439">
        <v>1.2328192809309699</v>
      </c>
      <c r="AJ439">
        <v>37.038819875776397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7.0000000000000007E-2</v>
      </c>
      <c r="AM439" t="s">
        <v>10296</v>
      </c>
      <c r="AN439">
        <v>14.11</v>
      </c>
      <c r="AO439" t="s">
        <v>10296</v>
      </c>
      <c r="AP439">
        <v>3.9582405680260004E-3</v>
      </c>
      <c r="AQ439">
        <f>(Table2[[#This Row],[Sharpe Ratio]]-AVERAGE(Table2[Sharpe Ratio]))/_xlfn.STDEV.P(Table2[Sharpe Ratio])</f>
        <v>-0.60123886925099645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2.0539179039005115</v>
      </c>
      <c r="AS439">
        <f>_xlfn.RANK.AVG(Table2[[#This Row],[1Y Return vs Nifty Z-Score]],Table2[1Y Return vs Nifty Z-Score])</f>
        <v>538</v>
      </c>
      <c r="AT439">
        <f>_xlfn.RANK.AVG(Table2[[#This Row],[6M Return vs Nifty Z-Score]],Table2[6M Return vs Nifty Z-Score])</f>
        <v>234</v>
      </c>
      <c r="AU439">
        <f>_xlfn.RANK.AVG(Table2[[#This Row],[Sharpe Ratio Z-Score]],Table2[Sharpe Ratio Z-Score])</f>
        <v>499</v>
      </c>
      <c r="AV439">
        <f>(Table2[[#This Row],[Rank 1Y]]+Table2[[#This Row],[Rank 6M]]+Table2[[#This Row],[Rank Sharpe]])/3</f>
        <v>423.66666666666669</v>
      </c>
    </row>
    <row r="440" spans="1:48" x14ac:dyDescent="0.3">
      <c r="A440" t="s">
        <v>856</v>
      </c>
      <c r="B440" t="s">
        <v>857</v>
      </c>
      <c r="C440" t="s">
        <v>10252</v>
      </c>
      <c r="D440" t="s">
        <v>59</v>
      </c>
      <c r="E440">
        <v>18086.617289271999</v>
      </c>
      <c r="F440">
        <v>213.68</v>
      </c>
      <c r="G440">
        <v>30.548095851292398</v>
      </c>
      <c r="H440">
        <f>(Table2[[#This Row],[1Y Return vs Nifty]]-AVERAGE(Table2[1Y Return vs Nifty]))/_xlfn.STDEV.P(Table2[1Y Return vs Nifty])</f>
        <v>-9.8087288321128202E-2</v>
      </c>
      <c r="I440">
        <v>-1.9429255823848901</v>
      </c>
      <c r="J440">
        <f>(Table2[[#This Row],[1M Return vs Nifty]]-AVERAGE(Table2[1M Return vs Nifty]))/_xlfn.STDEV.P(Table2[1M Return vs Nifty])</f>
        <v>-0.39260614069876126</v>
      </c>
      <c r="K440">
        <v>2.4588781735132601</v>
      </c>
      <c r="L440">
        <f>(Table2[[#This Row],[6M Return vs Nifty]]-AVERAGE(Table2[6M Return vs Nifty]))/_xlfn.STDEV.P(Table2[6M Return vs Nifty])</f>
        <v>-0.10585962472882546</v>
      </c>
      <c r="M440">
        <v>0.57977031185968897</v>
      </c>
      <c r="N440">
        <f>(Table2[[#This Row],[1W Return vs Nifty]]-AVERAGE(Table2[1W Return vs Nifty]))/_xlfn.STDEV.P(Table2[1W Return vs Nifty])</f>
        <v>-0.12804764625916992</v>
      </c>
      <c r="O440">
        <v>210.91</v>
      </c>
      <c r="P440">
        <v>201.924856055264</v>
      </c>
      <c r="Q440">
        <v>178.77555515838901</v>
      </c>
      <c r="R440">
        <v>52.595059852771598</v>
      </c>
      <c r="S440" s="2">
        <f>(Table2[[#This Row],[Close Price]]-Table2[[#This Row],[20D EMA]])/Table2[[#This Row],[20D EMA]]</f>
        <v>1.3133564079465223E-2</v>
      </c>
      <c r="T440" s="2">
        <f>(Table2[[#This Row],[Close Price]]-Table2[[#This Row],[50D EMA]])/Table2[[#This Row],[50D EMA]]</f>
        <v>5.8215438031654645E-2</v>
      </c>
      <c r="U440" s="2">
        <f>(Table2[[#This Row],[Close Price]]-Table2[[#This Row],[200D EMA]])/Table2[[#This Row],[200D EMA]]</f>
        <v>0.19524170858083398</v>
      </c>
      <c r="V440">
        <v>1.04626433287817</v>
      </c>
      <c r="W440">
        <v>207</v>
      </c>
      <c r="X440">
        <v>213.08</v>
      </c>
      <c r="Y440">
        <v>211.1</v>
      </c>
      <c r="Z440">
        <v>217.61</v>
      </c>
      <c r="AA440">
        <v>211.45</v>
      </c>
      <c r="AB440">
        <v>217.61</v>
      </c>
      <c r="AC440" s="2">
        <f>(Table2[[#This Row],[Close Price]]/Table2[[#This Row],[Day Low]])-1</f>
        <v>3.227053140096614E-2</v>
      </c>
      <c r="AD440" s="2">
        <f>(Table2[[#This Row],[Day High]]/Table2[[#This Row],[Close Price]])-1</f>
        <v>-2.8079371022088351E-3</v>
      </c>
      <c r="AE440" s="2">
        <f>(Table2[[#This Row],[Close Price]]/Table2[[#This Row],[Current Week Low]])-1</f>
        <v>1.2221695878730454E-2</v>
      </c>
      <c r="AF440" s="2">
        <f>(Table2[[#This Row],[Current Week High]]/Table2[[#This Row],[Close Price]])-1</f>
        <v>1.8391988019468286E-2</v>
      </c>
      <c r="AG440" s="2">
        <f>(Table2[[#This Row],[Close Price]]/Table2[[#This Row],[Current Month Low]])-1</f>
        <v>1.0546228422795068E-2</v>
      </c>
      <c r="AH440" s="2">
        <f>(Table2[[#This Row],[Current Month High]]/Table2[[#This Row],[Close Price]])-1</f>
        <v>1.8391988019468286E-2</v>
      </c>
      <c r="AI440">
        <v>7.82478472482215</v>
      </c>
      <c r="AJ440">
        <v>70.466693258875097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</v>
      </c>
      <c r="AM440" t="s">
        <v>10296</v>
      </c>
      <c r="AN440">
        <v>-3.78</v>
      </c>
      <c r="AO440" t="s">
        <v>10295</v>
      </c>
      <c r="AP440">
        <v>-2.3357181609310999E-2</v>
      </c>
      <c r="AQ440">
        <f>(Table2[[#This Row],[Sharpe Ratio]]-AVERAGE(Table2[Sharpe Ratio]))/_xlfn.STDEV.P(Table2[Sharpe Ratio])</f>
        <v>-0.91703036966770535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-1.6416310696755902</v>
      </c>
      <c r="AS440">
        <f>_xlfn.RANK.AVG(Table2[[#This Row],[1Y Return vs Nifty Z-Score]],Table2[1Y Return vs Nifty Z-Score])</f>
        <v>317</v>
      </c>
      <c r="AT440">
        <f>_xlfn.RANK.AVG(Table2[[#This Row],[6M Return vs Nifty Z-Score]],Table2[6M Return vs Nifty Z-Score])</f>
        <v>356</v>
      </c>
      <c r="AU440">
        <f>_xlfn.RANK.AVG(Table2[[#This Row],[Sharpe Ratio Z-Score]],Table2[Sharpe Ratio Z-Score])</f>
        <v>601</v>
      </c>
      <c r="AV440">
        <f>(Table2[[#This Row],[Rank 1Y]]+Table2[[#This Row],[Rank 6M]]+Table2[[#This Row],[Rank Sharpe]])/3</f>
        <v>424.66666666666669</v>
      </c>
    </row>
    <row r="441" spans="1:48" x14ac:dyDescent="0.3">
      <c r="A441" t="s">
        <v>1788</v>
      </c>
      <c r="B441" t="s">
        <v>1789</v>
      </c>
      <c r="C441" t="s">
        <v>10262</v>
      </c>
      <c r="D441" t="s">
        <v>1465</v>
      </c>
      <c r="E441">
        <v>4239.53634306</v>
      </c>
      <c r="F441">
        <v>587.1</v>
      </c>
      <c r="G441">
        <v>8.8615392049433996</v>
      </c>
      <c r="H441">
        <f>(Table2[[#This Row],[1Y Return vs Nifty]]-AVERAGE(Table2[1Y Return vs Nifty]))/_xlfn.STDEV.P(Table2[1Y Return vs Nifty])</f>
        <v>-0.40251439430570007</v>
      </c>
      <c r="I441">
        <v>11.169891497417501</v>
      </c>
      <c r="J441">
        <f>(Table2[[#This Row],[1M Return vs Nifty]]-AVERAGE(Table2[1M Return vs Nifty]))/_xlfn.STDEV.P(Table2[1M Return vs Nifty])</f>
        <v>0.90363247679390923</v>
      </c>
      <c r="K441">
        <v>13.351919964771501</v>
      </c>
      <c r="L441">
        <f>(Table2[[#This Row],[6M Return vs Nifty]]-AVERAGE(Table2[6M Return vs Nifty]))/_xlfn.STDEV.P(Table2[6M Return vs Nifty])</f>
        <v>0.2682171743483831</v>
      </c>
      <c r="M441">
        <v>6.0659193953072998</v>
      </c>
      <c r="N441">
        <f>(Table2[[#This Row],[1W Return vs Nifty]]-AVERAGE(Table2[1W Return vs Nifty]))/_xlfn.STDEV.P(Table2[1W Return vs Nifty])</f>
        <v>1.0441182981926949</v>
      </c>
      <c r="O441">
        <v>559.15</v>
      </c>
      <c r="P441">
        <v>521.43054020551597</v>
      </c>
      <c r="Q441">
        <v>473.26578456436101</v>
      </c>
      <c r="R441">
        <v>66.969818115826101</v>
      </c>
      <c r="S441" s="2">
        <f>(Table2[[#This Row],[Close Price]]-Table2[[#This Row],[20D EMA]])/Table2[[#This Row],[20D EMA]]</f>
        <v>4.998658678351077E-2</v>
      </c>
      <c r="T441" s="2">
        <f>(Table2[[#This Row],[Close Price]]-Table2[[#This Row],[50D EMA]])/Table2[[#This Row],[50D EMA]]</f>
        <v>0.12594095422297508</v>
      </c>
      <c r="U441" s="2">
        <f>(Table2[[#This Row],[Close Price]]-Table2[[#This Row],[200D EMA]])/Table2[[#This Row],[200D EMA]]</f>
        <v>0.24052914693679553</v>
      </c>
      <c r="V441">
        <v>0.987721972344896</v>
      </c>
      <c r="W441">
        <v>579.9</v>
      </c>
      <c r="X441">
        <v>598</v>
      </c>
      <c r="Y441">
        <v>567.65</v>
      </c>
      <c r="Z441">
        <v>612.5</v>
      </c>
      <c r="AA441">
        <v>584</v>
      </c>
      <c r="AB441">
        <v>606</v>
      </c>
      <c r="AC441" s="2">
        <f>(Table2[[#This Row],[Close Price]]/Table2[[#This Row],[Day Low]])-1</f>
        <v>1.2415933781686483E-2</v>
      </c>
      <c r="AD441" s="2">
        <f>(Table2[[#This Row],[Day High]]/Table2[[#This Row],[Close Price]])-1</f>
        <v>1.8565832055867704E-2</v>
      </c>
      <c r="AE441" s="2">
        <f>(Table2[[#This Row],[Close Price]]/Table2[[#This Row],[Current Week Low]])-1</f>
        <v>3.4264071170615695E-2</v>
      </c>
      <c r="AF441" s="2">
        <f>(Table2[[#This Row],[Current Week High]]/Table2[[#This Row],[Close Price]])-1</f>
        <v>4.3263498552205792E-2</v>
      </c>
      <c r="AG441" s="2">
        <f>(Table2[[#This Row],[Close Price]]/Table2[[#This Row],[Current Month Low]])-1</f>
        <v>5.3082191780822185E-3</v>
      </c>
      <c r="AH441" s="2">
        <f>(Table2[[#This Row],[Current Month High]]/Table2[[#This Row],[Close Price]])-1</f>
        <v>3.2192130812467967E-2</v>
      </c>
      <c r="AI441">
        <v>4.3263498552205704</v>
      </c>
      <c r="AJ441">
        <v>58.2693085321472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0.21</v>
      </c>
      <c r="AM441" t="s">
        <v>10296</v>
      </c>
      <c r="AN441">
        <v>6.6</v>
      </c>
      <c r="AO441" t="s">
        <v>10296</v>
      </c>
      <c r="AP441">
        <v>-2.1676718877296001E-2</v>
      </c>
      <c r="AQ441">
        <f>(Table2[[#This Row],[Sharpe Ratio]]-AVERAGE(Table2[Sharpe Ratio]))/_xlfn.STDEV.P(Table2[Sharpe Ratio])</f>
        <v>-0.89760266893175744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0.91585088609752974</v>
      </c>
      <c r="AS441">
        <f>_xlfn.RANK.AVG(Table2[[#This Row],[1Y Return vs Nifty Z-Score]],Table2[1Y Return vs Nifty Z-Score])</f>
        <v>442</v>
      </c>
      <c r="AT441">
        <f>_xlfn.RANK.AVG(Table2[[#This Row],[6M Return vs Nifty Z-Score]],Table2[6M Return vs Nifty Z-Score])</f>
        <v>238</v>
      </c>
      <c r="AU441">
        <f>_xlfn.RANK.AVG(Table2[[#This Row],[Sharpe Ratio Z-Score]],Table2[Sharpe Ratio Z-Score])</f>
        <v>597</v>
      </c>
      <c r="AV441">
        <f>(Table2[[#This Row],[Rank 1Y]]+Table2[[#This Row],[Rank 6M]]+Table2[[#This Row],[Rank Sharpe]])/3</f>
        <v>425.66666666666669</v>
      </c>
    </row>
    <row r="442" spans="1:48" x14ac:dyDescent="0.3">
      <c r="A442" t="s">
        <v>202</v>
      </c>
      <c r="B442" t="s">
        <v>203</v>
      </c>
      <c r="C442" t="s">
        <v>10257</v>
      </c>
      <c r="D442" t="s">
        <v>204</v>
      </c>
      <c r="E442">
        <v>130554.79295820001</v>
      </c>
      <c r="F442">
        <v>4917.8999999999996</v>
      </c>
      <c r="G442">
        <v>8.3826700088143298</v>
      </c>
      <c r="H442">
        <f>(Table2[[#This Row],[1Y Return vs Nifty]]-AVERAGE(Table2[1Y Return vs Nifty]))/_xlfn.STDEV.P(Table2[1Y Return vs Nifty])</f>
        <v>-0.40923656628994054</v>
      </c>
      <c r="I442">
        <v>3.5466679108735</v>
      </c>
      <c r="J442">
        <f>(Table2[[#This Row],[1M Return vs Nifty]]-AVERAGE(Table2[1M Return vs Nifty]))/_xlfn.STDEV.P(Table2[1M Return vs Nifty])</f>
        <v>0.1500555190340267</v>
      </c>
      <c r="K442">
        <v>19.266794489176501</v>
      </c>
      <c r="L442">
        <f>(Table2[[#This Row],[6M Return vs Nifty]]-AVERAGE(Table2[6M Return vs Nifty]))/_xlfn.STDEV.P(Table2[6M Return vs Nifty])</f>
        <v>0.47133925644747071</v>
      </c>
      <c r="M442">
        <v>6.5298057041247199</v>
      </c>
      <c r="N442">
        <f>(Table2[[#This Row],[1W Return vs Nifty]]-AVERAGE(Table2[1W Return vs Nifty]))/_xlfn.STDEV.P(Table2[1W Return vs Nifty])</f>
        <v>1.14323185216698</v>
      </c>
      <c r="O442">
        <v>4680.9799999999996</v>
      </c>
      <c r="P442">
        <v>4491.4935726903404</v>
      </c>
      <c r="Q442">
        <v>4017.2952339584199</v>
      </c>
      <c r="R442">
        <v>79.914241461565297</v>
      </c>
      <c r="S442" s="2">
        <f>(Table2[[#This Row],[Close Price]]-Table2[[#This Row],[20D EMA]])/Table2[[#This Row],[20D EMA]]</f>
        <v>5.0613333105460845E-2</v>
      </c>
      <c r="T442" s="2">
        <f>(Table2[[#This Row],[Close Price]]-Table2[[#This Row],[50D EMA]])/Table2[[#This Row],[50D EMA]]</f>
        <v>9.4936443837377649E-2</v>
      </c>
      <c r="U442" s="2">
        <f>(Table2[[#This Row],[Close Price]]-Table2[[#This Row],[200D EMA]])/Table2[[#This Row],[200D EMA]]</f>
        <v>0.22418187202890083</v>
      </c>
      <c r="V442">
        <v>1.0249109166377299</v>
      </c>
      <c r="W442">
        <v>4839.1000000000004</v>
      </c>
      <c r="X442">
        <v>4962.8</v>
      </c>
      <c r="Y442">
        <v>4771.7</v>
      </c>
      <c r="Z442">
        <v>5008</v>
      </c>
      <c r="AA442">
        <v>4900</v>
      </c>
      <c r="AB442">
        <v>5008</v>
      </c>
      <c r="AC442" s="2">
        <f>(Table2[[#This Row],[Close Price]]/Table2[[#This Row],[Day Low]])-1</f>
        <v>1.6284019755739454E-2</v>
      </c>
      <c r="AD442" s="2">
        <f>(Table2[[#This Row],[Day High]]/Table2[[#This Row],[Close Price]])-1</f>
        <v>9.1299131743225459E-3</v>
      </c>
      <c r="AE442" s="2">
        <f>(Table2[[#This Row],[Close Price]]/Table2[[#This Row],[Current Week Low]])-1</f>
        <v>3.0638975627135023E-2</v>
      </c>
      <c r="AF442" s="2">
        <f>(Table2[[#This Row],[Current Week High]]/Table2[[#This Row],[Close Price]])-1</f>
        <v>1.8320827995689237E-2</v>
      </c>
      <c r="AG442" s="2">
        <f>(Table2[[#This Row],[Close Price]]/Table2[[#This Row],[Current Month Low]])-1</f>
        <v>3.6530612244898286E-3</v>
      </c>
      <c r="AH442" s="2">
        <f>(Table2[[#This Row],[Current Month High]]/Table2[[#This Row],[Close Price]])-1</f>
        <v>1.8320827995689237E-2</v>
      </c>
      <c r="AI442">
        <v>1.83208279956892</v>
      </c>
      <c r="AJ442">
        <v>49.239826419445798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0.09</v>
      </c>
      <c r="AM442" t="s">
        <v>10296</v>
      </c>
      <c r="AN442">
        <v>7.49</v>
      </c>
      <c r="AO442" t="s">
        <v>10296</v>
      </c>
      <c r="AP442">
        <v>-4.7684681182254003E-2</v>
      </c>
      <c r="AQ442">
        <f>(Table2[[#This Row],[Sharpe Ratio]]-AVERAGE(Table2[Sharpe Ratio]))/_xlfn.STDEV.P(Table2[Sharpe Ratio])</f>
        <v>-1.198278726059592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0.15711133529894505</v>
      </c>
      <c r="AS442">
        <f>_xlfn.RANK.AVG(Table2[[#This Row],[1Y Return vs Nifty Z-Score]],Table2[1Y Return vs Nifty Z-Score])</f>
        <v>445</v>
      </c>
      <c r="AT442">
        <f>_xlfn.RANK.AVG(Table2[[#This Row],[6M Return vs Nifty Z-Score]],Table2[6M Return vs Nifty Z-Score])</f>
        <v>191</v>
      </c>
      <c r="AU442">
        <f>_xlfn.RANK.AVG(Table2[[#This Row],[Sharpe Ratio Z-Score]],Table2[Sharpe Ratio Z-Score])</f>
        <v>642</v>
      </c>
      <c r="AV442">
        <f>(Table2[[#This Row],[Rank 1Y]]+Table2[[#This Row],[Rank 6M]]+Table2[[#This Row],[Rank Sharpe]])/3</f>
        <v>426</v>
      </c>
    </row>
    <row r="443" spans="1:48" x14ac:dyDescent="0.3">
      <c r="A443" t="s">
        <v>1328</v>
      </c>
      <c r="B443" t="s">
        <v>1329</v>
      </c>
      <c r="C443" t="s">
        <v>10261</v>
      </c>
      <c r="D443" t="s">
        <v>354</v>
      </c>
      <c r="E443">
        <v>8451.77605485399</v>
      </c>
      <c r="F443">
        <v>219.67</v>
      </c>
      <c r="G443">
        <v>65.444192525258899</v>
      </c>
      <c r="H443">
        <f>(Table2[[#This Row],[1Y Return vs Nifty]]-AVERAGE(Table2[1Y Return vs Nifty]))/_xlfn.STDEV.P(Table2[1Y Return vs Nifty])</f>
        <v>0.39176999487287922</v>
      </c>
      <c r="I443">
        <v>-8.4212667712840794</v>
      </c>
      <c r="J443">
        <f>(Table2[[#This Row],[1M Return vs Nifty]]-AVERAGE(Table2[1M Return vs Nifty]))/_xlfn.STDEV.P(Table2[1M Return vs Nifty])</f>
        <v>-1.033008273607265</v>
      </c>
      <c r="K443">
        <v>-14.804650403737901</v>
      </c>
      <c r="L443">
        <f>(Table2[[#This Row],[6M Return vs Nifty]]-AVERAGE(Table2[6M Return vs Nifty]))/_xlfn.STDEV.P(Table2[6M Return vs Nifty])</f>
        <v>-0.69870463851905429</v>
      </c>
      <c r="M443">
        <v>-1.0891801184494501</v>
      </c>
      <c r="N443">
        <f>(Table2[[#This Row],[1W Return vs Nifty]]-AVERAGE(Table2[1W Return vs Nifty]))/_xlfn.STDEV.P(Table2[1W Return vs Nifty])</f>
        <v>-0.48463417492078009</v>
      </c>
      <c r="O443">
        <v>223.23</v>
      </c>
      <c r="P443">
        <v>222.57757165222901</v>
      </c>
      <c r="Q443">
        <v>199.54881801890301</v>
      </c>
      <c r="R443">
        <v>43.084359280639198</v>
      </c>
      <c r="S443" s="2">
        <f>(Table2[[#This Row],[Close Price]]-Table2[[#This Row],[20D EMA]])/Table2[[#This Row],[20D EMA]]</f>
        <v>-1.594767728351925E-2</v>
      </c>
      <c r="T443" s="2">
        <f>(Table2[[#This Row],[Close Price]]-Table2[[#This Row],[50D EMA]])/Table2[[#This Row],[50D EMA]]</f>
        <v>-1.3063183458448454E-2</v>
      </c>
      <c r="U443" s="2">
        <f>(Table2[[#This Row],[Close Price]]-Table2[[#This Row],[200D EMA]])/Table2[[#This Row],[200D EMA]]</f>
        <v>0.10083338092832465</v>
      </c>
      <c r="V443">
        <v>0.89761113872538201</v>
      </c>
      <c r="W443">
        <v>213.45</v>
      </c>
      <c r="X443">
        <v>218.19</v>
      </c>
      <c r="Y443">
        <v>217.7</v>
      </c>
      <c r="Z443">
        <v>229.4</v>
      </c>
      <c r="AA443">
        <v>218.01</v>
      </c>
      <c r="AB443">
        <v>224.4</v>
      </c>
      <c r="AC443" s="2">
        <f>(Table2[[#This Row],[Close Price]]/Table2[[#This Row],[Day Low]])-1</f>
        <v>2.9140313890841041E-2</v>
      </c>
      <c r="AD443" s="2">
        <f>(Table2[[#This Row],[Day High]]/Table2[[#This Row],[Close Price]])-1</f>
        <v>-6.7373787954658759E-3</v>
      </c>
      <c r="AE443" s="2">
        <f>(Table2[[#This Row],[Close Price]]/Table2[[#This Row],[Current Week Low]])-1</f>
        <v>9.0491502067064911E-3</v>
      </c>
      <c r="AF443" s="2">
        <f>(Table2[[#This Row],[Current Week High]]/Table2[[#This Row],[Close Price]])-1</f>
        <v>4.429371329721854E-2</v>
      </c>
      <c r="AG443" s="2">
        <f>(Table2[[#This Row],[Close Price]]/Table2[[#This Row],[Current Month Low]])-1</f>
        <v>7.6143296179074227E-3</v>
      </c>
      <c r="AH443" s="2">
        <f>(Table2[[#This Row],[Current Month High]]/Table2[[#This Row],[Close Price]])-1</f>
        <v>2.1532298447671572E-2</v>
      </c>
      <c r="AI443">
        <v>19.269813811626499</v>
      </c>
      <c r="AJ443">
        <v>103.304025913928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-0.09</v>
      </c>
      <c r="AM443" t="s">
        <v>10295</v>
      </c>
      <c r="AN443">
        <v>-3.54</v>
      </c>
      <c r="AO443" t="s">
        <v>10295</v>
      </c>
      <c r="AQ443">
        <f>(Table2[[#This Row],[Sharpe Ratio]]-AVERAGE(Table2[Sharpe Ratio]))/_xlfn.STDEV.P(Table2[Sharpe Ratio])</f>
        <v>-0.64699978481994191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-2.4715768769941624</v>
      </c>
      <c r="AS443">
        <f>_xlfn.RANK.AVG(Table2[[#This Row],[1Y Return vs Nifty Z-Score]],Table2[1Y Return vs Nifty Z-Score])</f>
        <v>191</v>
      </c>
      <c r="AT443">
        <f>_xlfn.RANK.AVG(Table2[[#This Row],[6M Return vs Nifty Z-Score]],Table2[6M Return vs Nifty Z-Score])</f>
        <v>555</v>
      </c>
      <c r="AU443">
        <f>_xlfn.RANK.AVG(Table2[[#This Row],[Sharpe Ratio Z-Score]],Table2[Sharpe Ratio Z-Score])</f>
        <v>534.5</v>
      </c>
      <c r="AV443">
        <f>(Table2[[#This Row],[Rank 1Y]]+Table2[[#This Row],[Rank 6M]]+Table2[[#This Row],[Rank Sharpe]])/3</f>
        <v>426.83333333333331</v>
      </c>
    </row>
    <row r="444" spans="1:48" x14ac:dyDescent="0.3">
      <c r="A444" t="s">
        <v>497</v>
      </c>
      <c r="B444" t="s">
        <v>498</v>
      </c>
      <c r="C444" t="s">
        <v>10257</v>
      </c>
      <c r="D444" t="s">
        <v>499</v>
      </c>
      <c r="E444">
        <v>42472.572524249998</v>
      </c>
      <c r="F444">
        <v>354.75</v>
      </c>
      <c r="G444">
        <v>11.9395304321019</v>
      </c>
      <c r="H444">
        <f>(Table2[[#This Row],[1Y Return vs Nifty]]-AVERAGE(Table2[1Y Return vs Nifty]))/_xlfn.STDEV.P(Table2[1Y Return vs Nifty])</f>
        <v>-0.35930679907469254</v>
      </c>
      <c r="I444">
        <v>-0.85176340810445395</v>
      </c>
      <c r="J444">
        <f>(Table2[[#This Row],[1M Return vs Nifty]]-AVERAGE(Table2[1M Return vs Nifty]))/_xlfn.STDEV.P(Table2[1M Return vs Nifty])</f>
        <v>-0.28474171007018395</v>
      </c>
      <c r="K444">
        <v>16.1420752965393</v>
      </c>
      <c r="L444">
        <f>(Table2[[#This Row],[6M Return vs Nifty]]-AVERAGE(Table2[6M Return vs Nifty]))/_xlfn.STDEV.P(Table2[6M Return vs Nifty])</f>
        <v>0.36403360427096992</v>
      </c>
      <c r="M444">
        <v>2.3770034564297702</v>
      </c>
      <c r="N444">
        <f>(Table2[[#This Row],[1W Return vs Nifty]]-AVERAGE(Table2[1W Return vs Nifty]))/_xlfn.STDEV.P(Table2[1W Return vs Nifty])</f>
        <v>0.25594765796273383</v>
      </c>
      <c r="O444">
        <v>353.28</v>
      </c>
      <c r="P444">
        <v>340.05002344474099</v>
      </c>
      <c r="Q444">
        <v>297.97797443095101</v>
      </c>
      <c r="R444">
        <v>49.5982979876946</v>
      </c>
      <c r="S444" s="2">
        <f>(Table2[[#This Row],[Close Price]]-Table2[[#This Row],[20D EMA]])/Table2[[#This Row],[20D EMA]]</f>
        <v>4.1610054347826862E-3</v>
      </c>
      <c r="T444" s="2">
        <f>(Table2[[#This Row],[Close Price]]-Table2[[#This Row],[50D EMA]])/Table2[[#This Row],[50D EMA]]</f>
        <v>4.3228864995646141E-2</v>
      </c>
      <c r="U444" s="2">
        <f>(Table2[[#This Row],[Close Price]]-Table2[[#This Row],[200D EMA]])/Table2[[#This Row],[200D EMA]]</f>
        <v>0.19052423481120245</v>
      </c>
      <c r="V444">
        <v>0.56925884306315</v>
      </c>
      <c r="W444">
        <v>348.05</v>
      </c>
      <c r="X444">
        <v>360.3</v>
      </c>
      <c r="Y444">
        <v>353.5</v>
      </c>
      <c r="Z444">
        <v>370.8</v>
      </c>
      <c r="AA444">
        <v>353.5</v>
      </c>
      <c r="AB444">
        <v>370.45</v>
      </c>
      <c r="AC444" s="2">
        <f>(Table2[[#This Row],[Close Price]]/Table2[[#This Row],[Day Low]])-1</f>
        <v>1.9250107743140399E-2</v>
      </c>
      <c r="AD444" s="2">
        <f>(Table2[[#This Row],[Day High]]/Table2[[#This Row],[Close Price]])-1</f>
        <v>1.5644820295983131E-2</v>
      </c>
      <c r="AE444" s="2">
        <f>(Table2[[#This Row],[Close Price]]/Table2[[#This Row],[Current Week Low]])-1</f>
        <v>3.5360678925036026E-3</v>
      </c>
      <c r="AF444" s="2">
        <f>(Table2[[#This Row],[Current Week High]]/Table2[[#This Row],[Close Price]])-1</f>
        <v>4.5243128964059132E-2</v>
      </c>
      <c r="AG444" s="2">
        <f>(Table2[[#This Row],[Close Price]]/Table2[[#This Row],[Current Month Low]])-1</f>
        <v>3.5360678925036026E-3</v>
      </c>
      <c r="AH444" s="2">
        <f>(Table2[[#This Row],[Current Month High]]/Table2[[#This Row],[Close Price]])-1</f>
        <v>4.4256518675123369E-2</v>
      </c>
      <c r="AI444">
        <v>6.2156448202959904</v>
      </c>
      <c r="AJ444">
        <v>63.103448275862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-0.01</v>
      </c>
      <c r="AM444" t="s">
        <v>10295</v>
      </c>
      <c r="AN444">
        <v>-1.23</v>
      </c>
      <c r="AO444" t="s">
        <v>10295</v>
      </c>
      <c r="AP444">
        <v>-5.2932879763638002E-2</v>
      </c>
      <c r="AQ444">
        <f>(Table2[[#This Row],[Sharpe Ratio]]-AVERAGE(Table2[Sharpe Ratio]))/_xlfn.STDEV.P(Table2[Sharpe Ratio])</f>
        <v>-1.2589527472678437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-1.2830199941790164</v>
      </c>
      <c r="AS444">
        <f>_xlfn.RANK.AVG(Table2[[#This Row],[1Y Return vs Nifty Z-Score]],Table2[1Y Return vs Nifty Z-Score])</f>
        <v>417</v>
      </c>
      <c r="AT444">
        <f>_xlfn.RANK.AVG(Table2[[#This Row],[6M Return vs Nifty Z-Score]],Table2[6M Return vs Nifty Z-Score])</f>
        <v>208</v>
      </c>
      <c r="AU444">
        <f>_xlfn.RANK.AVG(Table2[[#This Row],[Sharpe Ratio Z-Score]],Table2[Sharpe Ratio Z-Score])</f>
        <v>657</v>
      </c>
      <c r="AV444">
        <f>(Table2[[#This Row],[Rank 1Y]]+Table2[[#This Row],[Rank 6M]]+Table2[[#This Row],[Rank Sharpe]])/3</f>
        <v>427.33333333333331</v>
      </c>
    </row>
    <row r="445" spans="1:48" x14ac:dyDescent="0.3">
      <c r="A445" t="s">
        <v>1139</v>
      </c>
      <c r="B445" t="s">
        <v>1140</v>
      </c>
      <c r="C445" t="s">
        <v>10257</v>
      </c>
      <c r="D445" t="s">
        <v>292</v>
      </c>
      <c r="E445">
        <v>10684.135854644999</v>
      </c>
      <c r="F445">
        <v>2085.0500000000002</v>
      </c>
      <c r="G445">
        <v>24.178032846176102</v>
      </c>
      <c r="H445">
        <f>(Table2[[#This Row],[1Y Return vs Nifty]]-AVERAGE(Table2[1Y Return vs Nifty]))/_xlfn.STDEV.P(Table2[1Y Return vs Nifty])</f>
        <v>-0.18750765492014809</v>
      </c>
      <c r="I445">
        <v>2.1002428935294901</v>
      </c>
      <c r="J445">
        <f>(Table2[[#This Row],[1M Return vs Nifty]]-AVERAGE(Table2[1M Return vs Nifty]))/_xlfn.STDEV.P(Table2[1M Return vs Nifty])</f>
        <v>7.0723634406546689E-3</v>
      </c>
      <c r="K445">
        <v>12.5480077134265</v>
      </c>
      <c r="L445">
        <f>(Table2[[#This Row],[6M Return vs Nifty]]-AVERAGE(Table2[6M Return vs Nifty]))/_xlfn.STDEV.P(Table2[6M Return vs Nifty])</f>
        <v>0.24061010852739043</v>
      </c>
      <c r="M445">
        <v>-0.53831491887782001</v>
      </c>
      <c r="N445">
        <f>(Table2[[#This Row],[1W Return vs Nifty]]-AVERAGE(Table2[1W Return vs Nifty]))/_xlfn.STDEV.P(Table2[1W Return vs Nifty])</f>
        <v>-0.36693678516706052</v>
      </c>
      <c r="O445">
        <v>2057.84</v>
      </c>
      <c r="P445">
        <v>1994.1183362924401</v>
      </c>
      <c r="Q445">
        <v>1781.50993396943</v>
      </c>
      <c r="R445">
        <v>53.951876250188903</v>
      </c>
      <c r="S445" s="2">
        <f>(Table2[[#This Row],[Close Price]]-Table2[[#This Row],[20D EMA]])/Table2[[#This Row],[20D EMA]]</f>
        <v>1.322260234031802E-2</v>
      </c>
      <c r="T445" s="2">
        <f>(Table2[[#This Row],[Close Price]]-Table2[[#This Row],[50D EMA]])/Table2[[#This Row],[50D EMA]]</f>
        <v>4.5599933591014767E-2</v>
      </c>
      <c r="U445" s="2">
        <f>(Table2[[#This Row],[Close Price]]-Table2[[#This Row],[200D EMA]])/Table2[[#This Row],[200D EMA]]</f>
        <v>0.17038359441209763</v>
      </c>
      <c r="V445">
        <v>0.47291374851678097</v>
      </c>
      <c r="W445">
        <v>2054</v>
      </c>
      <c r="X445">
        <v>2110</v>
      </c>
      <c r="Y445">
        <v>2071.0500000000002</v>
      </c>
      <c r="Z445">
        <v>2150.25</v>
      </c>
      <c r="AA445">
        <v>2071.0500000000002</v>
      </c>
      <c r="AB445">
        <v>2127.15</v>
      </c>
      <c r="AC445" s="2">
        <f>(Table2[[#This Row],[Close Price]]/Table2[[#This Row],[Day Low]])-1</f>
        <v>1.5116845180136451E-2</v>
      </c>
      <c r="AD445" s="2">
        <f>(Table2[[#This Row],[Day High]]/Table2[[#This Row],[Close Price]])-1</f>
        <v>1.1966139900721817E-2</v>
      </c>
      <c r="AE445" s="2">
        <f>(Table2[[#This Row],[Close Price]]/Table2[[#This Row],[Current Week Low]])-1</f>
        <v>6.7598561116342104E-3</v>
      </c>
      <c r="AF445" s="2">
        <f>(Table2[[#This Row],[Current Week High]]/Table2[[#This Row],[Close Price]])-1</f>
        <v>3.1270233327737929E-2</v>
      </c>
      <c r="AG445" s="2">
        <f>(Table2[[#This Row],[Close Price]]/Table2[[#This Row],[Current Month Low]])-1</f>
        <v>6.7598561116342104E-3</v>
      </c>
      <c r="AH445" s="2">
        <f>(Table2[[#This Row],[Current Month High]]/Table2[[#This Row],[Close Price]])-1</f>
        <v>2.0191362317450334E-2</v>
      </c>
      <c r="AI445">
        <v>3.1270233327737902</v>
      </c>
      <c r="AJ445">
        <v>60.883487654321002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10295</v>
      </c>
      <c r="AN445">
        <v>0.54</v>
      </c>
      <c r="AO445" t="s">
        <v>10296</v>
      </c>
      <c r="AP445">
        <v>-7.2562291194896003E-2</v>
      </c>
      <c r="AQ445">
        <f>(Table2[[#This Row],[Sharpe Ratio]]-AVERAGE(Table2[Sharpe Ratio]))/_xlfn.STDEV.P(Table2[Sharpe Ratio])</f>
        <v>-1.4858868670456764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-1.7926488351648397</v>
      </c>
      <c r="AS445">
        <f>_xlfn.RANK.AVG(Table2[[#This Row],[1Y Return vs Nifty Z-Score]],Table2[1Y Return vs Nifty Z-Score])</f>
        <v>348</v>
      </c>
      <c r="AT445">
        <f>_xlfn.RANK.AVG(Table2[[#This Row],[6M Return vs Nifty Z-Score]],Table2[6M Return vs Nifty Z-Score])</f>
        <v>247</v>
      </c>
      <c r="AU445">
        <f>_xlfn.RANK.AVG(Table2[[#This Row],[Sharpe Ratio Z-Score]],Table2[Sharpe Ratio Z-Score])</f>
        <v>687</v>
      </c>
      <c r="AV445">
        <f>(Table2[[#This Row],[Rank 1Y]]+Table2[[#This Row],[Rank 6M]]+Table2[[#This Row],[Rank Sharpe]])/3</f>
        <v>427.33333333333331</v>
      </c>
    </row>
    <row r="446" spans="1:48" x14ac:dyDescent="0.3">
      <c r="A446" t="s">
        <v>486</v>
      </c>
      <c r="B446" t="s">
        <v>487</v>
      </c>
      <c r="C446" t="s">
        <v>10252</v>
      </c>
      <c r="D446" t="s">
        <v>59</v>
      </c>
      <c r="E446">
        <v>43996.030602799998</v>
      </c>
      <c r="F446">
        <v>176.5</v>
      </c>
      <c r="G446">
        <v>6.36405491802548</v>
      </c>
      <c r="H446">
        <f>(Table2[[#This Row],[1Y Return vs Nifty]]-AVERAGE(Table2[1Y Return vs Nifty]))/_xlfn.STDEV.P(Table2[1Y Return vs Nifty])</f>
        <v>-0.43757306803186596</v>
      </c>
      <c r="I446">
        <v>-5.9564977129801804</v>
      </c>
      <c r="J446">
        <f>(Table2[[#This Row],[1M Return vs Nifty]]-AVERAGE(Table2[1M Return vs Nifty]))/_xlfn.STDEV.P(Table2[1M Return vs Nifty])</f>
        <v>-0.78935896338423972</v>
      </c>
      <c r="K446">
        <v>-12.803805397918101</v>
      </c>
      <c r="L446">
        <f>(Table2[[#This Row],[6M Return vs Nifty]]-AVERAGE(Table2[6M Return vs Nifty]))/_xlfn.STDEV.P(Table2[6M Return vs Nifty])</f>
        <v>-0.62999383123771768</v>
      </c>
      <c r="M446">
        <v>2.4817633363570799</v>
      </c>
      <c r="N446">
        <f>(Table2[[#This Row],[1W Return vs Nifty]]-AVERAGE(Table2[1W Return vs Nifty]))/_xlfn.STDEV.P(Table2[1W Return vs Nifty])</f>
        <v>0.27833056475725559</v>
      </c>
      <c r="O446">
        <v>179.04</v>
      </c>
      <c r="P446">
        <v>175.72372446348601</v>
      </c>
      <c r="Q446">
        <v>159.74568208655199</v>
      </c>
      <c r="R446">
        <v>41.5316206672533</v>
      </c>
      <c r="S446" s="2">
        <f>(Table2[[#This Row],[Close Price]]-Table2[[#This Row],[20D EMA]])/Table2[[#This Row],[20D EMA]]</f>
        <v>-1.4186773905272522E-2</v>
      </c>
      <c r="T446" s="2">
        <f>(Table2[[#This Row],[Close Price]]-Table2[[#This Row],[50D EMA]])/Table2[[#This Row],[50D EMA]]</f>
        <v>4.417590959240659E-3</v>
      </c>
      <c r="U446" s="2">
        <f>(Table2[[#This Row],[Close Price]]-Table2[[#This Row],[200D EMA]])/Table2[[#This Row],[200D EMA]]</f>
        <v>0.1048811942495593</v>
      </c>
      <c r="V446">
        <v>0.97754645700318299</v>
      </c>
      <c r="W446">
        <v>172.16</v>
      </c>
      <c r="X446">
        <v>177.52</v>
      </c>
      <c r="Y446">
        <v>176</v>
      </c>
      <c r="Z446">
        <v>182.47</v>
      </c>
      <c r="AA446">
        <v>176</v>
      </c>
      <c r="AB446">
        <v>182.06</v>
      </c>
      <c r="AC446" s="2">
        <f>(Table2[[#This Row],[Close Price]]/Table2[[#This Row],[Day Low]])-1</f>
        <v>2.5209107806691389E-2</v>
      </c>
      <c r="AD446" s="2">
        <f>(Table2[[#This Row],[Day High]]/Table2[[#This Row],[Close Price]])-1</f>
        <v>5.7790368271954939E-3</v>
      </c>
      <c r="AE446" s="2">
        <f>(Table2[[#This Row],[Close Price]]/Table2[[#This Row],[Current Week Low]])-1</f>
        <v>2.8409090909091717E-3</v>
      </c>
      <c r="AF446" s="2">
        <f>(Table2[[#This Row],[Current Week High]]/Table2[[#This Row],[Close Price]])-1</f>
        <v>3.3824362606232228E-2</v>
      </c>
      <c r="AG446" s="2">
        <f>(Table2[[#This Row],[Close Price]]/Table2[[#This Row],[Current Month Low]])-1</f>
        <v>2.8409090909091717E-3</v>
      </c>
      <c r="AH446" s="2">
        <f>(Table2[[#This Row],[Current Month High]]/Table2[[#This Row],[Close Price]])-1</f>
        <v>3.1501416430594897E-2</v>
      </c>
      <c r="AI446">
        <v>10.056657223796</v>
      </c>
      <c r="AJ446">
        <v>51.502145922746699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0.02</v>
      </c>
      <c r="AM446" t="s">
        <v>10296</v>
      </c>
      <c r="AN446">
        <v>-5.03</v>
      </c>
      <c r="AO446" t="s">
        <v>10295</v>
      </c>
      <c r="AP446">
        <v>6.8136346443597007E-2</v>
      </c>
      <c r="AQ446">
        <f>(Table2[[#This Row],[Sharpe Ratio]]-AVERAGE(Table2[Sharpe Ratio]))/_xlfn.STDEV.P(Table2[Sharpe Ratio])</f>
        <v>0.14071928965177793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-1.4378760082447899</v>
      </c>
      <c r="AS446">
        <f>_xlfn.RANK.AVG(Table2[[#This Row],[1Y Return vs Nifty Z-Score]],Table2[1Y Return vs Nifty Z-Score])</f>
        <v>455</v>
      </c>
      <c r="AT446">
        <f>_xlfn.RANK.AVG(Table2[[#This Row],[6M Return vs Nifty Z-Score]],Table2[6M Return vs Nifty Z-Score])</f>
        <v>538</v>
      </c>
      <c r="AU446">
        <f>_xlfn.RANK.AVG(Table2[[#This Row],[Sharpe Ratio Z-Score]],Table2[Sharpe Ratio Z-Score])</f>
        <v>292</v>
      </c>
      <c r="AV446">
        <f>(Table2[[#This Row],[Rank 1Y]]+Table2[[#This Row],[Rank 6M]]+Table2[[#This Row],[Rank Sharpe]])/3</f>
        <v>428.33333333333331</v>
      </c>
    </row>
    <row r="447" spans="1:48" x14ac:dyDescent="0.3">
      <c r="A447" t="s">
        <v>1261</v>
      </c>
      <c r="B447" t="s">
        <v>1262</v>
      </c>
      <c r="C447" t="s">
        <v>10262</v>
      </c>
      <c r="D447" t="s">
        <v>155</v>
      </c>
      <c r="E447">
        <v>9042.9017999999996</v>
      </c>
      <c r="F447">
        <v>482.7</v>
      </c>
      <c r="G447">
        <v>8.5997389553605004</v>
      </c>
      <c r="H447">
        <f>(Table2[[#This Row],[1Y Return vs Nifty]]-AVERAGE(Table2[1Y Return vs Nifty]))/_xlfn.STDEV.P(Table2[1Y Return vs Nifty])</f>
        <v>-0.40618944026279891</v>
      </c>
      <c r="I447">
        <v>2.4934331201308</v>
      </c>
      <c r="J447">
        <f>(Table2[[#This Row],[1M Return vs Nifty]]-AVERAGE(Table2[1M Return vs Nifty]))/_xlfn.STDEV.P(Table2[1M Return vs Nifty])</f>
        <v>4.5940316271808813E-2</v>
      </c>
      <c r="K447">
        <v>-20.809309844363401</v>
      </c>
      <c r="L447">
        <f>(Table2[[#This Row],[6M Return vs Nifty]]-AVERAGE(Table2[6M Return vs Nifty]))/_xlfn.STDEV.P(Table2[6M Return vs Nifty])</f>
        <v>-0.9049100149549113</v>
      </c>
      <c r="M447">
        <v>-2.03749523684654</v>
      </c>
      <c r="N447">
        <f>(Table2[[#This Row],[1W Return vs Nifty]]-AVERAGE(Table2[1W Return vs Nifty]))/_xlfn.STDEV.P(Table2[1W Return vs Nifty])</f>
        <v>-0.68725037610052719</v>
      </c>
      <c r="O447">
        <v>489.4</v>
      </c>
      <c r="P447">
        <v>473.16897372576199</v>
      </c>
      <c r="Q447">
        <v>423.86370148789399</v>
      </c>
      <c r="R447">
        <v>42.755292327630897</v>
      </c>
      <c r="S447" s="2">
        <f>(Table2[[#This Row],[Close Price]]-Table2[[#This Row],[20D EMA]])/Table2[[#This Row],[20D EMA]]</f>
        <v>-1.3690232938291764E-2</v>
      </c>
      <c r="T447" s="2">
        <f>(Table2[[#This Row],[Close Price]]-Table2[[#This Row],[50D EMA]])/Table2[[#This Row],[50D EMA]]</f>
        <v>2.0142965417174561E-2</v>
      </c>
      <c r="U447" s="2">
        <f>(Table2[[#This Row],[Close Price]]-Table2[[#This Row],[200D EMA]])/Table2[[#This Row],[200D EMA]]</f>
        <v>0.13880947650287631</v>
      </c>
      <c r="V447">
        <v>0.51256967372636797</v>
      </c>
      <c r="W447">
        <v>470.55</v>
      </c>
      <c r="X447">
        <v>480.4</v>
      </c>
      <c r="Y447">
        <v>481</v>
      </c>
      <c r="Z447">
        <v>506.75</v>
      </c>
      <c r="AA447">
        <v>481</v>
      </c>
      <c r="AB447">
        <v>493.7</v>
      </c>
      <c r="AC447" s="2">
        <f>(Table2[[#This Row],[Close Price]]/Table2[[#This Row],[Day Low]])-1</f>
        <v>2.5820847943895497E-2</v>
      </c>
      <c r="AD447" s="2">
        <f>(Table2[[#This Row],[Day High]]/Table2[[#This Row],[Close Price]])-1</f>
        <v>-4.7648643049513772E-3</v>
      </c>
      <c r="AE447" s="2">
        <f>(Table2[[#This Row],[Close Price]]/Table2[[#This Row],[Current Week Low]])-1</f>
        <v>3.5343035343036178E-3</v>
      </c>
      <c r="AF447" s="2">
        <f>(Table2[[#This Row],[Current Week High]]/Table2[[#This Row],[Close Price]])-1</f>
        <v>4.9823907188730088E-2</v>
      </c>
      <c r="AG447" s="2">
        <f>(Table2[[#This Row],[Close Price]]/Table2[[#This Row],[Current Month Low]])-1</f>
        <v>3.5343035343036178E-3</v>
      </c>
      <c r="AH447" s="2">
        <f>(Table2[[#This Row],[Current Month High]]/Table2[[#This Row],[Close Price]])-1</f>
        <v>2.2788481458462906E-2</v>
      </c>
      <c r="AI447">
        <v>13.424487259167099</v>
      </c>
      <c r="AJ447">
        <v>43.789097408400302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0.09</v>
      </c>
      <c r="AM447" t="s">
        <v>10296</v>
      </c>
      <c r="AN447">
        <v>-5.35</v>
      </c>
      <c r="AO447" t="s">
        <v>10295</v>
      </c>
      <c r="AP447">
        <v>8.9501899113394998E-2</v>
      </c>
      <c r="AQ447">
        <f>(Table2[[#This Row],[Sharpe Ratio]]-AVERAGE(Table2[Sharpe Ratio]))/_xlfn.STDEV.P(Table2[Sharpe Ratio])</f>
        <v>0.38772480510837648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-1.5646847099380521</v>
      </c>
      <c r="AS447">
        <f>_xlfn.RANK.AVG(Table2[[#This Row],[1Y Return vs Nifty Z-Score]],Table2[1Y Return vs Nifty Z-Score])</f>
        <v>443</v>
      </c>
      <c r="AT447">
        <f>_xlfn.RANK.AVG(Table2[[#This Row],[6M Return vs Nifty Z-Score]],Table2[6M Return vs Nifty Z-Score])</f>
        <v>614</v>
      </c>
      <c r="AU447">
        <f>_xlfn.RANK.AVG(Table2[[#This Row],[Sharpe Ratio Z-Score]],Table2[Sharpe Ratio Z-Score])</f>
        <v>236</v>
      </c>
      <c r="AV447">
        <f>(Table2[[#This Row],[Rank 1Y]]+Table2[[#This Row],[Rank 6M]]+Table2[[#This Row],[Rank Sharpe]])/3</f>
        <v>431</v>
      </c>
    </row>
    <row r="448" spans="1:48" x14ac:dyDescent="0.3">
      <c r="A448" t="s">
        <v>1567</v>
      </c>
      <c r="B448" t="s">
        <v>1568</v>
      </c>
      <c r="C448" t="s">
        <v>626</v>
      </c>
      <c r="D448" t="s">
        <v>465</v>
      </c>
      <c r="E448">
        <v>6026.3648724000004</v>
      </c>
      <c r="F448">
        <v>2004</v>
      </c>
      <c r="G448">
        <v>-2.4099902694559101</v>
      </c>
      <c r="H448">
        <f>(Table2[[#This Row],[1Y Return vs Nifty]]-AVERAGE(Table2[1Y Return vs Nifty]))/_xlfn.STDEV.P(Table2[1Y Return vs Nifty])</f>
        <v>-0.5607395636522069</v>
      </c>
      <c r="I448">
        <v>41.9619648873825</v>
      </c>
      <c r="J448">
        <f>(Table2[[#This Row],[1M Return vs Nifty]]-AVERAGE(Table2[1M Return vs Nifty]))/_xlfn.STDEV.P(Table2[1M Return vs Nifty])</f>
        <v>3.9475149924907256</v>
      </c>
      <c r="K448">
        <v>47.774981940900602</v>
      </c>
      <c r="L448">
        <f>(Table2[[#This Row],[6M Return vs Nifty]]-AVERAGE(Table2[6M Return vs Nifty]))/_xlfn.STDEV.P(Table2[6M Return vs Nifty])</f>
        <v>1.4503359144784853</v>
      </c>
      <c r="M448">
        <v>5.9426792115012104</v>
      </c>
      <c r="N448">
        <f>(Table2[[#This Row],[1W Return vs Nifty]]-AVERAGE(Table2[1W Return vs Nifty]))/_xlfn.STDEV.P(Table2[1W Return vs Nifty])</f>
        <v>1.0177869053981874</v>
      </c>
      <c r="O448">
        <v>1875.26</v>
      </c>
      <c r="P448">
        <v>1686.1671914147801</v>
      </c>
      <c r="Q448">
        <v>1466.80804218752</v>
      </c>
      <c r="R448">
        <v>62.094427549050899</v>
      </c>
      <c r="S448" s="2">
        <f>(Table2[[#This Row],[Close Price]]-Table2[[#This Row],[20D EMA]])/Table2[[#This Row],[20D EMA]]</f>
        <v>6.8651813615178706E-2</v>
      </c>
      <c r="T448" s="2">
        <f>(Table2[[#This Row],[Close Price]]-Table2[[#This Row],[50D EMA]])/Table2[[#This Row],[50D EMA]]</f>
        <v>0.1884942431589729</v>
      </c>
      <c r="U448" s="2">
        <f>(Table2[[#This Row],[Close Price]]-Table2[[#This Row],[200D EMA]])/Table2[[#This Row],[200D EMA]]</f>
        <v>0.36623194198699671</v>
      </c>
      <c r="V448">
        <v>1.1651724468295399</v>
      </c>
      <c r="W448">
        <v>1937.15</v>
      </c>
      <c r="X448">
        <v>2069</v>
      </c>
      <c r="Y448">
        <v>1985.7</v>
      </c>
      <c r="Z448">
        <v>2131.9499999999998</v>
      </c>
      <c r="AA448">
        <v>1985.7</v>
      </c>
      <c r="AB448">
        <v>2089.9499999999998</v>
      </c>
      <c r="AC448" s="2">
        <f>(Table2[[#This Row],[Close Price]]/Table2[[#This Row],[Day Low]])-1</f>
        <v>3.4509459773378381E-2</v>
      </c>
      <c r="AD448" s="2">
        <f>(Table2[[#This Row],[Day High]]/Table2[[#This Row],[Close Price]])-1</f>
        <v>3.2435129740518986E-2</v>
      </c>
      <c r="AE448" s="2">
        <f>(Table2[[#This Row],[Close Price]]/Table2[[#This Row],[Current Week Low]])-1</f>
        <v>9.2158936395225766E-3</v>
      </c>
      <c r="AF448" s="2">
        <f>(Table2[[#This Row],[Current Week High]]/Table2[[#This Row],[Close Price]])-1</f>
        <v>6.3847305389221454E-2</v>
      </c>
      <c r="AG448" s="2">
        <f>(Table2[[#This Row],[Close Price]]/Table2[[#This Row],[Current Month Low]])-1</f>
        <v>9.2158936395225766E-3</v>
      </c>
      <c r="AH448" s="2">
        <f>(Table2[[#This Row],[Current Month High]]/Table2[[#This Row],[Close Price]])-1</f>
        <v>4.2889221556886126E-2</v>
      </c>
      <c r="AI448">
        <v>6.38473053892214</v>
      </c>
      <c r="AJ448">
        <v>86.983904828551402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0.18</v>
      </c>
      <c r="AM448" t="s">
        <v>10296</v>
      </c>
      <c r="AN448">
        <v>2.66</v>
      </c>
      <c r="AO448" t="s">
        <v>10296</v>
      </c>
      <c r="AP448">
        <v>-0.118699985844317</v>
      </c>
      <c r="AQ448">
        <f>(Table2[[#This Row],[Sharpe Ratio]]-AVERAGE(Table2[Sharpe Ratio]))/_xlfn.STDEV.P(Table2[Sharpe Ratio])</f>
        <v>-2.0192812156491162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3.8356170330660753</v>
      </c>
      <c r="AS448">
        <f>_xlfn.RANK.AVG(Table2[[#This Row],[1Y Return vs Nifty Z-Score]],Table2[1Y Return vs Nifty Z-Score])</f>
        <v>514</v>
      </c>
      <c r="AT448">
        <f>_xlfn.RANK.AVG(Table2[[#This Row],[6M Return vs Nifty Z-Score]],Table2[6M Return vs Nifty Z-Score])</f>
        <v>61</v>
      </c>
      <c r="AU448">
        <f>_xlfn.RANK.AVG(Table2[[#This Row],[Sharpe Ratio Z-Score]],Table2[Sharpe Ratio Z-Score])</f>
        <v>727</v>
      </c>
      <c r="AV448">
        <f>(Table2[[#This Row],[Rank 1Y]]+Table2[[#This Row],[Rank 6M]]+Table2[[#This Row],[Rank Sharpe]])/3</f>
        <v>434</v>
      </c>
    </row>
    <row r="449" spans="1:48" x14ac:dyDescent="0.3">
      <c r="A449" t="s">
        <v>1131</v>
      </c>
      <c r="B449" t="s">
        <v>1132</v>
      </c>
      <c r="C449" t="s">
        <v>10261</v>
      </c>
      <c r="D449" t="s">
        <v>524</v>
      </c>
      <c r="E449">
        <v>10811.18307279</v>
      </c>
      <c r="F449">
        <v>1695.45</v>
      </c>
      <c r="G449">
        <v>-1.8388053989544</v>
      </c>
      <c r="H449">
        <f>(Table2[[#This Row],[1Y Return vs Nifty]]-AVERAGE(Table2[1Y Return vs Nifty]))/_xlfn.STDEV.P(Table2[1Y Return vs Nifty])</f>
        <v>-0.55272150158986377</v>
      </c>
      <c r="I449">
        <v>0.82636961532891096</v>
      </c>
      <c r="J449">
        <f>(Table2[[#This Row],[1M Return vs Nifty]]-AVERAGE(Table2[1M Return vs Nifty]))/_xlfn.STDEV.P(Table2[1M Return vs Nifty])</f>
        <v>-0.11885357047166822</v>
      </c>
      <c r="K449">
        <v>2.3214432178964901</v>
      </c>
      <c r="L449">
        <f>(Table2[[#This Row],[6M Return vs Nifty]]-AVERAGE(Table2[6M Return vs Nifty]))/_xlfn.STDEV.P(Table2[6M Return vs Nifty])</f>
        <v>-0.1105792640420334</v>
      </c>
      <c r="M449">
        <v>0.22968075923495401</v>
      </c>
      <c r="N449">
        <f>(Table2[[#This Row],[1W Return vs Nifty]]-AVERAGE(Table2[1W Return vs Nifty]))/_xlfn.STDEV.P(Table2[1W Return vs Nifty])</f>
        <v>-0.20284748214646273</v>
      </c>
      <c r="O449">
        <v>1583.7</v>
      </c>
      <c r="P449">
        <v>1541.4390814702499</v>
      </c>
      <c r="Q449">
        <v>1463.54115160538</v>
      </c>
      <c r="R449">
        <v>76.937066147901405</v>
      </c>
      <c r="S449" s="2">
        <f>(Table2[[#This Row],[Close Price]]-Table2[[#This Row],[20D EMA]])/Table2[[#This Row],[20D EMA]]</f>
        <v>7.0562606554271642E-2</v>
      </c>
      <c r="T449" s="2">
        <f>(Table2[[#This Row],[Close Price]]-Table2[[#This Row],[50D EMA]])/Table2[[#This Row],[50D EMA]]</f>
        <v>9.9913723728122947E-2</v>
      </c>
      <c r="U449" s="2">
        <f>(Table2[[#This Row],[Close Price]]-Table2[[#This Row],[200D EMA]])/Table2[[#This Row],[200D EMA]]</f>
        <v>0.15845734719535268</v>
      </c>
      <c r="V449">
        <v>1.55059818396538</v>
      </c>
      <c r="W449">
        <v>1666.35</v>
      </c>
      <c r="X449">
        <v>1698</v>
      </c>
      <c r="Y449">
        <v>1554.1</v>
      </c>
      <c r="Z449">
        <v>1817.2</v>
      </c>
      <c r="AA449">
        <v>1652.7</v>
      </c>
      <c r="AB449">
        <v>1817.2</v>
      </c>
      <c r="AC449" s="2">
        <f>(Table2[[#This Row],[Close Price]]/Table2[[#This Row],[Day Low]])-1</f>
        <v>1.7463318030425778E-2</v>
      </c>
      <c r="AD449" s="2">
        <f>(Table2[[#This Row],[Day High]]/Table2[[#This Row],[Close Price]])-1</f>
        <v>1.5040254799609798E-3</v>
      </c>
      <c r="AE449" s="2">
        <f>(Table2[[#This Row],[Close Price]]/Table2[[#This Row],[Current Week Low]])-1</f>
        <v>9.0952963129785847E-2</v>
      </c>
      <c r="AF449" s="2">
        <f>(Table2[[#This Row],[Current Week High]]/Table2[[#This Row],[Close Price]])-1</f>
        <v>7.1809843994219857E-2</v>
      </c>
      <c r="AG449" s="2">
        <f>(Table2[[#This Row],[Close Price]]/Table2[[#This Row],[Current Month Low]])-1</f>
        <v>2.5866763477945254E-2</v>
      </c>
      <c r="AH449" s="2">
        <f>(Table2[[#This Row],[Current Month High]]/Table2[[#This Row],[Close Price]])-1</f>
        <v>7.1809843994219857E-2</v>
      </c>
      <c r="AI449">
        <v>7.1809843994219804</v>
      </c>
      <c r="AJ449">
        <v>39.773289365210204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0.08</v>
      </c>
      <c r="AM449" t="s">
        <v>10296</v>
      </c>
      <c r="AN449">
        <v>8.9499999999999993</v>
      </c>
      <c r="AO449" t="s">
        <v>10296</v>
      </c>
      <c r="AP449">
        <v>2.3924170517525999E-2</v>
      </c>
      <c r="AQ449">
        <f>(Table2[[#This Row],[Sharpe Ratio]]-AVERAGE(Table2[Sharpe Ratio]))/_xlfn.STDEV.P(Table2[Sharpe Ratio])</f>
        <v>-0.37041428469821991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-1.3554161029482481</v>
      </c>
      <c r="AS449">
        <f>_xlfn.RANK.AVG(Table2[[#This Row],[1Y Return vs Nifty Z-Score]],Table2[1Y Return vs Nifty Z-Score])</f>
        <v>509</v>
      </c>
      <c r="AT449">
        <f>_xlfn.RANK.AVG(Table2[[#This Row],[6M Return vs Nifty Z-Score]],Table2[6M Return vs Nifty Z-Score])</f>
        <v>359</v>
      </c>
      <c r="AU449">
        <f>_xlfn.RANK.AVG(Table2[[#This Row],[Sharpe Ratio Z-Score]],Table2[Sharpe Ratio Z-Score])</f>
        <v>435</v>
      </c>
      <c r="AV449">
        <f>(Table2[[#This Row],[Rank 1Y]]+Table2[[#This Row],[Rank 6M]]+Table2[[#This Row],[Rank Sharpe]])/3</f>
        <v>434.33333333333331</v>
      </c>
    </row>
    <row r="450" spans="1:48" x14ac:dyDescent="0.3">
      <c r="A450" t="s">
        <v>1569</v>
      </c>
      <c r="B450" t="s">
        <v>1570</v>
      </c>
      <c r="C450" t="s">
        <v>10260</v>
      </c>
      <c r="D450" t="s">
        <v>133</v>
      </c>
      <c r="E450">
        <v>6017.7749999999996</v>
      </c>
      <c r="F450">
        <v>211.15</v>
      </c>
      <c r="G450">
        <v>58.801781394312897</v>
      </c>
      <c r="H450">
        <f>(Table2[[#This Row],[1Y Return vs Nifty]]-AVERAGE(Table2[1Y Return vs Nifty]))/_xlfn.STDEV.P(Table2[1Y Return vs Nifty])</f>
        <v>0.29852651549857151</v>
      </c>
      <c r="I450">
        <v>10.9021608535865</v>
      </c>
      <c r="J450">
        <f>(Table2[[#This Row],[1M Return vs Nifty]]-AVERAGE(Table2[1M Return vs Nifty]))/_xlfn.STDEV.P(Table2[1M Return vs Nifty])</f>
        <v>0.87716655436794411</v>
      </c>
      <c r="K450">
        <v>-24.1993357020629</v>
      </c>
      <c r="L450">
        <f>(Table2[[#This Row],[6M Return vs Nifty]]-AVERAGE(Table2[6M Return vs Nifty]))/_xlfn.STDEV.P(Table2[6M Return vs Nifty])</f>
        <v>-1.0213265353298613</v>
      </c>
      <c r="M450">
        <v>-2.24765426079456</v>
      </c>
      <c r="N450">
        <f>(Table2[[#This Row],[1W Return vs Nifty]]-AVERAGE(Table2[1W Return vs Nifty]))/_xlfn.STDEV.P(Table2[1W Return vs Nifty])</f>
        <v>-0.73215277431175252</v>
      </c>
      <c r="O450">
        <v>213.87</v>
      </c>
      <c r="P450">
        <v>207.56515749488099</v>
      </c>
      <c r="Q450">
        <v>184.56320852776099</v>
      </c>
      <c r="R450">
        <v>40.365106508463697</v>
      </c>
      <c r="S450" s="2">
        <f>(Table2[[#This Row],[Close Price]]-Table2[[#This Row],[20D EMA]])/Table2[[#This Row],[20D EMA]]</f>
        <v>-1.2718006265488375E-2</v>
      </c>
      <c r="T450" s="2">
        <f>(Table2[[#This Row],[Close Price]]-Table2[[#This Row],[50D EMA]])/Table2[[#This Row],[50D EMA]]</f>
        <v>1.7270926143793778E-2</v>
      </c>
      <c r="U450" s="2">
        <f>(Table2[[#This Row],[Close Price]]-Table2[[#This Row],[200D EMA]])/Table2[[#This Row],[200D EMA]]</f>
        <v>0.1440524993270258</v>
      </c>
      <c r="V450">
        <v>1.0226032879245199</v>
      </c>
      <c r="W450">
        <v>207</v>
      </c>
      <c r="X450">
        <v>214.25</v>
      </c>
      <c r="Y450">
        <v>210.12</v>
      </c>
      <c r="Z450">
        <v>224.55</v>
      </c>
      <c r="AA450">
        <v>210.12</v>
      </c>
      <c r="AB450">
        <v>219.03</v>
      </c>
      <c r="AC450" s="2">
        <f>(Table2[[#This Row],[Close Price]]/Table2[[#This Row],[Day Low]])-1</f>
        <v>2.0048309178744006E-2</v>
      </c>
      <c r="AD450" s="2">
        <f>(Table2[[#This Row],[Day High]]/Table2[[#This Row],[Close Price]])-1</f>
        <v>1.468150603836138E-2</v>
      </c>
      <c r="AE450" s="2">
        <f>(Table2[[#This Row],[Close Price]]/Table2[[#This Row],[Current Week Low]])-1</f>
        <v>4.9019607843137081E-3</v>
      </c>
      <c r="AF450" s="2">
        <f>(Table2[[#This Row],[Current Week High]]/Table2[[#This Row],[Close Price]])-1</f>
        <v>6.3461993843239473E-2</v>
      </c>
      <c r="AG450" s="2">
        <f>(Table2[[#This Row],[Close Price]]/Table2[[#This Row],[Current Month Low]])-1</f>
        <v>4.9019607843137081E-3</v>
      </c>
      <c r="AH450" s="2">
        <f>(Table2[[#This Row],[Current Month High]]/Table2[[#This Row],[Close Price]])-1</f>
        <v>3.7319441155576616E-2</v>
      </c>
      <c r="AI450">
        <v>25.479516931091599</v>
      </c>
      <c r="AJ450">
        <v>96.968283582089498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-0.05</v>
      </c>
      <c r="AM450" t="s">
        <v>10295</v>
      </c>
      <c r="AN450">
        <v>-10.49</v>
      </c>
      <c r="AO450" t="s">
        <v>10295</v>
      </c>
      <c r="AP450">
        <v>2.1737326394733001E-2</v>
      </c>
      <c r="AQ450">
        <f>(Table2[[#This Row],[Sharpe Ratio]]-AVERAGE(Table2[Sharpe Ratio]))/_xlfn.STDEV.P(Table2[Sharpe Ratio])</f>
        <v>-0.3956962218482607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-0.97348246162335894</v>
      </c>
      <c r="AS450">
        <f>_xlfn.RANK.AVG(Table2[[#This Row],[1Y Return vs Nifty Z-Score]],Table2[1Y Return vs Nifty Z-Score])</f>
        <v>212</v>
      </c>
      <c r="AT450">
        <f>_xlfn.RANK.AVG(Table2[[#This Row],[6M Return vs Nifty Z-Score]],Table2[6M Return vs Nifty Z-Score])</f>
        <v>645</v>
      </c>
      <c r="AU450">
        <f>_xlfn.RANK.AVG(Table2[[#This Row],[Sharpe Ratio Z-Score]],Table2[Sharpe Ratio Z-Score])</f>
        <v>447</v>
      </c>
      <c r="AV450">
        <f>(Table2[[#This Row],[Rank 1Y]]+Table2[[#This Row],[Rank 6M]]+Table2[[#This Row],[Rank Sharpe]])/3</f>
        <v>434.66666666666669</v>
      </c>
    </row>
    <row r="451" spans="1:48" x14ac:dyDescent="0.3">
      <c r="A451" t="s">
        <v>1808</v>
      </c>
      <c r="B451" t="s">
        <v>1809</v>
      </c>
      <c r="C451" t="s">
        <v>10251</v>
      </c>
      <c r="D451" t="s">
        <v>295</v>
      </c>
      <c r="E451">
        <v>4131.1238931999997</v>
      </c>
      <c r="F451">
        <v>1543</v>
      </c>
      <c r="G451">
        <v>11.444320397506999</v>
      </c>
      <c r="H451">
        <f>(Table2[[#This Row],[1Y Return vs Nifty]]-AVERAGE(Table2[1Y Return vs Nifty]))/_xlfn.STDEV.P(Table2[1Y Return vs Nifty])</f>
        <v>-0.36625835713642962</v>
      </c>
      <c r="I451">
        <v>5.6770679083903097</v>
      </c>
      <c r="J451">
        <f>(Table2[[#This Row],[1M Return vs Nifty]]-AVERAGE(Table2[1M Return vs Nifty]))/_xlfn.STDEV.P(Table2[1M Return vs Nifty])</f>
        <v>0.36065151306654575</v>
      </c>
      <c r="K451">
        <v>-18.0865427109687</v>
      </c>
      <c r="L451">
        <f>(Table2[[#This Row],[6M Return vs Nifty]]-AVERAGE(Table2[6M Return vs Nifty]))/_xlfn.STDEV.P(Table2[6M Return vs Nifty])</f>
        <v>-0.81140775604406334</v>
      </c>
      <c r="M451">
        <v>-3.0011189407388099</v>
      </c>
      <c r="N451">
        <f>(Table2[[#This Row],[1W Return vs Nifty]]-AVERAGE(Table2[1W Return vs Nifty]))/_xlfn.STDEV.P(Table2[1W Return vs Nifty])</f>
        <v>-0.89313739662955527</v>
      </c>
      <c r="O451">
        <v>1480.35</v>
      </c>
      <c r="P451">
        <v>1415.83108020552</v>
      </c>
      <c r="Q451">
        <v>1317.7588106717899</v>
      </c>
      <c r="R451">
        <v>69.789361202627902</v>
      </c>
      <c r="S451" s="2">
        <f>(Table2[[#This Row],[Close Price]]-Table2[[#This Row],[20D EMA]])/Table2[[#This Row],[20D EMA]]</f>
        <v>4.2321072719289421E-2</v>
      </c>
      <c r="T451" s="2">
        <f>(Table2[[#This Row],[Close Price]]-Table2[[#This Row],[50D EMA]])/Table2[[#This Row],[50D EMA]]</f>
        <v>8.9819274045050843E-2</v>
      </c>
      <c r="U451" s="2">
        <f>(Table2[[#This Row],[Close Price]]-Table2[[#This Row],[200D EMA]])/Table2[[#This Row],[200D EMA]]</f>
        <v>0.17092747739882896</v>
      </c>
      <c r="V451">
        <v>1.4472470018794299</v>
      </c>
      <c r="W451">
        <v>1489.8</v>
      </c>
      <c r="X451">
        <v>1538.4</v>
      </c>
      <c r="Y451">
        <v>1500.6</v>
      </c>
      <c r="Z451">
        <v>1628</v>
      </c>
      <c r="AA451">
        <v>1534</v>
      </c>
      <c r="AB451">
        <v>1628</v>
      </c>
      <c r="AC451" s="2">
        <f>(Table2[[#This Row],[Close Price]]/Table2[[#This Row],[Day Low]])-1</f>
        <v>3.5709491206873389E-2</v>
      </c>
      <c r="AD451" s="2">
        <f>(Table2[[#This Row],[Day High]]/Table2[[#This Row],[Close Price]])-1</f>
        <v>-2.9812054439403157E-3</v>
      </c>
      <c r="AE451" s="2">
        <f>(Table2[[#This Row],[Close Price]]/Table2[[#This Row],[Current Week Low]])-1</f>
        <v>2.8255364520858306E-2</v>
      </c>
      <c r="AF451" s="2">
        <f>(Table2[[#This Row],[Current Week High]]/Table2[[#This Row],[Close Price]])-1</f>
        <v>5.5087491898898167E-2</v>
      </c>
      <c r="AG451" s="2">
        <f>(Table2[[#This Row],[Close Price]]/Table2[[#This Row],[Current Month Low]])-1</f>
        <v>5.8670143415906484E-3</v>
      </c>
      <c r="AH451" s="2">
        <f>(Table2[[#This Row],[Current Month High]]/Table2[[#This Row],[Close Price]])-1</f>
        <v>5.5087491898898167E-2</v>
      </c>
      <c r="AI451">
        <v>18.143227478937099</v>
      </c>
      <c r="AJ451">
        <v>63.2804232804232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-7.0000000000000007E-2</v>
      </c>
      <c r="AM451" t="s">
        <v>10295</v>
      </c>
      <c r="AN451">
        <v>3.08</v>
      </c>
      <c r="AO451" t="s">
        <v>10296</v>
      </c>
      <c r="AP451">
        <v>6.9564686552277002E-2</v>
      </c>
      <c r="AQ451">
        <f>(Table2[[#This Row],[Sharpe Ratio]]-AVERAGE(Table2[Sharpe Ratio]))/_xlfn.STDEV.P(Table2[Sharpe Ratio])</f>
        <v>0.15723222007976353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-1.5529197766637388</v>
      </c>
      <c r="AS451">
        <f>_xlfn.RANK.AVG(Table2[[#This Row],[1Y Return vs Nifty Z-Score]],Table2[1Y Return vs Nifty Z-Score])</f>
        <v>422</v>
      </c>
      <c r="AT451">
        <f>_xlfn.RANK.AVG(Table2[[#This Row],[6M Return vs Nifty Z-Score]],Table2[6M Return vs Nifty Z-Score])</f>
        <v>593</v>
      </c>
      <c r="AU451">
        <f>_xlfn.RANK.AVG(Table2[[#This Row],[Sharpe Ratio Z-Score]],Table2[Sharpe Ratio Z-Score])</f>
        <v>290</v>
      </c>
      <c r="AV451">
        <f>(Table2[[#This Row],[Rank 1Y]]+Table2[[#This Row],[Rank 6M]]+Table2[[#This Row],[Rank Sharpe]])/3</f>
        <v>435</v>
      </c>
    </row>
    <row r="452" spans="1:48" x14ac:dyDescent="0.3">
      <c r="A452" t="s">
        <v>1302</v>
      </c>
      <c r="B452" t="s">
        <v>1303</v>
      </c>
      <c r="C452" t="s">
        <v>10262</v>
      </c>
      <c r="D452" t="s">
        <v>413</v>
      </c>
      <c r="E452">
        <v>8700.5714323600005</v>
      </c>
      <c r="F452">
        <v>649.29999999999995</v>
      </c>
      <c r="G452">
        <v>4.82738132878616</v>
      </c>
      <c r="H452">
        <f>(Table2[[#This Row],[1Y Return vs Nifty]]-AVERAGE(Table2[1Y Return vs Nifty]))/_xlfn.STDEV.P(Table2[1Y Return vs Nifty])</f>
        <v>-0.45914427000937341</v>
      </c>
      <c r="I452">
        <v>-6.0533381857033399</v>
      </c>
      <c r="J452">
        <f>(Table2[[#This Row],[1M Return vs Nifty]]-AVERAGE(Table2[1M Return vs Nifty]))/_xlfn.STDEV.P(Table2[1M Return vs Nifty])</f>
        <v>-0.79893191477340808</v>
      </c>
      <c r="K452">
        <v>-51.041255220971699</v>
      </c>
      <c r="L452">
        <f>(Table2[[#This Row],[6M Return vs Nifty]]-AVERAGE(Table2[6M Return vs Nifty]))/_xlfn.STDEV.P(Table2[6M Return vs Nifty])</f>
        <v>-1.943102062049991</v>
      </c>
      <c r="M452">
        <v>-0.49313255668714201</v>
      </c>
      <c r="N452">
        <f>(Table2[[#This Row],[1W Return vs Nifty]]-AVERAGE(Table2[1W Return vs Nifty]))/_xlfn.STDEV.P(Table2[1W Return vs Nifty])</f>
        <v>-0.35728316011162908</v>
      </c>
      <c r="O452">
        <v>651.48</v>
      </c>
      <c r="P452">
        <v>685.30825139262697</v>
      </c>
      <c r="Q452">
        <v>746.25367907071598</v>
      </c>
      <c r="R452">
        <v>49.8361093200282</v>
      </c>
      <c r="S452" s="2">
        <f>(Table2[[#This Row],[Close Price]]-Table2[[#This Row],[20D EMA]])/Table2[[#This Row],[20D EMA]]</f>
        <v>-3.3462270522503588E-3</v>
      </c>
      <c r="T452" s="2">
        <f>(Table2[[#This Row],[Close Price]]-Table2[[#This Row],[50D EMA]])/Table2[[#This Row],[50D EMA]]</f>
        <v>-5.2543145831753832E-2</v>
      </c>
      <c r="U452" s="2">
        <f>(Table2[[#This Row],[Close Price]]-Table2[[#This Row],[200D EMA]])/Table2[[#This Row],[200D EMA]]</f>
        <v>-0.12992053746582408</v>
      </c>
      <c r="V452">
        <v>1.0671127930954201</v>
      </c>
      <c r="W452">
        <v>636.54999999999995</v>
      </c>
      <c r="X452">
        <v>648.95000000000005</v>
      </c>
      <c r="Y452">
        <v>622</v>
      </c>
      <c r="Z452">
        <v>675</v>
      </c>
      <c r="AA452">
        <v>640.65</v>
      </c>
      <c r="AB452">
        <v>655.75</v>
      </c>
      <c r="AC452" s="2">
        <f>(Table2[[#This Row],[Close Price]]/Table2[[#This Row],[Day Low]])-1</f>
        <v>2.0029848401539541E-2</v>
      </c>
      <c r="AD452" s="2">
        <f>(Table2[[#This Row],[Day High]]/Table2[[#This Row],[Close Price]])-1</f>
        <v>-5.3904204527943644E-4</v>
      </c>
      <c r="AE452" s="2">
        <f>(Table2[[#This Row],[Close Price]]/Table2[[#This Row],[Current Week Low]])-1</f>
        <v>4.3890675241157417E-2</v>
      </c>
      <c r="AF452" s="2">
        <f>(Table2[[#This Row],[Current Week High]]/Table2[[#This Row],[Close Price]])-1</f>
        <v>3.958108732481147E-2</v>
      </c>
      <c r="AG452" s="2">
        <f>(Table2[[#This Row],[Close Price]]/Table2[[#This Row],[Current Month Low]])-1</f>
        <v>1.3501912120502668E-2</v>
      </c>
      <c r="AH452" s="2">
        <f>(Table2[[#This Row],[Current Month High]]/Table2[[#This Row],[Close Price]])-1</f>
        <v>9.9337748344372478E-3</v>
      </c>
      <c r="AI452">
        <v>68.951178191898904</v>
      </c>
      <c r="AJ452">
        <v>38.134241038187398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-0.21</v>
      </c>
      <c r="AM452" t="s">
        <v>10295</v>
      </c>
      <c r="AN452">
        <v>1.94</v>
      </c>
      <c r="AO452" t="s">
        <v>10296</v>
      </c>
      <c r="AP452">
        <v>0.14925580141181999</v>
      </c>
      <c r="AQ452">
        <f>(Table2[[#This Row],[Sharpe Ratio]]-AVERAGE(Table2[Sharpe Ratio]))/_xlfn.STDEV.P(Table2[Sharpe Ratio])</f>
        <v>1.0785350858379525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467</v>
      </c>
      <c r="AT452">
        <f>_xlfn.RANK.AVG(Table2[[#This Row],[6M Return vs Nifty Z-Score]],Table2[6M Return vs Nifty Z-Score])</f>
        <v>731</v>
      </c>
      <c r="AU452">
        <f>_xlfn.RANK.AVG(Table2[[#This Row],[Sharpe Ratio Z-Score]],Table2[Sharpe Ratio Z-Score])</f>
        <v>108</v>
      </c>
      <c r="AV452">
        <f>(Table2[[#This Row],[Rank 1Y]]+Table2[[#This Row],[Rank 6M]]+Table2[[#This Row],[Rank Sharpe]])/3</f>
        <v>435.33333333333331</v>
      </c>
    </row>
    <row r="453" spans="1:48" x14ac:dyDescent="0.3">
      <c r="A453" t="s">
        <v>215</v>
      </c>
      <c r="B453" t="s">
        <v>216</v>
      </c>
      <c r="C453" t="s">
        <v>10257</v>
      </c>
      <c r="D453" t="s">
        <v>62</v>
      </c>
      <c r="E453">
        <v>124863.8610951</v>
      </c>
      <c r="F453">
        <v>1546.2</v>
      </c>
      <c r="G453">
        <v>4.4743461636580202</v>
      </c>
      <c r="H453">
        <f>(Table2[[#This Row],[1Y Return vs Nifty]]-AVERAGE(Table2[1Y Return vs Nifty]))/_xlfn.STDEV.P(Table2[1Y Return vs Nifty])</f>
        <v>-0.46410003478952533</v>
      </c>
      <c r="I453">
        <v>0.36305173588357098</v>
      </c>
      <c r="J453">
        <f>(Table2[[#This Row],[1M Return vs Nifty]]-AVERAGE(Table2[1M Return vs Nifty]))/_xlfn.STDEV.P(Table2[1M Return vs Nifty])</f>
        <v>-0.16465383778698975</v>
      </c>
      <c r="K453">
        <v>-3.8453575684048902</v>
      </c>
      <c r="L453">
        <f>(Table2[[#This Row],[6M Return vs Nifty]]-AVERAGE(Table2[6M Return vs Nifty]))/_xlfn.STDEV.P(Table2[6M Return vs Nifty])</f>
        <v>-0.3223527193259107</v>
      </c>
      <c r="M453">
        <v>1.0696474436039201</v>
      </c>
      <c r="N453">
        <f>(Table2[[#This Row],[1W Return vs Nifty]]-AVERAGE(Table2[1W Return vs Nifty]))/_xlfn.STDEV.P(Table2[1W Return vs Nifty])</f>
        <v>-2.3380915176554683E-2</v>
      </c>
      <c r="O453">
        <v>1519.53</v>
      </c>
      <c r="P453">
        <v>1498.4462358041301</v>
      </c>
      <c r="Q453">
        <v>1386.8991907212101</v>
      </c>
      <c r="R453">
        <v>60.1367612724979</v>
      </c>
      <c r="S453" s="2">
        <f>(Table2[[#This Row],[Close Price]]-Table2[[#This Row],[20D EMA]])/Table2[[#This Row],[20D EMA]]</f>
        <v>1.7551479733865123E-2</v>
      </c>
      <c r="T453" s="2">
        <f>(Table2[[#This Row],[Close Price]]-Table2[[#This Row],[50D EMA]])/Table2[[#This Row],[50D EMA]]</f>
        <v>3.1868853920036216E-2</v>
      </c>
      <c r="U453" s="2">
        <f>(Table2[[#This Row],[Close Price]]-Table2[[#This Row],[200D EMA]])/Table2[[#This Row],[200D EMA]]</f>
        <v>0.11486113074732633</v>
      </c>
      <c r="V453">
        <v>1.06982138562979</v>
      </c>
      <c r="W453">
        <v>1523.7</v>
      </c>
      <c r="X453">
        <v>1535.9</v>
      </c>
      <c r="Y453">
        <v>1523.55</v>
      </c>
      <c r="Z453">
        <v>1589</v>
      </c>
      <c r="AA453">
        <v>1535.55</v>
      </c>
      <c r="AB453">
        <v>1552.5</v>
      </c>
      <c r="AC453" s="2">
        <f>(Table2[[#This Row],[Close Price]]/Table2[[#This Row],[Day Low]])-1</f>
        <v>1.476668635558176E-2</v>
      </c>
      <c r="AD453" s="2">
        <f>(Table2[[#This Row],[Day High]]/Table2[[#This Row],[Close Price]])-1</f>
        <v>-6.6614926917604178E-3</v>
      </c>
      <c r="AE453" s="2">
        <f>(Table2[[#This Row],[Close Price]]/Table2[[#This Row],[Current Week Low]])-1</f>
        <v>1.486659446687022E-2</v>
      </c>
      <c r="AF453" s="2">
        <f>(Table2[[#This Row],[Current Week High]]/Table2[[#This Row],[Close Price]])-1</f>
        <v>2.768076574828604E-2</v>
      </c>
      <c r="AG453" s="2">
        <f>(Table2[[#This Row],[Close Price]]/Table2[[#This Row],[Current Month Low]])-1</f>
        <v>6.9356256715835674E-3</v>
      </c>
      <c r="AH453" s="2">
        <f>(Table2[[#This Row],[Current Month High]]/Table2[[#This Row],[Close Price]])-1</f>
        <v>4.0745052386494951E-3</v>
      </c>
      <c r="AI453">
        <v>3.4794981244340799</v>
      </c>
      <c r="AJ453">
        <v>36.590106007067099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-0.01</v>
      </c>
      <c r="AM453" t="s">
        <v>10295</v>
      </c>
      <c r="AN453">
        <v>1.91</v>
      </c>
      <c r="AO453" t="s">
        <v>10296</v>
      </c>
      <c r="AP453">
        <v>3.2466150485486997E-2</v>
      </c>
      <c r="AQ453">
        <f>(Table2[[#This Row],[Sharpe Ratio]]-AVERAGE(Table2[Sharpe Ratio]))/_xlfn.STDEV.P(Table2[Sharpe Ratio])</f>
        <v>-0.27166110954686101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-1.2461486166258415</v>
      </c>
      <c r="AS453">
        <f>_xlfn.RANK.AVG(Table2[[#This Row],[1Y Return vs Nifty Z-Score]],Table2[1Y Return vs Nifty Z-Score])</f>
        <v>470</v>
      </c>
      <c r="AT453">
        <f>_xlfn.RANK.AVG(Table2[[#This Row],[6M Return vs Nifty Z-Score]],Table2[6M Return vs Nifty Z-Score])</f>
        <v>428</v>
      </c>
      <c r="AU453">
        <f>_xlfn.RANK.AVG(Table2[[#This Row],[Sharpe Ratio Z-Score]],Table2[Sharpe Ratio Z-Score])</f>
        <v>409</v>
      </c>
      <c r="AV453">
        <f>(Table2[[#This Row],[Rank 1Y]]+Table2[[#This Row],[Rank 6M]]+Table2[[#This Row],[Rank Sharpe]])/3</f>
        <v>435.66666666666669</v>
      </c>
    </row>
    <row r="454" spans="1:48" x14ac:dyDescent="0.3">
      <c r="A454" t="s">
        <v>588</v>
      </c>
      <c r="B454" t="s">
        <v>589</v>
      </c>
      <c r="C454" t="s">
        <v>10257</v>
      </c>
      <c r="D454" t="s">
        <v>292</v>
      </c>
      <c r="E454">
        <v>32816.490080399999</v>
      </c>
      <c r="F454">
        <v>1222</v>
      </c>
      <c r="G454">
        <v>53.0421652812391</v>
      </c>
      <c r="H454">
        <f>(Table2[[#This Row],[1Y Return vs Nifty]]-AVERAGE(Table2[1Y Return vs Nifty]))/_xlfn.STDEV.P(Table2[1Y Return vs Nifty])</f>
        <v>0.21767535533154922</v>
      </c>
      <c r="I454">
        <v>-6.0330161252231296</v>
      </c>
      <c r="J454">
        <f>(Table2[[#This Row],[1M Return vs Nifty]]-AVERAGE(Table2[1M Return vs Nifty]))/_xlfn.STDEV.P(Table2[1M Return vs Nifty])</f>
        <v>-0.79692302229659284</v>
      </c>
      <c r="K454">
        <v>-13.3018569848429</v>
      </c>
      <c r="L454">
        <f>(Table2[[#This Row],[6M Return vs Nifty]]-AVERAGE(Table2[6M Return vs Nifty]))/_xlfn.STDEV.P(Table2[6M Return vs Nifty])</f>
        <v>-0.64709736824623898</v>
      </c>
      <c r="M454">
        <v>0.13041164539995201</v>
      </c>
      <c r="N454">
        <f>(Table2[[#This Row],[1W Return vs Nifty]]-AVERAGE(Table2[1W Return vs Nifty]))/_xlfn.STDEV.P(Table2[1W Return vs Nifty])</f>
        <v>-0.22405723653034867</v>
      </c>
      <c r="O454">
        <v>1229.6500000000001</v>
      </c>
      <c r="P454">
        <v>1253.16140003389</v>
      </c>
      <c r="Q454">
        <v>1142.33738133271</v>
      </c>
      <c r="R454">
        <v>48.364152217422898</v>
      </c>
      <c r="S454" s="2">
        <f>(Table2[[#This Row],[Close Price]]-Table2[[#This Row],[20D EMA]])/Table2[[#This Row],[20D EMA]]</f>
        <v>-6.2212824787541907E-3</v>
      </c>
      <c r="T454" s="2">
        <f>(Table2[[#This Row],[Close Price]]-Table2[[#This Row],[50D EMA]])/Table2[[#This Row],[50D EMA]]</f>
        <v>-2.4866230345945293E-2</v>
      </c>
      <c r="U454" s="2">
        <f>(Table2[[#This Row],[Close Price]]-Table2[[#This Row],[200D EMA]])/Table2[[#This Row],[200D EMA]]</f>
        <v>6.9736506892868561E-2</v>
      </c>
      <c r="V454">
        <v>0.54911622425411799</v>
      </c>
      <c r="W454">
        <v>1204.3499999999999</v>
      </c>
      <c r="X454">
        <v>1227.95</v>
      </c>
      <c r="Y454">
        <v>1209.0999999999999</v>
      </c>
      <c r="Z454">
        <v>1274.3</v>
      </c>
      <c r="AA454">
        <v>1214</v>
      </c>
      <c r="AB454">
        <v>1253.8</v>
      </c>
      <c r="AC454" s="2">
        <f>(Table2[[#This Row],[Close Price]]/Table2[[#This Row],[Day Low]])-1</f>
        <v>1.4655208203595338E-2</v>
      </c>
      <c r="AD454" s="2">
        <f>(Table2[[#This Row],[Day High]]/Table2[[#This Row],[Close Price]])-1</f>
        <v>4.8690671031097477E-3</v>
      </c>
      <c r="AE454" s="2">
        <f>(Table2[[#This Row],[Close Price]]/Table2[[#This Row],[Current Week Low]])-1</f>
        <v>1.0669092713588624E-2</v>
      </c>
      <c r="AF454" s="2">
        <f>(Table2[[#This Row],[Current Week High]]/Table2[[#This Row],[Close Price]])-1</f>
        <v>4.2798690671031148E-2</v>
      </c>
      <c r="AG454" s="2">
        <f>(Table2[[#This Row],[Close Price]]/Table2[[#This Row],[Current Month Low]])-1</f>
        <v>6.5897858319605707E-3</v>
      </c>
      <c r="AH454" s="2">
        <f>(Table2[[#This Row],[Current Month High]]/Table2[[#This Row],[Close Price]])-1</f>
        <v>2.6022913256955826E-2</v>
      </c>
      <c r="AI454">
        <v>23.887070376432</v>
      </c>
      <c r="AJ454">
        <v>86.379928315412101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-0.25</v>
      </c>
      <c r="AM454" t="s">
        <v>10295</v>
      </c>
      <c r="AN454">
        <v>0.87</v>
      </c>
      <c r="AO454" t="s">
        <v>10296</v>
      </c>
      <c r="AQ454">
        <f>(Table2[[#This Row],[Sharpe Ratio]]-AVERAGE(Table2[Sharpe Ratio]))/_xlfn.STDEV.P(Table2[Sharpe Ratio])</f>
        <v>-0.64699978481994191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231</v>
      </c>
      <c r="AT454">
        <f>_xlfn.RANK.AVG(Table2[[#This Row],[6M Return vs Nifty Z-Score]],Table2[6M Return vs Nifty Z-Score])</f>
        <v>543</v>
      </c>
      <c r="AU454">
        <f>_xlfn.RANK.AVG(Table2[[#This Row],[Sharpe Ratio Z-Score]],Table2[Sharpe Ratio Z-Score])</f>
        <v>534.5</v>
      </c>
      <c r="AV454">
        <f>(Table2[[#This Row],[Rank 1Y]]+Table2[[#This Row],[Rank 6M]]+Table2[[#This Row],[Rank Sharpe]])/3</f>
        <v>436.16666666666669</v>
      </c>
    </row>
    <row r="455" spans="1:48" x14ac:dyDescent="0.3">
      <c r="A455" t="s">
        <v>1849</v>
      </c>
      <c r="B455" t="s">
        <v>1850</v>
      </c>
      <c r="C455" t="s">
        <v>10257</v>
      </c>
      <c r="D455" t="s">
        <v>292</v>
      </c>
      <c r="E455">
        <v>3900.605336355</v>
      </c>
      <c r="F455">
        <v>454.35</v>
      </c>
      <c r="G455">
        <v>9.3510201445487908</v>
      </c>
      <c r="H455">
        <f>(Table2[[#This Row],[1Y Return vs Nifty]]-AVERAGE(Table2[1Y Return vs Nifty]))/_xlfn.STDEV.P(Table2[1Y Return vs Nifty])</f>
        <v>-0.39564325896094882</v>
      </c>
      <c r="I455">
        <v>4.8737274002805497</v>
      </c>
      <c r="J455">
        <f>(Table2[[#This Row],[1M Return vs Nifty]]-AVERAGE(Table2[1M Return vs Nifty]))/_xlfn.STDEV.P(Table2[1M Return vs Nifty])</f>
        <v>0.28123905857482584</v>
      </c>
      <c r="K455">
        <v>3.76212282860492</v>
      </c>
      <c r="L455">
        <f>(Table2[[#This Row],[6M Return vs Nifty]]-AVERAGE(Table2[6M Return vs Nifty]))/_xlfn.STDEV.P(Table2[6M Return vs Nifty])</f>
        <v>-6.1105037503941889E-2</v>
      </c>
      <c r="M455">
        <v>1.96206339763825</v>
      </c>
      <c r="N455">
        <f>(Table2[[#This Row],[1W Return vs Nifty]]-AVERAGE(Table2[1W Return vs Nifty]))/_xlfn.STDEV.P(Table2[1W Return vs Nifty])</f>
        <v>0.16729191811568178</v>
      </c>
      <c r="O455">
        <v>444.1</v>
      </c>
      <c r="P455">
        <v>435.616263135743</v>
      </c>
      <c r="Q455">
        <v>411.299167214938</v>
      </c>
      <c r="R455">
        <v>59.7054514359085</v>
      </c>
      <c r="S455" s="2">
        <f>(Table2[[#This Row],[Close Price]]-Table2[[#This Row],[20D EMA]])/Table2[[#This Row],[20D EMA]]</f>
        <v>2.3080387300157622E-2</v>
      </c>
      <c r="T455" s="2">
        <f>(Table2[[#This Row],[Close Price]]-Table2[[#This Row],[50D EMA]])/Table2[[#This Row],[50D EMA]]</f>
        <v>4.3005136514885758E-2</v>
      </c>
      <c r="U455" s="2">
        <f>(Table2[[#This Row],[Close Price]]-Table2[[#This Row],[200D EMA]])/Table2[[#This Row],[200D EMA]]</f>
        <v>0.10467036215165587</v>
      </c>
      <c r="V455">
        <v>0.885168494942151</v>
      </c>
      <c r="W455">
        <v>444.85</v>
      </c>
      <c r="X455">
        <v>454.15</v>
      </c>
      <c r="Y455">
        <v>449.05</v>
      </c>
      <c r="Z455">
        <v>480</v>
      </c>
      <c r="AA455">
        <v>449.05</v>
      </c>
      <c r="AB455">
        <v>463.9</v>
      </c>
      <c r="AC455" s="2">
        <f>(Table2[[#This Row],[Close Price]]/Table2[[#This Row],[Day Low]])-1</f>
        <v>2.1355513094301504E-2</v>
      </c>
      <c r="AD455" s="2">
        <f>(Table2[[#This Row],[Day High]]/Table2[[#This Row],[Close Price]])-1</f>
        <v>-4.4018928139111235E-4</v>
      </c>
      <c r="AE455" s="2">
        <f>(Table2[[#This Row],[Close Price]]/Table2[[#This Row],[Current Week Low]])-1</f>
        <v>1.1802694577441208E-2</v>
      </c>
      <c r="AF455" s="2">
        <f>(Table2[[#This Row],[Current Week High]]/Table2[[#This Row],[Close Price]])-1</f>
        <v>5.6454275338395421E-2</v>
      </c>
      <c r="AG455" s="2">
        <f>(Table2[[#This Row],[Close Price]]/Table2[[#This Row],[Current Month Low]])-1</f>
        <v>1.1802694577441208E-2</v>
      </c>
      <c r="AH455" s="2">
        <f>(Table2[[#This Row],[Current Month High]]/Table2[[#This Row],[Close Price]])-1</f>
        <v>2.1019038186420147E-2</v>
      </c>
      <c r="AI455">
        <v>11.125784087157401</v>
      </c>
      <c r="AJ455">
        <v>48.431885004900302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-0.11</v>
      </c>
      <c r="AM455" t="s">
        <v>10295</v>
      </c>
      <c r="AN455">
        <v>4.4800000000000004</v>
      </c>
      <c r="AO455" t="s">
        <v>10296</v>
      </c>
      <c r="AQ455">
        <f>(Table2[[#This Row],[Sharpe Ratio]]-AVERAGE(Table2[Sharpe Ratio]))/_xlfn.STDEV.P(Table2[Sharpe Ratio])</f>
        <v>-0.64699978481994191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-0.65521710459432492</v>
      </c>
      <c r="AS455">
        <f>_xlfn.RANK.AVG(Table2[[#This Row],[1Y Return vs Nifty Z-Score]],Table2[1Y Return vs Nifty Z-Score])</f>
        <v>434</v>
      </c>
      <c r="AT455">
        <f>_xlfn.RANK.AVG(Table2[[#This Row],[6M Return vs Nifty Z-Score]],Table2[6M Return vs Nifty Z-Score])</f>
        <v>343</v>
      </c>
      <c r="AU455">
        <f>_xlfn.RANK.AVG(Table2[[#This Row],[Sharpe Ratio Z-Score]],Table2[Sharpe Ratio Z-Score])</f>
        <v>534.5</v>
      </c>
      <c r="AV455">
        <f>(Table2[[#This Row],[Rank 1Y]]+Table2[[#This Row],[Rank 6M]]+Table2[[#This Row],[Rank Sharpe]])/3</f>
        <v>437.16666666666669</v>
      </c>
    </row>
    <row r="456" spans="1:48" x14ac:dyDescent="0.3">
      <c r="A456" t="s">
        <v>66</v>
      </c>
      <c r="B456" t="s">
        <v>67</v>
      </c>
      <c r="C456" t="s">
        <v>10259</v>
      </c>
      <c r="D456" t="s">
        <v>68</v>
      </c>
      <c r="E456">
        <v>366766.86065372499</v>
      </c>
      <c r="F456">
        <v>3217.25</v>
      </c>
      <c r="G456">
        <v>2.9272734534717002</v>
      </c>
      <c r="H456">
        <f>(Table2[[#This Row],[1Y Return vs Nifty]]-AVERAGE(Table2[1Y Return vs Nifty]))/_xlfn.STDEV.P(Table2[1Y Return vs Nifty])</f>
        <v>-0.48581721541852202</v>
      </c>
      <c r="I456">
        <v>-3.7100533327598599</v>
      </c>
      <c r="J456">
        <f>(Table2[[#This Row],[1M Return vs Nifty]]-AVERAGE(Table2[1M Return vs Nifty]))/_xlfn.STDEV.P(Table2[1M Return vs Nifty])</f>
        <v>-0.5672916577877789</v>
      </c>
      <c r="K456">
        <v>-13.249586032378</v>
      </c>
      <c r="L456">
        <f>(Table2[[#This Row],[6M Return vs Nifty]]-AVERAGE(Table2[6M Return vs Nifty]))/_xlfn.STDEV.P(Table2[6M Return vs Nifty])</f>
        <v>-0.64530233698155781</v>
      </c>
      <c r="M456">
        <v>4.5941743386692604</v>
      </c>
      <c r="N456">
        <f>(Table2[[#This Row],[1W Return vs Nifty]]-AVERAGE(Table2[1W Return vs Nifty]))/_xlfn.STDEV.P(Table2[1W Return vs Nifty])</f>
        <v>0.72966650184771031</v>
      </c>
      <c r="O456">
        <v>3103.5</v>
      </c>
      <c r="P456">
        <v>3122.9881047613999</v>
      </c>
      <c r="Q456">
        <v>2981.8872728762499</v>
      </c>
      <c r="R456">
        <v>76.137947971306701</v>
      </c>
      <c r="S456" s="2">
        <f>(Table2[[#This Row],[Close Price]]-Table2[[#This Row],[20D EMA]])/Table2[[#This Row],[20D EMA]]</f>
        <v>3.6652166908329308E-2</v>
      </c>
      <c r="T456" s="2">
        <f>(Table2[[#This Row],[Close Price]]-Table2[[#This Row],[50D EMA]])/Table2[[#This Row],[50D EMA]]</f>
        <v>3.0183238640866306E-2</v>
      </c>
      <c r="U456" s="2">
        <f>(Table2[[#This Row],[Close Price]]-Table2[[#This Row],[200D EMA]])/Table2[[#This Row],[200D EMA]]</f>
        <v>7.8930793013085782E-2</v>
      </c>
      <c r="V456">
        <v>0.63270581285441996</v>
      </c>
      <c r="W456">
        <v>3111</v>
      </c>
      <c r="X456">
        <v>3202.9</v>
      </c>
      <c r="Y456">
        <v>3066.65</v>
      </c>
      <c r="Z456">
        <v>3258</v>
      </c>
      <c r="AA456">
        <v>3151.7</v>
      </c>
      <c r="AB456">
        <v>3258</v>
      </c>
      <c r="AC456" s="2">
        <f>(Table2[[#This Row],[Close Price]]/Table2[[#This Row],[Day Low]])-1</f>
        <v>3.4153005464480968E-2</v>
      </c>
      <c r="AD456" s="2">
        <f>(Table2[[#This Row],[Day High]]/Table2[[#This Row],[Close Price]])-1</f>
        <v>-4.4603310280518782E-3</v>
      </c>
      <c r="AE456" s="2">
        <f>(Table2[[#This Row],[Close Price]]/Table2[[#This Row],[Current Week Low]])-1</f>
        <v>4.9108962548709556E-2</v>
      </c>
      <c r="AF456" s="2">
        <f>(Table2[[#This Row],[Current Week High]]/Table2[[#This Row],[Close Price]])-1</f>
        <v>1.2666096821819961E-2</v>
      </c>
      <c r="AG456" s="2">
        <f>(Table2[[#This Row],[Close Price]]/Table2[[#This Row],[Current Month Low]])-1</f>
        <v>2.079829933052002E-2</v>
      </c>
      <c r="AH456" s="2">
        <f>(Table2[[#This Row],[Current Month High]]/Table2[[#This Row],[Close Price]])-1</f>
        <v>1.2666096821819961E-2</v>
      </c>
      <c r="AI456">
        <v>16.3695702851814</v>
      </c>
      <c r="AJ456">
        <v>50.198412698412596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-0.06</v>
      </c>
      <c r="AM456" t="s">
        <v>10295</v>
      </c>
      <c r="AN456">
        <v>4.0999999999999996</v>
      </c>
      <c r="AO456" t="s">
        <v>10296</v>
      </c>
      <c r="AP456">
        <v>6.9004031388557999E-2</v>
      </c>
      <c r="AQ456">
        <f>(Table2[[#This Row],[Sharpe Ratio]]-AVERAGE(Table2[Sharpe Ratio]))/_xlfn.STDEV.P(Table2[Sharpe Ratio])</f>
        <v>0.15075052874005967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481</v>
      </c>
      <c r="AT456">
        <f>_xlfn.RANK.AVG(Table2[[#This Row],[6M Return vs Nifty Z-Score]],Table2[6M Return vs Nifty Z-Score])</f>
        <v>542</v>
      </c>
      <c r="AU456">
        <f>_xlfn.RANK.AVG(Table2[[#This Row],[Sharpe Ratio Z-Score]],Table2[Sharpe Ratio Z-Score])</f>
        <v>291</v>
      </c>
      <c r="AV456">
        <f>(Table2[[#This Row],[Rank 1Y]]+Table2[[#This Row],[Rank 6M]]+Table2[[#This Row],[Rank Sharpe]])/3</f>
        <v>438</v>
      </c>
    </row>
    <row r="457" spans="1:48" x14ac:dyDescent="0.3">
      <c r="A457" t="s">
        <v>1293</v>
      </c>
      <c r="B457" t="s">
        <v>1294</v>
      </c>
      <c r="C457" t="s">
        <v>10257</v>
      </c>
      <c r="D457" t="s">
        <v>292</v>
      </c>
      <c r="E457">
        <v>8744.2125240299993</v>
      </c>
      <c r="F457">
        <v>1333.65</v>
      </c>
      <c r="G457">
        <v>-1.13436913145883</v>
      </c>
      <c r="H457">
        <f>(Table2[[#This Row],[1Y Return vs Nifty]]-AVERAGE(Table2[1Y Return vs Nifty]))/_xlfn.STDEV.P(Table2[1Y Return vs Nifty])</f>
        <v>-0.54283291034131476</v>
      </c>
      <c r="I457">
        <v>0.56507982656108902</v>
      </c>
      <c r="J457">
        <f>(Table2[[#This Row],[1M Return vs Nifty]]-AVERAGE(Table2[1M Return vs Nifty]))/_xlfn.STDEV.P(Table2[1M Return vs Nifty])</f>
        <v>-0.14468279637302256</v>
      </c>
      <c r="K457">
        <v>10.0071372252757</v>
      </c>
      <c r="L457">
        <f>(Table2[[#This Row],[6M Return vs Nifty]]-AVERAGE(Table2[6M Return vs Nifty]))/_xlfn.STDEV.P(Table2[6M Return vs Nifty])</f>
        <v>0.15335434312309679</v>
      </c>
      <c r="M457">
        <v>1.70234476434973</v>
      </c>
      <c r="N457">
        <f>(Table2[[#This Row],[1W Return vs Nifty]]-AVERAGE(Table2[1W Return vs Nifty]))/_xlfn.STDEV.P(Table2[1W Return vs Nifty])</f>
        <v>0.11180065594803518</v>
      </c>
      <c r="O457">
        <v>1308.92</v>
      </c>
      <c r="P457">
        <v>1278.04605747457</v>
      </c>
      <c r="Q457">
        <v>1186.50863451278</v>
      </c>
      <c r="R457">
        <v>60.077058135463901</v>
      </c>
      <c r="S457" s="2">
        <f>(Table2[[#This Row],[Close Price]]-Table2[[#This Row],[20D EMA]])/Table2[[#This Row],[20D EMA]]</f>
        <v>1.8893438865629691E-2</v>
      </c>
      <c r="T457" s="2">
        <f>(Table2[[#This Row],[Close Price]]-Table2[[#This Row],[50D EMA]])/Table2[[#This Row],[50D EMA]]</f>
        <v>4.3506994290412292E-2</v>
      </c>
      <c r="U457" s="2">
        <f>(Table2[[#This Row],[Close Price]]-Table2[[#This Row],[200D EMA]])/Table2[[#This Row],[200D EMA]]</f>
        <v>0.12401204779065202</v>
      </c>
      <c r="V457">
        <v>1.0321850700506601</v>
      </c>
      <c r="W457">
        <v>1317.05</v>
      </c>
      <c r="X457">
        <v>1358.5</v>
      </c>
      <c r="Y457">
        <v>1313.15</v>
      </c>
      <c r="Z457">
        <v>1373.1</v>
      </c>
      <c r="AA457">
        <v>1325</v>
      </c>
      <c r="AB457">
        <v>1366</v>
      </c>
      <c r="AC457" s="2">
        <f>(Table2[[#This Row],[Close Price]]/Table2[[#This Row],[Day Low]])-1</f>
        <v>1.2603925439429231E-2</v>
      </c>
      <c r="AD457" s="2">
        <f>(Table2[[#This Row],[Day High]]/Table2[[#This Row],[Close Price]])-1</f>
        <v>1.8633074644771819E-2</v>
      </c>
      <c r="AE457" s="2">
        <f>(Table2[[#This Row],[Close Price]]/Table2[[#This Row],[Current Week Low]])-1</f>
        <v>1.5611316300498723E-2</v>
      </c>
      <c r="AF457" s="2">
        <f>(Table2[[#This Row],[Current Week High]]/Table2[[#This Row],[Close Price]])-1</f>
        <v>2.9580474637273424E-2</v>
      </c>
      <c r="AG457" s="2">
        <f>(Table2[[#This Row],[Close Price]]/Table2[[#This Row],[Current Month Low]])-1</f>
        <v>6.5283018867925424E-3</v>
      </c>
      <c r="AH457" s="2">
        <f>(Table2[[#This Row],[Current Month High]]/Table2[[#This Row],[Close Price]])-1</f>
        <v>2.4256739024481666E-2</v>
      </c>
      <c r="AI457">
        <v>24.016796010947299</v>
      </c>
      <c r="AJ457">
        <v>36.518579179035697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-0.08</v>
      </c>
      <c r="AM457" t="s">
        <v>10295</v>
      </c>
      <c r="AN457">
        <v>1.93</v>
      </c>
      <c r="AO457" t="s">
        <v>10296</v>
      </c>
      <c r="AQ457">
        <f>(Table2[[#This Row],[Sharpe Ratio]]-AVERAGE(Table2[Sharpe Ratio]))/_xlfn.STDEV.P(Table2[Sharpe Ratio])</f>
        <v>-0.64699978481994191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-1.0693604924631472</v>
      </c>
      <c r="AS457">
        <f>_xlfn.RANK.AVG(Table2[[#This Row],[1Y Return vs Nifty Z-Score]],Table2[1Y Return vs Nifty Z-Score])</f>
        <v>505</v>
      </c>
      <c r="AT457">
        <f>_xlfn.RANK.AVG(Table2[[#This Row],[6M Return vs Nifty Z-Score]],Table2[6M Return vs Nifty Z-Score])</f>
        <v>275</v>
      </c>
      <c r="AU457">
        <f>_xlfn.RANK.AVG(Table2[[#This Row],[Sharpe Ratio Z-Score]],Table2[Sharpe Ratio Z-Score])</f>
        <v>534.5</v>
      </c>
      <c r="AV457">
        <f>(Table2[[#This Row],[Rank 1Y]]+Table2[[#This Row],[Rank 6M]]+Table2[[#This Row],[Rank Sharpe]])/3</f>
        <v>438.16666666666669</v>
      </c>
    </row>
    <row r="458" spans="1:48" x14ac:dyDescent="0.3">
      <c r="A458" t="s">
        <v>1625</v>
      </c>
      <c r="B458" t="s">
        <v>1626</v>
      </c>
      <c r="C458" t="s">
        <v>10265</v>
      </c>
      <c r="D458" t="s">
        <v>289</v>
      </c>
      <c r="E458">
        <v>5404.4597346250002</v>
      </c>
      <c r="F458">
        <v>324.25</v>
      </c>
      <c r="G458">
        <v>15.596737658170801</v>
      </c>
      <c r="H458">
        <f>(Table2[[#This Row],[1Y Return vs Nifty]]-AVERAGE(Table2[1Y Return vs Nifty]))/_xlfn.STDEV.P(Table2[1Y Return vs Nifty])</f>
        <v>-0.30796840405081233</v>
      </c>
      <c r="I458">
        <v>15.8514565827789</v>
      </c>
      <c r="J458">
        <f>(Table2[[#This Row],[1M Return vs Nifty]]-AVERAGE(Table2[1M Return vs Nifty]))/_xlfn.STDEV.P(Table2[1M Return vs Nifty])</f>
        <v>1.3664182700387477</v>
      </c>
      <c r="K458">
        <v>6.2390623547398896</v>
      </c>
      <c r="L458">
        <f>(Table2[[#This Row],[6M Return vs Nifty]]-AVERAGE(Table2[6M Return vs Nifty]))/_xlfn.STDEV.P(Table2[6M Return vs Nifty])</f>
        <v>2.3955281477663778E-2</v>
      </c>
      <c r="M458">
        <v>10.345060244362299</v>
      </c>
      <c r="N458">
        <f>(Table2[[#This Row],[1W Return vs Nifty]]-AVERAGE(Table2[1W Return vs Nifty]))/_xlfn.STDEV.P(Table2[1W Return vs Nifty])</f>
        <v>1.9583958904492713</v>
      </c>
      <c r="O458">
        <v>303.20999999999998</v>
      </c>
      <c r="P458">
        <v>289.08318327592298</v>
      </c>
      <c r="Q458">
        <v>265.35039816059702</v>
      </c>
      <c r="R458">
        <v>65.558828169982306</v>
      </c>
      <c r="S458" s="2">
        <f>(Table2[[#This Row],[Close Price]]-Table2[[#This Row],[20D EMA]])/Table2[[#This Row],[20D EMA]]</f>
        <v>6.939085122522351E-2</v>
      </c>
      <c r="T458" s="2">
        <f>(Table2[[#This Row],[Close Price]]-Table2[[#This Row],[50D EMA]])/Table2[[#This Row],[50D EMA]]</f>
        <v>0.12164947239601669</v>
      </c>
      <c r="U458" s="2">
        <f>(Table2[[#This Row],[Close Price]]-Table2[[#This Row],[200D EMA]])/Table2[[#This Row],[200D EMA]]</f>
        <v>0.22196914814409055</v>
      </c>
      <c r="V458">
        <v>1.6957262558645201</v>
      </c>
      <c r="W458">
        <v>318.35000000000002</v>
      </c>
      <c r="X458">
        <v>331.85</v>
      </c>
      <c r="Y458">
        <v>305</v>
      </c>
      <c r="Z458">
        <v>336</v>
      </c>
      <c r="AA458">
        <v>320.8</v>
      </c>
      <c r="AB458">
        <v>336</v>
      </c>
      <c r="AC458" s="2">
        <f>(Table2[[#This Row],[Close Price]]/Table2[[#This Row],[Day Low]])-1</f>
        <v>1.8533061096277503E-2</v>
      </c>
      <c r="AD458" s="2">
        <f>(Table2[[#This Row],[Day High]]/Table2[[#This Row],[Close Price]])-1</f>
        <v>2.3438704703161228E-2</v>
      </c>
      <c r="AE458" s="2">
        <f>(Table2[[#This Row],[Close Price]]/Table2[[#This Row],[Current Week Low]])-1</f>
        <v>6.3114754098360759E-2</v>
      </c>
      <c r="AF458" s="2">
        <f>(Table2[[#This Row],[Current Week High]]/Table2[[#This Row],[Close Price]])-1</f>
        <v>3.6237471087124051E-2</v>
      </c>
      <c r="AG458" s="2">
        <f>(Table2[[#This Row],[Close Price]]/Table2[[#This Row],[Current Month Low]])-1</f>
        <v>1.0754364089775592E-2</v>
      </c>
      <c r="AH458" s="2">
        <f>(Table2[[#This Row],[Current Month High]]/Table2[[#This Row],[Close Price]])-1</f>
        <v>3.6237471087124051E-2</v>
      </c>
      <c r="AI458">
        <v>3.6237471087123998</v>
      </c>
      <c r="AJ458">
        <v>54.5887961859356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0.13</v>
      </c>
      <c r="AM458" t="s">
        <v>10296</v>
      </c>
      <c r="AN458">
        <v>11.41</v>
      </c>
      <c r="AO458" t="s">
        <v>10296</v>
      </c>
      <c r="AP458">
        <v>-2.2213373136670999E-2</v>
      </c>
      <c r="AQ458">
        <f>(Table2[[#This Row],[Sharpe Ratio]]-AVERAGE(Table2[Sharpe Ratio]))/_xlfn.STDEV.P(Table2[Sharpe Ratio])</f>
        <v>-0.90380688765745798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2.1369941502574124</v>
      </c>
      <c r="AS458">
        <f>_xlfn.RANK.AVG(Table2[[#This Row],[1Y Return vs Nifty Z-Score]],Table2[1Y Return vs Nifty Z-Score])</f>
        <v>402</v>
      </c>
      <c r="AT458">
        <f>_xlfn.RANK.AVG(Table2[[#This Row],[6M Return vs Nifty Z-Score]],Table2[6M Return vs Nifty Z-Score])</f>
        <v>315</v>
      </c>
      <c r="AU458">
        <f>_xlfn.RANK.AVG(Table2[[#This Row],[Sharpe Ratio Z-Score]],Table2[Sharpe Ratio Z-Score])</f>
        <v>599</v>
      </c>
      <c r="AV458">
        <f>(Table2[[#This Row],[Rank 1Y]]+Table2[[#This Row],[Rank 6M]]+Table2[[#This Row],[Rank Sharpe]])/3</f>
        <v>438.66666666666669</v>
      </c>
    </row>
    <row r="459" spans="1:48" x14ac:dyDescent="0.3">
      <c r="A459" t="s">
        <v>1939</v>
      </c>
      <c r="B459" t="s">
        <v>1940</v>
      </c>
      <c r="C459" t="s">
        <v>10257</v>
      </c>
      <c r="D459" t="s">
        <v>62</v>
      </c>
      <c r="E459">
        <v>3516.7321354199998</v>
      </c>
      <c r="F459">
        <v>350.7</v>
      </c>
      <c r="G459">
        <v>10.7055255993654</v>
      </c>
      <c r="H459">
        <f>(Table2[[#This Row],[1Y Return vs Nifty]]-AVERAGE(Table2[1Y Return vs Nifty]))/_xlfn.STDEV.P(Table2[1Y Return vs Nifty])</f>
        <v>-0.37662925953381721</v>
      </c>
      <c r="I459">
        <v>-0.59916507256481599</v>
      </c>
      <c r="J459">
        <f>(Table2[[#This Row],[1M Return vs Nifty]]-AVERAGE(Table2[1M Return vs Nifty]))/_xlfn.STDEV.P(Table2[1M Return vs Nifty])</f>
        <v>-0.25977165861227219</v>
      </c>
      <c r="K459">
        <v>-13.2493311928779</v>
      </c>
      <c r="L459">
        <f>(Table2[[#This Row],[6M Return vs Nifty]]-AVERAGE(Table2[6M Return vs Nifty]))/_xlfn.STDEV.P(Table2[6M Return vs Nifty])</f>
        <v>-0.64529358556516714</v>
      </c>
      <c r="M459">
        <v>1.2626669730077599E-2</v>
      </c>
      <c r="N459">
        <f>(Table2[[#This Row],[1W Return vs Nifty]]-AVERAGE(Table2[1W Return vs Nifty]))/_xlfn.STDEV.P(Table2[1W Return vs Nifty])</f>
        <v>-0.24922307419685921</v>
      </c>
      <c r="O459">
        <v>352.32</v>
      </c>
      <c r="P459">
        <v>346.493674964001</v>
      </c>
      <c r="Q459">
        <v>318.15209376452702</v>
      </c>
      <c r="R459">
        <v>47.604445766496397</v>
      </c>
      <c r="S459" s="2">
        <f>(Table2[[#This Row],[Close Price]]-Table2[[#This Row],[20D EMA]])/Table2[[#This Row],[20D EMA]]</f>
        <v>-4.5980926430517844E-3</v>
      </c>
      <c r="T459" s="2">
        <f>(Table2[[#This Row],[Close Price]]-Table2[[#This Row],[50D EMA]])/Table2[[#This Row],[50D EMA]]</f>
        <v>1.2139687792096069E-2</v>
      </c>
      <c r="U459" s="2">
        <f>(Table2[[#This Row],[Close Price]]-Table2[[#This Row],[200D EMA]])/Table2[[#This Row],[200D EMA]]</f>
        <v>0.10230297670007651</v>
      </c>
      <c r="V459">
        <v>0.59113329780246904</v>
      </c>
      <c r="W459">
        <v>340.8</v>
      </c>
      <c r="X459">
        <v>354</v>
      </c>
      <c r="Y459">
        <v>346.1</v>
      </c>
      <c r="Z459">
        <v>364.5</v>
      </c>
      <c r="AA459">
        <v>348.2</v>
      </c>
      <c r="AB459">
        <v>360.85</v>
      </c>
      <c r="AC459" s="2">
        <f>(Table2[[#This Row],[Close Price]]/Table2[[#This Row],[Day Low]])-1</f>
        <v>2.9049295774647765E-2</v>
      </c>
      <c r="AD459" s="2">
        <f>(Table2[[#This Row],[Day High]]/Table2[[#This Row],[Close Price]])-1</f>
        <v>9.4097519247220429E-3</v>
      </c>
      <c r="AE459" s="2">
        <f>(Table2[[#This Row],[Close Price]]/Table2[[#This Row],[Current Week Low]])-1</f>
        <v>1.329095637099087E-2</v>
      </c>
      <c r="AF459" s="2">
        <f>(Table2[[#This Row],[Current Week High]]/Table2[[#This Row],[Close Price]])-1</f>
        <v>3.9349871685200988E-2</v>
      </c>
      <c r="AG459" s="2">
        <f>(Table2[[#This Row],[Close Price]]/Table2[[#This Row],[Current Month Low]])-1</f>
        <v>7.1797817346352932E-3</v>
      </c>
      <c r="AH459" s="2">
        <f>(Table2[[#This Row],[Current Month High]]/Table2[[#This Row],[Close Price]])-1</f>
        <v>2.8942115768463061E-2</v>
      </c>
      <c r="AI459">
        <v>10.3364699173082</v>
      </c>
      <c r="AJ459">
        <v>47.756477775437098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-7.0000000000000007E-2</v>
      </c>
      <c r="AM459" t="s">
        <v>10295</v>
      </c>
      <c r="AN459">
        <v>-1.39</v>
      </c>
      <c r="AO459" t="s">
        <v>10295</v>
      </c>
      <c r="AP459">
        <v>5.2130373344504002E-2</v>
      </c>
      <c r="AQ459">
        <f>(Table2[[#This Row],[Sharpe Ratio]]-AVERAGE(Table2[Sharpe Ratio]))/_xlfn.STDEV.P(Table2[Sharpe Ratio])</f>
        <v>-4.4324537523103121E-2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-1.5752421154312188</v>
      </c>
      <c r="AS459">
        <f>_xlfn.RANK.AVG(Table2[[#This Row],[1Y Return vs Nifty Z-Score]],Table2[1Y Return vs Nifty Z-Score])</f>
        <v>428</v>
      </c>
      <c r="AT459">
        <f>_xlfn.RANK.AVG(Table2[[#This Row],[6M Return vs Nifty Z-Score]],Table2[6M Return vs Nifty Z-Score])</f>
        <v>541</v>
      </c>
      <c r="AU459">
        <f>_xlfn.RANK.AVG(Table2[[#This Row],[Sharpe Ratio Z-Score]],Table2[Sharpe Ratio Z-Score])</f>
        <v>351</v>
      </c>
      <c r="AV459">
        <f>(Table2[[#This Row],[Rank 1Y]]+Table2[[#This Row],[Rank 6M]]+Table2[[#This Row],[Rank Sharpe]])/3</f>
        <v>440</v>
      </c>
    </row>
    <row r="460" spans="1:48" x14ac:dyDescent="0.3">
      <c r="A460" t="s">
        <v>221</v>
      </c>
      <c r="B460" t="s">
        <v>222</v>
      </c>
      <c r="C460" t="s">
        <v>10254</v>
      </c>
      <c r="D460" t="s">
        <v>223</v>
      </c>
      <c r="E460">
        <v>119564.09468718</v>
      </c>
      <c r="F460">
        <v>1208.3499999999999</v>
      </c>
      <c r="G460">
        <v>16.048841157033799</v>
      </c>
      <c r="H460">
        <f>(Table2[[#This Row],[1Y Return vs Nifty]]-AVERAGE(Table2[1Y Return vs Nifty]))/_xlfn.STDEV.P(Table2[1Y Return vs Nifty])</f>
        <v>-0.30162195809312581</v>
      </c>
      <c r="I460">
        <v>6.4482450848923802</v>
      </c>
      <c r="J460">
        <f>(Table2[[#This Row],[1M Return vs Nifty]]-AVERAGE(Table2[1M Return vs Nifty]))/_xlfn.STDEV.P(Table2[1M Return vs Nifty])</f>
        <v>0.43688453233520236</v>
      </c>
      <c r="K460">
        <v>-6.9748283000493103</v>
      </c>
      <c r="L460">
        <f>(Table2[[#This Row],[6M Return vs Nifty]]-AVERAGE(Table2[6M Return vs Nifty]))/_xlfn.STDEV.P(Table2[6M Return vs Nifty])</f>
        <v>-0.42982154360223179</v>
      </c>
      <c r="M460">
        <v>-4.9459211604803004</v>
      </c>
      <c r="N460">
        <f>(Table2[[#This Row],[1W Return vs Nifty]]-AVERAGE(Table2[1W Return vs Nifty]))/_xlfn.STDEV.P(Table2[1W Return vs Nifty])</f>
        <v>-1.3086621838711734</v>
      </c>
      <c r="O460">
        <v>1174.23</v>
      </c>
      <c r="P460">
        <v>1140.7204927683099</v>
      </c>
      <c r="Q460">
        <v>1062.8685393015901</v>
      </c>
      <c r="R460">
        <v>62.028397548419797</v>
      </c>
      <c r="S460" s="2">
        <f>(Table2[[#This Row],[Close Price]]-Table2[[#This Row],[20D EMA]])/Table2[[#This Row],[20D EMA]]</f>
        <v>2.9057339703465156E-2</v>
      </c>
      <c r="T460" s="2">
        <f>(Table2[[#This Row],[Close Price]]-Table2[[#This Row],[50D EMA]])/Table2[[#This Row],[50D EMA]]</f>
        <v>5.9286659317889664E-2</v>
      </c>
      <c r="U460" s="2">
        <f>(Table2[[#This Row],[Close Price]]-Table2[[#This Row],[200D EMA]])/Table2[[#This Row],[200D EMA]]</f>
        <v>0.13687625074875728</v>
      </c>
      <c r="V460">
        <v>1.2250194444379401</v>
      </c>
      <c r="W460">
        <v>1198.95</v>
      </c>
      <c r="X460">
        <v>1220</v>
      </c>
      <c r="Y460">
        <v>1167</v>
      </c>
      <c r="Z460">
        <v>1222</v>
      </c>
      <c r="AA460">
        <v>1188</v>
      </c>
      <c r="AB460">
        <v>1216</v>
      </c>
      <c r="AC460" s="2">
        <f>(Table2[[#This Row],[Close Price]]/Table2[[#This Row],[Day Low]])-1</f>
        <v>7.8401935026479741E-3</v>
      </c>
      <c r="AD460" s="2">
        <f>(Table2[[#This Row],[Day High]]/Table2[[#This Row],[Close Price]])-1</f>
        <v>9.6412463276369653E-3</v>
      </c>
      <c r="AE460" s="2">
        <f>(Table2[[#This Row],[Close Price]]/Table2[[#This Row],[Current Week Low]])-1</f>
        <v>3.5432733504712877E-2</v>
      </c>
      <c r="AF460" s="2">
        <f>(Table2[[#This Row],[Current Week High]]/Table2[[#This Row],[Close Price]])-1</f>
        <v>1.1296395911780666E-2</v>
      </c>
      <c r="AG460" s="2">
        <f>(Table2[[#This Row],[Close Price]]/Table2[[#This Row],[Current Month Low]])-1</f>
        <v>1.7129629629629495E-2</v>
      </c>
      <c r="AH460" s="2">
        <f>(Table2[[#This Row],[Current Month High]]/Table2[[#This Row],[Close Price]])-1</f>
        <v>6.3309471593495648E-3</v>
      </c>
      <c r="AI460">
        <v>3.7299125934658801</v>
      </c>
      <c r="AJ460">
        <v>47.705329431904303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 t="s">
        <v>10297</v>
      </c>
      <c r="AN460">
        <v>6.49</v>
      </c>
      <c r="AO460" t="s">
        <v>10296</v>
      </c>
      <c r="AP460">
        <v>2.1661710846729999E-2</v>
      </c>
      <c r="AQ460">
        <f>(Table2[[#This Row],[Sharpe Ratio]]-AVERAGE(Table2[Sharpe Ratio]))/_xlfn.STDEV.P(Table2[Sharpe Ratio])</f>
        <v>-0.39657040739822852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-1.9997915606295571</v>
      </c>
      <c r="AS460">
        <f>_xlfn.RANK.AVG(Table2[[#This Row],[1Y Return vs Nifty Z-Score]],Table2[1Y Return vs Nifty Z-Score])</f>
        <v>399</v>
      </c>
      <c r="AT460">
        <f>_xlfn.RANK.AVG(Table2[[#This Row],[6M Return vs Nifty Z-Score]],Table2[6M Return vs Nifty Z-Score])</f>
        <v>475</v>
      </c>
      <c r="AU460">
        <f>_xlfn.RANK.AVG(Table2[[#This Row],[Sharpe Ratio Z-Score]],Table2[Sharpe Ratio Z-Score])</f>
        <v>448</v>
      </c>
      <c r="AV460">
        <f>(Table2[[#This Row],[Rank 1Y]]+Table2[[#This Row],[Rank 6M]]+Table2[[#This Row],[Rank Sharpe]])/3</f>
        <v>440.66666666666669</v>
      </c>
    </row>
    <row r="461" spans="1:48" x14ac:dyDescent="0.3">
      <c r="A461" t="s">
        <v>1200</v>
      </c>
      <c r="B461" t="s">
        <v>1201</v>
      </c>
      <c r="C461" t="s">
        <v>10254</v>
      </c>
      <c r="D461" t="s">
        <v>986</v>
      </c>
      <c r="E461">
        <v>9771.7246815750004</v>
      </c>
      <c r="F461">
        <v>484.35</v>
      </c>
      <c r="G461">
        <v>-7.9570132253097698</v>
      </c>
      <c r="H461">
        <f>(Table2[[#This Row],[1Y Return vs Nifty]]-AVERAGE(Table2[1Y Return vs Nifty]))/_xlfn.STDEV.P(Table2[1Y Return vs Nifty])</f>
        <v>-0.63860642711136606</v>
      </c>
      <c r="I461">
        <v>7.6482746774694199</v>
      </c>
      <c r="J461">
        <f>(Table2[[#This Row],[1M Return vs Nifty]]-AVERAGE(Table2[1M Return vs Nifty]))/_xlfn.STDEV.P(Table2[1M Return vs Nifty])</f>
        <v>0.55551081153712312</v>
      </c>
      <c r="K461">
        <v>9.2724350943190696</v>
      </c>
      <c r="L461">
        <f>(Table2[[#This Row],[6M Return vs Nifty]]-AVERAGE(Table2[6M Return vs Nifty]))/_xlfn.STDEV.P(Table2[6M Return vs Nifty])</f>
        <v>0.12812401474557986</v>
      </c>
      <c r="M461">
        <v>6.0542776682979396</v>
      </c>
      <c r="N461">
        <f>(Table2[[#This Row],[1W Return vs Nifty]]-AVERAGE(Table2[1W Return vs Nifty]))/_xlfn.STDEV.P(Table2[1W Return vs Nifty])</f>
        <v>1.0416309367069945</v>
      </c>
      <c r="O461">
        <v>453.67</v>
      </c>
      <c r="P461">
        <v>431.892288546987</v>
      </c>
      <c r="Q461">
        <v>405.95147406078303</v>
      </c>
      <c r="R461">
        <v>82.844742270893803</v>
      </c>
      <c r="S461" s="2">
        <f>(Table2[[#This Row],[Close Price]]-Table2[[#This Row],[20D EMA]])/Table2[[#This Row],[20D EMA]]</f>
        <v>6.762624815394451E-2</v>
      </c>
      <c r="T461" s="2">
        <f>(Table2[[#This Row],[Close Price]]-Table2[[#This Row],[50D EMA]])/Table2[[#This Row],[50D EMA]]</f>
        <v>0.12146017153836255</v>
      </c>
      <c r="U461" s="2">
        <f>(Table2[[#This Row],[Close Price]]-Table2[[#This Row],[200D EMA]])/Table2[[#This Row],[200D EMA]]</f>
        <v>0.19312290002296778</v>
      </c>
      <c r="V461">
        <v>1.04016738859414</v>
      </c>
      <c r="W461">
        <v>475.35</v>
      </c>
      <c r="X461">
        <v>491.55</v>
      </c>
      <c r="Y461">
        <v>463</v>
      </c>
      <c r="Z461">
        <v>493.9</v>
      </c>
      <c r="AA461">
        <v>474.3</v>
      </c>
      <c r="AB461">
        <v>489.85</v>
      </c>
      <c r="AC461" s="2">
        <f>(Table2[[#This Row],[Close Price]]/Table2[[#This Row],[Day Low]])-1</f>
        <v>1.8933417481855397E-2</v>
      </c>
      <c r="AD461" s="2">
        <f>(Table2[[#This Row],[Day High]]/Table2[[#This Row],[Close Price]])-1</f>
        <v>1.4865283369464244E-2</v>
      </c>
      <c r="AE461" s="2">
        <f>(Table2[[#This Row],[Close Price]]/Table2[[#This Row],[Current Week Low]])-1</f>
        <v>4.6112311015118923E-2</v>
      </c>
      <c r="AF461" s="2">
        <f>(Table2[[#This Row],[Current Week High]]/Table2[[#This Row],[Close Price]])-1</f>
        <v>1.9717146691442089E-2</v>
      </c>
      <c r="AG461" s="2">
        <f>(Table2[[#This Row],[Close Price]]/Table2[[#This Row],[Current Month Low]])-1</f>
        <v>2.1189120809614215E-2</v>
      </c>
      <c r="AH461" s="2">
        <f>(Table2[[#This Row],[Current Month High]]/Table2[[#This Row],[Close Price]])-1</f>
        <v>1.1355424796118507E-2</v>
      </c>
      <c r="AI461">
        <v>1.9717146691442</v>
      </c>
      <c r="AJ461">
        <v>41.004366812226998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0.13</v>
      </c>
      <c r="AM461" t="s">
        <v>10296</v>
      </c>
      <c r="AN461">
        <v>8.9700000000000006</v>
      </c>
      <c r="AO461" t="s">
        <v>10296</v>
      </c>
      <c r="AP461">
        <v>8.0612569458320005E-3</v>
      </c>
      <c r="AQ461">
        <f>(Table2[[#This Row],[Sharpe Ratio]]-AVERAGE(Table2[Sharpe Ratio]))/_xlfn.STDEV.P(Table2[Sharpe Ratio])</f>
        <v>-0.55380421165098692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0.53285512422734449</v>
      </c>
      <c r="AS461">
        <f>_xlfn.RANK.AVG(Table2[[#This Row],[1Y Return vs Nifty Z-Score]],Table2[1Y Return vs Nifty Z-Score])</f>
        <v>553</v>
      </c>
      <c r="AT461">
        <f>_xlfn.RANK.AVG(Table2[[#This Row],[6M Return vs Nifty Z-Score]],Table2[6M Return vs Nifty Z-Score])</f>
        <v>282</v>
      </c>
      <c r="AU461">
        <f>_xlfn.RANK.AVG(Table2[[#This Row],[Sharpe Ratio Z-Score]],Table2[Sharpe Ratio Z-Score])</f>
        <v>490</v>
      </c>
      <c r="AV461">
        <f>(Table2[[#This Row],[Rank 1Y]]+Table2[[#This Row],[Rank 6M]]+Table2[[#This Row],[Rank Sharpe]])/3</f>
        <v>441.66666666666669</v>
      </c>
    </row>
    <row r="462" spans="1:48" x14ac:dyDescent="0.3">
      <c r="A462" t="s">
        <v>1710</v>
      </c>
      <c r="B462" t="s">
        <v>1711</v>
      </c>
      <c r="C462" t="s">
        <v>10255</v>
      </c>
      <c r="D462" t="s">
        <v>46</v>
      </c>
      <c r="E462">
        <v>4681.4276047229996</v>
      </c>
      <c r="F462">
        <v>57.99</v>
      </c>
      <c r="G462">
        <v>3.1916064514593598</v>
      </c>
      <c r="H462">
        <f>(Table2[[#This Row],[1Y Return vs Nifty]]-AVERAGE(Table2[1Y Return vs Nifty]))/_xlfn.STDEV.P(Table2[1Y Return vs Nifty])</f>
        <v>-0.48210661576428154</v>
      </c>
      <c r="I462">
        <v>-13.3248217363564</v>
      </c>
      <c r="J462">
        <f>(Table2[[#This Row],[1M Return vs Nifty]]-AVERAGE(Table2[1M Return vs Nifty]))/_xlfn.STDEV.P(Table2[1M Return vs Nifty])</f>
        <v>-1.5177383869034426</v>
      </c>
      <c r="K462">
        <v>-29.928986019287699</v>
      </c>
      <c r="L462">
        <f>(Table2[[#This Row],[6M Return vs Nifty]]-AVERAGE(Table2[6M Return vs Nifty]))/_xlfn.STDEV.P(Table2[6M Return vs Nifty])</f>
        <v>-1.2180878524689553</v>
      </c>
      <c r="M462">
        <v>-2.5616530929284398</v>
      </c>
      <c r="N462">
        <f>(Table2[[#This Row],[1W Return vs Nifty]]-AVERAGE(Table2[1W Return vs Nifty]))/_xlfn.STDEV.P(Table2[1W Return vs Nifty])</f>
        <v>-0.79924149757220309</v>
      </c>
      <c r="O462">
        <v>61.05</v>
      </c>
      <c r="P462">
        <v>62.052998769035398</v>
      </c>
      <c r="Q462">
        <v>58.073599035087597</v>
      </c>
      <c r="R462">
        <v>29.8354660523474</v>
      </c>
      <c r="S462" s="2">
        <f>(Table2[[#This Row],[Close Price]]-Table2[[#This Row],[20D EMA]])/Table2[[#This Row],[20D EMA]]</f>
        <v>-5.0122850122850046E-2</v>
      </c>
      <c r="T462" s="2">
        <f>(Table2[[#This Row],[Close Price]]-Table2[[#This Row],[50D EMA]])/Table2[[#This Row],[50D EMA]]</f>
        <v>-6.5476267861898113E-2</v>
      </c>
      <c r="U462" s="2">
        <f>(Table2[[#This Row],[Close Price]]-Table2[[#This Row],[200D EMA]])/Table2[[#This Row],[200D EMA]]</f>
        <v>-1.4395359763579442E-3</v>
      </c>
      <c r="V462">
        <v>0.52061639562703799</v>
      </c>
      <c r="W462">
        <v>56.9</v>
      </c>
      <c r="X462">
        <v>58.5</v>
      </c>
      <c r="Y462">
        <v>57.7</v>
      </c>
      <c r="Z462">
        <v>61.75</v>
      </c>
      <c r="AA462">
        <v>57.7</v>
      </c>
      <c r="AB462">
        <v>59.98</v>
      </c>
      <c r="AC462" s="2">
        <f>(Table2[[#This Row],[Close Price]]/Table2[[#This Row],[Day Low]])-1</f>
        <v>1.9156414762741658E-2</v>
      </c>
      <c r="AD462" s="2">
        <f>(Table2[[#This Row],[Day High]]/Table2[[#This Row],[Close Price]])-1</f>
        <v>8.7946197620278888E-3</v>
      </c>
      <c r="AE462" s="2">
        <f>(Table2[[#This Row],[Close Price]]/Table2[[#This Row],[Current Week Low]])-1</f>
        <v>5.0259965337955403E-3</v>
      </c>
      <c r="AF462" s="2">
        <f>(Table2[[#This Row],[Current Week High]]/Table2[[#This Row],[Close Price]])-1</f>
        <v>6.4838765304362722E-2</v>
      </c>
      <c r="AG462" s="2">
        <f>(Table2[[#This Row],[Close Price]]/Table2[[#This Row],[Current Month Low]])-1</f>
        <v>5.0259965337955403E-3</v>
      </c>
      <c r="AH462" s="2">
        <f>(Table2[[#This Row],[Current Month High]]/Table2[[#This Row],[Close Price]])-1</f>
        <v>3.4316261424383487E-2</v>
      </c>
      <c r="AI462">
        <v>36.230384549060098</v>
      </c>
      <c r="AJ462">
        <v>37.907253269916701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-0.09</v>
      </c>
      <c r="AM462" t="s">
        <v>10295</v>
      </c>
      <c r="AN462">
        <v>-2.0099999999999998</v>
      </c>
      <c r="AO462" t="s">
        <v>10295</v>
      </c>
      <c r="AP462">
        <v>0.117906228365577</v>
      </c>
      <c r="AQ462">
        <f>(Table2[[#This Row],[Sharpe Ratio]]-AVERAGE(Table2[Sharpe Ratio]))/_xlfn.STDEV.P(Table2[Sharpe Ratio])</f>
        <v>0.71610507668693013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477</v>
      </c>
      <c r="AT462">
        <f>_xlfn.RANK.AVG(Table2[[#This Row],[6M Return vs Nifty Z-Score]],Table2[6M Return vs Nifty Z-Score])</f>
        <v>680</v>
      </c>
      <c r="AU462">
        <f>_xlfn.RANK.AVG(Table2[[#This Row],[Sharpe Ratio Z-Score]],Table2[Sharpe Ratio Z-Score])</f>
        <v>170</v>
      </c>
      <c r="AV462">
        <f>(Table2[[#This Row],[Rank 1Y]]+Table2[[#This Row],[Rank 6M]]+Table2[[#This Row],[Rank Sharpe]])/3</f>
        <v>442.33333333333331</v>
      </c>
    </row>
    <row r="463" spans="1:48" x14ac:dyDescent="0.3">
      <c r="A463" t="s">
        <v>673</v>
      </c>
      <c r="B463" t="s">
        <v>674</v>
      </c>
      <c r="C463" t="s">
        <v>10254</v>
      </c>
      <c r="D463" t="s">
        <v>186</v>
      </c>
      <c r="E463">
        <v>25879.016415315</v>
      </c>
      <c r="F463">
        <v>7941.95</v>
      </c>
      <c r="G463">
        <v>12.165385839731901</v>
      </c>
      <c r="H463">
        <f>(Table2[[#This Row],[1Y Return vs Nifty]]-AVERAGE(Table2[1Y Return vs Nifty]))/_xlfn.STDEV.P(Table2[1Y Return vs Nifty])</f>
        <v>-0.35613633226260222</v>
      </c>
      <c r="I463">
        <v>3.5802751675640199</v>
      </c>
      <c r="J463">
        <f>(Table2[[#This Row],[1M Return vs Nifty]]-AVERAGE(Table2[1M Return vs Nifty]))/_xlfn.STDEV.P(Table2[1M Return vs Nifty])</f>
        <v>0.15337769028716958</v>
      </c>
      <c r="K463">
        <v>5.2275685545700004</v>
      </c>
      <c r="L463">
        <f>(Table2[[#This Row],[6M Return vs Nifty]]-AVERAGE(Table2[6M Return vs Nifty]))/_xlfn.STDEV.P(Table2[6M Return vs Nifty])</f>
        <v>-1.0780320414329699E-2</v>
      </c>
      <c r="M463">
        <v>-1.70309012261162</v>
      </c>
      <c r="N463">
        <f>(Table2[[#This Row],[1W Return vs Nifty]]-AVERAGE(Table2[1W Return vs Nifty]))/_xlfn.STDEV.P(Table2[1W Return vs Nifty])</f>
        <v>-0.61580166397213187</v>
      </c>
      <c r="O463">
        <v>7688.61</v>
      </c>
      <c r="P463">
        <v>7450.1746927697905</v>
      </c>
      <c r="Q463">
        <v>6748.6952539600397</v>
      </c>
      <c r="R463">
        <v>70.551098272389694</v>
      </c>
      <c r="S463" s="2">
        <f>(Table2[[#This Row],[Close Price]]-Table2[[#This Row],[20D EMA]])/Table2[[#This Row],[20D EMA]]</f>
        <v>3.2950039083787595E-2</v>
      </c>
      <c r="T463" s="2">
        <f>(Table2[[#This Row],[Close Price]]-Table2[[#This Row],[50D EMA]])/Table2[[#This Row],[50D EMA]]</f>
        <v>6.600856053851531E-2</v>
      </c>
      <c r="U463" s="2">
        <f>(Table2[[#This Row],[Close Price]]-Table2[[#This Row],[200D EMA]])/Table2[[#This Row],[200D EMA]]</f>
        <v>0.17681265802301191</v>
      </c>
      <c r="V463">
        <v>0.448133271450677</v>
      </c>
      <c r="W463">
        <v>7872.1</v>
      </c>
      <c r="X463">
        <v>8195</v>
      </c>
      <c r="Y463">
        <v>7705</v>
      </c>
      <c r="Z463">
        <v>7981</v>
      </c>
      <c r="AA463">
        <v>7705</v>
      </c>
      <c r="AB463">
        <v>7981</v>
      </c>
      <c r="AC463" s="2">
        <f>(Table2[[#This Row],[Close Price]]/Table2[[#This Row],[Day Low]])-1</f>
        <v>8.8731088273776848E-3</v>
      </c>
      <c r="AD463" s="2">
        <f>(Table2[[#This Row],[Day High]]/Table2[[#This Row],[Close Price]])-1</f>
        <v>3.1862451916720769E-2</v>
      </c>
      <c r="AE463" s="2">
        <f>(Table2[[#This Row],[Close Price]]/Table2[[#This Row],[Current Week Low]])-1</f>
        <v>3.0752757949383591E-2</v>
      </c>
      <c r="AF463" s="2">
        <f>(Table2[[#This Row],[Current Week High]]/Table2[[#This Row],[Close Price]])-1</f>
        <v>4.9169284621535247E-3</v>
      </c>
      <c r="AG463" s="2">
        <f>(Table2[[#This Row],[Close Price]]/Table2[[#This Row],[Current Month Low]])-1</f>
        <v>3.0752757949383591E-2</v>
      </c>
      <c r="AH463" s="2">
        <f>(Table2[[#This Row],[Current Month High]]/Table2[[#This Row],[Close Price]])-1</f>
        <v>4.9169284621535247E-3</v>
      </c>
      <c r="AI463">
        <v>1.97747404604662</v>
      </c>
      <c r="AJ463">
        <v>47.005090236001799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10296</v>
      </c>
      <c r="AN463">
        <v>3.47</v>
      </c>
      <c r="AO463" t="s">
        <v>10296</v>
      </c>
      <c r="AP463">
        <v>-1.5429951248956001E-2</v>
      </c>
      <c r="AQ463">
        <f>(Table2[[#This Row],[Sharpe Ratio]]-AVERAGE(Table2[Sharpe Ratio]))/_xlfn.STDEV.P(Table2[Sharpe Ratio])</f>
        <v>-0.82538426757222449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-1.6547248939341186</v>
      </c>
      <c r="AS463">
        <f>_xlfn.RANK.AVG(Table2[[#This Row],[1Y Return vs Nifty Z-Score]],Table2[1Y Return vs Nifty Z-Score])</f>
        <v>416</v>
      </c>
      <c r="AT463">
        <f>_xlfn.RANK.AVG(Table2[[#This Row],[6M Return vs Nifty Z-Score]],Table2[6M Return vs Nifty Z-Score])</f>
        <v>327</v>
      </c>
      <c r="AU463">
        <f>_xlfn.RANK.AVG(Table2[[#This Row],[Sharpe Ratio Z-Score]],Table2[Sharpe Ratio Z-Score])</f>
        <v>585</v>
      </c>
      <c r="AV463">
        <f>(Table2[[#This Row],[Rank 1Y]]+Table2[[#This Row],[Rank 6M]]+Table2[[#This Row],[Rank Sharpe]])/3</f>
        <v>442.66666666666669</v>
      </c>
    </row>
    <row r="464" spans="1:48" x14ac:dyDescent="0.3">
      <c r="A464" t="s">
        <v>1352</v>
      </c>
      <c r="B464" t="s">
        <v>1353</v>
      </c>
      <c r="C464" t="s">
        <v>10252</v>
      </c>
      <c r="D464" t="s">
        <v>521</v>
      </c>
      <c r="E464">
        <v>8221.0466070700004</v>
      </c>
      <c r="F464">
        <v>248.9</v>
      </c>
      <c r="G464">
        <v>14.077333679644299</v>
      </c>
      <c r="H464">
        <f>(Table2[[#This Row],[1Y Return vs Nifty]]-AVERAGE(Table2[1Y Return vs Nifty]))/_xlfn.STDEV.P(Table2[1Y Return vs Nifty])</f>
        <v>-0.32929718222187987</v>
      </c>
      <c r="I464">
        <v>2.13562243501682</v>
      </c>
      <c r="J464">
        <f>(Table2[[#This Row],[1M Return vs Nifty]]-AVERAGE(Table2[1M Return vs Nifty]))/_xlfn.STDEV.P(Table2[1M Return vs Nifty])</f>
        <v>1.0569729999340182E-2</v>
      </c>
      <c r="K464">
        <v>-10.515257118803801</v>
      </c>
      <c r="L464">
        <f>(Table2[[#This Row],[6M Return vs Nifty]]-AVERAGE(Table2[6M Return vs Nifty]))/_xlfn.STDEV.P(Table2[6M Return vs Nifty])</f>
        <v>-0.55140303619718523</v>
      </c>
      <c r="M464">
        <v>1.5776458636161801</v>
      </c>
      <c r="N464">
        <f>(Table2[[#This Row],[1W Return vs Nifty]]-AVERAGE(Table2[1W Return vs Nifty]))/_xlfn.STDEV.P(Table2[1W Return vs Nifty])</f>
        <v>8.5157594936175834E-2</v>
      </c>
      <c r="O464">
        <v>246.48</v>
      </c>
      <c r="P464">
        <v>237.91008301631001</v>
      </c>
      <c r="Q464">
        <v>223.378797218507</v>
      </c>
      <c r="R464">
        <v>50.623791407680201</v>
      </c>
      <c r="S464" s="2">
        <f>(Table2[[#This Row],[Close Price]]-Table2[[#This Row],[20D EMA]])/Table2[[#This Row],[20D EMA]]</f>
        <v>9.8182408308991245E-3</v>
      </c>
      <c r="T464" s="2">
        <f>(Table2[[#This Row],[Close Price]]-Table2[[#This Row],[50D EMA]])/Table2[[#This Row],[50D EMA]]</f>
        <v>4.6193573825690171E-2</v>
      </c>
      <c r="U464" s="2">
        <f>(Table2[[#This Row],[Close Price]]-Table2[[#This Row],[200D EMA]])/Table2[[#This Row],[200D EMA]]</f>
        <v>0.11425078431471902</v>
      </c>
      <c r="V464">
        <v>0.954156817663667</v>
      </c>
      <c r="W464">
        <v>244</v>
      </c>
      <c r="X464">
        <v>249</v>
      </c>
      <c r="Y464">
        <v>247.1</v>
      </c>
      <c r="Z464">
        <v>262.55</v>
      </c>
      <c r="AA464">
        <v>247.1</v>
      </c>
      <c r="AB464">
        <v>255.4</v>
      </c>
      <c r="AC464" s="2">
        <f>(Table2[[#This Row],[Close Price]]/Table2[[#This Row],[Day Low]])-1</f>
        <v>2.0081967213114726E-2</v>
      </c>
      <c r="AD464" s="2">
        <f>(Table2[[#This Row],[Day High]]/Table2[[#This Row],[Close Price]])-1</f>
        <v>4.0176777822420462E-4</v>
      </c>
      <c r="AE464" s="2">
        <f>(Table2[[#This Row],[Close Price]]/Table2[[#This Row],[Current Week Low]])-1</f>
        <v>7.2845002023471661E-3</v>
      </c>
      <c r="AF464" s="2">
        <f>(Table2[[#This Row],[Current Week High]]/Table2[[#This Row],[Close Price]])-1</f>
        <v>5.4841301727601488E-2</v>
      </c>
      <c r="AG464" s="2">
        <f>(Table2[[#This Row],[Close Price]]/Table2[[#This Row],[Current Month Low]])-1</f>
        <v>7.2845002023471661E-3</v>
      </c>
      <c r="AH464" s="2">
        <f>(Table2[[#This Row],[Current Month High]]/Table2[[#This Row],[Close Price]])-1</f>
        <v>2.611490558457219E-2</v>
      </c>
      <c r="AI464">
        <v>12.7360385697067</v>
      </c>
      <c r="AJ464">
        <v>45.896834701055099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0.03</v>
      </c>
      <c r="AM464" t="s">
        <v>10296</v>
      </c>
      <c r="AN464">
        <v>2.41</v>
      </c>
      <c r="AO464" t="s">
        <v>10296</v>
      </c>
      <c r="AP464">
        <v>3.1787221516527998E-2</v>
      </c>
      <c r="AQ464">
        <f>(Table2[[#This Row],[Sharpe Ratio]]-AVERAGE(Table2[Sharpe Ratio]))/_xlfn.STDEV.P(Table2[Sharpe Ratio])</f>
        <v>-0.27951015527611994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-1.064483048759669</v>
      </c>
      <c r="AS464">
        <f>_xlfn.RANK.AVG(Table2[[#This Row],[1Y Return vs Nifty Z-Score]],Table2[1Y Return vs Nifty Z-Score])</f>
        <v>408</v>
      </c>
      <c r="AT464">
        <f>_xlfn.RANK.AVG(Table2[[#This Row],[6M Return vs Nifty Z-Score]],Table2[6M Return vs Nifty Z-Score])</f>
        <v>510</v>
      </c>
      <c r="AU464">
        <f>_xlfn.RANK.AVG(Table2[[#This Row],[Sharpe Ratio Z-Score]],Table2[Sharpe Ratio Z-Score])</f>
        <v>413</v>
      </c>
      <c r="AV464">
        <f>(Table2[[#This Row],[Rank 1Y]]+Table2[[#This Row],[Rank 6M]]+Table2[[#This Row],[Rank Sharpe]])/3</f>
        <v>443.66666666666669</v>
      </c>
    </row>
    <row r="465" spans="1:48" x14ac:dyDescent="0.3">
      <c r="A465" t="s">
        <v>1468</v>
      </c>
      <c r="B465" t="s">
        <v>1469</v>
      </c>
      <c r="C465" t="s">
        <v>10252</v>
      </c>
      <c r="D465" t="s">
        <v>24</v>
      </c>
      <c r="E465">
        <v>6943.3039641960004</v>
      </c>
      <c r="F465">
        <v>26.54</v>
      </c>
      <c r="G465">
        <v>16.2858902998939</v>
      </c>
      <c r="H465">
        <f>(Table2[[#This Row],[1Y Return vs Nifty]]-AVERAGE(Table2[1Y Return vs Nifty]))/_xlfn.STDEV.P(Table2[1Y Return vs Nifty])</f>
        <v>-0.29829435815580829</v>
      </c>
      <c r="I465">
        <v>-4.6419691403914696</v>
      </c>
      <c r="J465">
        <f>(Table2[[#This Row],[1M Return vs Nifty]]-AVERAGE(Table2[1M Return vs Nifty]))/_xlfn.STDEV.P(Table2[1M Return vs Nifty])</f>
        <v>-0.65941413999372822</v>
      </c>
      <c r="K465">
        <v>-38.020233003025801</v>
      </c>
      <c r="L465">
        <f>(Table2[[#This Row],[6M Return vs Nifty]]-AVERAGE(Table2[6M Return vs Nifty]))/_xlfn.STDEV.P(Table2[6M Return vs Nifty])</f>
        <v>-1.4959485116145814</v>
      </c>
      <c r="M465">
        <v>-2.99832170150408</v>
      </c>
      <c r="N465">
        <f>(Table2[[#This Row],[1W Return vs Nifty]]-AVERAGE(Table2[1W Return vs Nifty]))/_xlfn.STDEV.P(Table2[1W Return vs Nifty])</f>
        <v>-0.89253974087511578</v>
      </c>
      <c r="O465">
        <v>26.89</v>
      </c>
      <c r="P465">
        <v>27.203200788438799</v>
      </c>
      <c r="Q465">
        <v>26.260187634753098</v>
      </c>
      <c r="R465">
        <v>41.3221010453627</v>
      </c>
      <c r="S465" s="2">
        <f>(Table2[[#This Row],[Close Price]]-Table2[[#This Row],[20D EMA]])/Table2[[#This Row],[20D EMA]]</f>
        <v>-1.3015991074749029E-2</v>
      </c>
      <c r="T465" s="2">
        <f>(Table2[[#This Row],[Close Price]]-Table2[[#This Row],[50D EMA]])/Table2[[#This Row],[50D EMA]]</f>
        <v>-2.4379513043209854E-2</v>
      </c>
      <c r="U465" s="2">
        <f>(Table2[[#This Row],[Close Price]]-Table2[[#This Row],[200D EMA]])/Table2[[#This Row],[200D EMA]]</f>
        <v>1.0655383317847787E-2</v>
      </c>
      <c r="V465">
        <v>1.13287382319857</v>
      </c>
      <c r="W465">
        <v>26.13</v>
      </c>
      <c r="X465">
        <v>26.48</v>
      </c>
      <c r="Y465">
        <v>26.51</v>
      </c>
      <c r="Z465">
        <v>27.78</v>
      </c>
      <c r="AA465">
        <v>26.51</v>
      </c>
      <c r="AB465">
        <v>26.97</v>
      </c>
      <c r="AC465" s="2">
        <f>(Table2[[#This Row],[Close Price]]/Table2[[#This Row],[Day Low]])-1</f>
        <v>1.569077688480669E-2</v>
      </c>
      <c r="AD465" s="2">
        <f>(Table2[[#This Row],[Day High]]/Table2[[#This Row],[Close Price]])-1</f>
        <v>-2.2607385079125297E-3</v>
      </c>
      <c r="AE465" s="2">
        <f>(Table2[[#This Row],[Close Price]]/Table2[[#This Row],[Current Week Low]])-1</f>
        <v>1.1316484345529343E-3</v>
      </c>
      <c r="AF465" s="2">
        <f>(Table2[[#This Row],[Current Week High]]/Table2[[#This Row],[Close Price]])-1</f>
        <v>4.6721929163526799E-2</v>
      </c>
      <c r="AG465" s="2">
        <f>(Table2[[#This Row],[Close Price]]/Table2[[#This Row],[Current Month Low]])-1</f>
        <v>1.1316484345529343E-3</v>
      </c>
      <c r="AH465" s="2">
        <f>(Table2[[#This Row],[Current Month High]]/Table2[[#This Row],[Close Price]])-1</f>
        <v>1.620195930670687E-2</v>
      </c>
      <c r="AI465">
        <v>38.966560163471897</v>
      </c>
      <c r="AJ465">
        <v>48.163296015408697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-0.12</v>
      </c>
      <c r="AM465" t="s">
        <v>10295</v>
      </c>
      <c r="AN465">
        <v>-0.08</v>
      </c>
      <c r="AO465" t="s">
        <v>10295</v>
      </c>
      <c r="AP465">
        <v>9.6568020813027997E-2</v>
      </c>
      <c r="AQ465">
        <f>(Table2[[#This Row],[Sharpe Ratio]]-AVERAGE(Table2[Sharpe Ratio]))/_xlfn.STDEV.P(Table2[Sharpe Ratio])</f>
        <v>0.46941569603319372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398</v>
      </c>
      <c r="AT465">
        <f>_xlfn.RANK.AVG(Table2[[#This Row],[6M Return vs Nifty Z-Score]],Table2[6M Return vs Nifty Z-Score])</f>
        <v>716</v>
      </c>
      <c r="AU465">
        <f>_xlfn.RANK.AVG(Table2[[#This Row],[Sharpe Ratio Z-Score]],Table2[Sharpe Ratio Z-Score])</f>
        <v>218</v>
      </c>
      <c r="AV465">
        <f>(Table2[[#This Row],[Rank 1Y]]+Table2[[#This Row],[Rank 6M]]+Table2[[#This Row],[Rank Sharpe]])/3</f>
        <v>444</v>
      </c>
    </row>
    <row r="466" spans="1:48" x14ac:dyDescent="0.3">
      <c r="A466" t="s">
        <v>1666</v>
      </c>
      <c r="B466" t="s">
        <v>1667</v>
      </c>
      <c r="C466" t="s">
        <v>10262</v>
      </c>
      <c r="D466" t="s">
        <v>1465</v>
      </c>
      <c r="E466">
        <v>4994.3143262949998</v>
      </c>
      <c r="F466">
        <v>771.95</v>
      </c>
      <c r="G466">
        <v>-6.1917730422917598</v>
      </c>
      <c r="H466">
        <f>(Table2[[#This Row],[1Y Return vs Nifty]]-AVERAGE(Table2[1Y Return vs Nifty]))/_xlfn.STDEV.P(Table2[1Y Return vs Nifty])</f>
        <v>-0.61382669978778825</v>
      </c>
      <c r="I466">
        <v>9.9176587622956092</v>
      </c>
      <c r="J466">
        <f>(Table2[[#This Row],[1M Return vs Nifty]]-AVERAGE(Table2[1M Return vs Nifty]))/_xlfn.STDEV.P(Table2[1M Return vs Nifty])</f>
        <v>0.77984577104830233</v>
      </c>
      <c r="K466">
        <v>-16.448900126792299</v>
      </c>
      <c r="L466">
        <f>(Table2[[#This Row],[6M Return vs Nifty]]-AVERAGE(Table2[6M Return vs Nifty]))/_xlfn.STDEV.P(Table2[6M Return vs Nifty])</f>
        <v>-0.7551696448111791</v>
      </c>
      <c r="M466">
        <v>-1.7243001631172299</v>
      </c>
      <c r="N466">
        <f>(Table2[[#This Row],[1W Return vs Nifty]]-AVERAGE(Table2[1W Return vs Nifty]))/_xlfn.STDEV.P(Table2[1W Return vs Nifty])</f>
        <v>-0.62033338317679787</v>
      </c>
      <c r="O466">
        <v>794.85</v>
      </c>
      <c r="P466">
        <v>775.67884619960296</v>
      </c>
      <c r="Q466">
        <v>760.25753450532295</v>
      </c>
      <c r="R466">
        <v>41.452026201864101</v>
      </c>
      <c r="S466" s="2">
        <f>(Table2[[#This Row],[Close Price]]-Table2[[#This Row],[20D EMA]])/Table2[[#This Row],[20D EMA]]</f>
        <v>-2.8810467383783074E-2</v>
      </c>
      <c r="T466" s="2">
        <f>(Table2[[#This Row],[Close Price]]-Table2[[#This Row],[50D EMA]])/Table2[[#This Row],[50D EMA]]</f>
        <v>-4.8072036743972008E-3</v>
      </c>
      <c r="U466" s="2">
        <f>(Table2[[#This Row],[Close Price]]-Table2[[#This Row],[200D EMA]])/Table2[[#This Row],[200D EMA]]</f>
        <v>1.5379611465850233E-2</v>
      </c>
      <c r="V466">
        <v>0.94939526252085504</v>
      </c>
      <c r="W466">
        <v>760.25</v>
      </c>
      <c r="X466">
        <v>776.7</v>
      </c>
      <c r="Y466">
        <v>765.5</v>
      </c>
      <c r="Z466">
        <v>840</v>
      </c>
      <c r="AA466">
        <v>765.5</v>
      </c>
      <c r="AB466">
        <v>789.7</v>
      </c>
      <c r="AC466" s="2">
        <f>(Table2[[#This Row],[Close Price]]/Table2[[#This Row],[Day Low]])-1</f>
        <v>1.5389674449194368E-2</v>
      </c>
      <c r="AD466" s="2">
        <f>(Table2[[#This Row],[Day High]]/Table2[[#This Row],[Close Price]])-1</f>
        <v>6.1532482673747335E-3</v>
      </c>
      <c r="AE466" s="2">
        <f>(Table2[[#This Row],[Close Price]]/Table2[[#This Row],[Current Week Low]])-1</f>
        <v>8.4258654474200778E-3</v>
      </c>
      <c r="AF466" s="2">
        <f>(Table2[[#This Row],[Current Week High]]/Table2[[#This Row],[Close Price]])-1</f>
        <v>8.8153377809443656E-2</v>
      </c>
      <c r="AG466" s="2">
        <f>(Table2[[#This Row],[Close Price]]/Table2[[#This Row],[Current Month Low]])-1</f>
        <v>8.4258654474200778E-3</v>
      </c>
      <c r="AH466" s="2">
        <f>(Table2[[#This Row],[Current Month High]]/Table2[[#This Row],[Close Price]])-1</f>
        <v>2.2993717209663922E-2</v>
      </c>
      <c r="AI466">
        <v>41.0713129088671</v>
      </c>
      <c r="AJ466">
        <v>26.466251638269899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-0.01</v>
      </c>
      <c r="AM466" t="s">
        <v>10295</v>
      </c>
      <c r="AN466">
        <v>-8.42</v>
      </c>
      <c r="AO466" t="s">
        <v>10295</v>
      </c>
      <c r="AP466">
        <v>9.6720782704691005E-2</v>
      </c>
      <c r="AQ466">
        <f>(Table2[[#This Row],[Sharpe Ratio]]-AVERAGE(Table2[Sharpe Ratio]))/_xlfn.STDEV.P(Table2[Sharpe Ratio])</f>
        <v>0.47118176454429223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-0.73830219218317072</v>
      </c>
      <c r="AS466">
        <f>_xlfn.RANK.AVG(Table2[[#This Row],[1Y Return vs Nifty Z-Score]],Table2[1Y Return vs Nifty Z-Score])</f>
        <v>544</v>
      </c>
      <c r="AT466">
        <f>_xlfn.RANK.AVG(Table2[[#This Row],[6M Return vs Nifty Z-Score]],Table2[6M Return vs Nifty Z-Score])</f>
        <v>571</v>
      </c>
      <c r="AU466">
        <f>_xlfn.RANK.AVG(Table2[[#This Row],[Sharpe Ratio Z-Score]],Table2[Sharpe Ratio Z-Score])</f>
        <v>217</v>
      </c>
      <c r="AV466">
        <f>(Table2[[#This Row],[Rank 1Y]]+Table2[[#This Row],[Rank 6M]]+Table2[[#This Row],[Rank Sharpe]])/3</f>
        <v>444</v>
      </c>
    </row>
    <row r="467" spans="1:48" x14ac:dyDescent="0.3">
      <c r="A467" t="s">
        <v>974</v>
      </c>
      <c r="B467" t="s">
        <v>975</v>
      </c>
      <c r="C467" t="s">
        <v>10263</v>
      </c>
      <c r="D467" t="s">
        <v>354</v>
      </c>
      <c r="E467">
        <v>14376.835029065</v>
      </c>
      <c r="F467">
        <v>4261.1499999999996</v>
      </c>
      <c r="G467">
        <v>49.301171671198603</v>
      </c>
      <c r="H467">
        <f>(Table2[[#This Row],[1Y Return vs Nifty]]-AVERAGE(Table2[1Y Return vs Nifty]))/_xlfn.STDEV.P(Table2[1Y Return vs Nifty])</f>
        <v>0.16516080095654034</v>
      </c>
      <c r="I467">
        <v>-8.0942595338942809</v>
      </c>
      <c r="J467">
        <f>(Table2[[#This Row],[1M Return vs Nifty]]-AVERAGE(Table2[1M Return vs Nifty]))/_xlfn.STDEV.P(Table2[1M Return vs Nifty])</f>
        <v>-1.0006826942352207</v>
      </c>
      <c r="K467">
        <v>-21.715113235804999</v>
      </c>
      <c r="L467">
        <f>(Table2[[#This Row],[6M Return vs Nifty]]-AVERAGE(Table2[6M Return vs Nifty]))/_xlfn.STDEV.P(Table2[6M Return vs Nifty])</f>
        <v>-0.93601611366975113</v>
      </c>
      <c r="M467">
        <v>-2.18606437234412</v>
      </c>
      <c r="N467">
        <f>(Table2[[#This Row],[1W Return vs Nifty]]-AVERAGE(Table2[1W Return vs Nifty]))/_xlfn.STDEV.P(Table2[1W Return vs Nifty])</f>
        <v>-0.71899353115847908</v>
      </c>
      <c r="O467">
        <v>4346.3999999999996</v>
      </c>
      <c r="P467">
        <v>4202.3046542109696</v>
      </c>
      <c r="Q467">
        <v>3682.1417331448902</v>
      </c>
      <c r="R467">
        <v>38.463251974899499</v>
      </c>
      <c r="S467" s="2">
        <f>(Table2[[#This Row],[Close Price]]-Table2[[#This Row],[20D EMA]])/Table2[[#This Row],[20D EMA]]</f>
        <v>-1.9613933370145411E-2</v>
      </c>
      <c r="T467" s="2">
        <f>(Table2[[#This Row],[Close Price]]-Table2[[#This Row],[50D EMA]])/Table2[[#This Row],[50D EMA]]</f>
        <v>1.400311272769416E-2</v>
      </c>
      <c r="U467" s="2">
        <f>(Table2[[#This Row],[Close Price]]-Table2[[#This Row],[200D EMA]])/Table2[[#This Row],[200D EMA]]</f>
        <v>0.1572476859440668</v>
      </c>
      <c r="V467">
        <v>0.77344021257016005</v>
      </c>
      <c r="W467">
        <v>4205.1000000000004</v>
      </c>
      <c r="X467">
        <v>4397.05</v>
      </c>
      <c r="Y467">
        <v>4240</v>
      </c>
      <c r="Z467">
        <v>4529</v>
      </c>
      <c r="AA467">
        <v>4240</v>
      </c>
      <c r="AB467">
        <v>4361.8999999999996</v>
      </c>
      <c r="AC467" s="2">
        <f>(Table2[[#This Row],[Close Price]]/Table2[[#This Row],[Day Low]])-1</f>
        <v>1.332905281681751E-2</v>
      </c>
      <c r="AD467" s="2">
        <f>(Table2[[#This Row],[Day High]]/Table2[[#This Row],[Close Price]])-1</f>
        <v>3.1892798892317886E-2</v>
      </c>
      <c r="AE467" s="2">
        <f>(Table2[[#This Row],[Close Price]]/Table2[[#This Row],[Current Week Low]])-1</f>
        <v>4.9882075471696652E-3</v>
      </c>
      <c r="AF467" s="2">
        <f>(Table2[[#This Row],[Current Week High]]/Table2[[#This Row],[Close Price]])-1</f>
        <v>6.2858617978714726E-2</v>
      </c>
      <c r="AG467" s="2">
        <f>(Table2[[#This Row],[Close Price]]/Table2[[#This Row],[Current Month Low]])-1</f>
        <v>4.9882075471696652E-3</v>
      </c>
      <c r="AH467" s="2">
        <f>(Table2[[#This Row],[Current Month High]]/Table2[[#This Row],[Close Price]])-1</f>
        <v>2.3643852011780764E-2</v>
      </c>
      <c r="AI467">
        <v>14.710817502317401</v>
      </c>
      <c r="AJ467">
        <v>82.3419915272369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-0.01</v>
      </c>
      <c r="AM467" t="s">
        <v>10295</v>
      </c>
      <c r="AN467">
        <v>-9.2799999999999994</v>
      </c>
      <c r="AO467" t="s">
        <v>10295</v>
      </c>
      <c r="AP467">
        <v>1.6206733777016001E-2</v>
      </c>
      <c r="AQ467">
        <f>(Table2[[#This Row],[Sharpe Ratio]]-AVERAGE(Table2[Sharpe Ratio]))/_xlfn.STDEV.P(Table2[Sharpe Ratio])</f>
        <v>-0.45963497884801408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-2.9501665169549245</v>
      </c>
      <c r="AS467">
        <f>_xlfn.RANK.AVG(Table2[[#This Row],[1Y Return vs Nifty Z-Score]],Table2[1Y Return vs Nifty Z-Score])</f>
        <v>242</v>
      </c>
      <c r="AT467">
        <f>_xlfn.RANK.AVG(Table2[[#This Row],[6M Return vs Nifty Z-Score]],Table2[6M Return vs Nifty Z-Score])</f>
        <v>624</v>
      </c>
      <c r="AU467">
        <f>_xlfn.RANK.AVG(Table2[[#This Row],[Sharpe Ratio Z-Score]],Table2[Sharpe Ratio Z-Score])</f>
        <v>467</v>
      </c>
      <c r="AV467">
        <f>(Table2[[#This Row],[Rank 1Y]]+Table2[[#This Row],[Rank 6M]]+Table2[[#This Row],[Rank Sharpe]])/3</f>
        <v>444.33333333333331</v>
      </c>
    </row>
    <row r="468" spans="1:48" x14ac:dyDescent="0.3">
      <c r="A468" t="s">
        <v>1195</v>
      </c>
      <c r="B468" t="s">
        <v>1196</v>
      </c>
      <c r="C468" t="s">
        <v>10267</v>
      </c>
      <c r="D468" t="s">
        <v>1170</v>
      </c>
      <c r="E468">
        <v>9805.7198289539992</v>
      </c>
      <c r="F468">
        <v>93.66</v>
      </c>
      <c r="G468">
        <v>34.600635179229499</v>
      </c>
      <c r="H468">
        <f>(Table2[[#This Row],[1Y Return vs Nifty]]-AVERAGE(Table2[1Y Return vs Nifty]))/_xlfn.STDEV.P(Table2[1Y Return vs Nifty])</f>
        <v>-4.1199381236060768E-2</v>
      </c>
      <c r="I468">
        <v>17.2828880142104</v>
      </c>
      <c r="J468">
        <f>(Table2[[#This Row],[1M Return vs Nifty]]-AVERAGE(Table2[1M Return vs Nifty]))/_xlfn.STDEV.P(Table2[1M Return vs Nifty])</f>
        <v>1.5079192677589328</v>
      </c>
      <c r="K468">
        <v>-34.460105371244801</v>
      </c>
      <c r="L468">
        <f>(Table2[[#This Row],[6M Return vs Nifty]]-AVERAGE(Table2[6M Return vs Nifty]))/_xlfn.STDEV.P(Table2[6M Return vs Nifty])</f>
        <v>-1.3736905441594571</v>
      </c>
      <c r="M468">
        <v>16.429697982952899</v>
      </c>
      <c r="N468">
        <f>(Table2[[#This Row],[1W Return vs Nifty]]-AVERAGE(Table2[1W Return vs Nifty]))/_xlfn.STDEV.P(Table2[1W Return vs Nifty])</f>
        <v>3.2584344116446307</v>
      </c>
      <c r="O468">
        <v>87.19</v>
      </c>
      <c r="P468">
        <v>85.373657980337597</v>
      </c>
      <c r="Q468">
        <v>85.429269016218996</v>
      </c>
      <c r="R468">
        <v>61.702047369889897</v>
      </c>
      <c r="S468" s="2">
        <f>(Table2[[#This Row],[Close Price]]-Table2[[#This Row],[20D EMA]])/Table2[[#This Row],[20D EMA]]</f>
        <v>7.4205757541002393E-2</v>
      </c>
      <c r="T468" s="2">
        <f>(Table2[[#This Row],[Close Price]]-Table2[[#This Row],[50D EMA]])/Table2[[#This Row],[50D EMA]]</f>
        <v>9.7059704546932107E-2</v>
      </c>
      <c r="U468" s="2">
        <f>(Table2[[#This Row],[Close Price]]-Table2[[#This Row],[200D EMA]])/Table2[[#This Row],[200D EMA]]</f>
        <v>9.6345562575495911E-2</v>
      </c>
      <c r="V468">
        <v>2.73640470013535</v>
      </c>
      <c r="W468">
        <v>90.96</v>
      </c>
      <c r="X468">
        <v>95.88</v>
      </c>
      <c r="Y468">
        <v>88.75</v>
      </c>
      <c r="Z468">
        <v>99.7</v>
      </c>
      <c r="AA468">
        <v>93.01</v>
      </c>
      <c r="AB468">
        <v>99.7</v>
      </c>
      <c r="AC468" s="2">
        <f>(Table2[[#This Row],[Close Price]]/Table2[[#This Row],[Day Low]])-1</f>
        <v>2.9683377308707071E-2</v>
      </c>
      <c r="AD468" s="2">
        <f>(Table2[[#This Row],[Day High]]/Table2[[#This Row],[Close Price]])-1</f>
        <v>2.370275464445859E-2</v>
      </c>
      <c r="AE468" s="2">
        <f>(Table2[[#This Row],[Close Price]]/Table2[[#This Row],[Current Week Low]])-1</f>
        <v>5.5323943661971686E-2</v>
      </c>
      <c r="AF468" s="2">
        <f>(Table2[[#This Row],[Current Week High]]/Table2[[#This Row],[Close Price]])-1</f>
        <v>6.448857569933808E-2</v>
      </c>
      <c r="AG468" s="2">
        <f>(Table2[[#This Row],[Close Price]]/Table2[[#This Row],[Current Month Low]])-1</f>
        <v>6.9884958606600822E-3</v>
      </c>
      <c r="AH468" s="2">
        <f>(Table2[[#This Row],[Current Month High]]/Table2[[#This Row],[Close Price]])-1</f>
        <v>6.448857569933808E-2</v>
      </c>
      <c r="AI468">
        <v>44.885756993380298</v>
      </c>
      <c r="AJ468">
        <v>63.598253275109101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-0.01</v>
      </c>
      <c r="AM468" t="s">
        <v>10295</v>
      </c>
      <c r="AN468">
        <v>10.36</v>
      </c>
      <c r="AO468" t="s">
        <v>10296</v>
      </c>
      <c r="AP468">
        <v>5.8539163216479999E-2</v>
      </c>
      <c r="AQ468">
        <f>(Table2[[#This Row],[Sharpe Ratio]]-AVERAGE(Table2[Sharpe Ratio]))/_xlfn.STDEV.P(Table2[Sharpe Ratio])</f>
        <v>2.9766990566323388E-2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302</v>
      </c>
      <c r="AT468">
        <f>_xlfn.RANK.AVG(Table2[[#This Row],[6M Return vs Nifty Z-Score]],Table2[6M Return vs Nifty Z-Score])</f>
        <v>704</v>
      </c>
      <c r="AU468">
        <f>_xlfn.RANK.AVG(Table2[[#This Row],[Sharpe Ratio Z-Score]],Table2[Sharpe Ratio Z-Score])</f>
        <v>328</v>
      </c>
      <c r="AV468">
        <f>(Table2[[#This Row],[Rank 1Y]]+Table2[[#This Row],[Rank 6M]]+Table2[[#This Row],[Rank Sharpe]])/3</f>
        <v>444.66666666666669</v>
      </c>
    </row>
    <row r="469" spans="1:48" x14ac:dyDescent="0.3">
      <c r="A469" t="s">
        <v>47</v>
      </c>
      <c r="B469" t="s">
        <v>48</v>
      </c>
      <c r="C469" t="s">
        <v>10251</v>
      </c>
      <c r="D469" t="s">
        <v>21</v>
      </c>
      <c r="E469">
        <v>443954.69016469503</v>
      </c>
      <c r="F469">
        <v>1640.55</v>
      </c>
      <c r="G469">
        <v>17.3544626347758</v>
      </c>
      <c r="H469">
        <f>(Table2[[#This Row],[1Y Return vs Nifty]]-AVERAGE(Table2[1Y Return vs Nifty]))/_xlfn.STDEV.P(Table2[1Y Return vs Nifty])</f>
        <v>-0.28329417215357178</v>
      </c>
      <c r="I469">
        <v>8.6799757240313706</v>
      </c>
      <c r="J469">
        <f>(Table2[[#This Row],[1M Return vs Nifty]]-AVERAGE(Table2[1M Return vs Nifty]))/_xlfn.STDEV.P(Table2[1M Return vs Nifty])</f>
        <v>0.65749734350217959</v>
      </c>
      <c r="K469">
        <v>-11.2677260198083</v>
      </c>
      <c r="L469">
        <f>(Table2[[#This Row],[6M Return vs Nifty]]-AVERAGE(Table2[6M Return vs Nifty]))/_xlfn.STDEV.P(Table2[6M Return vs Nifty])</f>
        <v>-0.57724349135074937</v>
      </c>
      <c r="M469">
        <v>2.3685763600737899</v>
      </c>
      <c r="N469">
        <f>(Table2[[#This Row],[1W Return vs Nifty]]-AVERAGE(Table2[1W Return vs Nifty]))/_xlfn.STDEV.P(Table2[1W Return vs Nifty])</f>
        <v>0.25414713172678127</v>
      </c>
      <c r="O469">
        <v>1577.79</v>
      </c>
      <c r="P469">
        <v>1515.9662791224</v>
      </c>
      <c r="Q469">
        <v>1437.76075836737</v>
      </c>
      <c r="R469">
        <v>76.823346149198301</v>
      </c>
      <c r="S469" s="2">
        <f>(Table2[[#This Row],[Close Price]]-Table2[[#This Row],[20D EMA]])/Table2[[#This Row],[20D EMA]]</f>
        <v>3.9777156655828719E-2</v>
      </c>
      <c r="T469" s="2">
        <f>(Table2[[#This Row],[Close Price]]-Table2[[#This Row],[50D EMA]])/Table2[[#This Row],[50D EMA]]</f>
        <v>8.2181063387321548E-2</v>
      </c>
      <c r="U469" s="2">
        <f>(Table2[[#This Row],[Close Price]]-Table2[[#This Row],[200D EMA]])/Table2[[#This Row],[200D EMA]]</f>
        <v>0.14104519159564802</v>
      </c>
      <c r="V469">
        <v>0.720370068537178</v>
      </c>
      <c r="W469">
        <v>1610.15</v>
      </c>
      <c r="X469">
        <v>1639</v>
      </c>
      <c r="Y469">
        <v>1618</v>
      </c>
      <c r="Z469">
        <v>1655.5</v>
      </c>
      <c r="AA469">
        <v>1636.1</v>
      </c>
      <c r="AB469">
        <v>1655.5</v>
      </c>
      <c r="AC469" s="2">
        <f>(Table2[[#This Row],[Close Price]]/Table2[[#This Row],[Day Low]])-1</f>
        <v>1.8880228550135048E-2</v>
      </c>
      <c r="AD469" s="2">
        <f>(Table2[[#This Row],[Day High]]/Table2[[#This Row],[Close Price]])-1</f>
        <v>-9.4480509585193051E-4</v>
      </c>
      <c r="AE469" s="2">
        <f>(Table2[[#This Row],[Close Price]]/Table2[[#This Row],[Current Week Low]])-1</f>
        <v>1.3936959208899813E-2</v>
      </c>
      <c r="AF469" s="2">
        <f>(Table2[[#This Row],[Current Week High]]/Table2[[#This Row],[Close Price]])-1</f>
        <v>9.1127975374112324E-3</v>
      </c>
      <c r="AG469" s="2">
        <f>(Table2[[#This Row],[Close Price]]/Table2[[#This Row],[Current Month Low]])-1</f>
        <v>2.7198826477599081E-3</v>
      </c>
      <c r="AH469" s="2">
        <f>(Table2[[#This Row],[Current Month High]]/Table2[[#This Row],[Close Price]])-1</f>
        <v>9.1127975374112324E-3</v>
      </c>
      <c r="AI469">
        <v>3.4622535125415199</v>
      </c>
      <c r="AJ469">
        <v>47.544743232305002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0.01</v>
      </c>
      <c r="AM469" t="s">
        <v>10296</v>
      </c>
      <c r="AN469">
        <v>4.5199999999999996</v>
      </c>
      <c r="AO469" t="s">
        <v>10296</v>
      </c>
      <c r="AP469">
        <v>2.3004456863093999E-2</v>
      </c>
      <c r="AQ469">
        <f>(Table2[[#This Row],[Sharpe Ratio]]-AVERAGE(Table2[Sharpe Ratio]))/_xlfn.STDEV.P(Table2[Sharpe Ratio])</f>
        <v>-0.38104702370555577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-0.32994021198091605</v>
      </c>
      <c r="AS469">
        <f>_xlfn.RANK.AVG(Table2[[#This Row],[1Y Return vs Nifty Z-Score]],Table2[1Y Return vs Nifty Z-Score])</f>
        <v>389</v>
      </c>
      <c r="AT469">
        <f>_xlfn.RANK.AVG(Table2[[#This Row],[6M Return vs Nifty Z-Score]],Table2[6M Return vs Nifty Z-Score])</f>
        <v>514</v>
      </c>
      <c r="AU469">
        <f>_xlfn.RANK.AVG(Table2[[#This Row],[Sharpe Ratio Z-Score]],Table2[Sharpe Ratio Z-Score])</f>
        <v>442</v>
      </c>
      <c r="AV469">
        <f>(Table2[[#This Row],[Rank 1Y]]+Table2[[#This Row],[Rank 6M]]+Table2[[#This Row],[Rank Sharpe]])/3</f>
        <v>448.33333333333331</v>
      </c>
    </row>
    <row r="470" spans="1:48" x14ac:dyDescent="0.3">
      <c r="A470" t="s">
        <v>1422</v>
      </c>
      <c r="B470" t="s">
        <v>1423</v>
      </c>
      <c r="C470" t="s">
        <v>10263</v>
      </c>
      <c r="D470" t="s">
        <v>1424</v>
      </c>
      <c r="E470">
        <v>7389.0557969600004</v>
      </c>
      <c r="F470">
        <v>277.14999999999998</v>
      </c>
      <c r="G470">
        <v>13.337835274047199</v>
      </c>
      <c r="H470">
        <f>(Table2[[#This Row],[1Y Return vs Nifty]]-AVERAGE(Table2[1Y Return vs Nifty]))/_xlfn.STDEV.P(Table2[1Y Return vs Nifty])</f>
        <v>-0.33967796157598862</v>
      </c>
      <c r="I470">
        <v>-14.722065617492801</v>
      </c>
      <c r="J470">
        <f>(Table2[[#This Row],[1M Return vs Nifty]]-AVERAGE(Table2[1M Return vs Nifty]))/_xlfn.STDEV.P(Table2[1M Return vs Nifty])</f>
        <v>-1.655859849725803</v>
      </c>
      <c r="K470">
        <v>-22.995470999467202</v>
      </c>
      <c r="L470">
        <f>(Table2[[#This Row],[6M Return vs Nifty]]-AVERAGE(Table2[6M Return vs Nifty]))/_xlfn.STDEV.P(Table2[6M Return vs Nifty])</f>
        <v>-0.97998474457032958</v>
      </c>
      <c r="M470">
        <v>-1.8801091058258499</v>
      </c>
      <c r="N470">
        <f>(Table2[[#This Row],[1W Return vs Nifty]]-AVERAGE(Table2[1W Return vs Nifty]))/_xlfn.STDEV.P(Table2[1W Return vs Nifty])</f>
        <v>-0.6536233892823784</v>
      </c>
      <c r="O470">
        <v>291.01</v>
      </c>
      <c r="P470">
        <v>297.561782343895</v>
      </c>
      <c r="Q470">
        <v>287.792482688588</v>
      </c>
      <c r="R470">
        <v>31.576211597731501</v>
      </c>
      <c r="S470" s="2">
        <f>(Table2[[#This Row],[Close Price]]-Table2[[#This Row],[20D EMA]])/Table2[[#This Row],[20D EMA]]</f>
        <v>-4.7627229304834935E-2</v>
      </c>
      <c r="T470" s="2">
        <f>(Table2[[#This Row],[Close Price]]-Table2[[#This Row],[50D EMA]])/Table2[[#This Row],[50D EMA]]</f>
        <v>-6.8596787474222529E-2</v>
      </c>
      <c r="U470" s="2">
        <f>(Table2[[#This Row],[Close Price]]-Table2[[#This Row],[200D EMA]])/Table2[[#This Row],[200D EMA]]</f>
        <v>-3.6979710481541465E-2</v>
      </c>
      <c r="V470">
        <v>1.21326078274689</v>
      </c>
      <c r="W470">
        <v>274.85000000000002</v>
      </c>
      <c r="X470">
        <v>281.5</v>
      </c>
      <c r="Y470">
        <v>272.7</v>
      </c>
      <c r="Z470">
        <v>296.5</v>
      </c>
      <c r="AA470">
        <v>272.7</v>
      </c>
      <c r="AB470">
        <v>290.2</v>
      </c>
      <c r="AC470" s="2">
        <f>(Table2[[#This Row],[Close Price]]/Table2[[#This Row],[Day Low]])-1</f>
        <v>8.3682008368199945E-3</v>
      </c>
      <c r="AD470" s="2">
        <f>(Table2[[#This Row],[Day High]]/Table2[[#This Row],[Close Price]])-1</f>
        <v>1.5695471766191682E-2</v>
      </c>
      <c r="AE470" s="2">
        <f>(Table2[[#This Row],[Close Price]]/Table2[[#This Row],[Current Week Low]])-1</f>
        <v>1.6318298496516226E-2</v>
      </c>
      <c r="AF470" s="2">
        <f>(Table2[[#This Row],[Current Week High]]/Table2[[#This Row],[Close Price]])-1</f>
        <v>6.9817788201335107E-2</v>
      </c>
      <c r="AG470" s="2">
        <f>(Table2[[#This Row],[Close Price]]/Table2[[#This Row],[Current Month Low]])-1</f>
        <v>1.6318298496516226E-2</v>
      </c>
      <c r="AH470" s="2">
        <f>(Table2[[#This Row],[Current Month High]]/Table2[[#This Row],[Close Price]])-1</f>
        <v>4.7086415298574824E-2</v>
      </c>
      <c r="AI470">
        <v>31.6795958867039</v>
      </c>
      <c r="AJ470">
        <v>44.915032679738502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-0.12</v>
      </c>
      <c r="AM470" t="s">
        <v>10295</v>
      </c>
      <c r="AN470">
        <v>-1.21</v>
      </c>
      <c r="AO470" t="s">
        <v>10295</v>
      </c>
      <c r="AP470">
        <v>6.5465246189829004E-2</v>
      </c>
      <c r="AQ470">
        <f>(Table2[[#This Row],[Sharpe Ratio]]-AVERAGE(Table2[Sharpe Ratio]))/_xlfn.STDEV.P(Table2[Sharpe Ratio])</f>
        <v>0.1098389045189905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411</v>
      </c>
      <c r="AT470">
        <f>_xlfn.RANK.AVG(Table2[[#This Row],[6M Return vs Nifty Z-Score]],Table2[6M Return vs Nifty Z-Score])</f>
        <v>637</v>
      </c>
      <c r="AU470">
        <f>_xlfn.RANK.AVG(Table2[[#This Row],[Sharpe Ratio Z-Score]],Table2[Sharpe Ratio Z-Score])</f>
        <v>300</v>
      </c>
      <c r="AV470">
        <f>(Table2[[#This Row],[Rank 1Y]]+Table2[[#This Row],[Rank 6M]]+Table2[[#This Row],[Rank Sharpe]])/3</f>
        <v>449.33333333333331</v>
      </c>
    </row>
    <row r="471" spans="1:48" x14ac:dyDescent="0.3">
      <c r="A471" t="s">
        <v>1018</v>
      </c>
      <c r="B471" t="s">
        <v>1019</v>
      </c>
      <c r="C471" t="s">
        <v>10251</v>
      </c>
      <c r="D471" t="s">
        <v>295</v>
      </c>
      <c r="E471">
        <v>13173.45070358</v>
      </c>
      <c r="F471">
        <v>955.45</v>
      </c>
      <c r="G471">
        <v>16.3955427076097</v>
      </c>
      <c r="H471">
        <f>(Table2[[#This Row],[1Y Return vs Nifty]]-AVERAGE(Table2[1Y Return vs Nifty]))/_xlfn.STDEV.P(Table2[1Y Return vs Nifty])</f>
        <v>-0.29675510203094158</v>
      </c>
      <c r="I471">
        <v>-13.3920205953624</v>
      </c>
      <c r="J471">
        <f>(Table2[[#This Row],[1M Return vs Nifty]]-AVERAGE(Table2[1M Return vs Nifty]))/_xlfn.STDEV.P(Table2[1M Return vs Nifty])</f>
        <v>-1.5243811819310031</v>
      </c>
      <c r="K471">
        <v>-6.6417366068034198</v>
      </c>
      <c r="L471">
        <f>(Table2[[#This Row],[6M Return vs Nifty]]-AVERAGE(Table2[6M Return vs Nifty]))/_xlfn.STDEV.P(Table2[6M Return vs Nifty])</f>
        <v>-0.41838287690138209</v>
      </c>
      <c r="M471">
        <v>-3.7853582896009201</v>
      </c>
      <c r="N471">
        <f>(Table2[[#This Row],[1W Return vs Nifty]]-AVERAGE(Table2[1W Return vs Nifty]))/_xlfn.STDEV.P(Table2[1W Return vs Nifty])</f>
        <v>-1.0606973085190785</v>
      </c>
      <c r="O471">
        <v>1017.98</v>
      </c>
      <c r="P471">
        <v>1019.22923374408</v>
      </c>
      <c r="Q471">
        <v>922.26483915428196</v>
      </c>
      <c r="R471">
        <v>16.466282287575801</v>
      </c>
      <c r="S471" s="2">
        <f>(Table2[[#This Row],[Close Price]]-Table2[[#This Row],[20D EMA]])/Table2[[#This Row],[20D EMA]]</f>
        <v>-6.1425568282284494E-2</v>
      </c>
      <c r="T471" s="2">
        <f>(Table2[[#This Row],[Close Price]]-Table2[[#This Row],[50D EMA]])/Table2[[#This Row],[50D EMA]]</f>
        <v>-6.2575946246940586E-2</v>
      </c>
      <c r="U471" s="2">
        <f>(Table2[[#This Row],[Close Price]]-Table2[[#This Row],[200D EMA]])/Table2[[#This Row],[200D EMA]]</f>
        <v>3.5982246570463339E-2</v>
      </c>
      <c r="V471">
        <v>0.80003648139892003</v>
      </c>
      <c r="W471">
        <v>943</v>
      </c>
      <c r="X471">
        <v>959.5</v>
      </c>
      <c r="Y471">
        <v>950</v>
      </c>
      <c r="Z471">
        <v>1004.15</v>
      </c>
      <c r="AA471">
        <v>950</v>
      </c>
      <c r="AB471">
        <v>984.35</v>
      </c>
      <c r="AC471" s="2">
        <f>(Table2[[#This Row],[Close Price]]/Table2[[#This Row],[Day Low]])-1</f>
        <v>1.3202545068929039E-2</v>
      </c>
      <c r="AD471" s="2">
        <f>(Table2[[#This Row],[Day High]]/Table2[[#This Row],[Close Price]])-1</f>
        <v>4.2388403370139383E-3</v>
      </c>
      <c r="AE471" s="2">
        <f>(Table2[[#This Row],[Close Price]]/Table2[[#This Row],[Current Week Low]])-1</f>
        <v>5.7368421052632623E-3</v>
      </c>
      <c r="AF471" s="2">
        <f>(Table2[[#This Row],[Current Week High]]/Table2[[#This Row],[Close Price]])-1</f>
        <v>5.09707467685383E-2</v>
      </c>
      <c r="AG471" s="2">
        <f>(Table2[[#This Row],[Close Price]]/Table2[[#This Row],[Current Month Low]])-1</f>
        <v>5.7368421052632623E-3</v>
      </c>
      <c r="AH471" s="2">
        <f>(Table2[[#This Row],[Current Month High]]/Table2[[#This Row],[Close Price]])-1</f>
        <v>3.0247527343136626E-2</v>
      </c>
      <c r="AI471">
        <v>25.490606520487699</v>
      </c>
      <c r="AJ471">
        <v>52.872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-0.12</v>
      </c>
      <c r="AM471" t="s">
        <v>10295</v>
      </c>
      <c r="AN471">
        <v>-12.19</v>
      </c>
      <c r="AO471" t="s">
        <v>10295</v>
      </c>
      <c r="AP471">
        <v>1.0516308793003E-2</v>
      </c>
      <c r="AQ471">
        <f>(Table2[[#This Row],[Sharpe Ratio]]-AVERAGE(Table2[Sharpe Ratio]))/_xlfn.STDEV.P(Table2[Sharpe Ratio])</f>
        <v>-0.52542154557371945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396</v>
      </c>
      <c r="AT471">
        <f>_xlfn.RANK.AVG(Table2[[#This Row],[6M Return vs Nifty Z-Score]],Table2[6M Return vs Nifty Z-Score])</f>
        <v>471</v>
      </c>
      <c r="AU471">
        <f>_xlfn.RANK.AVG(Table2[[#This Row],[Sharpe Ratio Z-Score]],Table2[Sharpe Ratio Z-Score])</f>
        <v>483</v>
      </c>
      <c r="AV471">
        <f>(Table2[[#This Row],[Rank 1Y]]+Table2[[#This Row],[Rank 6M]]+Table2[[#This Row],[Rank Sharpe]])/3</f>
        <v>450</v>
      </c>
    </row>
    <row r="472" spans="1:48" x14ac:dyDescent="0.3">
      <c r="A472" t="s">
        <v>394</v>
      </c>
      <c r="B472" t="s">
        <v>395</v>
      </c>
      <c r="C472" t="s">
        <v>10254</v>
      </c>
      <c r="D472" t="s">
        <v>396</v>
      </c>
      <c r="E472">
        <v>62346.373532190002</v>
      </c>
      <c r="F472">
        <v>1722.3</v>
      </c>
      <c r="G472">
        <v>1.3232930282600901</v>
      </c>
      <c r="H472">
        <f>(Table2[[#This Row],[1Y Return vs Nifty]]-AVERAGE(Table2[1Y Return vs Nifty]))/_xlfn.STDEV.P(Table2[1Y Return vs Nifty])</f>
        <v>-0.50833324352136422</v>
      </c>
      <c r="I472">
        <v>1.8381606881910999</v>
      </c>
      <c r="J472">
        <f>(Table2[[#This Row],[1M Return vs Nifty]]-AVERAGE(Table2[1M Return vs Nifty]))/_xlfn.STDEV.P(Table2[1M Return vs Nifty])</f>
        <v>-1.8835195053433978E-2</v>
      </c>
      <c r="K472">
        <v>-5.5949625373668397</v>
      </c>
      <c r="L472">
        <f>(Table2[[#This Row],[6M Return vs Nifty]]-AVERAGE(Table2[6M Return vs Nifty]))/_xlfn.STDEV.P(Table2[6M Return vs Nifty])</f>
        <v>-0.38243571900411771</v>
      </c>
      <c r="M472">
        <v>3.0563523940606001</v>
      </c>
      <c r="N472">
        <f>(Table2[[#This Row],[1W Return vs Nifty]]-AVERAGE(Table2[1W Return vs Nifty]))/_xlfn.STDEV.P(Table2[1W Return vs Nifty])</f>
        <v>0.40109677385041126</v>
      </c>
      <c r="O472">
        <v>1639.23</v>
      </c>
      <c r="P472">
        <v>1570.2754844496901</v>
      </c>
      <c r="Q472">
        <v>1464.8571666442999</v>
      </c>
      <c r="R472">
        <v>78.270667332292007</v>
      </c>
      <c r="S472" s="2">
        <f>(Table2[[#This Row],[Close Price]]-Table2[[#This Row],[20D EMA]])/Table2[[#This Row],[20D EMA]]</f>
        <v>5.0676232133379656E-2</v>
      </c>
      <c r="T472" s="2">
        <f>(Table2[[#This Row],[Close Price]]-Table2[[#This Row],[50D EMA]])/Table2[[#This Row],[50D EMA]]</f>
        <v>9.6813913899692253E-2</v>
      </c>
      <c r="U472" s="2">
        <f>(Table2[[#This Row],[Close Price]]-Table2[[#This Row],[200D EMA]])/Table2[[#This Row],[200D EMA]]</f>
        <v>0.17574603122941398</v>
      </c>
      <c r="V472">
        <v>1.0927284736146099</v>
      </c>
      <c r="W472">
        <v>1686.25</v>
      </c>
      <c r="X472">
        <v>1711.25</v>
      </c>
      <c r="Y472">
        <v>1671.1</v>
      </c>
      <c r="Z472">
        <v>1730</v>
      </c>
      <c r="AA472">
        <v>1705</v>
      </c>
      <c r="AB472">
        <v>1730</v>
      </c>
      <c r="AC472" s="2">
        <f>(Table2[[#This Row],[Close Price]]/Table2[[#This Row],[Day Low]])-1</f>
        <v>2.1378799110452151E-2</v>
      </c>
      <c r="AD472" s="2">
        <f>(Table2[[#This Row],[Day High]]/Table2[[#This Row],[Close Price]])-1</f>
        <v>-6.4158392846774825E-3</v>
      </c>
      <c r="AE472" s="2">
        <f>(Table2[[#This Row],[Close Price]]/Table2[[#This Row],[Current Week Low]])-1</f>
        <v>3.0638501585781741E-2</v>
      </c>
      <c r="AF472" s="2">
        <f>(Table2[[#This Row],[Current Week High]]/Table2[[#This Row],[Close Price]])-1</f>
        <v>4.4707658363816183E-3</v>
      </c>
      <c r="AG472" s="2">
        <f>(Table2[[#This Row],[Close Price]]/Table2[[#This Row],[Current Month Low]])-1</f>
        <v>1.014662756598228E-2</v>
      </c>
      <c r="AH472" s="2">
        <f>(Table2[[#This Row],[Current Month High]]/Table2[[#This Row],[Close Price]])-1</f>
        <v>4.4707658363816183E-3</v>
      </c>
      <c r="AI472">
        <v>2.4444057365151401</v>
      </c>
      <c r="AJ472">
        <v>47.211419291422601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0.14000000000000001</v>
      </c>
      <c r="AM472" t="s">
        <v>10296</v>
      </c>
      <c r="AN472">
        <v>10.41</v>
      </c>
      <c r="AO472" t="s">
        <v>10296</v>
      </c>
      <c r="AP472">
        <v>3.2278547786536001E-2</v>
      </c>
      <c r="AQ472">
        <f>(Table2[[#This Row],[Sharpe Ratio]]-AVERAGE(Table2[Sharpe Ratio]))/_xlfn.STDEV.P(Table2[Sharpe Ratio])</f>
        <v>-0.27382996995836556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-0.7823373536868703</v>
      </c>
      <c r="AS472">
        <f>_xlfn.RANK.AVG(Table2[[#This Row],[1Y Return vs Nifty Z-Score]],Table2[1Y Return vs Nifty Z-Score])</f>
        <v>488</v>
      </c>
      <c r="AT472">
        <f>_xlfn.RANK.AVG(Table2[[#This Row],[6M Return vs Nifty Z-Score]],Table2[6M Return vs Nifty Z-Score])</f>
        <v>455</v>
      </c>
      <c r="AU472">
        <f>_xlfn.RANK.AVG(Table2[[#This Row],[Sharpe Ratio Z-Score]],Table2[Sharpe Ratio Z-Score])</f>
        <v>411</v>
      </c>
      <c r="AV472">
        <f>(Table2[[#This Row],[Rank 1Y]]+Table2[[#This Row],[Rank 6M]]+Table2[[#This Row],[Rank Sharpe]])/3</f>
        <v>451.33333333333331</v>
      </c>
    </row>
    <row r="473" spans="1:48" x14ac:dyDescent="0.3">
      <c r="A473" t="s">
        <v>1057</v>
      </c>
      <c r="B473" t="s">
        <v>1058</v>
      </c>
      <c r="C473" t="s">
        <v>10257</v>
      </c>
      <c r="D473" t="s">
        <v>292</v>
      </c>
      <c r="E473">
        <v>12131.155497455</v>
      </c>
      <c r="F473">
        <v>1194.6500000000001</v>
      </c>
      <c r="G473">
        <v>-18.404410692437501</v>
      </c>
      <c r="H473">
        <f>(Table2[[#This Row],[1Y Return vs Nifty]]-AVERAGE(Table2[1Y Return vs Nifty]))/_xlfn.STDEV.P(Table2[1Y Return vs Nifty])</f>
        <v>-0.78526276485337831</v>
      </c>
      <c r="I473">
        <v>-8.7476831821112899</v>
      </c>
      <c r="J473">
        <f>(Table2[[#This Row],[1M Return vs Nifty]]-AVERAGE(Table2[1M Return vs Nifty]))/_xlfn.STDEV.P(Table2[1M Return vs Nifty])</f>
        <v>-1.0652754481222899</v>
      </c>
      <c r="K473">
        <v>-15.0151909994023</v>
      </c>
      <c r="L473">
        <f>(Table2[[#This Row],[6M Return vs Nifty]]-AVERAGE(Table2[6M Return vs Nifty]))/_xlfn.STDEV.P(Table2[6M Return vs Nifty])</f>
        <v>-0.70593479090542921</v>
      </c>
      <c r="M473">
        <v>5.3614934356880903</v>
      </c>
      <c r="N473">
        <f>(Table2[[#This Row],[1W Return vs Nifty]]-AVERAGE(Table2[1W Return vs Nifty]))/_xlfn.STDEV.P(Table2[1W Return vs Nifty])</f>
        <v>0.89361124712754725</v>
      </c>
      <c r="O473">
        <v>1196.83</v>
      </c>
      <c r="P473">
        <v>1239.02940936908</v>
      </c>
      <c r="Q473">
        <v>1203.2185804870101</v>
      </c>
      <c r="R473">
        <v>55.237806242896298</v>
      </c>
      <c r="S473" s="2">
        <f>(Table2[[#This Row],[Close Price]]-Table2[[#This Row],[20D EMA]])/Table2[[#This Row],[20D EMA]]</f>
        <v>-1.821478405454272E-3</v>
      </c>
      <c r="T473" s="2">
        <f>(Table2[[#This Row],[Close Price]]-Table2[[#This Row],[50D EMA]])/Table2[[#This Row],[50D EMA]]</f>
        <v>-3.5817882153158988E-2</v>
      </c>
      <c r="U473" s="2">
        <f>(Table2[[#This Row],[Close Price]]-Table2[[#This Row],[200D EMA]])/Table2[[#This Row],[200D EMA]]</f>
        <v>-7.1213831185533904E-3</v>
      </c>
      <c r="V473">
        <v>1.15916830472796</v>
      </c>
      <c r="W473">
        <v>1180</v>
      </c>
      <c r="X473">
        <v>1201.8499999999999</v>
      </c>
      <c r="Y473">
        <v>1154.2</v>
      </c>
      <c r="Z473">
        <v>1206.9000000000001</v>
      </c>
      <c r="AA473">
        <v>1178</v>
      </c>
      <c r="AB473">
        <v>1199</v>
      </c>
      <c r="AC473" s="2">
        <f>(Table2[[#This Row],[Close Price]]/Table2[[#This Row],[Day Low]])-1</f>
        <v>1.2415254237288176E-2</v>
      </c>
      <c r="AD473" s="2">
        <f>(Table2[[#This Row],[Day High]]/Table2[[#This Row],[Close Price]])-1</f>
        <v>6.0268697945002891E-3</v>
      </c>
      <c r="AE473" s="2">
        <f>(Table2[[#This Row],[Close Price]]/Table2[[#This Row],[Current Week Low]])-1</f>
        <v>3.5045919251429636E-2</v>
      </c>
      <c r="AF473" s="2">
        <f>(Table2[[#This Row],[Current Week High]]/Table2[[#This Row],[Close Price]])-1</f>
        <v>1.0254049303143109E-2</v>
      </c>
      <c r="AG473" s="2">
        <f>(Table2[[#This Row],[Close Price]]/Table2[[#This Row],[Current Month Low]])-1</f>
        <v>1.413412563667249E-2</v>
      </c>
      <c r="AH473" s="2">
        <f>(Table2[[#This Row],[Current Month High]]/Table2[[#This Row],[Close Price]])-1</f>
        <v>3.6412338341773598E-3</v>
      </c>
      <c r="AI473">
        <v>38.032059599045702</v>
      </c>
      <c r="AJ473">
        <v>20.313208117226399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-0.24</v>
      </c>
      <c r="AM473" t="s">
        <v>10295</v>
      </c>
      <c r="AN473">
        <v>-1.24</v>
      </c>
      <c r="AO473" t="s">
        <v>10295</v>
      </c>
      <c r="AP473">
        <v>0.113128787841435</v>
      </c>
      <c r="AQ473">
        <f>(Table2[[#This Row],[Sharpe Ratio]]-AVERAGE(Table2[Sharpe Ratio]))/_xlfn.STDEV.P(Table2[Sharpe Ratio])</f>
        <v>0.66087345326643965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607</v>
      </c>
      <c r="AT473">
        <f>_xlfn.RANK.AVG(Table2[[#This Row],[6M Return vs Nifty Z-Score]],Table2[6M Return vs Nifty Z-Score])</f>
        <v>561</v>
      </c>
      <c r="AU473">
        <f>_xlfn.RANK.AVG(Table2[[#This Row],[Sharpe Ratio Z-Score]],Table2[Sharpe Ratio Z-Score])</f>
        <v>187</v>
      </c>
      <c r="AV473">
        <f>(Table2[[#This Row],[Rank 1Y]]+Table2[[#This Row],[Rank 6M]]+Table2[[#This Row],[Rank Sharpe]])/3</f>
        <v>451.66666666666669</v>
      </c>
    </row>
    <row r="474" spans="1:48" x14ac:dyDescent="0.3">
      <c r="A474" t="s">
        <v>586</v>
      </c>
      <c r="B474" t="s">
        <v>587</v>
      </c>
      <c r="C474" t="s">
        <v>10257</v>
      </c>
      <c r="D474" t="s">
        <v>62</v>
      </c>
      <c r="E474">
        <v>33103.326364640001</v>
      </c>
      <c r="F474">
        <v>1304.8</v>
      </c>
      <c r="G474">
        <v>17.849164510143801</v>
      </c>
      <c r="H474">
        <f>(Table2[[#This Row],[1Y Return vs Nifty]]-AVERAGE(Table2[1Y Return vs Nifty]))/_xlfn.STDEV.P(Table2[1Y Return vs Nifty])</f>
        <v>-0.27634974742541768</v>
      </c>
      <c r="I474">
        <v>11.268514558233999</v>
      </c>
      <c r="J474">
        <f>(Table2[[#This Row],[1M Return vs Nifty]]-AVERAGE(Table2[1M Return vs Nifty]))/_xlfn.STDEV.P(Table2[1M Return vs Nifty])</f>
        <v>0.91338164199827887</v>
      </c>
      <c r="K474">
        <v>1.8090247022028001</v>
      </c>
      <c r="L474">
        <f>(Table2[[#This Row],[6M Return vs Nifty]]-AVERAGE(Table2[6M Return vs Nifty]))/_xlfn.STDEV.P(Table2[6M Return vs Nifty])</f>
        <v>-0.12817617423588007</v>
      </c>
      <c r="M474">
        <v>4.5551947707394804</v>
      </c>
      <c r="N474">
        <f>(Table2[[#This Row],[1W Return vs Nifty]]-AVERAGE(Table2[1W Return vs Nifty]))/_xlfn.STDEV.P(Table2[1W Return vs Nifty])</f>
        <v>0.72133816053547917</v>
      </c>
      <c r="O474">
        <v>1243.51</v>
      </c>
      <c r="P474">
        <v>1223.99163740687</v>
      </c>
      <c r="Q474">
        <v>1153.49153626919</v>
      </c>
      <c r="R474">
        <v>78.197252386983095</v>
      </c>
      <c r="S474" s="2">
        <f>(Table2[[#This Row],[Close Price]]-Table2[[#This Row],[20D EMA]])/Table2[[#This Row],[20D EMA]]</f>
        <v>4.928790279129236E-2</v>
      </c>
      <c r="T474" s="2">
        <f>(Table2[[#This Row],[Close Price]]-Table2[[#This Row],[50D EMA]])/Table2[[#This Row],[50D EMA]]</f>
        <v>6.602035514256395E-2</v>
      </c>
      <c r="U474" s="2">
        <f>(Table2[[#This Row],[Close Price]]-Table2[[#This Row],[200D EMA]])/Table2[[#This Row],[200D EMA]]</f>
        <v>0.13117431638917476</v>
      </c>
      <c r="V474">
        <v>0.638173935560299</v>
      </c>
      <c r="W474">
        <v>1280.05</v>
      </c>
      <c r="X474">
        <v>1313.15</v>
      </c>
      <c r="Y474">
        <v>1285.3</v>
      </c>
      <c r="Z474">
        <v>1322.85</v>
      </c>
      <c r="AA474">
        <v>1291.45</v>
      </c>
      <c r="AB474">
        <v>1315.2</v>
      </c>
      <c r="AC474" s="2">
        <f>(Table2[[#This Row],[Close Price]]/Table2[[#This Row],[Day Low]])-1</f>
        <v>1.9335182219444524E-2</v>
      </c>
      <c r="AD474" s="2">
        <f>(Table2[[#This Row],[Day High]]/Table2[[#This Row],[Close Price]])-1</f>
        <v>6.3994481912938994E-3</v>
      </c>
      <c r="AE474" s="2">
        <f>(Table2[[#This Row],[Close Price]]/Table2[[#This Row],[Current Week Low]])-1</f>
        <v>1.517155527892311E-2</v>
      </c>
      <c r="AF474" s="2">
        <f>(Table2[[#This Row],[Current Week High]]/Table2[[#This Row],[Close Price]])-1</f>
        <v>1.3833537706928301E-2</v>
      </c>
      <c r="AG474" s="2">
        <f>(Table2[[#This Row],[Close Price]]/Table2[[#This Row],[Current Month Low]])-1</f>
        <v>1.0337217855898251E-2</v>
      </c>
      <c r="AH474" s="2">
        <f>(Table2[[#This Row],[Current Month High]]/Table2[[#This Row],[Close Price]])-1</f>
        <v>7.9705702023298297E-3</v>
      </c>
      <c r="AI474">
        <v>5.3494788473329198</v>
      </c>
      <c r="AJ474">
        <v>53.9950430780125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-0.12</v>
      </c>
      <c r="AM474" t="s">
        <v>10295</v>
      </c>
      <c r="AN474">
        <v>6.29</v>
      </c>
      <c r="AO474" t="s">
        <v>10296</v>
      </c>
      <c r="AP474">
        <v>-2.5974207744048999E-2</v>
      </c>
      <c r="AQ474">
        <f>(Table2[[#This Row],[Sharpe Ratio]]-AVERAGE(Table2[Sharpe Ratio]))/_xlfn.STDEV.P(Table2[Sharpe Ratio])</f>
        <v>-0.94728560805843143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0.28290827281402892</v>
      </c>
      <c r="AS474">
        <f>_xlfn.RANK.AVG(Table2[[#This Row],[1Y Return vs Nifty Z-Score]],Table2[1Y Return vs Nifty Z-Score])</f>
        <v>386</v>
      </c>
      <c r="AT474">
        <f>_xlfn.RANK.AVG(Table2[[#This Row],[6M Return vs Nifty Z-Score]],Table2[6M Return vs Nifty Z-Score])</f>
        <v>367</v>
      </c>
      <c r="AU474">
        <f>_xlfn.RANK.AVG(Table2[[#This Row],[Sharpe Ratio Z-Score]],Table2[Sharpe Ratio Z-Score])</f>
        <v>606</v>
      </c>
      <c r="AV474">
        <f>(Table2[[#This Row],[Rank 1Y]]+Table2[[#This Row],[Rank 6M]]+Table2[[#This Row],[Rank Sharpe]])/3</f>
        <v>453</v>
      </c>
    </row>
    <row r="475" spans="1:48" x14ac:dyDescent="0.3">
      <c r="A475" t="s">
        <v>640</v>
      </c>
      <c r="B475" t="s">
        <v>641</v>
      </c>
      <c r="C475" t="s">
        <v>10262</v>
      </c>
      <c r="D475" t="s">
        <v>257</v>
      </c>
      <c r="E475">
        <v>28472.2016</v>
      </c>
      <c r="F475">
        <v>2571.5500000000002</v>
      </c>
      <c r="G475">
        <v>-21.330039605337301</v>
      </c>
      <c r="H475">
        <f>(Table2[[#This Row],[1Y Return vs Nifty]]-AVERAGE(Table2[1Y Return vs Nifty]))/_xlfn.STDEV.P(Table2[1Y Return vs Nifty])</f>
        <v>-0.82633155957551396</v>
      </c>
      <c r="I475">
        <v>-9.9717605462082393</v>
      </c>
      <c r="J475">
        <f>(Table2[[#This Row],[1M Return vs Nifty]]-AVERAGE(Table2[1M Return vs Nifty]))/_xlfn.STDEV.P(Table2[1M Return vs Nifty])</f>
        <v>-1.1862789167503305</v>
      </c>
      <c r="K475">
        <v>-4.8662893369148703</v>
      </c>
      <c r="L475">
        <f>(Table2[[#This Row],[6M Return vs Nifty]]-AVERAGE(Table2[6M Return vs Nifty]))/_xlfn.STDEV.P(Table2[6M Return vs Nifty])</f>
        <v>-0.35741242949308638</v>
      </c>
      <c r="M475">
        <v>-3.159926587707</v>
      </c>
      <c r="N475">
        <f>(Table2[[#This Row],[1W Return vs Nifty]]-AVERAGE(Table2[1W Return vs Nifty]))/_xlfn.STDEV.P(Table2[1W Return vs Nifty])</f>
        <v>-0.92706810333533574</v>
      </c>
      <c r="O475">
        <v>2650.84</v>
      </c>
      <c r="P475">
        <v>2597.8341673455402</v>
      </c>
      <c r="Q475">
        <v>2336.7219674496801</v>
      </c>
      <c r="R475">
        <v>40.411158749546303</v>
      </c>
      <c r="S475" s="2">
        <f>(Table2[[#This Row],[Close Price]]-Table2[[#This Row],[20D EMA]])/Table2[[#This Row],[20D EMA]]</f>
        <v>-2.9911273407674532E-2</v>
      </c>
      <c r="T475" s="2">
        <f>(Table2[[#This Row],[Close Price]]-Table2[[#This Row],[50D EMA]])/Table2[[#This Row],[50D EMA]]</f>
        <v>-1.0117723323501098E-2</v>
      </c>
      <c r="U475" s="2">
        <f>(Table2[[#This Row],[Close Price]]-Table2[[#This Row],[200D EMA]])/Table2[[#This Row],[200D EMA]]</f>
        <v>0.10049463985080502</v>
      </c>
      <c r="V475">
        <v>0.92051644223683005</v>
      </c>
      <c r="W475">
        <v>2522.6999999999998</v>
      </c>
      <c r="X475">
        <v>2574.15</v>
      </c>
      <c r="Y475">
        <v>2555</v>
      </c>
      <c r="Z475">
        <v>2787.3</v>
      </c>
      <c r="AA475">
        <v>2555</v>
      </c>
      <c r="AB475">
        <v>2615</v>
      </c>
      <c r="AC475" s="2">
        <f>(Table2[[#This Row],[Close Price]]/Table2[[#This Row],[Day Low]])-1</f>
        <v>1.9364173306378296E-2</v>
      </c>
      <c r="AD475" s="2">
        <f>(Table2[[#This Row],[Day High]]/Table2[[#This Row],[Close Price]])-1</f>
        <v>1.0110633664521806E-3</v>
      </c>
      <c r="AE475" s="2">
        <f>(Table2[[#This Row],[Close Price]]/Table2[[#This Row],[Current Week Low]])-1</f>
        <v>6.4774951076320697E-3</v>
      </c>
      <c r="AF475" s="2">
        <f>(Table2[[#This Row],[Current Week High]]/Table2[[#This Row],[Close Price]])-1</f>
        <v>8.3898815889249745E-2</v>
      </c>
      <c r="AG475" s="2">
        <f>(Table2[[#This Row],[Close Price]]/Table2[[#This Row],[Current Month Low]])-1</f>
        <v>6.4774951076320697E-3</v>
      </c>
      <c r="AH475" s="2">
        <f>(Table2[[#This Row],[Current Month High]]/Table2[[#This Row],[Close Price]])-1</f>
        <v>1.6896424335517413E-2</v>
      </c>
      <c r="AI475">
        <v>15.105675565320499</v>
      </c>
      <c r="AJ475">
        <v>37.134705631399299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0.01</v>
      </c>
      <c r="AM475" t="s">
        <v>10296</v>
      </c>
      <c r="AN475">
        <v>-3.47</v>
      </c>
      <c r="AO475" t="s">
        <v>10295</v>
      </c>
      <c r="AP475">
        <v>6.7354102810249006E-2</v>
      </c>
      <c r="AQ475">
        <f>(Table2[[#This Row],[Sharpe Ratio]]-AVERAGE(Table2[Sharpe Ratio]))/_xlfn.STDEV.P(Table2[Sharpe Ratio])</f>
        <v>0.1316758310128214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-3.165415178141445</v>
      </c>
      <c r="AS475">
        <f>_xlfn.RANK.AVG(Table2[[#This Row],[1Y Return vs Nifty Z-Score]],Table2[1Y Return vs Nifty Z-Score])</f>
        <v>622</v>
      </c>
      <c r="AT475">
        <f>_xlfn.RANK.AVG(Table2[[#This Row],[6M Return vs Nifty Z-Score]],Table2[6M Return vs Nifty Z-Score])</f>
        <v>443</v>
      </c>
      <c r="AU475">
        <f>_xlfn.RANK.AVG(Table2[[#This Row],[Sharpe Ratio Z-Score]],Table2[Sharpe Ratio Z-Score])</f>
        <v>294</v>
      </c>
      <c r="AV475">
        <f>(Table2[[#This Row],[Rank 1Y]]+Table2[[#This Row],[Rank 6M]]+Table2[[#This Row],[Rank Sharpe]])/3</f>
        <v>453</v>
      </c>
    </row>
    <row r="476" spans="1:48" x14ac:dyDescent="0.3">
      <c r="A476" t="s">
        <v>627</v>
      </c>
      <c r="B476" t="s">
        <v>628</v>
      </c>
      <c r="C476" t="s">
        <v>10256</v>
      </c>
      <c r="D476" t="s">
        <v>201</v>
      </c>
      <c r="E476">
        <v>29383.300618950001</v>
      </c>
      <c r="F476">
        <v>1398.35</v>
      </c>
      <c r="G476">
        <v>-15.2718714104893</v>
      </c>
      <c r="H476">
        <f>(Table2[[#This Row],[1Y Return vs Nifty]]-AVERAGE(Table2[1Y Return vs Nifty]))/_xlfn.STDEV.P(Table2[1Y Return vs Nifty])</f>
        <v>-0.74128944610399428</v>
      </c>
      <c r="I476">
        <v>0.51907853754729305</v>
      </c>
      <c r="J476">
        <f>(Table2[[#This Row],[1M Return vs Nifty]]-AVERAGE(Table2[1M Return vs Nifty]))/_xlfn.STDEV.P(Table2[1M Return vs Nifty])</f>
        <v>-0.14923015236153622</v>
      </c>
      <c r="K476">
        <v>-1.5702915465056699</v>
      </c>
      <c r="L476">
        <f>(Table2[[#This Row],[6M Return vs Nifty]]-AVERAGE(Table2[6M Return vs Nifty]))/_xlfn.STDEV.P(Table2[6M Return vs Nifty])</f>
        <v>-0.24422491705819574</v>
      </c>
      <c r="M476">
        <v>-2.7020451165533599</v>
      </c>
      <c r="N476">
        <f>(Table2[[#This Row],[1W Return vs Nifty]]-AVERAGE(Table2[1W Return vs Nifty]))/_xlfn.STDEV.P(Table2[1W Return vs Nifty])</f>
        <v>-0.8292375378661716</v>
      </c>
      <c r="O476">
        <v>1391.51</v>
      </c>
      <c r="P476">
        <v>1328.90077318969</v>
      </c>
      <c r="Q476">
        <v>1219.8494254695099</v>
      </c>
      <c r="R476">
        <v>47.685671832522601</v>
      </c>
      <c r="S476" s="2">
        <f>(Table2[[#This Row],[Close Price]]-Table2[[#This Row],[20D EMA]])/Table2[[#This Row],[20D EMA]]</f>
        <v>4.9155234241938022E-3</v>
      </c>
      <c r="T476" s="2">
        <f>(Table2[[#This Row],[Close Price]]-Table2[[#This Row],[50D EMA]])/Table2[[#This Row],[50D EMA]]</f>
        <v>5.2260656484994471E-2</v>
      </c>
      <c r="U476" s="2">
        <f>(Table2[[#This Row],[Close Price]]-Table2[[#This Row],[200D EMA]])/Table2[[#This Row],[200D EMA]]</f>
        <v>0.14633000664142345</v>
      </c>
      <c r="V476">
        <v>1.0719677695848899</v>
      </c>
      <c r="W476">
        <v>1394</v>
      </c>
      <c r="X476">
        <v>1418.1</v>
      </c>
      <c r="Y476">
        <v>1384.1</v>
      </c>
      <c r="Z476">
        <v>1457.9</v>
      </c>
      <c r="AA476">
        <v>1384.1</v>
      </c>
      <c r="AB476">
        <v>1450</v>
      </c>
      <c r="AC476" s="2">
        <f>(Table2[[#This Row],[Close Price]]/Table2[[#This Row],[Day Low]])-1</f>
        <v>3.1205164992824663E-3</v>
      </c>
      <c r="AD476" s="2">
        <f>(Table2[[#This Row],[Day High]]/Table2[[#This Row],[Close Price]])-1</f>
        <v>1.4123788751027933E-2</v>
      </c>
      <c r="AE476" s="2">
        <f>(Table2[[#This Row],[Close Price]]/Table2[[#This Row],[Current Week Low]])-1</f>
        <v>1.0295498880138698E-2</v>
      </c>
      <c r="AF476" s="2">
        <f>(Table2[[#This Row],[Current Week High]]/Table2[[#This Row],[Close Price]])-1</f>
        <v>4.2585904816390796E-2</v>
      </c>
      <c r="AG476" s="2">
        <f>(Table2[[#This Row],[Close Price]]/Table2[[#This Row],[Current Month Low]])-1</f>
        <v>1.0295498880138698E-2</v>
      </c>
      <c r="AH476" s="2">
        <f>(Table2[[#This Row],[Current Month High]]/Table2[[#This Row],[Close Price]])-1</f>
        <v>3.6936389315979534E-2</v>
      </c>
      <c r="AI476">
        <v>7.6947831372689199</v>
      </c>
      <c r="AJ476">
        <v>39.409800109665497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10296</v>
      </c>
      <c r="AN476">
        <v>1.21</v>
      </c>
      <c r="AO476" t="s">
        <v>10296</v>
      </c>
      <c r="AP476">
        <v>4.7542177771769001E-2</v>
      </c>
      <c r="AQ476">
        <f>(Table2[[#This Row],[Sharpe Ratio]]-AVERAGE(Table2[Sharpe Ratio]))/_xlfn.STDEV.P(Table2[Sharpe Ratio])</f>
        <v>-9.7368314577422954E-2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-2.0613503679673206</v>
      </c>
      <c r="AS476">
        <f>_xlfn.RANK.AVG(Table2[[#This Row],[1Y Return vs Nifty Z-Score]],Table2[1Y Return vs Nifty Z-Score])</f>
        <v>592</v>
      </c>
      <c r="AT476">
        <f>_xlfn.RANK.AVG(Table2[[#This Row],[6M Return vs Nifty Z-Score]],Table2[6M Return vs Nifty Z-Score])</f>
        <v>404</v>
      </c>
      <c r="AU476">
        <f>_xlfn.RANK.AVG(Table2[[#This Row],[Sharpe Ratio Z-Score]],Table2[Sharpe Ratio Z-Score])</f>
        <v>364</v>
      </c>
      <c r="AV476">
        <f>(Table2[[#This Row],[Rank 1Y]]+Table2[[#This Row],[Rank 6M]]+Table2[[#This Row],[Rank Sharpe]])/3</f>
        <v>453.33333333333331</v>
      </c>
    </row>
    <row r="477" spans="1:48" x14ac:dyDescent="0.3">
      <c r="A477" t="s">
        <v>1085</v>
      </c>
      <c r="B477" t="s">
        <v>1086</v>
      </c>
      <c r="C477" t="s">
        <v>10263</v>
      </c>
      <c r="D477" t="s">
        <v>717</v>
      </c>
      <c r="E477">
        <v>11724.860440369999</v>
      </c>
      <c r="F477">
        <v>9015.0499999999993</v>
      </c>
      <c r="G477">
        <v>-9.3962414024588394</v>
      </c>
      <c r="H477">
        <f>(Table2[[#This Row],[1Y Return vs Nifty]]-AVERAGE(Table2[1Y Return vs Nifty]))/_xlfn.STDEV.P(Table2[1Y Return vs Nifty])</f>
        <v>-0.6588097298286143</v>
      </c>
      <c r="I477">
        <v>-0.72673088991549695</v>
      </c>
      <c r="J477">
        <f>(Table2[[#This Row],[1M Return vs Nifty]]-AVERAGE(Table2[1M Return vs Nifty]))/_xlfn.STDEV.P(Table2[1M Return vs Nifty])</f>
        <v>-0.27238189619246889</v>
      </c>
      <c r="K477">
        <v>-6.1684130472565899</v>
      </c>
      <c r="L477">
        <f>(Table2[[#This Row],[6M Return vs Nifty]]-AVERAGE(Table2[6M Return vs Nifty]))/_xlfn.STDEV.P(Table2[6M Return vs Nifty])</f>
        <v>-0.40212852247255759</v>
      </c>
      <c r="M477">
        <v>-0.85313635838618196</v>
      </c>
      <c r="N477">
        <f>(Table2[[#This Row],[1W Return vs Nifty]]-AVERAGE(Table2[1W Return vs Nifty]))/_xlfn.STDEV.P(Table2[1W Return vs Nifty])</f>
        <v>-0.43420126601910342</v>
      </c>
      <c r="O477">
        <v>8878.5300000000007</v>
      </c>
      <c r="P477">
        <v>8447.2374254063398</v>
      </c>
      <c r="Q477">
        <v>7867.72504053592</v>
      </c>
      <c r="R477">
        <v>54.955111409186003</v>
      </c>
      <c r="S477" s="2">
        <f>(Table2[[#This Row],[Close Price]]-Table2[[#This Row],[20D EMA]])/Table2[[#This Row],[20D EMA]]</f>
        <v>1.5376419294635329E-2</v>
      </c>
      <c r="T477" s="2">
        <f>(Table2[[#This Row],[Close Price]]-Table2[[#This Row],[50D EMA]])/Table2[[#This Row],[50D EMA]]</f>
        <v>6.72187303373145E-2</v>
      </c>
      <c r="U477" s="2">
        <f>(Table2[[#This Row],[Close Price]]-Table2[[#This Row],[200D EMA]])/Table2[[#This Row],[200D EMA]]</f>
        <v>0.14582677375643618</v>
      </c>
      <c r="V477">
        <v>0.37899397882990998</v>
      </c>
      <c r="W477">
        <v>8926</v>
      </c>
      <c r="X477">
        <v>9044.5</v>
      </c>
      <c r="Y477">
        <v>8911</v>
      </c>
      <c r="Z477">
        <v>9139.9</v>
      </c>
      <c r="AA477">
        <v>8955</v>
      </c>
      <c r="AB477">
        <v>9049.85</v>
      </c>
      <c r="AC477" s="2">
        <f>(Table2[[#This Row],[Close Price]]/Table2[[#This Row],[Day Low]])-1</f>
        <v>9.9764732242884069E-3</v>
      </c>
      <c r="AD477" s="2">
        <f>(Table2[[#This Row],[Day High]]/Table2[[#This Row],[Close Price]])-1</f>
        <v>3.2667594744344441E-3</v>
      </c>
      <c r="AE477" s="2">
        <f>(Table2[[#This Row],[Close Price]]/Table2[[#This Row],[Current Week Low]])-1</f>
        <v>1.1676579508472562E-2</v>
      </c>
      <c r="AF477" s="2">
        <f>(Table2[[#This Row],[Current Week High]]/Table2[[#This Row],[Close Price]])-1</f>
        <v>1.3849063510463111E-2</v>
      </c>
      <c r="AG477" s="2">
        <f>(Table2[[#This Row],[Close Price]]/Table2[[#This Row],[Current Month Low]])-1</f>
        <v>6.7057509771075718E-3</v>
      </c>
      <c r="AH477" s="2">
        <f>(Table2[[#This Row],[Current Month High]]/Table2[[#This Row],[Close Price]])-1</f>
        <v>3.8602115351551447E-3</v>
      </c>
      <c r="AI477">
        <v>8.0415527368123296</v>
      </c>
      <c r="AJ477">
        <v>36.774032042723597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0.15</v>
      </c>
      <c r="AM477" t="s">
        <v>10296</v>
      </c>
      <c r="AN477">
        <v>-0.35</v>
      </c>
      <c r="AO477" t="s">
        <v>10295</v>
      </c>
      <c r="AP477">
        <v>5.7667580996236999E-2</v>
      </c>
      <c r="AQ477">
        <f>(Table2[[#This Row],[Sharpe Ratio]]-AVERAGE(Table2[Sharpe Ratio]))/_xlfn.STDEV.P(Table2[Sharpe Ratio])</f>
        <v>1.9690695377467673E-2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-1.7478307191352767</v>
      </c>
      <c r="AS477">
        <f>_xlfn.RANK.AVG(Table2[[#This Row],[1Y Return vs Nifty Z-Score]],Table2[1Y Return vs Nifty Z-Score])</f>
        <v>563</v>
      </c>
      <c r="AT477">
        <f>_xlfn.RANK.AVG(Table2[[#This Row],[6M Return vs Nifty Z-Score]],Table2[6M Return vs Nifty Z-Score])</f>
        <v>464</v>
      </c>
      <c r="AU477">
        <f>_xlfn.RANK.AVG(Table2[[#This Row],[Sharpe Ratio Z-Score]],Table2[Sharpe Ratio Z-Score])</f>
        <v>333</v>
      </c>
      <c r="AV477">
        <f>(Table2[[#This Row],[Rank 1Y]]+Table2[[#This Row],[Rank 6M]]+Table2[[#This Row],[Rank Sharpe]])/3</f>
        <v>453.33333333333331</v>
      </c>
    </row>
    <row r="478" spans="1:48" x14ac:dyDescent="0.3">
      <c r="A478" t="s">
        <v>290</v>
      </c>
      <c r="B478" t="s">
        <v>291</v>
      </c>
      <c r="C478" t="s">
        <v>10257</v>
      </c>
      <c r="D478" t="s">
        <v>292</v>
      </c>
      <c r="E478">
        <v>96427.742370480002</v>
      </c>
      <c r="F478">
        <v>6706.4</v>
      </c>
      <c r="G478">
        <v>6.5214123159931203</v>
      </c>
      <c r="H478">
        <f>(Table2[[#This Row],[1Y Return vs Nifty]]-AVERAGE(Table2[1Y Return vs Nifty]))/_xlfn.STDEV.P(Table2[1Y Return vs Nifty])</f>
        <v>-0.43536414855932182</v>
      </c>
      <c r="I478">
        <v>3.46771202234937</v>
      </c>
      <c r="J478">
        <f>(Table2[[#This Row],[1M Return vs Nifty]]-AVERAGE(Table2[1M Return vs Nifty]))/_xlfn.STDEV.P(Table2[1M Return vs Nifty])</f>
        <v>0.14225050877875009</v>
      </c>
      <c r="K478">
        <v>-8.6163572723416006</v>
      </c>
      <c r="L478">
        <f>(Table2[[#This Row],[6M Return vs Nifty]]-AVERAGE(Table2[6M Return vs Nifty]))/_xlfn.STDEV.P(Table2[6M Return vs Nifty])</f>
        <v>-0.4861931168794395</v>
      </c>
      <c r="M478">
        <v>0.61568099266165799</v>
      </c>
      <c r="N478">
        <f>(Table2[[#This Row],[1W Return vs Nifty]]-AVERAGE(Table2[1W Return vs Nifty]))/_xlfn.STDEV.P(Table2[1W Return vs Nifty])</f>
        <v>-0.12037500075904123</v>
      </c>
      <c r="O478">
        <v>6465.45</v>
      </c>
      <c r="P478">
        <v>6306.17600960041</v>
      </c>
      <c r="Q478">
        <v>5933.4596613498697</v>
      </c>
      <c r="R478">
        <v>73.003271395202603</v>
      </c>
      <c r="S478" s="2">
        <f>(Table2[[#This Row],[Close Price]]-Table2[[#This Row],[20D EMA]])/Table2[[#This Row],[20D EMA]]</f>
        <v>3.7267320913470806E-2</v>
      </c>
      <c r="T478" s="2">
        <f>(Table2[[#This Row],[Close Price]]-Table2[[#This Row],[50D EMA]])/Table2[[#This Row],[50D EMA]]</f>
        <v>6.3465401186122261E-2</v>
      </c>
      <c r="U478" s="2">
        <f>(Table2[[#This Row],[Close Price]]-Table2[[#This Row],[200D EMA]])/Table2[[#This Row],[200D EMA]]</f>
        <v>0.13026807002413918</v>
      </c>
      <c r="V478">
        <v>0.82752248327719002</v>
      </c>
      <c r="W478">
        <v>6681</v>
      </c>
      <c r="X478">
        <v>6795.85</v>
      </c>
      <c r="Y478">
        <v>6584.1</v>
      </c>
      <c r="Z478">
        <v>6777</v>
      </c>
      <c r="AA478">
        <v>6606.6</v>
      </c>
      <c r="AB478">
        <v>6735</v>
      </c>
      <c r="AC478" s="2">
        <f>(Table2[[#This Row],[Close Price]]/Table2[[#This Row],[Day Low]])-1</f>
        <v>3.8018260739409726E-3</v>
      </c>
      <c r="AD478" s="2">
        <f>(Table2[[#This Row],[Day High]]/Table2[[#This Row],[Close Price]])-1</f>
        <v>1.3338005487295801E-2</v>
      </c>
      <c r="AE478" s="2">
        <f>(Table2[[#This Row],[Close Price]]/Table2[[#This Row],[Current Week Low]])-1</f>
        <v>1.8575052019258464E-2</v>
      </c>
      <c r="AF478" s="2">
        <f>(Table2[[#This Row],[Current Week High]]/Table2[[#This Row],[Close Price]])-1</f>
        <v>1.0527257545031699E-2</v>
      </c>
      <c r="AG478" s="2">
        <f>(Table2[[#This Row],[Close Price]]/Table2[[#This Row],[Current Month Low]])-1</f>
        <v>1.5106106015196907E-2</v>
      </c>
      <c r="AH478" s="2">
        <f>(Table2[[#This Row],[Current Month High]]/Table2[[#This Row],[Close Price]])-1</f>
        <v>4.2645830848144772E-3</v>
      </c>
      <c r="AI478">
        <v>2.50581534057019</v>
      </c>
      <c r="AJ478">
        <v>41.904358865848401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-0.01</v>
      </c>
      <c r="AM478" t="s">
        <v>10295</v>
      </c>
      <c r="AN478">
        <v>4.18</v>
      </c>
      <c r="AO478" t="s">
        <v>10296</v>
      </c>
      <c r="AP478">
        <v>2.9814130052518002E-2</v>
      </c>
      <c r="AQ478">
        <f>(Table2[[#This Row],[Sharpe Ratio]]-AVERAGE(Table2[Sharpe Ratio]))/_xlfn.STDEV.P(Table2[Sharpe Ratio])</f>
        <v>-0.30232091433501079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-1.2020026717540631</v>
      </c>
      <c r="AS478">
        <f>_xlfn.RANK.AVG(Table2[[#This Row],[1Y Return vs Nifty Z-Score]],Table2[1Y Return vs Nifty Z-Score])</f>
        <v>453</v>
      </c>
      <c r="AT478">
        <f>_xlfn.RANK.AVG(Table2[[#This Row],[6M Return vs Nifty Z-Score]],Table2[6M Return vs Nifty Z-Score])</f>
        <v>489</v>
      </c>
      <c r="AU478">
        <f>_xlfn.RANK.AVG(Table2[[#This Row],[Sharpe Ratio Z-Score]],Table2[Sharpe Ratio Z-Score])</f>
        <v>419</v>
      </c>
      <c r="AV478">
        <f>(Table2[[#This Row],[Rank 1Y]]+Table2[[#This Row],[Rank 6M]]+Table2[[#This Row],[Rank Sharpe]])/3</f>
        <v>453.66666666666669</v>
      </c>
    </row>
    <row r="479" spans="1:48" x14ac:dyDescent="0.3">
      <c r="A479" t="s">
        <v>679</v>
      </c>
      <c r="B479" t="s">
        <v>680</v>
      </c>
      <c r="C479" t="s">
        <v>10265</v>
      </c>
      <c r="D479" t="s">
        <v>289</v>
      </c>
      <c r="E479">
        <v>25638.620729639999</v>
      </c>
      <c r="F479">
        <v>513.65</v>
      </c>
      <c r="G479">
        <v>-0.97173142695024906</v>
      </c>
      <c r="H479">
        <f>(Table2[[#This Row],[1Y Return vs Nifty]]-AVERAGE(Table2[1Y Return vs Nifty]))/_xlfn.STDEV.P(Table2[1Y Return vs Nifty])</f>
        <v>-0.5405498680624079</v>
      </c>
      <c r="I479">
        <v>4.0608576937344996</v>
      </c>
      <c r="J479">
        <f>(Table2[[#This Row],[1M Return vs Nifty]]-AVERAGE(Table2[1M Return vs Nifty]))/_xlfn.STDEV.P(Table2[1M Return vs Nifty])</f>
        <v>0.20088461618441894</v>
      </c>
      <c r="K479">
        <v>12.264542742001501</v>
      </c>
      <c r="L479">
        <f>(Table2[[#This Row],[6M Return vs Nifty]]-AVERAGE(Table2[6M Return vs Nifty]))/_xlfn.STDEV.P(Table2[6M Return vs Nifty])</f>
        <v>0.23087566784560837</v>
      </c>
      <c r="M479">
        <v>2.5421330128636801</v>
      </c>
      <c r="N479">
        <f>(Table2[[#This Row],[1W Return vs Nifty]]-AVERAGE(Table2[1W Return vs Nifty]))/_xlfn.STDEV.P(Table2[1W Return vs Nifty])</f>
        <v>0.29122909846500955</v>
      </c>
      <c r="O479">
        <v>505.52</v>
      </c>
      <c r="P479">
        <v>482.74702638919098</v>
      </c>
      <c r="Q479">
        <v>434.20233021120498</v>
      </c>
      <c r="R479">
        <v>53.529629939078603</v>
      </c>
      <c r="S479" s="2">
        <f>(Table2[[#This Row],[Close Price]]-Table2[[#This Row],[20D EMA]])/Table2[[#This Row],[20D EMA]]</f>
        <v>1.6082449754708013E-2</v>
      </c>
      <c r="T479" s="2">
        <f>(Table2[[#This Row],[Close Price]]-Table2[[#This Row],[50D EMA]])/Table2[[#This Row],[50D EMA]]</f>
        <v>6.4014839908915364E-2</v>
      </c>
      <c r="U479" s="2">
        <f>(Table2[[#This Row],[Close Price]]-Table2[[#This Row],[200D EMA]])/Table2[[#This Row],[200D EMA]]</f>
        <v>0.18297384482057019</v>
      </c>
      <c r="V479">
        <v>0.95039098830939095</v>
      </c>
      <c r="W479">
        <v>506.75</v>
      </c>
      <c r="X479">
        <v>517.15</v>
      </c>
      <c r="Y479">
        <v>508.75</v>
      </c>
      <c r="Z479">
        <v>546.9</v>
      </c>
      <c r="AA479">
        <v>508.75</v>
      </c>
      <c r="AB479">
        <v>525.6</v>
      </c>
      <c r="AC479" s="2">
        <f>(Table2[[#This Row],[Close Price]]/Table2[[#This Row],[Day Low]])-1</f>
        <v>1.361618154908717E-2</v>
      </c>
      <c r="AD479" s="2">
        <f>(Table2[[#This Row],[Day High]]/Table2[[#This Row],[Close Price]])-1</f>
        <v>6.8139783899543449E-3</v>
      </c>
      <c r="AE479" s="2">
        <f>(Table2[[#This Row],[Close Price]]/Table2[[#This Row],[Current Week Low]])-1</f>
        <v>9.6314496314495734E-3</v>
      </c>
      <c r="AF479" s="2">
        <f>(Table2[[#This Row],[Current Week High]]/Table2[[#This Row],[Close Price]])-1</f>
        <v>6.4732794704565277E-2</v>
      </c>
      <c r="AG479" s="2">
        <f>(Table2[[#This Row],[Close Price]]/Table2[[#This Row],[Current Month Low]])-1</f>
        <v>9.6314496314495734E-3</v>
      </c>
      <c r="AH479" s="2">
        <f>(Table2[[#This Row],[Current Month High]]/Table2[[#This Row],[Close Price]])-1</f>
        <v>2.3264869074272498E-2</v>
      </c>
      <c r="AI479">
        <v>6.4732794704565197</v>
      </c>
      <c r="AJ479">
        <v>52.8265397203213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0.15</v>
      </c>
      <c r="AM479" t="s">
        <v>10296</v>
      </c>
      <c r="AN479">
        <v>2.2200000000000002</v>
      </c>
      <c r="AO479" t="s">
        <v>10296</v>
      </c>
      <c r="AP479">
        <v>-2.6654564021355999E-2</v>
      </c>
      <c r="AQ479">
        <f>(Table2[[#This Row],[Sharpe Ratio]]-AVERAGE(Table2[Sharpe Ratio]))/_xlfn.STDEV.P(Table2[Sharpe Ratio])</f>
        <v>-0.95515115479001234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-0.7727116403573836</v>
      </c>
      <c r="AS479">
        <f>_xlfn.RANK.AVG(Table2[[#This Row],[1Y Return vs Nifty Z-Score]],Table2[1Y Return vs Nifty Z-Score])</f>
        <v>501</v>
      </c>
      <c r="AT479">
        <f>_xlfn.RANK.AVG(Table2[[#This Row],[6M Return vs Nifty Z-Score]],Table2[6M Return vs Nifty Z-Score])</f>
        <v>250</v>
      </c>
      <c r="AU479">
        <f>_xlfn.RANK.AVG(Table2[[#This Row],[Sharpe Ratio Z-Score]],Table2[Sharpe Ratio Z-Score])</f>
        <v>610</v>
      </c>
      <c r="AV479">
        <f>(Table2[[#This Row],[Rank 1Y]]+Table2[[#This Row],[Rank 6M]]+Table2[[#This Row],[Rank Sharpe]])/3</f>
        <v>453.66666666666669</v>
      </c>
    </row>
    <row r="480" spans="1:48" x14ac:dyDescent="0.3">
      <c r="A480" t="s">
        <v>1277</v>
      </c>
      <c r="B480" t="s">
        <v>1278</v>
      </c>
      <c r="C480" t="s">
        <v>10252</v>
      </c>
      <c r="D480" t="s">
        <v>24</v>
      </c>
      <c r="E480">
        <v>8913.3210992999993</v>
      </c>
      <c r="F480">
        <v>236.1</v>
      </c>
      <c r="G480">
        <v>-14.126768867505101</v>
      </c>
      <c r="H480">
        <f>(Table2[[#This Row],[1Y Return vs Nifty]]-AVERAGE(Table2[1Y Return vs Nifty]))/_xlfn.STDEV.P(Table2[1Y Return vs Nifty])</f>
        <v>-0.72521496001101904</v>
      </c>
      <c r="I480">
        <v>1.9271107864957999</v>
      </c>
      <c r="J480">
        <f>(Table2[[#This Row],[1M Return vs Nifty]]-AVERAGE(Table2[1M Return vs Nifty]))/_xlfn.STDEV.P(Table2[1M Return vs Nifty])</f>
        <v>-1.0042229228423091E-2</v>
      </c>
      <c r="K480">
        <v>-22.4827823084748</v>
      </c>
      <c r="L480">
        <f>(Table2[[#This Row],[6M Return vs Nifty]]-AVERAGE(Table2[6M Return vs Nifty]))/_xlfn.STDEV.P(Table2[6M Return vs Nifty])</f>
        <v>-0.96237855631504976</v>
      </c>
      <c r="M480">
        <v>0.78280055787904901</v>
      </c>
      <c r="N480">
        <f>(Table2[[#This Row],[1W Return vs Nifty]]-AVERAGE(Table2[1W Return vs Nifty]))/_xlfn.STDEV.P(Table2[1W Return vs Nifty])</f>
        <v>-8.4668376673586079E-2</v>
      </c>
      <c r="O480">
        <v>229.23</v>
      </c>
      <c r="P480">
        <v>226.04956364868099</v>
      </c>
      <c r="Q480">
        <v>222.23526309655099</v>
      </c>
      <c r="R480">
        <v>61.028821775709403</v>
      </c>
      <c r="S480" s="2">
        <f>(Table2[[#This Row],[Close Price]]-Table2[[#This Row],[20D EMA]])/Table2[[#This Row],[20D EMA]]</f>
        <v>2.9969899227849778E-2</v>
      </c>
      <c r="T480" s="2">
        <f>(Table2[[#This Row],[Close Price]]-Table2[[#This Row],[50D EMA]])/Table2[[#This Row],[50D EMA]]</f>
        <v>4.4461206600420931E-2</v>
      </c>
      <c r="U480" s="2">
        <f>(Table2[[#This Row],[Close Price]]-Table2[[#This Row],[200D EMA]])/Table2[[#This Row],[200D EMA]]</f>
        <v>6.238765491246729E-2</v>
      </c>
      <c r="V480">
        <v>1.85088340150556</v>
      </c>
      <c r="W480">
        <v>231.42</v>
      </c>
      <c r="X480">
        <v>234.99</v>
      </c>
      <c r="Y480">
        <v>228.71</v>
      </c>
      <c r="Z480">
        <v>245</v>
      </c>
      <c r="AA480">
        <v>235.6</v>
      </c>
      <c r="AB480">
        <v>240.05</v>
      </c>
      <c r="AC480" s="2">
        <f>(Table2[[#This Row],[Close Price]]/Table2[[#This Row],[Day Low]])-1</f>
        <v>2.0222971221156349E-2</v>
      </c>
      <c r="AD480" s="2">
        <f>(Table2[[#This Row],[Day High]]/Table2[[#This Row],[Close Price]])-1</f>
        <v>-4.7013977128335105E-3</v>
      </c>
      <c r="AE480" s="2">
        <f>(Table2[[#This Row],[Close Price]]/Table2[[#This Row],[Current Week Low]])-1</f>
        <v>3.2311661055484997E-2</v>
      </c>
      <c r="AF480" s="2">
        <f>(Table2[[#This Row],[Current Week High]]/Table2[[#This Row],[Close Price]])-1</f>
        <v>3.7695891571368101E-2</v>
      </c>
      <c r="AG480" s="2">
        <f>(Table2[[#This Row],[Close Price]]/Table2[[#This Row],[Current Month Low]])-1</f>
        <v>2.1222410865875396E-3</v>
      </c>
      <c r="AH480" s="2">
        <f>(Table2[[#This Row],[Current Month High]]/Table2[[#This Row],[Close Price]])-1</f>
        <v>1.673019906819162E-2</v>
      </c>
      <c r="AI480">
        <v>21.368064379500201</v>
      </c>
      <c r="AJ480">
        <v>22.96875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10295</v>
      </c>
      <c r="AN480">
        <v>4.7300000000000004</v>
      </c>
      <c r="AO480" t="s">
        <v>10296</v>
      </c>
      <c r="AP480">
        <v>0.131594679459756</v>
      </c>
      <c r="AQ480">
        <f>(Table2[[#This Row],[Sharpe Ratio]]-AVERAGE(Table2[Sharpe Ratio]))/_xlfn.STDEV.P(Table2[Sharpe Ratio])</f>
        <v>0.8743562097409151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-0.90794791248716289</v>
      </c>
      <c r="AS480">
        <f>_xlfn.RANK.AVG(Table2[[#This Row],[1Y Return vs Nifty Z-Score]],Table2[1Y Return vs Nifty Z-Score])</f>
        <v>586</v>
      </c>
      <c r="AT480">
        <f>_xlfn.RANK.AVG(Table2[[#This Row],[6M Return vs Nifty Z-Score]],Table2[6M Return vs Nifty Z-Score])</f>
        <v>633</v>
      </c>
      <c r="AU480">
        <f>_xlfn.RANK.AVG(Table2[[#This Row],[Sharpe Ratio Z-Score]],Table2[Sharpe Ratio Z-Score])</f>
        <v>143</v>
      </c>
      <c r="AV480">
        <f>(Table2[[#This Row],[Rank 1Y]]+Table2[[#This Row],[Rank 6M]]+Table2[[#This Row],[Rank Sharpe]])/3</f>
        <v>454</v>
      </c>
    </row>
    <row r="481" spans="1:48" x14ac:dyDescent="0.3">
      <c r="A481" t="s">
        <v>611</v>
      </c>
      <c r="B481" t="s">
        <v>612</v>
      </c>
      <c r="C481" t="s">
        <v>10265</v>
      </c>
      <c r="D481" t="s">
        <v>377</v>
      </c>
      <c r="E481">
        <v>30950.719918559898</v>
      </c>
      <c r="F481">
        <v>6886.8</v>
      </c>
      <c r="G481">
        <v>26.057578302530999</v>
      </c>
      <c r="H481">
        <f>(Table2[[#This Row],[1Y Return vs Nifty]]-AVERAGE(Table2[1Y Return vs Nifty]))/_xlfn.STDEV.P(Table2[1Y Return vs Nifty])</f>
        <v>-0.1611233564270583</v>
      </c>
      <c r="I481">
        <v>-0.38847244043985502</v>
      </c>
      <c r="J481">
        <f>(Table2[[#This Row],[1M Return vs Nifty]]-AVERAGE(Table2[1M Return vs Nifty]))/_xlfn.STDEV.P(Table2[1M Return vs Nifty])</f>
        <v>-0.2389441030596047</v>
      </c>
      <c r="K481">
        <v>-1.7661884359084701</v>
      </c>
      <c r="L481">
        <f>(Table2[[#This Row],[6M Return vs Nifty]]-AVERAGE(Table2[6M Return vs Nifty]))/_xlfn.STDEV.P(Table2[6M Return vs Nifty])</f>
        <v>-0.25095219147256453</v>
      </c>
      <c r="M481">
        <v>2.3204215586993802</v>
      </c>
      <c r="N481">
        <f>(Table2[[#This Row],[1W Return vs Nifty]]-AVERAGE(Table2[1W Return vs Nifty]))/_xlfn.STDEV.P(Table2[1W Return vs Nifty])</f>
        <v>0.24385841784490195</v>
      </c>
      <c r="O481">
        <v>6671.32</v>
      </c>
      <c r="P481">
        <v>6333.20197570252</v>
      </c>
      <c r="Q481">
        <v>5699.002671014</v>
      </c>
      <c r="R481">
        <v>66.581291404733406</v>
      </c>
      <c r="S481" s="2">
        <f>(Table2[[#This Row],[Close Price]]-Table2[[#This Row],[20D EMA]])/Table2[[#This Row],[20D EMA]]</f>
        <v>3.2299454980423734E-2</v>
      </c>
      <c r="T481" s="2">
        <f>(Table2[[#This Row],[Close Price]]-Table2[[#This Row],[50D EMA]])/Table2[[#This Row],[50D EMA]]</f>
        <v>8.7412027347520599E-2</v>
      </c>
      <c r="U481" s="2">
        <f>(Table2[[#This Row],[Close Price]]-Table2[[#This Row],[200D EMA]])/Table2[[#This Row],[200D EMA]]</f>
        <v>0.20842196390384571</v>
      </c>
      <c r="V481">
        <v>1.2692996710042801</v>
      </c>
      <c r="W481">
        <v>6741</v>
      </c>
      <c r="X481">
        <v>6967.1</v>
      </c>
      <c r="Y481">
        <v>6632.4</v>
      </c>
      <c r="Z481">
        <v>7103.7</v>
      </c>
      <c r="AA481">
        <v>6845.1</v>
      </c>
      <c r="AB481">
        <v>7024.1</v>
      </c>
      <c r="AC481" s="2">
        <f>(Table2[[#This Row],[Close Price]]/Table2[[#This Row],[Day Low]])-1</f>
        <v>2.1628838451268395E-2</v>
      </c>
      <c r="AD481" s="2">
        <f>(Table2[[#This Row],[Day High]]/Table2[[#This Row],[Close Price]])-1</f>
        <v>1.1659987221931845E-2</v>
      </c>
      <c r="AE481" s="2">
        <f>(Table2[[#This Row],[Close Price]]/Table2[[#This Row],[Current Week Low]])-1</f>
        <v>3.835715578071297E-2</v>
      </c>
      <c r="AF481" s="2">
        <f>(Table2[[#This Row],[Current Week High]]/Table2[[#This Row],[Close Price]])-1</f>
        <v>3.1495033978044873E-2</v>
      </c>
      <c r="AG481" s="2">
        <f>(Table2[[#This Row],[Close Price]]/Table2[[#This Row],[Current Month Low]])-1</f>
        <v>6.0919489854056597E-3</v>
      </c>
      <c r="AH481" s="2">
        <f>(Table2[[#This Row],[Current Month High]]/Table2[[#This Row],[Close Price]])-1</f>
        <v>1.9936690480339303E-2</v>
      </c>
      <c r="AI481">
        <v>3.1495033978044802</v>
      </c>
      <c r="AJ481">
        <v>54.136078782452998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0.16</v>
      </c>
      <c r="AM481" t="s">
        <v>10296</v>
      </c>
      <c r="AN481">
        <v>4.62</v>
      </c>
      <c r="AO481" t="s">
        <v>10296</v>
      </c>
      <c r="AP481">
        <v>-3.3701613869124E-2</v>
      </c>
      <c r="AQ481">
        <f>(Table2[[#This Row],[Sharpe Ratio]]-AVERAGE(Table2[Sharpe Ratio]))/_xlfn.STDEV.P(Table2[Sharpe Ratio])</f>
        <v>-1.0366215574984265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-1.4437827906127521</v>
      </c>
      <c r="AS481">
        <f>_xlfn.RANK.AVG(Table2[[#This Row],[1Y Return vs Nifty Z-Score]],Table2[1Y Return vs Nifty Z-Score])</f>
        <v>333</v>
      </c>
      <c r="AT481">
        <f>_xlfn.RANK.AVG(Table2[[#This Row],[6M Return vs Nifty Z-Score]],Table2[6M Return vs Nifty Z-Score])</f>
        <v>409</v>
      </c>
      <c r="AU481">
        <f>_xlfn.RANK.AVG(Table2[[#This Row],[Sharpe Ratio Z-Score]],Table2[Sharpe Ratio Z-Score])</f>
        <v>625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1191</v>
      </c>
      <c r="B482" t="s">
        <v>1192</v>
      </c>
      <c r="C482" t="s">
        <v>10263</v>
      </c>
      <c r="D482" t="s">
        <v>138</v>
      </c>
      <c r="E482">
        <v>9891.1099830000003</v>
      </c>
      <c r="F482">
        <v>715.7</v>
      </c>
      <c r="G482">
        <v>18.179513260769401</v>
      </c>
      <c r="H482">
        <f>(Table2[[#This Row],[1Y Return vs Nifty]]-AVERAGE(Table2[1Y Return vs Nifty]))/_xlfn.STDEV.P(Table2[1Y Return vs Nifty])</f>
        <v>-0.27171244535120842</v>
      </c>
      <c r="I482">
        <v>-10.3735240513249</v>
      </c>
      <c r="J482">
        <f>(Table2[[#This Row],[1M Return vs Nifty]]-AVERAGE(Table2[1M Return vs Nifty]))/_xlfn.STDEV.P(Table2[1M Return vs Nifty])</f>
        <v>-1.2259943621242757</v>
      </c>
      <c r="K482">
        <v>-5.5601046900942697</v>
      </c>
      <c r="L482">
        <f>(Table2[[#This Row],[6M Return vs Nifty]]-AVERAGE(Table2[6M Return vs Nifty]))/_xlfn.STDEV.P(Table2[6M Return vs Nifty])</f>
        <v>-0.38123866934798678</v>
      </c>
      <c r="M482">
        <v>-1.9194097894612401</v>
      </c>
      <c r="N482">
        <f>(Table2[[#This Row],[1W Return vs Nifty]]-AVERAGE(Table2[1W Return vs Nifty]))/_xlfn.STDEV.P(Table2[1W Return vs Nifty])</f>
        <v>-0.66202033990300047</v>
      </c>
      <c r="O482">
        <v>729.18</v>
      </c>
      <c r="P482">
        <v>731.49005916930696</v>
      </c>
      <c r="Q482">
        <v>625.78743682656795</v>
      </c>
      <c r="R482">
        <v>40.260486439875997</v>
      </c>
      <c r="S482" s="2">
        <f>(Table2[[#This Row],[Close Price]]-Table2[[#This Row],[20D EMA]])/Table2[[#This Row],[20D EMA]]</f>
        <v>-1.8486519103650546E-2</v>
      </c>
      <c r="T482" s="2">
        <f>(Table2[[#This Row],[Close Price]]-Table2[[#This Row],[50D EMA]])/Table2[[#This Row],[50D EMA]]</f>
        <v>-2.15861568744193E-2</v>
      </c>
      <c r="U482" s="2">
        <f>(Table2[[#This Row],[Close Price]]-Table2[[#This Row],[200D EMA]])/Table2[[#This Row],[200D EMA]]</f>
        <v>0.14367907995946338</v>
      </c>
      <c r="V482">
        <v>0.77329539165758299</v>
      </c>
      <c r="W482">
        <v>706.3</v>
      </c>
      <c r="X482">
        <v>734.5</v>
      </c>
      <c r="Y482">
        <v>702.4</v>
      </c>
      <c r="Z482">
        <v>745</v>
      </c>
      <c r="AA482">
        <v>702.4</v>
      </c>
      <c r="AB482">
        <v>724.25</v>
      </c>
      <c r="AC482" s="2">
        <f>(Table2[[#This Row],[Close Price]]/Table2[[#This Row],[Day Low]])-1</f>
        <v>1.3308792297890504E-2</v>
      </c>
      <c r="AD482" s="2">
        <f>(Table2[[#This Row],[Day High]]/Table2[[#This Row],[Close Price]])-1</f>
        <v>2.6267989381025592E-2</v>
      </c>
      <c r="AE482" s="2">
        <f>(Table2[[#This Row],[Close Price]]/Table2[[#This Row],[Current Week Low]])-1</f>
        <v>1.8935079726651649E-2</v>
      </c>
      <c r="AF482" s="2">
        <f>(Table2[[#This Row],[Current Week High]]/Table2[[#This Row],[Close Price]])-1</f>
        <v>4.0938940897023768E-2</v>
      </c>
      <c r="AG482" s="2">
        <f>(Table2[[#This Row],[Close Price]]/Table2[[#This Row],[Current Month Low]])-1</f>
        <v>1.8935079726651649E-2</v>
      </c>
      <c r="AH482" s="2">
        <f>(Table2[[#This Row],[Current Month High]]/Table2[[#This Row],[Close Price]])-1</f>
        <v>1.1946346234455785E-2</v>
      </c>
      <c r="AI482">
        <v>13.1828978622327</v>
      </c>
      <c r="AJ482">
        <v>74.115071159226304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-0.13</v>
      </c>
      <c r="AM482" t="s">
        <v>10295</v>
      </c>
      <c r="AN482">
        <v>-0.52</v>
      </c>
      <c r="AO482" t="s">
        <v>10295</v>
      </c>
      <c r="AQ482">
        <f>(Table2[[#This Row],[Sharpe Ratio]]-AVERAGE(Table2[Sharpe Ratio]))/_xlfn.STDEV.P(Table2[Sharpe Ratio])</f>
        <v>-0.64699978481994191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382</v>
      </c>
      <c r="AT482">
        <f>_xlfn.RANK.AVG(Table2[[#This Row],[6M Return vs Nifty Z-Score]],Table2[6M Return vs Nifty Z-Score])</f>
        <v>454</v>
      </c>
      <c r="AU482">
        <f>_xlfn.RANK.AVG(Table2[[#This Row],[Sharpe Ratio Z-Score]],Table2[Sharpe Ratio Z-Score])</f>
        <v>534.5</v>
      </c>
      <c r="AV482">
        <f>(Table2[[#This Row],[Rank 1Y]]+Table2[[#This Row],[Rank 6M]]+Table2[[#This Row],[Rank Sharpe]])/3</f>
        <v>456.83333333333331</v>
      </c>
    </row>
    <row r="483" spans="1:48" x14ac:dyDescent="0.3">
      <c r="A483" t="s">
        <v>850</v>
      </c>
      <c r="B483" t="s">
        <v>851</v>
      </c>
      <c r="C483" t="s">
        <v>10253</v>
      </c>
      <c r="D483" t="s">
        <v>27</v>
      </c>
      <c r="E483">
        <v>18188.6475720079</v>
      </c>
      <c r="F483">
        <v>93.04</v>
      </c>
      <c r="G483">
        <v>-9.7851459507376202</v>
      </c>
      <c r="H483">
        <f>(Table2[[#This Row],[1Y Return vs Nifty]]-AVERAGE(Table2[1Y Return vs Nifty]))/_xlfn.STDEV.P(Table2[1Y Return vs Nifty])</f>
        <v>-0.66426901449364562</v>
      </c>
      <c r="I483">
        <v>18.374458976421799</v>
      </c>
      <c r="J483">
        <f>(Table2[[#This Row],[1M Return vs Nifty]]-AVERAGE(Table2[1M Return vs Nifty]))/_xlfn.STDEV.P(Table2[1M Return vs Nifty])</f>
        <v>1.6158241082170115</v>
      </c>
      <c r="K483">
        <v>-12.8041890222731</v>
      </c>
      <c r="L483">
        <f>(Table2[[#This Row],[6M Return vs Nifty]]-AVERAGE(Table2[6M Return vs Nifty]))/_xlfn.STDEV.P(Table2[6M Return vs Nifty])</f>
        <v>-0.63000700524122544</v>
      </c>
      <c r="M483">
        <v>-8.4753340981763898</v>
      </c>
      <c r="N483">
        <f>(Table2[[#This Row],[1W Return vs Nifty]]-AVERAGE(Table2[1W Return vs Nifty]))/_xlfn.STDEV.P(Table2[1W Return vs Nifty])</f>
        <v>-2.0627535486058979</v>
      </c>
      <c r="O483">
        <v>92.03</v>
      </c>
      <c r="P483">
        <v>85.542468371564894</v>
      </c>
      <c r="Q483">
        <v>84.062345038263601</v>
      </c>
      <c r="R483">
        <v>45.912697101267398</v>
      </c>
      <c r="S483" s="2">
        <f>(Table2[[#This Row],[Close Price]]-Table2[[#This Row],[20D EMA]])/Table2[[#This Row],[20D EMA]]</f>
        <v>1.0974682168858036E-2</v>
      </c>
      <c r="T483" s="2">
        <f>(Table2[[#This Row],[Close Price]]-Table2[[#This Row],[50D EMA]])/Table2[[#This Row],[50D EMA]]</f>
        <v>8.7646893656009597E-2</v>
      </c>
      <c r="U483" s="2">
        <f>(Table2[[#This Row],[Close Price]]-Table2[[#This Row],[200D EMA]])/Table2[[#This Row],[200D EMA]]</f>
        <v>0.10679757931627942</v>
      </c>
      <c r="V483">
        <v>4.8644380083036101</v>
      </c>
      <c r="W483">
        <v>90.9</v>
      </c>
      <c r="X483">
        <v>99.95</v>
      </c>
      <c r="Y483">
        <v>91.71</v>
      </c>
      <c r="Z483">
        <v>104.7</v>
      </c>
      <c r="AA483">
        <v>91.71</v>
      </c>
      <c r="AB483">
        <v>97.57</v>
      </c>
      <c r="AC483" s="2">
        <f>(Table2[[#This Row],[Close Price]]/Table2[[#This Row],[Day Low]])-1</f>
        <v>2.3542354235423613E-2</v>
      </c>
      <c r="AD483" s="2">
        <f>(Table2[[#This Row],[Day High]]/Table2[[#This Row],[Close Price]])-1</f>
        <v>7.4269131556319756E-2</v>
      </c>
      <c r="AE483" s="2">
        <f>(Table2[[#This Row],[Close Price]]/Table2[[#This Row],[Current Week Low]])-1</f>
        <v>1.4502235306945943E-2</v>
      </c>
      <c r="AF483" s="2">
        <f>(Table2[[#This Row],[Current Week High]]/Table2[[#This Row],[Close Price]])-1</f>
        <v>0.12532244196044706</v>
      </c>
      <c r="AG483" s="2">
        <f>(Table2[[#This Row],[Close Price]]/Table2[[#This Row],[Current Month Low]])-1</f>
        <v>1.4502235306945943E-2</v>
      </c>
      <c r="AH483" s="2">
        <f>(Table2[[#This Row],[Current Month High]]/Table2[[#This Row],[Close Price]])-1</f>
        <v>4.8688736027515001E-2</v>
      </c>
      <c r="AI483">
        <v>19.733447979363699</v>
      </c>
      <c r="AJ483">
        <v>43.0284396617986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0.06</v>
      </c>
      <c r="AM483" t="s">
        <v>10296</v>
      </c>
      <c r="AN483">
        <v>20.67</v>
      </c>
      <c r="AO483" t="s">
        <v>10296</v>
      </c>
      <c r="AP483">
        <v>7.4654882791795996E-2</v>
      </c>
      <c r="AQ483">
        <f>(Table2[[#This Row],[Sharpe Ratio]]-AVERAGE(Table2[Sharpe Ratio]))/_xlfn.STDEV.P(Table2[Sharpe Ratio])</f>
        <v>0.2160795883341283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-1.5251258717896292</v>
      </c>
      <c r="AS483">
        <f>_xlfn.RANK.AVG(Table2[[#This Row],[1Y Return vs Nifty Z-Score]],Table2[1Y Return vs Nifty Z-Score])</f>
        <v>565</v>
      </c>
      <c r="AT483">
        <f>_xlfn.RANK.AVG(Table2[[#This Row],[6M Return vs Nifty Z-Score]],Table2[6M Return vs Nifty Z-Score])</f>
        <v>539</v>
      </c>
      <c r="AU483">
        <f>_xlfn.RANK.AVG(Table2[[#This Row],[Sharpe Ratio Z-Score]],Table2[Sharpe Ratio Z-Score])</f>
        <v>274</v>
      </c>
      <c r="AV483">
        <f>(Table2[[#This Row],[Rank 1Y]]+Table2[[#This Row],[Rank 6M]]+Table2[[#This Row],[Rank Sharpe]])/3</f>
        <v>459.33333333333331</v>
      </c>
    </row>
    <row r="484" spans="1:48" x14ac:dyDescent="0.3">
      <c r="A484" t="s">
        <v>1515</v>
      </c>
      <c r="B484" t="s">
        <v>1516</v>
      </c>
      <c r="C484" t="s">
        <v>10262</v>
      </c>
      <c r="D484" t="s">
        <v>127</v>
      </c>
      <c r="E484">
        <v>6528.3472839199903</v>
      </c>
      <c r="F484">
        <v>601.70000000000005</v>
      </c>
      <c r="G484">
        <v>22.082095782652299</v>
      </c>
      <c r="H484">
        <f>(Table2[[#This Row],[1Y Return vs Nifty]]-AVERAGE(Table2[1Y Return vs Nifty]))/_xlfn.STDEV.P(Table2[1Y Return vs Nifty])</f>
        <v>-0.21692957122431031</v>
      </c>
      <c r="I484">
        <v>-6.8930856587882401</v>
      </c>
      <c r="J484">
        <f>(Table2[[#This Row],[1M Return vs Nifty]]-AVERAGE(Table2[1M Return vs Nifty]))/_xlfn.STDEV.P(Table2[1M Return vs Nifty])</f>
        <v>-0.88194329950714045</v>
      </c>
      <c r="K484">
        <v>-36.468189516140598</v>
      </c>
      <c r="L484">
        <f>(Table2[[#This Row],[6M Return vs Nifty]]-AVERAGE(Table2[6M Return vs Nifty]))/_xlfn.STDEV.P(Table2[6M Return vs Nifty])</f>
        <v>-1.4426499499521659</v>
      </c>
      <c r="M484">
        <v>-0.81140234067167405</v>
      </c>
      <c r="N484">
        <f>(Table2[[#This Row],[1W Return vs Nifty]]-AVERAGE(Table2[1W Return vs Nifty]))/_xlfn.STDEV.P(Table2[1W Return vs Nifty])</f>
        <v>-0.42528441130990641</v>
      </c>
      <c r="O484">
        <v>610.92999999999995</v>
      </c>
      <c r="P484">
        <v>610.16138760669901</v>
      </c>
      <c r="Q484">
        <v>577.64728025893396</v>
      </c>
      <c r="R484">
        <v>43.1051153860626</v>
      </c>
      <c r="S484" s="2">
        <f>(Table2[[#This Row],[Close Price]]-Table2[[#This Row],[20D EMA]])/Table2[[#This Row],[20D EMA]]</f>
        <v>-1.5108113859198117E-2</v>
      </c>
      <c r="T484" s="2">
        <f>(Table2[[#This Row],[Close Price]]-Table2[[#This Row],[50D EMA]])/Table2[[#This Row],[50D EMA]]</f>
        <v>-1.3867458312771913E-2</v>
      </c>
      <c r="U484" s="2">
        <f>(Table2[[#This Row],[Close Price]]-Table2[[#This Row],[200D EMA]])/Table2[[#This Row],[200D EMA]]</f>
        <v>4.1639111899365831E-2</v>
      </c>
      <c r="V484">
        <v>0.473745886665356</v>
      </c>
      <c r="W484">
        <v>592.1</v>
      </c>
      <c r="X484">
        <v>610.5</v>
      </c>
      <c r="Y484">
        <v>597</v>
      </c>
      <c r="Z484">
        <v>629</v>
      </c>
      <c r="AA484">
        <v>598.15</v>
      </c>
      <c r="AB484">
        <v>629</v>
      </c>
      <c r="AC484" s="2">
        <f>(Table2[[#This Row],[Close Price]]/Table2[[#This Row],[Day Low]])-1</f>
        <v>1.6213477453133063E-2</v>
      </c>
      <c r="AD484" s="2">
        <f>(Table2[[#This Row],[Day High]]/Table2[[#This Row],[Close Price]])-1</f>
        <v>1.4625228519195455E-2</v>
      </c>
      <c r="AE484" s="2">
        <f>(Table2[[#This Row],[Close Price]]/Table2[[#This Row],[Current Week Low]])-1</f>
        <v>7.8726968174205325E-3</v>
      </c>
      <c r="AF484" s="2">
        <f>(Table2[[#This Row],[Current Week High]]/Table2[[#This Row],[Close Price]])-1</f>
        <v>4.5371447565231815E-2</v>
      </c>
      <c r="AG484" s="2">
        <f>(Table2[[#This Row],[Close Price]]/Table2[[#This Row],[Current Month Low]])-1</f>
        <v>5.9349661456158387E-3</v>
      </c>
      <c r="AH484" s="2">
        <f>(Table2[[#This Row],[Current Month High]]/Table2[[#This Row],[Close Price]])-1</f>
        <v>4.5371447565231815E-2</v>
      </c>
      <c r="AI484">
        <v>39.878677081602099</v>
      </c>
      <c r="AJ484">
        <v>65.064124545641604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</v>
      </c>
      <c r="AM484">
        <v>0</v>
      </c>
      <c r="AN484">
        <v>-3.12</v>
      </c>
      <c r="AO484" t="s">
        <v>10295</v>
      </c>
      <c r="AP484">
        <v>6.1353446973563E-2</v>
      </c>
      <c r="AQ484">
        <f>(Table2[[#This Row],[Sharpe Ratio]]-AVERAGE(Table2[Sharpe Ratio]))/_xlfn.STDEV.P(Table2[Sharpe Ratio])</f>
        <v>6.2302709197279448E-2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-2.9045045227962438</v>
      </c>
      <c r="AS484">
        <f>_xlfn.RANK.AVG(Table2[[#This Row],[1Y Return vs Nifty Z-Score]],Table2[1Y Return vs Nifty Z-Score])</f>
        <v>360</v>
      </c>
      <c r="AT484">
        <f>_xlfn.RANK.AVG(Table2[[#This Row],[6M Return vs Nifty Z-Score]],Table2[6M Return vs Nifty Z-Score])</f>
        <v>708</v>
      </c>
      <c r="AU484">
        <f>_xlfn.RANK.AVG(Table2[[#This Row],[Sharpe Ratio Z-Score]],Table2[Sharpe Ratio Z-Score])</f>
        <v>314</v>
      </c>
      <c r="AV484">
        <f>(Table2[[#This Row],[Rank 1Y]]+Table2[[#This Row],[Rank 6M]]+Table2[[#This Row],[Rank Sharpe]])/3</f>
        <v>460.66666666666669</v>
      </c>
    </row>
    <row r="485" spans="1:48" x14ac:dyDescent="0.3">
      <c r="A485" t="s">
        <v>179</v>
      </c>
      <c r="B485" t="s">
        <v>180</v>
      </c>
      <c r="C485" t="s">
        <v>10251</v>
      </c>
      <c r="D485" t="s">
        <v>21</v>
      </c>
      <c r="E485">
        <v>151070.88456516</v>
      </c>
      <c r="F485">
        <v>1544.45</v>
      </c>
      <c r="G485">
        <v>8.3203677650505306</v>
      </c>
      <c r="H485">
        <f>(Table2[[#This Row],[1Y Return vs Nifty]]-AVERAGE(Table2[1Y Return vs Nifty]))/_xlfn.STDEV.P(Table2[1Y Return vs Nifty])</f>
        <v>-0.41011113997513421</v>
      </c>
      <c r="I485">
        <v>4.6884618665251701</v>
      </c>
      <c r="J485">
        <f>(Table2[[#This Row],[1M Return vs Nifty]]-AVERAGE(Table2[1M Return vs Nifty]))/_xlfn.STDEV.P(Table2[1M Return vs Nifty])</f>
        <v>0.26292504276246359</v>
      </c>
      <c r="K485">
        <v>2.4012315776848401</v>
      </c>
      <c r="L485">
        <f>(Table2[[#This Row],[6M Return vs Nifty]]-AVERAGE(Table2[6M Return vs Nifty]))/_xlfn.STDEV.P(Table2[6M Return vs Nifty])</f>
        <v>-0.10783926039519171</v>
      </c>
      <c r="M485">
        <v>5.8928878496759603E-2</v>
      </c>
      <c r="N485">
        <f>(Table2[[#This Row],[1W Return vs Nifty]]-AVERAGE(Table2[1W Return vs Nifty]))/_xlfn.STDEV.P(Table2[1W Return vs Nifty])</f>
        <v>-0.23933018367498912</v>
      </c>
      <c r="O485">
        <v>1503.28</v>
      </c>
      <c r="P485">
        <v>1436.2831379362699</v>
      </c>
      <c r="Q485">
        <v>1313.3783614777001</v>
      </c>
      <c r="R485">
        <v>63.4917010540264</v>
      </c>
      <c r="S485" s="2">
        <f>(Table2[[#This Row],[Close Price]]-Table2[[#This Row],[20D EMA]])/Table2[[#This Row],[20D EMA]]</f>
        <v>2.7386780905752802E-2</v>
      </c>
      <c r="T485" s="2">
        <f>(Table2[[#This Row],[Close Price]]-Table2[[#This Row],[50D EMA]])/Table2[[#This Row],[50D EMA]]</f>
        <v>7.5310263837776587E-2</v>
      </c>
      <c r="U485" s="2">
        <f>(Table2[[#This Row],[Close Price]]-Table2[[#This Row],[200D EMA]])/Table2[[#This Row],[200D EMA]]</f>
        <v>0.17593683990827905</v>
      </c>
      <c r="V485">
        <v>1.2149496226909</v>
      </c>
      <c r="W485">
        <v>1508</v>
      </c>
      <c r="X485">
        <v>1533.55</v>
      </c>
      <c r="Y485">
        <v>1510.05</v>
      </c>
      <c r="Z485">
        <v>1569</v>
      </c>
      <c r="AA485">
        <v>1537.6</v>
      </c>
      <c r="AB485">
        <v>1569</v>
      </c>
      <c r="AC485" s="2">
        <f>(Table2[[#This Row],[Close Price]]/Table2[[#This Row],[Day Low]])-1</f>
        <v>2.4171087533156443E-2</v>
      </c>
      <c r="AD485" s="2">
        <f>(Table2[[#This Row],[Day High]]/Table2[[#This Row],[Close Price]])-1</f>
        <v>-7.0575285700411605E-3</v>
      </c>
      <c r="AE485" s="2">
        <f>(Table2[[#This Row],[Close Price]]/Table2[[#This Row],[Current Week Low]])-1</f>
        <v>2.2780702625740945E-2</v>
      </c>
      <c r="AF485" s="2">
        <f>(Table2[[#This Row],[Current Week High]]/Table2[[#This Row],[Close Price]])-1</f>
        <v>1.5895626274725627E-2</v>
      </c>
      <c r="AG485" s="2">
        <f>(Table2[[#This Row],[Close Price]]/Table2[[#This Row],[Current Month Low]])-1</f>
        <v>4.4549947970864423E-3</v>
      </c>
      <c r="AH485" s="2">
        <f>(Table2[[#This Row],[Current Month High]]/Table2[[#This Row],[Close Price]])-1</f>
        <v>1.5895626274725627E-2</v>
      </c>
      <c r="AI485">
        <v>1.5895626274725601</v>
      </c>
      <c r="AJ485">
        <v>40.641078176933902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-0.01</v>
      </c>
      <c r="AM485" t="s">
        <v>10295</v>
      </c>
      <c r="AN485">
        <v>3.03</v>
      </c>
      <c r="AO485" t="s">
        <v>10296</v>
      </c>
      <c r="AP485">
        <v>-1.2027656444418E-2</v>
      </c>
      <c r="AQ485">
        <f>(Table2[[#This Row],[Sharpe Ratio]]-AVERAGE(Table2[Sharpe Ratio]))/_xlfn.STDEV.P(Table2[Sharpe Ratio])</f>
        <v>-0.78605059832817192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-1.2804061396110231</v>
      </c>
      <c r="AS485">
        <f>_xlfn.RANK.AVG(Table2[[#This Row],[1Y Return vs Nifty Z-Score]],Table2[1Y Return vs Nifty Z-Score])</f>
        <v>447</v>
      </c>
      <c r="AT485">
        <f>_xlfn.RANK.AVG(Table2[[#This Row],[6M Return vs Nifty Z-Score]],Table2[6M Return vs Nifty Z-Score])</f>
        <v>357</v>
      </c>
      <c r="AU485">
        <f>_xlfn.RANK.AVG(Table2[[#This Row],[Sharpe Ratio Z-Score]],Table2[Sharpe Ratio Z-Score])</f>
        <v>581</v>
      </c>
      <c r="AV485">
        <f>(Table2[[#This Row],[Rank 1Y]]+Table2[[#This Row],[Rank 6M]]+Table2[[#This Row],[Rank Sharpe]])/3</f>
        <v>461.66666666666669</v>
      </c>
    </row>
    <row r="486" spans="1:48" x14ac:dyDescent="0.3">
      <c r="A486" t="s">
        <v>1343</v>
      </c>
      <c r="B486" t="s">
        <v>1344</v>
      </c>
      <c r="C486" t="s">
        <v>10261</v>
      </c>
      <c r="D486" t="s">
        <v>89</v>
      </c>
      <c r="E486">
        <v>8306.6529172899991</v>
      </c>
      <c r="F486">
        <v>755.3</v>
      </c>
      <c r="G486">
        <v>-33.473090875565603</v>
      </c>
      <c r="H486">
        <f>(Table2[[#This Row],[1Y Return vs Nifty]]-AVERAGE(Table2[1Y Return vs Nifty]))/_xlfn.STDEV.P(Table2[1Y Return vs Nifty])</f>
        <v>-0.99679079920036362</v>
      </c>
      <c r="I486">
        <v>-1.0907361549088399</v>
      </c>
      <c r="J486">
        <f>(Table2[[#This Row],[1M Return vs Nifty]]-AVERAGE(Table2[1M Return vs Nifty]))/_xlfn.STDEV.P(Table2[1M Return vs Nifty])</f>
        <v>-0.30836483399931081</v>
      </c>
      <c r="K486">
        <v>-14.2209119006175</v>
      </c>
      <c r="L486">
        <f>(Table2[[#This Row],[6M Return vs Nifty]]-AVERAGE(Table2[6M Return vs Nifty]))/_xlfn.STDEV.P(Table2[6M Return vs Nifty])</f>
        <v>-0.67865853616033212</v>
      </c>
      <c r="M486">
        <v>-2.0123208994400401</v>
      </c>
      <c r="N486">
        <f>(Table2[[#This Row],[1W Return vs Nifty]]-AVERAGE(Table2[1W Return vs Nifty]))/_xlfn.STDEV.P(Table2[1W Return vs Nifty])</f>
        <v>-0.68187164859363714</v>
      </c>
      <c r="O486">
        <v>777.96</v>
      </c>
      <c r="P486">
        <v>768.04382311145798</v>
      </c>
      <c r="Q486">
        <v>737.616631762319</v>
      </c>
      <c r="R486">
        <v>39.484082283406899</v>
      </c>
      <c r="S486" s="2">
        <f>(Table2[[#This Row],[Close Price]]-Table2[[#This Row],[20D EMA]])/Table2[[#This Row],[20D EMA]]</f>
        <v>-2.9127461566147463E-2</v>
      </c>
      <c r="T486" s="2">
        <f>(Table2[[#This Row],[Close Price]]-Table2[[#This Row],[50D EMA]])/Table2[[#This Row],[50D EMA]]</f>
        <v>-1.659257288188444E-2</v>
      </c>
      <c r="U486" s="2">
        <f>(Table2[[#This Row],[Close Price]]-Table2[[#This Row],[200D EMA]])/Table2[[#This Row],[200D EMA]]</f>
        <v>2.3973657149557109E-2</v>
      </c>
      <c r="V486">
        <v>0.80380687204735302</v>
      </c>
      <c r="W486">
        <v>748</v>
      </c>
      <c r="X486">
        <v>761.7</v>
      </c>
      <c r="Y486">
        <v>751.35</v>
      </c>
      <c r="Z486">
        <v>795.2</v>
      </c>
      <c r="AA486">
        <v>751.35</v>
      </c>
      <c r="AB486">
        <v>781.45</v>
      </c>
      <c r="AC486" s="2">
        <f>(Table2[[#This Row],[Close Price]]/Table2[[#This Row],[Day Low]])-1</f>
        <v>9.7593582887700592E-3</v>
      </c>
      <c r="AD486" s="2">
        <f>(Table2[[#This Row],[Day High]]/Table2[[#This Row],[Close Price]])-1</f>
        <v>8.4734542565869653E-3</v>
      </c>
      <c r="AE486" s="2">
        <f>(Table2[[#This Row],[Close Price]]/Table2[[#This Row],[Current Week Low]])-1</f>
        <v>5.2572037000064853E-3</v>
      </c>
      <c r="AF486" s="2">
        <f>(Table2[[#This Row],[Current Week High]]/Table2[[#This Row],[Close Price]])-1</f>
        <v>5.2826691380908342E-2</v>
      </c>
      <c r="AG486" s="2">
        <f>(Table2[[#This Row],[Close Price]]/Table2[[#This Row],[Current Month Low]])-1</f>
        <v>5.2572037000064853E-3</v>
      </c>
      <c r="AH486" s="2">
        <f>(Table2[[#This Row],[Current Month High]]/Table2[[#This Row],[Close Price]])-1</f>
        <v>3.4622004501522641E-2</v>
      </c>
      <c r="AI486">
        <v>21.805904938434999</v>
      </c>
      <c r="AJ486">
        <v>22.613636363636299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-0.08</v>
      </c>
      <c r="AM486" t="s">
        <v>10295</v>
      </c>
      <c r="AN486">
        <v>-8.8000000000000007</v>
      </c>
      <c r="AO486" t="s">
        <v>10295</v>
      </c>
      <c r="AP486">
        <v>0.121915907329378</v>
      </c>
      <c r="AQ486">
        <f>(Table2[[#This Row],[Sharpe Ratio]]-AVERAGE(Table2[Sharpe Ratio]))/_xlfn.STDEV.P(Table2[Sharpe Ratio])</f>
        <v>0.76246066760357323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-1.9032251503500706</v>
      </c>
      <c r="AS486">
        <f>_xlfn.RANK.AVG(Table2[[#This Row],[1Y Return vs Nifty Z-Score]],Table2[1Y Return vs Nifty Z-Score])</f>
        <v>669</v>
      </c>
      <c r="AT486">
        <f>_xlfn.RANK.AVG(Table2[[#This Row],[6M Return vs Nifty Z-Score]],Table2[6M Return vs Nifty Z-Score])</f>
        <v>549</v>
      </c>
      <c r="AU486">
        <f>_xlfn.RANK.AVG(Table2[[#This Row],[Sharpe Ratio Z-Score]],Table2[Sharpe Ratio Z-Score])</f>
        <v>167</v>
      </c>
      <c r="AV486">
        <f>(Table2[[#This Row],[Rank 1Y]]+Table2[[#This Row],[Rank 6M]]+Table2[[#This Row],[Rank Sharpe]])/3</f>
        <v>461.66666666666669</v>
      </c>
    </row>
    <row r="487" spans="1:48" x14ac:dyDescent="0.3">
      <c r="A487" t="s">
        <v>407</v>
      </c>
      <c r="B487" t="s">
        <v>408</v>
      </c>
      <c r="C487" t="s">
        <v>10256</v>
      </c>
      <c r="D487" t="s">
        <v>384</v>
      </c>
      <c r="E487">
        <v>59488.880020944998</v>
      </c>
      <c r="F487">
        <v>140266.15</v>
      </c>
      <c r="G487">
        <v>9.0609369507235709</v>
      </c>
      <c r="H487">
        <f>(Table2[[#This Row],[1Y Return vs Nifty]]-AVERAGE(Table2[1Y Return vs Nifty]))/_xlfn.STDEV.P(Table2[1Y Return vs Nifty])</f>
        <v>-0.39971532944364763</v>
      </c>
      <c r="I487">
        <v>5.7138680572276996</v>
      </c>
      <c r="J487">
        <f>(Table2[[#This Row],[1M Return vs Nifty]]-AVERAGE(Table2[1M Return vs Nifty]))/_xlfn.STDEV.P(Table2[1M Return vs Nifty])</f>
        <v>0.3642893106322555</v>
      </c>
      <c r="K487">
        <v>-16.8234262908191</v>
      </c>
      <c r="L487">
        <f>(Table2[[#This Row],[6M Return vs Nifty]]-AVERAGE(Table2[6M Return vs Nifty]))/_xlfn.STDEV.P(Table2[6M Return vs Nifty])</f>
        <v>-0.7680312083023102</v>
      </c>
      <c r="M487">
        <v>2.4275357124256698</v>
      </c>
      <c r="N487">
        <f>(Table2[[#This Row],[1W Return vs Nifty]]-AVERAGE(Table2[1W Return vs Nifty]))/_xlfn.STDEV.P(Table2[1W Return vs Nifty])</f>
        <v>0.26674433677582476</v>
      </c>
      <c r="O487">
        <v>134749.01999999999</v>
      </c>
      <c r="P487">
        <v>131809.07092319999</v>
      </c>
      <c r="Q487">
        <v>126324.482460062</v>
      </c>
      <c r="R487">
        <v>68.8732255776778</v>
      </c>
      <c r="S487" s="2">
        <f>(Table2[[#This Row],[Close Price]]-Table2[[#This Row],[20D EMA]])/Table2[[#This Row],[20D EMA]]</f>
        <v>4.0943748607596593E-2</v>
      </c>
      <c r="T487" s="2">
        <f>(Table2[[#This Row],[Close Price]]-Table2[[#This Row],[50D EMA]])/Table2[[#This Row],[50D EMA]]</f>
        <v>6.4161586282082295E-2</v>
      </c>
      <c r="U487" s="2">
        <f>(Table2[[#This Row],[Close Price]]-Table2[[#This Row],[200D EMA]])/Table2[[#This Row],[200D EMA]]</f>
        <v>0.11036393950274606</v>
      </c>
      <c r="V487">
        <v>1.3920717366678499</v>
      </c>
      <c r="W487">
        <v>139020.04999999999</v>
      </c>
      <c r="X487">
        <v>140650</v>
      </c>
      <c r="Y487">
        <v>138500</v>
      </c>
      <c r="Z487">
        <v>143849.9</v>
      </c>
      <c r="AA487">
        <v>139600</v>
      </c>
      <c r="AB487">
        <v>143849.9</v>
      </c>
      <c r="AC487" s="2">
        <f>(Table2[[#This Row],[Close Price]]/Table2[[#This Row],[Day Low]])-1</f>
        <v>8.9634552713799831E-3</v>
      </c>
      <c r="AD487" s="2">
        <f>(Table2[[#This Row],[Day High]]/Table2[[#This Row],[Close Price]])-1</f>
        <v>2.7365832740116058E-3</v>
      </c>
      <c r="AE487" s="2">
        <f>(Table2[[#This Row],[Close Price]]/Table2[[#This Row],[Current Week Low]])-1</f>
        <v>1.2751985559566803E-2</v>
      </c>
      <c r="AF487" s="2">
        <f>(Table2[[#This Row],[Current Week High]]/Table2[[#This Row],[Close Price]])-1</f>
        <v>2.5549642590176003E-2</v>
      </c>
      <c r="AG487" s="2">
        <f>(Table2[[#This Row],[Close Price]]/Table2[[#This Row],[Current Month Low]])-1</f>
        <v>4.771848137535839E-3</v>
      </c>
      <c r="AH487" s="2">
        <f>(Table2[[#This Row],[Current Month High]]/Table2[[#This Row],[Close Price]])-1</f>
        <v>2.5549642590176003E-2</v>
      </c>
      <c r="AI487">
        <v>7.9697418086972496</v>
      </c>
      <c r="AJ487">
        <v>38.329468279354799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-0.06</v>
      </c>
      <c r="AM487" t="s">
        <v>10295</v>
      </c>
      <c r="AN487">
        <v>6.86</v>
      </c>
      <c r="AO487" t="s">
        <v>10296</v>
      </c>
      <c r="AP487">
        <v>4.6200861372395999E-2</v>
      </c>
      <c r="AQ487">
        <f>(Table2[[#This Row],[Sharpe Ratio]]-AVERAGE(Table2[Sharpe Ratio]))/_xlfn.STDEV.P(Table2[Sharpe Ratio])</f>
        <v>-0.11287517057772925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-0.64958806091560672</v>
      </c>
      <c r="AS487">
        <f>_xlfn.RANK.AVG(Table2[[#This Row],[1Y Return vs Nifty Z-Score]],Table2[1Y Return vs Nifty Z-Score])</f>
        <v>439</v>
      </c>
      <c r="AT487">
        <f>_xlfn.RANK.AVG(Table2[[#This Row],[6M Return vs Nifty Z-Score]],Table2[6M Return vs Nifty Z-Score])</f>
        <v>576</v>
      </c>
      <c r="AU487">
        <f>_xlfn.RANK.AVG(Table2[[#This Row],[Sharpe Ratio Z-Score]],Table2[Sharpe Ratio Z-Score])</f>
        <v>372</v>
      </c>
      <c r="AV487">
        <f>(Table2[[#This Row],[Rank 1Y]]+Table2[[#This Row],[Rank 6M]]+Table2[[#This Row],[Rank Sharpe]])/3</f>
        <v>462.33333333333331</v>
      </c>
    </row>
    <row r="488" spans="1:48" x14ac:dyDescent="0.3">
      <c r="A488" t="s">
        <v>664</v>
      </c>
      <c r="B488" t="s">
        <v>665</v>
      </c>
      <c r="C488" t="s">
        <v>10265</v>
      </c>
      <c r="D488" t="s">
        <v>548</v>
      </c>
      <c r="E488">
        <v>26880.651343950001</v>
      </c>
      <c r="F488">
        <v>741.5</v>
      </c>
      <c r="G488">
        <v>28.7239960155947</v>
      </c>
      <c r="H488">
        <f>(Table2[[#This Row],[1Y Return vs Nifty]]-AVERAGE(Table2[1Y Return vs Nifty]))/_xlfn.STDEV.P(Table2[1Y Return vs Nifty])</f>
        <v>-0.12369326362942458</v>
      </c>
      <c r="I488">
        <v>5.66299074467811</v>
      </c>
      <c r="J488">
        <f>(Table2[[#This Row],[1M Return vs Nifty]]-AVERAGE(Table2[1M Return vs Nifty]))/_xlfn.STDEV.P(Table2[1M Return vs Nifty])</f>
        <v>0.35925994608917777</v>
      </c>
      <c r="K488">
        <v>-2.4024724400796001E-2</v>
      </c>
      <c r="L488">
        <f>(Table2[[#This Row],[6M Return vs Nifty]]-AVERAGE(Table2[6M Return vs Nifty]))/_xlfn.STDEV.P(Table2[6M Return vs Nifty])</f>
        <v>-0.1911247312316374</v>
      </c>
      <c r="M488">
        <v>6.5546116826681997</v>
      </c>
      <c r="N488">
        <f>(Table2[[#This Row],[1W Return vs Nifty]]-AVERAGE(Table2[1W Return vs Nifty]))/_xlfn.STDEV.P(Table2[1W Return vs Nifty])</f>
        <v>1.1485318764326711</v>
      </c>
      <c r="O488">
        <v>709.95</v>
      </c>
      <c r="P488">
        <v>694.53257054534299</v>
      </c>
      <c r="Q488">
        <v>647.46660635723799</v>
      </c>
      <c r="R488">
        <v>69.006265654071299</v>
      </c>
      <c r="S488" s="2">
        <f>(Table2[[#This Row],[Close Price]]-Table2[[#This Row],[20D EMA]])/Table2[[#This Row],[20D EMA]]</f>
        <v>4.4439749278118112E-2</v>
      </c>
      <c r="T488" s="2">
        <f>(Table2[[#This Row],[Close Price]]-Table2[[#This Row],[50D EMA]])/Table2[[#This Row],[50D EMA]]</f>
        <v>6.7624516756324984E-2</v>
      </c>
      <c r="U488" s="2">
        <f>(Table2[[#This Row],[Close Price]]-Table2[[#This Row],[200D EMA]])/Table2[[#This Row],[200D EMA]]</f>
        <v>0.1452328084869281</v>
      </c>
      <c r="V488">
        <v>0.85325030067427199</v>
      </c>
      <c r="W488">
        <v>728.55</v>
      </c>
      <c r="X488">
        <v>748.7</v>
      </c>
      <c r="Y488">
        <v>707</v>
      </c>
      <c r="Z488">
        <v>757</v>
      </c>
      <c r="AA488">
        <v>733.55</v>
      </c>
      <c r="AB488">
        <v>757</v>
      </c>
      <c r="AC488" s="2">
        <f>(Table2[[#This Row],[Close Price]]/Table2[[#This Row],[Day Low]])-1</f>
        <v>1.7775032598998042E-2</v>
      </c>
      <c r="AD488" s="2">
        <f>(Table2[[#This Row],[Day High]]/Table2[[#This Row],[Close Price]])-1</f>
        <v>9.7100472016184991E-3</v>
      </c>
      <c r="AE488" s="2">
        <f>(Table2[[#This Row],[Close Price]]/Table2[[#This Row],[Current Week Low]])-1</f>
        <v>4.8797736916548873E-2</v>
      </c>
      <c r="AF488" s="2">
        <f>(Table2[[#This Row],[Current Week High]]/Table2[[#This Row],[Close Price]])-1</f>
        <v>2.0903573836817291E-2</v>
      </c>
      <c r="AG488" s="2">
        <f>(Table2[[#This Row],[Close Price]]/Table2[[#This Row],[Current Month Low]])-1</f>
        <v>1.0837707041101652E-2</v>
      </c>
      <c r="AH488" s="2">
        <f>(Table2[[#This Row],[Current Month High]]/Table2[[#This Row],[Close Price]])-1</f>
        <v>2.0903573836817291E-2</v>
      </c>
      <c r="AI488">
        <v>3.7424140256237401</v>
      </c>
      <c r="AJ488">
        <v>69.2922374429223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0.01</v>
      </c>
      <c r="AM488" t="s">
        <v>10296</v>
      </c>
      <c r="AN488">
        <v>4.51</v>
      </c>
      <c r="AO488" t="s">
        <v>10296</v>
      </c>
      <c r="AP488">
        <v>-7.0052032851787002E-2</v>
      </c>
      <c r="AQ488">
        <f>(Table2[[#This Row],[Sharpe Ratio]]-AVERAGE(Table2[Sharpe Ratio]))/_xlfn.STDEV.P(Table2[Sharpe Ratio])</f>
        <v>-1.4568659629037792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-0.26389213524299215</v>
      </c>
      <c r="AS488">
        <f>_xlfn.RANK.AVG(Table2[[#This Row],[1Y Return vs Nifty Z-Score]],Table2[1Y Return vs Nifty Z-Score])</f>
        <v>324</v>
      </c>
      <c r="AT488">
        <f>_xlfn.RANK.AVG(Table2[[#This Row],[6M Return vs Nifty Z-Score]],Table2[6M Return vs Nifty Z-Score])</f>
        <v>383</v>
      </c>
      <c r="AU488">
        <f>_xlfn.RANK.AVG(Table2[[#This Row],[Sharpe Ratio Z-Score]],Table2[Sharpe Ratio Z-Score])</f>
        <v>680</v>
      </c>
      <c r="AV488">
        <f>(Table2[[#This Row],[Rank 1Y]]+Table2[[#This Row],[Rank 6M]]+Table2[[#This Row],[Rank Sharpe]])/3</f>
        <v>462.33333333333331</v>
      </c>
    </row>
    <row r="489" spans="1:48" x14ac:dyDescent="0.3">
      <c r="A489" t="s">
        <v>594</v>
      </c>
      <c r="B489" t="s">
        <v>595</v>
      </c>
      <c r="C489" t="s">
        <v>10256</v>
      </c>
      <c r="D489" t="s">
        <v>533</v>
      </c>
      <c r="E489">
        <v>32406.721141559901</v>
      </c>
      <c r="F489">
        <v>73.3</v>
      </c>
      <c r="G489">
        <v>-3.6531936012233399</v>
      </c>
      <c r="H489">
        <f>(Table2[[#This Row],[1Y Return vs Nifty]]-AVERAGE(Table2[1Y Return vs Nifty]))/_xlfn.STDEV.P(Table2[1Y Return vs Nifty])</f>
        <v>-0.57819114891823631</v>
      </c>
      <c r="I489">
        <v>-5.99335981326014</v>
      </c>
      <c r="J489">
        <f>(Table2[[#This Row],[1M Return vs Nifty]]-AVERAGE(Table2[1M Return vs Nifty]))/_xlfn.STDEV.P(Table2[1M Return vs Nifty])</f>
        <v>-0.79300288502319627</v>
      </c>
      <c r="K489">
        <v>-10.4820142781986</v>
      </c>
      <c r="L489">
        <f>(Table2[[#This Row],[6M Return vs Nifty]]-AVERAGE(Table2[6M Return vs Nifty]))/_xlfn.STDEV.P(Table2[6M Return vs Nifty])</f>
        <v>-0.55026144731465598</v>
      </c>
      <c r="M489">
        <v>-0.54703452457971302</v>
      </c>
      <c r="N489">
        <f>(Table2[[#This Row],[1W Return vs Nifty]]-AVERAGE(Table2[1W Return vs Nifty]))/_xlfn.STDEV.P(Table2[1W Return vs Nifty])</f>
        <v>-0.36879980870093509</v>
      </c>
      <c r="O489">
        <v>73.73</v>
      </c>
      <c r="P489">
        <v>72.457806031386895</v>
      </c>
      <c r="Q489">
        <v>67.528765966219893</v>
      </c>
      <c r="R489">
        <v>44.242592673721703</v>
      </c>
      <c r="S489" s="2">
        <f>(Table2[[#This Row],[Close Price]]-Table2[[#This Row],[20D EMA]])/Table2[[#This Row],[20D EMA]]</f>
        <v>-5.8320900583209928E-3</v>
      </c>
      <c r="T489" s="2">
        <f>(Table2[[#This Row],[Close Price]]-Table2[[#This Row],[50D EMA]])/Table2[[#This Row],[50D EMA]]</f>
        <v>1.1623233088899841E-2</v>
      </c>
      <c r="U489" s="2">
        <f>(Table2[[#This Row],[Close Price]]-Table2[[#This Row],[200D EMA]])/Table2[[#This Row],[200D EMA]]</f>
        <v>8.5463342195044173E-2</v>
      </c>
      <c r="V489">
        <v>0.58858364872564295</v>
      </c>
      <c r="W489">
        <v>72.09</v>
      </c>
      <c r="X489">
        <v>74.45</v>
      </c>
      <c r="Y489">
        <v>73.03</v>
      </c>
      <c r="Z489">
        <v>77</v>
      </c>
      <c r="AA489">
        <v>73.03</v>
      </c>
      <c r="AB489">
        <v>74.34</v>
      </c>
      <c r="AC489" s="2">
        <f>(Table2[[#This Row],[Close Price]]/Table2[[#This Row],[Day Low]])-1</f>
        <v>1.6784574837009236E-2</v>
      </c>
      <c r="AD489" s="2">
        <f>(Table2[[#This Row],[Day High]]/Table2[[#This Row],[Close Price]])-1</f>
        <v>1.568894952251032E-2</v>
      </c>
      <c r="AE489" s="2">
        <f>(Table2[[#This Row],[Close Price]]/Table2[[#This Row],[Current Week Low]])-1</f>
        <v>3.6971107763932309E-3</v>
      </c>
      <c r="AF489" s="2">
        <f>(Table2[[#This Row],[Current Week High]]/Table2[[#This Row],[Close Price]])-1</f>
        <v>5.0477489768076422E-2</v>
      </c>
      <c r="AG489" s="2">
        <f>(Table2[[#This Row],[Close Price]]/Table2[[#This Row],[Current Month Low]])-1</f>
        <v>3.6971107763932309E-3</v>
      </c>
      <c r="AH489" s="2">
        <f>(Table2[[#This Row],[Current Month High]]/Table2[[#This Row],[Close Price]])-1</f>
        <v>1.4188267394270149E-2</v>
      </c>
      <c r="AI489">
        <v>9.1405184174624807</v>
      </c>
      <c r="AJ489">
        <v>26.707000864304199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0.05</v>
      </c>
      <c r="AM489" t="s">
        <v>10296</v>
      </c>
      <c r="AN489">
        <v>-3.23</v>
      </c>
      <c r="AO489" t="s">
        <v>10295</v>
      </c>
      <c r="AP489">
        <v>4.7657469615463001E-2</v>
      </c>
      <c r="AQ489">
        <f>(Table2[[#This Row],[Sharpe Ratio]]-AVERAGE(Table2[Sharpe Ratio]))/_xlfn.STDEV.P(Table2[Sharpe Ratio])</f>
        <v>-9.6035434416553836E-2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-2.3862907243735774</v>
      </c>
      <c r="AS489">
        <f>_xlfn.RANK.AVG(Table2[[#This Row],[1Y Return vs Nifty Z-Score]],Table2[1Y Return vs Nifty Z-Score])</f>
        <v>518</v>
      </c>
      <c r="AT489">
        <f>_xlfn.RANK.AVG(Table2[[#This Row],[6M Return vs Nifty Z-Score]],Table2[6M Return vs Nifty Z-Score])</f>
        <v>509</v>
      </c>
      <c r="AU489">
        <f>_xlfn.RANK.AVG(Table2[[#This Row],[Sharpe Ratio Z-Score]],Table2[Sharpe Ratio Z-Score])</f>
        <v>362</v>
      </c>
      <c r="AV489">
        <f>(Table2[[#This Row],[Rank 1Y]]+Table2[[#This Row],[Rank 6M]]+Table2[[#This Row],[Rank Sharpe]])/3</f>
        <v>463</v>
      </c>
    </row>
    <row r="490" spans="1:48" x14ac:dyDescent="0.3">
      <c r="A490" t="s">
        <v>145</v>
      </c>
      <c r="B490" t="s">
        <v>146</v>
      </c>
      <c r="C490" t="s">
        <v>10259</v>
      </c>
      <c r="D490" t="s">
        <v>127</v>
      </c>
      <c r="E490">
        <v>203556.46530754599</v>
      </c>
      <c r="F490">
        <v>163.06</v>
      </c>
      <c r="G490">
        <v>5.6108620324796403</v>
      </c>
      <c r="H490">
        <f>(Table2[[#This Row],[1Y Return vs Nifty]]-AVERAGE(Table2[1Y Return vs Nifty]))/_xlfn.STDEV.P(Table2[1Y Return vs Nifty])</f>
        <v>-0.44814608495354913</v>
      </c>
      <c r="I490">
        <v>-8.6935706129115005</v>
      </c>
      <c r="J490">
        <f>(Table2[[#This Row],[1M Return vs Nifty]]-AVERAGE(Table2[1M Return vs Nifty]))/_xlfn.STDEV.P(Table2[1M Return vs Nifty])</f>
        <v>-1.0599262694170861</v>
      </c>
      <c r="K490">
        <v>5.69324231669854</v>
      </c>
      <c r="L490">
        <f>(Table2[[#This Row],[6M Return vs Nifty]]-AVERAGE(Table2[6M Return vs Nifty]))/_xlfn.STDEV.P(Table2[6M Return vs Nifty])</f>
        <v>5.2113331283089332E-3</v>
      </c>
      <c r="M490">
        <v>2.1392617959507199</v>
      </c>
      <c r="N490">
        <f>(Table2[[#This Row],[1W Return vs Nifty]]-AVERAGE(Table2[1W Return vs Nifty]))/_xlfn.STDEV.P(Table2[1W Return vs Nifty])</f>
        <v>0.2051519771031359</v>
      </c>
      <c r="O490">
        <v>165.49</v>
      </c>
      <c r="P490">
        <v>167.689721142829</v>
      </c>
      <c r="Q490">
        <v>152.69198283108901</v>
      </c>
      <c r="R490">
        <v>45.524407776145303</v>
      </c>
      <c r="S490" s="2">
        <f>(Table2[[#This Row],[Close Price]]-Table2[[#This Row],[20D EMA]])/Table2[[#This Row],[20D EMA]]</f>
        <v>-1.4683666686808912E-2</v>
      </c>
      <c r="T490" s="2">
        <f>(Table2[[#This Row],[Close Price]]-Table2[[#This Row],[50D EMA]])/Table2[[#This Row],[50D EMA]]</f>
        <v>-2.7608854682784362E-2</v>
      </c>
      <c r="U490" s="2">
        <f>(Table2[[#This Row],[Close Price]]-Table2[[#This Row],[200D EMA]])/Table2[[#This Row],[200D EMA]]</f>
        <v>6.7901516351256685E-2</v>
      </c>
      <c r="V490">
        <v>1.0864710680004099</v>
      </c>
      <c r="W490">
        <v>154.72</v>
      </c>
      <c r="X490">
        <v>161.19</v>
      </c>
      <c r="Y490">
        <v>160.9</v>
      </c>
      <c r="Z490">
        <v>168.95</v>
      </c>
      <c r="AA490">
        <v>160.9</v>
      </c>
      <c r="AB490">
        <v>168.95</v>
      </c>
      <c r="AC490" s="2">
        <f>(Table2[[#This Row],[Close Price]]/Table2[[#This Row],[Day Low]])-1</f>
        <v>5.3903826266804566E-2</v>
      </c>
      <c r="AD490" s="2">
        <f>(Table2[[#This Row],[Day High]]/Table2[[#This Row],[Close Price]])-1</f>
        <v>-1.1468171225315849E-2</v>
      </c>
      <c r="AE490" s="2">
        <f>(Table2[[#This Row],[Close Price]]/Table2[[#This Row],[Current Week Low]])-1</f>
        <v>1.3424487259167117E-2</v>
      </c>
      <c r="AF490" s="2">
        <f>(Table2[[#This Row],[Current Week High]]/Table2[[#This Row],[Close Price]])-1</f>
        <v>3.6121673003802091E-2</v>
      </c>
      <c r="AG490" s="2">
        <f>(Table2[[#This Row],[Close Price]]/Table2[[#This Row],[Current Month Low]])-1</f>
        <v>1.3424487259167117E-2</v>
      </c>
      <c r="AH490" s="2">
        <f>(Table2[[#This Row],[Current Month High]]/Table2[[#This Row],[Close Price]])-1</f>
        <v>3.6121673003802091E-2</v>
      </c>
      <c r="AI490">
        <v>13.209861400711301</v>
      </c>
      <c r="AJ490">
        <v>42.286212914485098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-0.03</v>
      </c>
      <c r="AM490" t="s">
        <v>10295</v>
      </c>
      <c r="AN490">
        <v>-2.2200000000000002</v>
      </c>
      <c r="AO490" t="s">
        <v>10295</v>
      </c>
      <c r="AP490">
        <v>-2.6498088286349E-2</v>
      </c>
      <c r="AQ490">
        <f>(Table2[[#This Row],[Sharpe Ratio]]-AVERAGE(Table2[Sharpe Ratio]))/_xlfn.STDEV.P(Table2[Sharpe Ratio])</f>
        <v>-0.95334215082090412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461</v>
      </c>
      <c r="AT490">
        <f>_xlfn.RANK.AVG(Table2[[#This Row],[6M Return vs Nifty Z-Score]],Table2[6M Return vs Nifty Z-Score])</f>
        <v>321</v>
      </c>
      <c r="AU490">
        <f>_xlfn.RANK.AVG(Table2[[#This Row],[Sharpe Ratio Z-Score]],Table2[Sharpe Ratio Z-Score])</f>
        <v>609</v>
      </c>
      <c r="AV490">
        <f>(Table2[[#This Row],[Rank 1Y]]+Table2[[#This Row],[Rank 6M]]+Table2[[#This Row],[Rank Sharpe]])/3</f>
        <v>463.66666666666669</v>
      </c>
    </row>
    <row r="491" spans="1:48" x14ac:dyDescent="0.3">
      <c r="A491" t="s">
        <v>168</v>
      </c>
      <c r="B491" t="s">
        <v>169</v>
      </c>
      <c r="C491" t="s">
        <v>10265</v>
      </c>
      <c r="D491" t="s">
        <v>170</v>
      </c>
      <c r="E491">
        <v>158752.23329420001</v>
      </c>
      <c r="F491">
        <v>3121.3</v>
      </c>
      <c r="G491">
        <v>-5.8078587260391998</v>
      </c>
      <c r="H491">
        <f>(Table2[[#This Row],[1Y Return vs Nifty]]-AVERAGE(Table2[1Y Return vs Nifty]))/_xlfn.STDEV.P(Table2[1Y Return vs Nifty])</f>
        <v>-0.60843746598047066</v>
      </c>
      <c r="I491">
        <v>-2.6580984938225001</v>
      </c>
      <c r="J491">
        <f>(Table2[[#This Row],[1M Return vs Nifty]]-AVERAGE(Table2[1M Return vs Nifty]))/_xlfn.STDEV.P(Table2[1M Return vs Nifty])</f>
        <v>-0.46330298183887014</v>
      </c>
      <c r="K491">
        <v>9.0611416488255792</v>
      </c>
      <c r="L491">
        <f>(Table2[[#This Row],[6M Return vs Nifty]]-AVERAGE(Table2[6M Return vs Nifty]))/_xlfn.STDEV.P(Table2[6M Return vs Nifty])</f>
        <v>0.12086800882264016</v>
      </c>
      <c r="M491">
        <v>9.4366199148258195E-2</v>
      </c>
      <c r="N491">
        <f>(Table2[[#This Row],[1W Return vs Nifty]]-AVERAGE(Table2[1W Return vs Nifty]))/_xlfn.STDEV.P(Table2[1W Return vs Nifty])</f>
        <v>-0.23175867590178004</v>
      </c>
      <c r="O491">
        <v>3140.4</v>
      </c>
      <c r="P491">
        <v>3099.45525501265</v>
      </c>
      <c r="Q491">
        <v>2875.9229207353101</v>
      </c>
      <c r="R491">
        <v>43.840265354266599</v>
      </c>
      <c r="S491" s="2">
        <f>(Table2[[#This Row],[Close Price]]-Table2[[#This Row],[20D EMA]])/Table2[[#This Row],[20D EMA]]</f>
        <v>-6.0820277671633895E-3</v>
      </c>
      <c r="T491" s="2">
        <f>(Table2[[#This Row],[Close Price]]-Table2[[#This Row],[50D EMA]])/Table2[[#This Row],[50D EMA]]</f>
        <v>7.0479304232643333E-3</v>
      </c>
      <c r="U491" s="2">
        <f>(Table2[[#This Row],[Close Price]]-Table2[[#This Row],[200D EMA]])/Table2[[#This Row],[200D EMA]]</f>
        <v>8.5321159859859039E-2</v>
      </c>
      <c r="V491">
        <v>0.68435215546114403</v>
      </c>
      <c r="W491">
        <v>3110</v>
      </c>
      <c r="X491">
        <v>3145.45</v>
      </c>
      <c r="Y491">
        <v>3115.25</v>
      </c>
      <c r="Z491">
        <v>3230</v>
      </c>
      <c r="AA491">
        <v>3115.25</v>
      </c>
      <c r="AB491">
        <v>3206.85</v>
      </c>
      <c r="AC491" s="2">
        <f>(Table2[[#This Row],[Close Price]]/Table2[[#This Row],[Day Low]])-1</f>
        <v>3.6334405144695658E-3</v>
      </c>
      <c r="AD491" s="2">
        <f>(Table2[[#This Row],[Day High]]/Table2[[#This Row],[Close Price]])-1</f>
        <v>7.7371607983851565E-3</v>
      </c>
      <c r="AE491" s="2">
        <f>(Table2[[#This Row],[Close Price]]/Table2[[#This Row],[Current Week Low]])-1</f>
        <v>1.9420592247814117E-3</v>
      </c>
      <c r="AF491" s="2">
        <f>(Table2[[#This Row],[Current Week High]]/Table2[[#This Row],[Close Price]])-1</f>
        <v>3.482523307596197E-2</v>
      </c>
      <c r="AG491" s="2">
        <f>(Table2[[#This Row],[Close Price]]/Table2[[#This Row],[Current Month Low]])-1</f>
        <v>1.9420592247814117E-3</v>
      </c>
      <c r="AH491" s="2">
        <f>(Table2[[#This Row],[Current Month High]]/Table2[[#This Row],[Close Price]])-1</f>
        <v>2.7408451606702355E-2</v>
      </c>
      <c r="AI491">
        <v>3.9006183321052199</v>
      </c>
      <c r="AJ491">
        <v>36.149702296569302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-7.0000000000000007E-2</v>
      </c>
      <c r="AM491" t="s">
        <v>10295</v>
      </c>
      <c r="AN491">
        <v>-1.57</v>
      </c>
      <c r="AO491" t="s">
        <v>10295</v>
      </c>
      <c r="AP491">
        <v>-5.3225975787959999E-3</v>
      </c>
      <c r="AQ491">
        <f>(Table2[[#This Row],[Sharpe Ratio]]-AVERAGE(Table2[Sharpe Ratio]))/_xlfn.STDEV.P(Table2[Sharpe Ratio])</f>
        <v>-0.70853392713010099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-1.8911650420285817</v>
      </c>
      <c r="AS491">
        <f>_xlfn.RANK.AVG(Table2[[#This Row],[1Y Return vs Nifty Z-Score]],Table2[1Y Return vs Nifty Z-Score])</f>
        <v>541</v>
      </c>
      <c r="AT491">
        <f>_xlfn.RANK.AVG(Table2[[#This Row],[6M Return vs Nifty Z-Score]],Table2[6M Return vs Nifty Z-Score])</f>
        <v>286</v>
      </c>
      <c r="AU491">
        <f>_xlfn.RANK.AVG(Table2[[#This Row],[Sharpe Ratio Z-Score]],Table2[Sharpe Ratio Z-Score])</f>
        <v>566</v>
      </c>
      <c r="AV491">
        <f>(Table2[[#This Row],[Rank 1Y]]+Table2[[#This Row],[Rank 6M]]+Table2[[#This Row],[Rank Sharpe]])/3</f>
        <v>464.33333333333331</v>
      </c>
    </row>
    <row r="492" spans="1:48" x14ac:dyDescent="0.3">
      <c r="A492" t="s">
        <v>1558</v>
      </c>
      <c r="B492" t="s">
        <v>1559</v>
      </c>
      <c r="C492" t="s">
        <v>10252</v>
      </c>
      <c r="D492" t="s">
        <v>424</v>
      </c>
      <c r="E492">
        <v>6164.8454579010004</v>
      </c>
      <c r="F492">
        <v>68.569999999999993</v>
      </c>
      <c r="G492">
        <v>16.708848773771798</v>
      </c>
      <c r="H492">
        <f>(Table2[[#This Row],[1Y Return vs Nifty]]-AVERAGE(Table2[1Y Return vs Nifty]))/_xlfn.STDEV.P(Table2[1Y Return vs Nifty])</f>
        <v>-0.29235703826431797</v>
      </c>
      <c r="I492">
        <v>4.1266735175051199</v>
      </c>
      <c r="J492">
        <f>(Table2[[#This Row],[1M Return vs Nifty]]-AVERAGE(Table2[1M Return vs Nifty]))/_xlfn.STDEV.P(Table2[1M Return vs Nifty])</f>
        <v>0.20739069431350207</v>
      </c>
      <c r="K492">
        <v>-14.6548617738157</v>
      </c>
      <c r="L492">
        <f>(Table2[[#This Row],[6M Return vs Nifty]]-AVERAGE(Table2[6M Return vs Nifty]))/_xlfn.STDEV.P(Table2[6M Return vs Nifty])</f>
        <v>-0.69356076297967784</v>
      </c>
      <c r="M492">
        <v>7.6770790885713902</v>
      </c>
      <c r="N492">
        <f>(Table2[[#This Row],[1W Return vs Nifty]]-AVERAGE(Table2[1W Return vs Nifty]))/_xlfn.STDEV.P(Table2[1W Return vs Nifty])</f>
        <v>1.3883573071572264</v>
      </c>
      <c r="O492">
        <v>66.05</v>
      </c>
      <c r="P492">
        <v>68.023627729827297</v>
      </c>
      <c r="Q492">
        <v>67.433010842513596</v>
      </c>
      <c r="R492">
        <v>65.718405670463</v>
      </c>
      <c r="S492" s="2">
        <f>(Table2[[#This Row],[Close Price]]-Table2[[#This Row],[20D EMA]])/Table2[[#This Row],[20D EMA]]</f>
        <v>3.8152914458743317E-2</v>
      </c>
      <c r="T492" s="2">
        <f>(Table2[[#This Row],[Close Price]]-Table2[[#This Row],[50D EMA]])/Table2[[#This Row],[50D EMA]]</f>
        <v>8.0320954410539446E-3</v>
      </c>
      <c r="U492" s="2">
        <f>(Table2[[#This Row],[Close Price]]-Table2[[#This Row],[200D EMA]])/Table2[[#This Row],[200D EMA]]</f>
        <v>1.6861017227034071E-2</v>
      </c>
      <c r="V492">
        <v>0.91748049444662705</v>
      </c>
      <c r="W492">
        <v>66</v>
      </c>
      <c r="X492">
        <v>67.77</v>
      </c>
      <c r="Y492">
        <v>64.48</v>
      </c>
      <c r="Z492">
        <v>72</v>
      </c>
      <c r="AA492">
        <v>68</v>
      </c>
      <c r="AB492">
        <v>71.87</v>
      </c>
      <c r="AC492" s="2">
        <f>(Table2[[#This Row],[Close Price]]/Table2[[#This Row],[Day Low]])-1</f>
        <v>3.8939393939393829E-2</v>
      </c>
      <c r="AD492" s="2">
        <f>(Table2[[#This Row],[Day High]]/Table2[[#This Row],[Close Price]])-1</f>
        <v>-1.1666909727285901E-2</v>
      </c>
      <c r="AE492" s="2">
        <f>(Table2[[#This Row],[Close Price]]/Table2[[#This Row],[Current Week Low]])-1</f>
        <v>6.3430521091811354E-2</v>
      </c>
      <c r="AF492" s="2">
        <f>(Table2[[#This Row],[Current Week High]]/Table2[[#This Row],[Close Price]])-1</f>
        <v>5.0021875455738662E-2</v>
      </c>
      <c r="AG492" s="2">
        <f>(Table2[[#This Row],[Close Price]]/Table2[[#This Row],[Current Month Low]])-1</f>
        <v>8.3823529411763964E-3</v>
      </c>
      <c r="AH492" s="2">
        <f>(Table2[[#This Row],[Current Month High]]/Table2[[#This Row],[Close Price]])-1</f>
        <v>4.8126002625054953E-2</v>
      </c>
      <c r="AI492">
        <v>28.044334256963602</v>
      </c>
      <c r="AJ492">
        <v>56.910755148741401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-0.17</v>
      </c>
      <c r="AM492" t="s">
        <v>10295</v>
      </c>
      <c r="AN492">
        <v>6.71</v>
      </c>
      <c r="AO492" t="s">
        <v>10296</v>
      </c>
      <c r="AP492">
        <v>2.2379416285663999E-2</v>
      </c>
      <c r="AQ492">
        <f>(Table2[[#This Row],[Sharpe Ratio]]-AVERAGE(Table2[Sharpe Ratio]))/_xlfn.STDEV.P(Table2[Sharpe Ratio])</f>
        <v>-0.38827306987414506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393</v>
      </c>
      <c r="AT492">
        <f>_xlfn.RANK.AVG(Table2[[#This Row],[6M Return vs Nifty Z-Score]],Table2[6M Return vs Nifty Z-Score])</f>
        <v>554</v>
      </c>
      <c r="AU492">
        <f>_xlfn.RANK.AVG(Table2[[#This Row],[Sharpe Ratio Z-Score]],Table2[Sharpe Ratio Z-Score])</f>
        <v>446</v>
      </c>
      <c r="AV492">
        <f>(Table2[[#This Row],[Rank 1Y]]+Table2[[#This Row],[Rank 6M]]+Table2[[#This Row],[Rank Sharpe]])/3</f>
        <v>464.33333333333331</v>
      </c>
    </row>
    <row r="493" spans="1:48" x14ac:dyDescent="0.3">
      <c r="A493" t="s">
        <v>1991</v>
      </c>
      <c r="B493" t="s">
        <v>1992</v>
      </c>
      <c r="C493" t="s">
        <v>10263</v>
      </c>
      <c r="D493" t="s">
        <v>46</v>
      </c>
      <c r="E493">
        <v>3235.384654</v>
      </c>
      <c r="F493">
        <v>1909</v>
      </c>
      <c r="G493">
        <v>-9.8702533685880098</v>
      </c>
      <c r="H493">
        <f>(Table2[[#This Row],[1Y Return vs Nifty]]-AVERAGE(Table2[1Y Return vs Nifty]))/_xlfn.STDEV.P(Table2[1Y Return vs Nifty])</f>
        <v>-0.66546371798376258</v>
      </c>
      <c r="I493">
        <v>-0.25029813164793902</v>
      </c>
      <c r="J493">
        <f>(Table2[[#This Row],[1M Return vs Nifty]]-AVERAGE(Table2[1M Return vs Nifty]))/_xlfn.STDEV.P(Table2[1M Return vs Nifty])</f>
        <v>-0.22528518645065451</v>
      </c>
      <c r="K493">
        <v>1.91730980271334</v>
      </c>
      <c r="L493">
        <f>(Table2[[#This Row],[6M Return vs Nifty]]-AVERAGE(Table2[6M Return vs Nifty]))/_xlfn.STDEV.P(Table2[6M Return vs Nifty])</f>
        <v>-0.12445756702193882</v>
      </c>
      <c r="M493">
        <v>-0.28317926645370201</v>
      </c>
      <c r="N493">
        <f>(Table2[[#This Row],[1W Return vs Nifty]]-AVERAGE(Table2[1W Return vs Nifty]))/_xlfn.STDEV.P(Table2[1W Return vs Nifty])</f>
        <v>-0.31242471879078143</v>
      </c>
      <c r="O493">
        <v>1923.17</v>
      </c>
      <c r="P493">
        <v>1834.4751541406499</v>
      </c>
      <c r="Q493">
        <v>1686.23272000011</v>
      </c>
      <c r="R493">
        <v>44.506995396158601</v>
      </c>
      <c r="S493" s="2">
        <f>(Table2[[#This Row],[Close Price]]-Table2[[#This Row],[20D EMA]])/Table2[[#This Row],[20D EMA]]</f>
        <v>-7.368043386700121E-3</v>
      </c>
      <c r="T493" s="2">
        <f>(Table2[[#This Row],[Close Price]]-Table2[[#This Row],[50D EMA]])/Table2[[#This Row],[50D EMA]]</f>
        <v>4.0624614452334104E-2</v>
      </c>
      <c r="U493" s="2">
        <f>(Table2[[#This Row],[Close Price]]-Table2[[#This Row],[200D EMA]])/Table2[[#This Row],[200D EMA]]</f>
        <v>0.13210945165378801</v>
      </c>
      <c r="V493">
        <v>1.3443611315119699</v>
      </c>
      <c r="W493">
        <v>1878.3</v>
      </c>
      <c r="X493">
        <v>1922.85</v>
      </c>
      <c r="Y493">
        <v>1899</v>
      </c>
      <c r="Z493">
        <v>2005.85</v>
      </c>
      <c r="AA493">
        <v>1899</v>
      </c>
      <c r="AB493">
        <v>2005.85</v>
      </c>
      <c r="AC493" s="2">
        <f>(Table2[[#This Row],[Close Price]]/Table2[[#This Row],[Day Low]])-1</f>
        <v>1.6344566895597046E-2</v>
      </c>
      <c r="AD493" s="2">
        <f>(Table2[[#This Row],[Day High]]/Table2[[#This Row],[Close Price]])-1</f>
        <v>7.2551073860660509E-3</v>
      </c>
      <c r="AE493" s="2">
        <f>(Table2[[#This Row],[Close Price]]/Table2[[#This Row],[Current Week Low]])-1</f>
        <v>5.26592943654558E-3</v>
      </c>
      <c r="AF493" s="2">
        <f>(Table2[[#This Row],[Current Week High]]/Table2[[#This Row],[Close Price]])-1</f>
        <v>5.0733368255631239E-2</v>
      </c>
      <c r="AG493" s="2">
        <f>(Table2[[#This Row],[Close Price]]/Table2[[#This Row],[Current Month Low]])-1</f>
        <v>5.26592943654558E-3</v>
      </c>
      <c r="AH493" s="2">
        <f>(Table2[[#This Row],[Current Month High]]/Table2[[#This Row],[Close Price]])-1</f>
        <v>5.0733368255631239E-2</v>
      </c>
      <c r="AI493">
        <v>9.4814038763750599</v>
      </c>
      <c r="AJ493">
        <v>35.007072135785002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0.02</v>
      </c>
      <c r="AM493" t="s">
        <v>10296</v>
      </c>
      <c r="AN493">
        <v>-2.21</v>
      </c>
      <c r="AO493" t="s">
        <v>10295</v>
      </c>
      <c r="AP493">
        <v>1.7360711692207001E-2</v>
      </c>
      <c r="AQ493">
        <f>(Table2[[#This Row],[Sharpe Ratio]]-AVERAGE(Table2[Sharpe Ratio]))/_xlfn.STDEV.P(Table2[Sharpe Ratio])</f>
        <v>-0.44629392869253598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-1.7739251189396732</v>
      </c>
      <c r="AS493">
        <f>_xlfn.RANK.AVG(Table2[[#This Row],[1Y Return vs Nifty Z-Score]],Table2[1Y Return vs Nifty Z-Score])</f>
        <v>566</v>
      </c>
      <c r="AT493">
        <f>_xlfn.RANK.AVG(Table2[[#This Row],[6M Return vs Nifty Z-Score]],Table2[6M Return vs Nifty Z-Score])</f>
        <v>363</v>
      </c>
      <c r="AU493">
        <f>_xlfn.RANK.AVG(Table2[[#This Row],[Sharpe Ratio Z-Score]],Table2[Sharpe Ratio Z-Score])</f>
        <v>464</v>
      </c>
      <c r="AV493">
        <f>(Table2[[#This Row],[Rank 1Y]]+Table2[[#This Row],[Rank 6M]]+Table2[[#This Row],[Rank Sharpe]])/3</f>
        <v>464.33333333333331</v>
      </c>
    </row>
    <row r="494" spans="1:48" x14ac:dyDescent="0.3">
      <c r="A494" t="s">
        <v>540</v>
      </c>
      <c r="B494" t="s">
        <v>541</v>
      </c>
      <c r="C494" t="s">
        <v>10252</v>
      </c>
      <c r="D494" t="s">
        <v>37</v>
      </c>
      <c r="E494">
        <v>38067.884815154997</v>
      </c>
      <c r="F494">
        <v>1103.05</v>
      </c>
      <c r="G494">
        <v>9.3939606832888707</v>
      </c>
      <c r="H494">
        <f>(Table2[[#This Row],[1Y Return vs Nifty]]-AVERAGE(Table2[1Y Return vs Nifty]))/_xlfn.STDEV.P(Table2[1Y Return vs Nifty])</f>
        <v>-0.39504047705549306</v>
      </c>
      <c r="I494">
        <v>10.9948158248275</v>
      </c>
      <c r="J494">
        <f>(Table2[[#This Row],[1M Return vs Nifty]]-AVERAGE(Table2[1M Return vs Nifty]))/_xlfn.STDEV.P(Table2[1M Return vs Nifty])</f>
        <v>0.88632575723749774</v>
      </c>
      <c r="K494">
        <v>7.2287118058247302</v>
      </c>
      <c r="L494">
        <f>(Table2[[#This Row],[6M Return vs Nifty]]-AVERAGE(Table2[6M Return vs Nifty]))/_xlfn.STDEV.P(Table2[6M Return vs Nifty])</f>
        <v>5.794072888202665E-2</v>
      </c>
      <c r="M494">
        <v>9.6643636339819303E-2</v>
      </c>
      <c r="N494">
        <f>(Table2[[#This Row],[1W Return vs Nifty]]-AVERAGE(Table2[1W Return vs Nifty]))/_xlfn.STDEV.P(Table2[1W Return vs Nifty])</f>
        <v>-0.23127208060953208</v>
      </c>
      <c r="O494">
        <v>1056.56</v>
      </c>
      <c r="P494">
        <v>1021.1568406474501</v>
      </c>
      <c r="Q494">
        <v>961.78122265894297</v>
      </c>
      <c r="R494">
        <v>67.157193866589594</v>
      </c>
      <c r="S494" s="2">
        <f>(Table2[[#This Row],[Close Price]]-Table2[[#This Row],[20D EMA]])/Table2[[#This Row],[20D EMA]]</f>
        <v>4.4001287196183854E-2</v>
      </c>
      <c r="T494" s="2">
        <f>(Table2[[#This Row],[Close Price]]-Table2[[#This Row],[50D EMA]])/Table2[[#This Row],[50D EMA]]</f>
        <v>8.0196455718424903E-2</v>
      </c>
      <c r="U494" s="2">
        <f>(Table2[[#This Row],[Close Price]]-Table2[[#This Row],[200D EMA]])/Table2[[#This Row],[200D EMA]]</f>
        <v>0.14688244479394694</v>
      </c>
      <c r="V494">
        <v>0.71810552041840803</v>
      </c>
      <c r="W494">
        <v>1081.75</v>
      </c>
      <c r="X494">
        <v>1098.5999999999999</v>
      </c>
      <c r="Y494">
        <v>1083.3499999999999</v>
      </c>
      <c r="Z494">
        <v>1124.5</v>
      </c>
      <c r="AA494">
        <v>1095.8499999999999</v>
      </c>
      <c r="AB494">
        <v>1122</v>
      </c>
      <c r="AC494" s="2">
        <f>(Table2[[#This Row],[Close Price]]/Table2[[#This Row],[Day Low]])-1</f>
        <v>1.9690316616593373E-2</v>
      </c>
      <c r="AD494" s="2">
        <f>(Table2[[#This Row],[Day High]]/Table2[[#This Row],[Close Price]])-1</f>
        <v>-4.0342686188296062E-3</v>
      </c>
      <c r="AE494" s="2">
        <f>(Table2[[#This Row],[Close Price]]/Table2[[#This Row],[Current Week Low]])-1</f>
        <v>1.818433562560573E-2</v>
      </c>
      <c r="AF494" s="2">
        <f>(Table2[[#This Row],[Current Week High]]/Table2[[#This Row],[Close Price]])-1</f>
        <v>1.9446081319976383E-2</v>
      </c>
      <c r="AG494" s="2">
        <f>(Table2[[#This Row],[Close Price]]/Table2[[#This Row],[Current Month Low]])-1</f>
        <v>6.5702422776841019E-3</v>
      </c>
      <c r="AH494" s="2">
        <f>(Table2[[#This Row],[Current Month High]]/Table2[[#This Row],[Close Price]])-1</f>
        <v>1.7179638275690134E-2</v>
      </c>
      <c r="AI494">
        <v>2.6698699061692599</v>
      </c>
      <c r="AJ494">
        <v>44.567496723460003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0.02</v>
      </c>
      <c r="AM494" t="s">
        <v>10296</v>
      </c>
      <c r="AN494">
        <v>6.26</v>
      </c>
      <c r="AO494" t="s">
        <v>10296</v>
      </c>
      <c r="AP494">
        <v>-5.2902547040292E-2</v>
      </c>
      <c r="AQ494">
        <f>(Table2[[#This Row],[Sharpe Ratio]]-AVERAGE(Table2[Sharpe Ratio]))/_xlfn.STDEV.P(Table2[Sharpe Ratio])</f>
        <v>-1.2586020729800744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-0.9406481445255751</v>
      </c>
      <c r="AS494">
        <f>_xlfn.RANK.AVG(Table2[[#This Row],[1Y Return vs Nifty Z-Score]],Table2[1Y Return vs Nifty Z-Score])</f>
        <v>433</v>
      </c>
      <c r="AT494">
        <f>_xlfn.RANK.AVG(Table2[[#This Row],[6M Return vs Nifty Z-Score]],Table2[6M Return vs Nifty Z-Score])</f>
        <v>305</v>
      </c>
      <c r="AU494">
        <f>_xlfn.RANK.AVG(Table2[[#This Row],[Sharpe Ratio Z-Score]],Table2[Sharpe Ratio Z-Score])</f>
        <v>656</v>
      </c>
      <c r="AV494">
        <f>(Table2[[#This Row],[Rank 1Y]]+Table2[[#This Row],[Rank 6M]]+Table2[[#This Row],[Rank Sharpe]])/3</f>
        <v>464.66666666666669</v>
      </c>
    </row>
    <row r="495" spans="1:48" x14ac:dyDescent="0.3">
      <c r="A495" t="s">
        <v>1895</v>
      </c>
      <c r="B495" t="s">
        <v>1896</v>
      </c>
      <c r="C495" t="s">
        <v>10260</v>
      </c>
      <c r="D495" t="s">
        <v>391</v>
      </c>
      <c r="E495">
        <v>3671.6853773599901</v>
      </c>
      <c r="F495">
        <v>509.6</v>
      </c>
      <c r="G495">
        <v>13.430257085233199</v>
      </c>
      <c r="H495">
        <f>(Table2[[#This Row],[1Y Return vs Nifty]]-AVERAGE(Table2[1Y Return vs Nifty]))/_xlfn.STDEV.P(Table2[1Y Return vs Nifty])</f>
        <v>-0.3383805815922491</v>
      </c>
      <c r="I495">
        <v>-8.5784113628005993</v>
      </c>
      <c r="J495">
        <f>(Table2[[#This Row],[1M Return vs Nifty]]-AVERAGE(Table2[1M Return vs Nifty]))/_xlfn.STDEV.P(Table2[1M Return vs Nifty])</f>
        <v>-1.0485424556837906</v>
      </c>
      <c r="K495">
        <v>8.1635121246377906</v>
      </c>
      <c r="L495">
        <f>(Table2[[#This Row],[6M Return vs Nifty]]-AVERAGE(Table2[6M Return vs Nifty]))/_xlfn.STDEV.P(Table2[6M Return vs Nifty])</f>
        <v>9.0042608020925258E-2</v>
      </c>
      <c r="M495">
        <v>-1.69452346375362</v>
      </c>
      <c r="N495">
        <f>(Table2[[#This Row],[1W Return vs Nifty]]-AVERAGE(Table2[1W Return vs Nifty]))/_xlfn.STDEV.P(Table2[1W Return vs Nifty])</f>
        <v>-0.61397131893076562</v>
      </c>
      <c r="O495">
        <v>517.67999999999995</v>
      </c>
      <c r="P495">
        <v>497.17775918676699</v>
      </c>
      <c r="Q495">
        <v>446.44871709570799</v>
      </c>
      <c r="R495">
        <v>39.865608574467501</v>
      </c>
      <c r="S495" s="2">
        <f>(Table2[[#This Row],[Close Price]]-Table2[[#This Row],[20D EMA]])/Table2[[#This Row],[20D EMA]]</f>
        <v>-1.5608097666511993E-2</v>
      </c>
      <c r="T495" s="2">
        <f>(Table2[[#This Row],[Close Price]]-Table2[[#This Row],[50D EMA]])/Table2[[#This Row],[50D EMA]]</f>
        <v>2.4985511889252798E-2</v>
      </c>
      <c r="U495" s="2">
        <f>(Table2[[#This Row],[Close Price]]-Table2[[#This Row],[200D EMA]])/Table2[[#This Row],[200D EMA]]</f>
        <v>0.14145249047888719</v>
      </c>
      <c r="V495">
        <v>1.0654980541558901</v>
      </c>
      <c r="W495">
        <v>506.35</v>
      </c>
      <c r="X495">
        <v>524.4</v>
      </c>
      <c r="Y495">
        <v>508</v>
      </c>
      <c r="Z495">
        <v>549</v>
      </c>
      <c r="AA495">
        <v>508</v>
      </c>
      <c r="AB495">
        <v>520.9</v>
      </c>
      <c r="AC495" s="2">
        <f>(Table2[[#This Row],[Close Price]]/Table2[[#This Row],[Day Low]])-1</f>
        <v>6.4184852374840062E-3</v>
      </c>
      <c r="AD495" s="2">
        <f>(Table2[[#This Row],[Day High]]/Table2[[#This Row],[Close Price]])-1</f>
        <v>2.904238618524313E-2</v>
      </c>
      <c r="AE495" s="2">
        <f>(Table2[[#This Row],[Close Price]]/Table2[[#This Row],[Current Week Low]])-1</f>
        <v>3.1496062992126816E-3</v>
      </c>
      <c r="AF495" s="2">
        <f>(Table2[[#This Row],[Current Week High]]/Table2[[#This Row],[Close Price]])-1</f>
        <v>7.7315541601255866E-2</v>
      </c>
      <c r="AG495" s="2">
        <f>(Table2[[#This Row],[Close Price]]/Table2[[#This Row],[Current Month Low]])-1</f>
        <v>3.1496062992126816E-3</v>
      </c>
      <c r="AH495" s="2">
        <f>(Table2[[#This Row],[Current Month High]]/Table2[[#This Row],[Close Price]])-1</f>
        <v>2.2174254317111286E-2</v>
      </c>
      <c r="AI495">
        <v>8.8500784929356406</v>
      </c>
      <c r="AJ495">
        <v>46.415744864243599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0.02</v>
      </c>
      <c r="AM495" t="s">
        <v>10296</v>
      </c>
      <c r="AN495">
        <v>-2.89</v>
      </c>
      <c r="AO495" t="s">
        <v>10295</v>
      </c>
      <c r="AP495">
        <v>-8.0615008422645004E-2</v>
      </c>
      <c r="AQ495">
        <f>(Table2[[#This Row],[Sharpe Ratio]]-AVERAGE(Table2[Sharpe Ratio]))/_xlfn.STDEV.P(Table2[Sharpe Ratio])</f>
        <v>-1.5789837131889586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-3.4898354613748386</v>
      </c>
      <c r="AS495">
        <f>_xlfn.RANK.AVG(Table2[[#This Row],[1Y Return vs Nifty Z-Score]],Table2[1Y Return vs Nifty Z-Score])</f>
        <v>410</v>
      </c>
      <c r="AT495">
        <f>_xlfn.RANK.AVG(Table2[[#This Row],[6M Return vs Nifty Z-Score]],Table2[6M Return vs Nifty Z-Score])</f>
        <v>295</v>
      </c>
      <c r="AU495">
        <f>_xlfn.RANK.AVG(Table2[[#This Row],[Sharpe Ratio Z-Score]],Table2[Sharpe Ratio Z-Score])</f>
        <v>697</v>
      </c>
      <c r="AV495">
        <f>(Table2[[#This Row],[Rank 1Y]]+Table2[[#This Row],[Rank 6M]]+Table2[[#This Row],[Rank Sharpe]])/3</f>
        <v>467.33333333333331</v>
      </c>
    </row>
    <row r="496" spans="1:48" x14ac:dyDescent="0.3">
      <c r="A496" t="s">
        <v>686</v>
      </c>
      <c r="B496" t="s">
        <v>687</v>
      </c>
      <c r="C496" t="s">
        <v>10257</v>
      </c>
      <c r="D496" t="s">
        <v>292</v>
      </c>
      <c r="E496">
        <v>25443.331829625</v>
      </c>
      <c r="F496">
        <v>1252.75</v>
      </c>
      <c r="G496">
        <v>-3.30722758801907</v>
      </c>
      <c r="H496">
        <f>(Table2[[#This Row],[1Y Return vs Nifty]]-AVERAGE(Table2[1Y Return vs Nifty]))/_xlfn.STDEV.P(Table2[1Y Return vs Nifty])</f>
        <v>-0.57333461803201435</v>
      </c>
      <c r="I496">
        <v>0.29108879996012399</v>
      </c>
      <c r="J496">
        <f>(Table2[[#This Row],[1M Return vs Nifty]]-AVERAGE(Table2[1M Return vs Nifty]))/_xlfn.STDEV.P(Table2[1M Return vs Nifty])</f>
        <v>-0.17176757513301003</v>
      </c>
      <c r="K496">
        <v>-23.376779303175802</v>
      </c>
      <c r="L496">
        <f>(Table2[[#This Row],[6M Return vs Nifty]]-AVERAGE(Table2[6M Return vs Nifty]))/_xlfn.STDEV.P(Table2[6M Return vs Nifty])</f>
        <v>-0.99307921280484435</v>
      </c>
      <c r="M496">
        <v>-1.34407317467284</v>
      </c>
      <c r="N496">
        <f>(Table2[[#This Row],[1W Return vs Nifty]]-AVERAGE(Table2[1W Return vs Nifty]))/_xlfn.STDEV.P(Table2[1W Return vs Nifty])</f>
        <v>-0.53909440839926115</v>
      </c>
      <c r="O496">
        <v>1247.25</v>
      </c>
      <c r="P496">
        <v>1241.99102092518</v>
      </c>
      <c r="Q496">
        <v>1198.21155503918</v>
      </c>
      <c r="R496">
        <v>51.050356802242099</v>
      </c>
      <c r="S496" s="2">
        <f>(Table2[[#This Row],[Close Price]]-Table2[[#This Row],[20D EMA]])/Table2[[#This Row],[20D EMA]]</f>
        <v>4.4097013429545001E-3</v>
      </c>
      <c r="T496" s="2">
        <f>(Table2[[#This Row],[Close Price]]-Table2[[#This Row],[50D EMA]])/Table2[[#This Row],[50D EMA]]</f>
        <v>8.662686680943511E-3</v>
      </c>
      <c r="U496" s="2">
        <f>(Table2[[#This Row],[Close Price]]-Table2[[#This Row],[200D EMA]])/Table2[[#This Row],[200D EMA]]</f>
        <v>4.551654065716023E-2</v>
      </c>
      <c r="V496">
        <v>0.67609405096905995</v>
      </c>
      <c r="W496">
        <v>1233.2</v>
      </c>
      <c r="X496">
        <v>1252.75</v>
      </c>
      <c r="Y496">
        <v>1240.05</v>
      </c>
      <c r="Z496">
        <v>1294.5</v>
      </c>
      <c r="AA496">
        <v>1240.05</v>
      </c>
      <c r="AB496">
        <v>1273.95</v>
      </c>
      <c r="AC496" s="2">
        <f>(Table2[[#This Row],[Close Price]]/Table2[[#This Row],[Day Low]])-1</f>
        <v>1.5853065196237415E-2</v>
      </c>
      <c r="AD496" s="2">
        <f>(Table2[[#This Row],[Day High]]/Table2[[#This Row],[Close Price]])-1</f>
        <v>0</v>
      </c>
      <c r="AE496" s="2">
        <f>(Table2[[#This Row],[Close Price]]/Table2[[#This Row],[Current Week Low]])-1</f>
        <v>1.0241522519253365E-2</v>
      </c>
      <c r="AF496" s="2">
        <f>(Table2[[#This Row],[Current Week High]]/Table2[[#This Row],[Close Price]])-1</f>
        <v>3.3326681301137473E-2</v>
      </c>
      <c r="AG496" s="2">
        <f>(Table2[[#This Row],[Close Price]]/Table2[[#This Row],[Current Month Low]])-1</f>
        <v>1.0241522519253365E-2</v>
      </c>
      <c r="AH496" s="2">
        <f>(Table2[[#This Row],[Current Month High]]/Table2[[#This Row],[Close Price]])-1</f>
        <v>1.6922769906206447E-2</v>
      </c>
      <c r="AI496">
        <v>15.338255837158201</v>
      </c>
      <c r="AJ496">
        <v>28.6983768235052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-0.13</v>
      </c>
      <c r="AM496" t="s">
        <v>10295</v>
      </c>
      <c r="AN496">
        <v>0.46</v>
      </c>
      <c r="AO496" t="s">
        <v>10296</v>
      </c>
      <c r="AP496">
        <v>8.6890398741391997E-2</v>
      </c>
      <c r="AQ496">
        <f>(Table2[[#This Row],[Sharpe Ratio]]-AVERAGE(Table2[Sharpe Ratio]))/_xlfn.STDEV.P(Table2[Sharpe Ratio])</f>
        <v>0.35753344963674671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-1.9197423647323832</v>
      </c>
      <c r="AS496">
        <f>_xlfn.RANK.AVG(Table2[[#This Row],[1Y Return vs Nifty Z-Score]],Table2[1Y Return vs Nifty Z-Score])</f>
        <v>517</v>
      </c>
      <c r="AT496">
        <f>_xlfn.RANK.AVG(Table2[[#This Row],[6M Return vs Nifty Z-Score]],Table2[6M Return vs Nifty Z-Score])</f>
        <v>640</v>
      </c>
      <c r="AU496">
        <f>_xlfn.RANK.AVG(Table2[[#This Row],[Sharpe Ratio Z-Score]],Table2[Sharpe Ratio Z-Score])</f>
        <v>247</v>
      </c>
      <c r="AV496">
        <f>(Table2[[#This Row],[Rank 1Y]]+Table2[[#This Row],[Rank 6M]]+Table2[[#This Row],[Rank Sharpe]])/3</f>
        <v>468</v>
      </c>
    </row>
    <row r="497" spans="1:48" x14ac:dyDescent="0.3">
      <c r="A497" t="s">
        <v>2014</v>
      </c>
      <c r="B497" t="s">
        <v>2015</v>
      </c>
      <c r="C497" t="s">
        <v>10256</v>
      </c>
      <c r="D497" t="s">
        <v>257</v>
      </c>
      <c r="E497">
        <v>3156.2844690000002</v>
      </c>
      <c r="F497">
        <v>325.64999999999998</v>
      </c>
      <c r="G497">
        <v>-1.70943837166603</v>
      </c>
      <c r="H497">
        <f>(Table2[[#This Row],[1Y Return vs Nifty]]-AVERAGE(Table2[1Y Return vs Nifty]))/_xlfn.STDEV.P(Table2[1Y Return vs Nifty])</f>
        <v>-0.55090549961364155</v>
      </c>
      <c r="I497">
        <v>-9.9791750773056105</v>
      </c>
      <c r="J497">
        <f>(Table2[[#This Row],[1M Return vs Nifty]]-AVERAGE(Table2[1M Return vs Nifty]))/_xlfn.STDEV.P(Table2[1M Return vs Nifty])</f>
        <v>-1.1870118638722587</v>
      </c>
      <c r="K497">
        <v>-22.966727605988599</v>
      </c>
      <c r="L497">
        <f>(Table2[[#This Row],[6M Return vs Nifty]]-AVERAGE(Table2[6M Return vs Nifty]))/_xlfn.STDEV.P(Table2[6M Return vs Nifty])</f>
        <v>-0.97899767072694055</v>
      </c>
      <c r="M497">
        <v>-1.55499208426141</v>
      </c>
      <c r="N497">
        <f>(Table2[[#This Row],[1W Return vs Nifty]]-AVERAGE(Table2[1W Return vs Nifty]))/_xlfn.STDEV.P(Table2[1W Return vs Nifty])</f>
        <v>-0.584159163129783</v>
      </c>
      <c r="O497">
        <v>329.67</v>
      </c>
      <c r="P497">
        <v>328.59166862570498</v>
      </c>
      <c r="Q497">
        <v>303.94744242066298</v>
      </c>
      <c r="R497">
        <v>43.385801395134202</v>
      </c>
      <c r="S497" s="2">
        <f>(Table2[[#This Row],[Close Price]]-Table2[[#This Row],[20D EMA]])/Table2[[#This Row],[20D EMA]]</f>
        <v>-1.219401219401231E-2</v>
      </c>
      <c r="T497" s="2">
        <f>(Table2[[#This Row],[Close Price]]-Table2[[#This Row],[50D EMA]])/Table2[[#This Row],[50D EMA]]</f>
        <v>-8.9523530465887343E-3</v>
      </c>
      <c r="U497" s="2">
        <f>(Table2[[#This Row],[Close Price]]-Table2[[#This Row],[200D EMA]])/Table2[[#This Row],[200D EMA]]</f>
        <v>7.140233655692578E-2</v>
      </c>
      <c r="V497">
        <v>0.34349348881057201</v>
      </c>
      <c r="W497">
        <v>321.60000000000002</v>
      </c>
      <c r="X497">
        <v>327.05</v>
      </c>
      <c r="Y497">
        <v>324.35000000000002</v>
      </c>
      <c r="Z497">
        <v>339</v>
      </c>
      <c r="AA497">
        <v>324.35000000000002</v>
      </c>
      <c r="AB497">
        <v>335.6</v>
      </c>
      <c r="AC497" s="2">
        <f>(Table2[[#This Row],[Close Price]]/Table2[[#This Row],[Day Low]])-1</f>
        <v>1.2593283582089443E-2</v>
      </c>
      <c r="AD497" s="2">
        <f>(Table2[[#This Row],[Day High]]/Table2[[#This Row],[Close Price]])-1</f>
        <v>4.299094119453617E-3</v>
      </c>
      <c r="AE497" s="2">
        <f>(Table2[[#This Row],[Close Price]]/Table2[[#This Row],[Current Week Low]])-1</f>
        <v>4.0080160320639102E-3</v>
      </c>
      <c r="AF497" s="2">
        <f>(Table2[[#This Row],[Current Week High]]/Table2[[#This Row],[Close Price]])-1</f>
        <v>4.0994933210502182E-2</v>
      </c>
      <c r="AG497" s="2">
        <f>(Table2[[#This Row],[Close Price]]/Table2[[#This Row],[Current Month Low]])-1</f>
        <v>4.0080160320639102E-3</v>
      </c>
      <c r="AH497" s="2">
        <f>(Table2[[#This Row],[Current Month High]]/Table2[[#This Row],[Close Price]])-1</f>
        <v>3.0554276063258223E-2</v>
      </c>
      <c r="AI497">
        <v>23.307231690465201</v>
      </c>
      <c r="AJ497">
        <v>52.887323943661897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-0.1</v>
      </c>
      <c r="AM497" t="s">
        <v>10295</v>
      </c>
      <c r="AN497">
        <v>-2.2799999999999998</v>
      </c>
      <c r="AO497" t="s">
        <v>10295</v>
      </c>
      <c r="AP497">
        <v>7.9082793574468999E-2</v>
      </c>
      <c r="AQ497">
        <f>(Table2[[#This Row],[Sharpe Ratio]]-AVERAGE(Table2[Sharpe Ratio]))/_xlfn.STDEV.P(Table2[Sharpe Ratio])</f>
        <v>0.26727032522604305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-3.0338038721165805</v>
      </c>
      <c r="AS497">
        <f>_xlfn.RANK.AVG(Table2[[#This Row],[1Y Return vs Nifty Z-Score]],Table2[1Y Return vs Nifty Z-Score])</f>
        <v>507</v>
      </c>
      <c r="AT497">
        <f>_xlfn.RANK.AVG(Table2[[#This Row],[6M Return vs Nifty Z-Score]],Table2[6M Return vs Nifty Z-Score])</f>
        <v>636</v>
      </c>
      <c r="AU497">
        <f>_xlfn.RANK.AVG(Table2[[#This Row],[Sharpe Ratio Z-Score]],Table2[Sharpe Ratio Z-Score])</f>
        <v>261</v>
      </c>
      <c r="AV497">
        <f>(Table2[[#This Row],[Rank 1Y]]+Table2[[#This Row],[Rank 6M]]+Table2[[#This Row],[Rank Sharpe]])/3</f>
        <v>468</v>
      </c>
    </row>
    <row r="498" spans="1:48" x14ac:dyDescent="0.3">
      <c r="A498" t="s">
        <v>1324</v>
      </c>
      <c r="B498" t="s">
        <v>1325</v>
      </c>
      <c r="C498" t="s">
        <v>10258</v>
      </c>
      <c r="D498" t="s">
        <v>191</v>
      </c>
      <c r="E498">
        <v>8484.9875241360005</v>
      </c>
      <c r="F498">
        <v>214.44</v>
      </c>
      <c r="G498">
        <v>-10.0727402738103</v>
      </c>
      <c r="H498">
        <f>(Table2[[#This Row],[1Y Return vs Nifty]]-AVERAGE(Table2[1Y Return vs Nifty]))/_xlfn.STDEV.P(Table2[1Y Return vs Nifty])</f>
        <v>-0.66830614721592818</v>
      </c>
      <c r="I498">
        <v>4.6968884020327897</v>
      </c>
      <c r="J498">
        <f>(Table2[[#This Row],[1M Return vs Nifty]]-AVERAGE(Table2[1M Return vs Nifty]))/_xlfn.STDEV.P(Table2[1M Return vs Nifty])</f>
        <v>0.26375802934880693</v>
      </c>
      <c r="K498">
        <v>-19.7947468813746</v>
      </c>
      <c r="L498">
        <f>(Table2[[#This Row],[6M Return vs Nifty]]-AVERAGE(Table2[6M Return vs Nifty]))/_xlfn.STDEV.P(Table2[6M Return vs Nifty])</f>
        <v>-0.87006901526631109</v>
      </c>
      <c r="M498">
        <v>11.3207215369167</v>
      </c>
      <c r="N498">
        <f>(Table2[[#This Row],[1W Return vs Nifty]]-AVERAGE(Table2[1W Return vs Nifty]))/_xlfn.STDEV.P(Table2[1W Return vs Nifty])</f>
        <v>2.1668548519278521</v>
      </c>
      <c r="O498">
        <v>194.61</v>
      </c>
      <c r="P498">
        <v>193.17632061382</v>
      </c>
      <c r="Q498">
        <v>194.55233168220499</v>
      </c>
      <c r="R498">
        <v>77.303793855755899</v>
      </c>
      <c r="S498" s="2">
        <f>(Table2[[#This Row],[Close Price]]-Table2[[#This Row],[20D EMA]])/Table2[[#This Row],[20D EMA]]</f>
        <v>0.10189609989209179</v>
      </c>
      <c r="T498" s="2">
        <f>(Table2[[#This Row],[Close Price]]-Table2[[#This Row],[50D EMA]])/Table2[[#This Row],[50D EMA]]</f>
        <v>0.11007394342440323</v>
      </c>
      <c r="U498" s="2">
        <f>(Table2[[#This Row],[Close Price]]-Table2[[#This Row],[200D EMA]])/Table2[[#This Row],[200D EMA]]</f>
        <v>0.10222271892521377</v>
      </c>
      <c r="V498">
        <v>1.1480779333172</v>
      </c>
      <c r="W498">
        <v>209.63</v>
      </c>
      <c r="X498">
        <v>219.45</v>
      </c>
      <c r="Y498">
        <v>191.74</v>
      </c>
      <c r="Z498">
        <v>224.79</v>
      </c>
      <c r="AA498">
        <v>207.49</v>
      </c>
      <c r="AB498">
        <v>224.79</v>
      </c>
      <c r="AC498" s="2">
        <f>(Table2[[#This Row],[Close Price]]/Table2[[#This Row],[Day Low]])-1</f>
        <v>2.2945189142775435E-2</v>
      </c>
      <c r="AD498" s="2">
        <f>(Table2[[#This Row],[Day High]]/Table2[[#This Row],[Close Price]])-1</f>
        <v>2.3363178511471627E-2</v>
      </c>
      <c r="AE498" s="2">
        <f>(Table2[[#This Row],[Close Price]]/Table2[[#This Row],[Current Week Low]])-1</f>
        <v>0.11838948576196917</v>
      </c>
      <c r="AF498" s="2">
        <f>(Table2[[#This Row],[Current Week High]]/Table2[[#This Row],[Close Price]])-1</f>
        <v>4.826524902070517E-2</v>
      </c>
      <c r="AG498" s="2">
        <f>(Table2[[#This Row],[Close Price]]/Table2[[#This Row],[Current Month Low]])-1</f>
        <v>3.3495590148922894E-2</v>
      </c>
      <c r="AH498" s="2">
        <f>(Table2[[#This Row],[Current Month High]]/Table2[[#This Row],[Close Price]])-1</f>
        <v>4.826524902070517E-2</v>
      </c>
      <c r="AI498">
        <v>43.629919791083701</v>
      </c>
      <c r="AJ498">
        <v>48.452751817237797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0.1</v>
      </c>
      <c r="AM498" t="s">
        <v>10296</v>
      </c>
      <c r="AN498">
        <v>10.31</v>
      </c>
      <c r="AO498" t="s">
        <v>10296</v>
      </c>
      <c r="AP498">
        <v>9.2335377339520006E-2</v>
      </c>
      <c r="AQ498">
        <f>(Table2[[#This Row],[Sharpe Ratio]]-AVERAGE(Table2[Sharpe Ratio]))/_xlfn.STDEV.P(Table2[Sharpe Ratio])</f>
        <v>0.42048242952351284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567</v>
      </c>
      <c r="AT498">
        <f>_xlfn.RANK.AVG(Table2[[#This Row],[6M Return vs Nifty Z-Score]],Table2[6M Return vs Nifty Z-Score])</f>
        <v>608</v>
      </c>
      <c r="AU498">
        <f>_xlfn.RANK.AVG(Table2[[#This Row],[Sharpe Ratio Z-Score]],Table2[Sharpe Ratio Z-Score])</f>
        <v>230</v>
      </c>
      <c r="AV498">
        <f>(Table2[[#This Row],[Rank 1Y]]+Table2[[#This Row],[Rank 6M]]+Table2[[#This Row],[Rank Sharpe]])/3</f>
        <v>468.33333333333331</v>
      </c>
    </row>
    <row r="499" spans="1:48" x14ac:dyDescent="0.3">
      <c r="A499" t="s">
        <v>420</v>
      </c>
      <c r="B499" t="s">
        <v>421</v>
      </c>
      <c r="C499" t="s">
        <v>10252</v>
      </c>
      <c r="D499" t="s">
        <v>32</v>
      </c>
      <c r="E499">
        <v>57413.694458126003</v>
      </c>
      <c r="F499">
        <v>126.11</v>
      </c>
      <c r="G499">
        <v>20.2383179099355</v>
      </c>
      <c r="H499">
        <f>(Table2[[#This Row],[1Y Return vs Nifty]]-AVERAGE(Table2[1Y Return vs Nifty]))/_xlfn.STDEV.P(Table2[1Y Return vs Nifty])</f>
        <v>-0.24281177885288105</v>
      </c>
      <c r="I499">
        <v>0.205828317059774</v>
      </c>
      <c r="J499">
        <f>(Table2[[#This Row],[1M Return vs Nifty]]-AVERAGE(Table2[1M Return vs Nifty]))/_xlfn.STDEV.P(Table2[1M Return vs Nifty])</f>
        <v>-0.18019581216315492</v>
      </c>
      <c r="K499">
        <v>-28.5379994434719</v>
      </c>
      <c r="L499">
        <f>(Table2[[#This Row],[6M Return vs Nifty]]-AVERAGE(Table2[6M Return vs Nifty]))/_xlfn.STDEV.P(Table2[6M Return vs Nifty])</f>
        <v>-1.1703201292001328</v>
      </c>
      <c r="M499">
        <v>2.4050695569354499</v>
      </c>
      <c r="N499">
        <f>(Table2[[#This Row],[1W Return vs Nifty]]-AVERAGE(Table2[1W Return vs Nifty]))/_xlfn.STDEV.P(Table2[1W Return vs Nifty])</f>
        <v>0.26194423711250187</v>
      </c>
      <c r="O499">
        <v>122.73</v>
      </c>
      <c r="P499">
        <v>124.482256529764</v>
      </c>
      <c r="Q499">
        <v>121.266669604813</v>
      </c>
      <c r="R499">
        <v>66.684554374237507</v>
      </c>
      <c r="S499" s="2">
        <f>(Table2[[#This Row],[Close Price]]-Table2[[#This Row],[20D EMA]])/Table2[[#This Row],[20D EMA]]</f>
        <v>2.7540128737879862E-2</v>
      </c>
      <c r="T499" s="2">
        <f>(Table2[[#This Row],[Close Price]]-Table2[[#This Row],[50D EMA]])/Table2[[#This Row],[50D EMA]]</f>
        <v>1.3076108319476046E-2</v>
      </c>
      <c r="U499" s="2">
        <f>(Table2[[#This Row],[Close Price]]-Table2[[#This Row],[200D EMA]])/Table2[[#This Row],[200D EMA]]</f>
        <v>3.9939502016263562E-2</v>
      </c>
      <c r="V499">
        <v>0.67528744430641197</v>
      </c>
      <c r="W499">
        <v>122.55</v>
      </c>
      <c r="X499">
        <v>125.94</v>
      </c>
      <c r="Y499">
        <v>120.4</v>
      </c>
      <c r="Z499">
        <v>126.96</v>
      </c>
      <c r="AA499">
        <v>125.35</v>
      </c>
      <c r="AB499">
        <v>126.65</v>
      </c>
      <c r="AC499" s="2">
        <f>(Table2[[#This Row],[Close Price]]/Table2[[#This Row],[Day Low]])-1</f>
        <v>2.9049367605059162E-2</v>
      </c>
      <c r="AD499" s="2">
        <f>(Table2[[#This Row],[Day High]]/Table2[[#This Row],[Close Price]])-1</f>
        <v>-1.3480294980572349E-3</v>
      </c>
      <c r="AE499" s="2">
        <f>(Table2[[#This Row],[Close Price]]/Table2[[#This Row],[Current Week Low]])-1</f>
        <v>4.7425249169435135E-2</v>
      </c>
      <c r="AF499" s="2">
        <f>(Table2[[#This Row],[Current Week High]]/Table2[[#This Row],[Close Price]])-1</f>
        <v>6.7401474902861747E-3</v>
      </c>
      <c r="AG499" s="2">
        <f>(Table2[[#This Row],[Close Price]]/Table2[[#This Row],[Current Month Low]])-1</f>
        <v>6.0630235341045946E-3</v>
      </c>
      <c r="AH499" s="2">
        <f>(Table2[[#This Row],[Current Month High]]/Table2[[#This Row],[Close Price]])-1</f>
        <v>4.2819760526524586E-3</v>
      </c>
      <c r="AI499">
        <v>25.247799540083999</v>
      </c>
      <c r="AJ499">
        <v>52.768019382192598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-0.05</v>
      </c>
      <c r="AM499" t="s">
        <v>10295</v>
      </c>
      <c r="AN499">
        <v>1.93</v>
      </c>
      <c r="AO499" t="s">
        <v>10296</v>
      </c>
      <c r="AP499">
        <v>4.8357276999021002E-2</v>
      </c>
      <c r="AQ499">
        <f>(Table2[[#This Row],[Sharpe Ratio]]-AVERAGE(Table2[Sharpe Ratio]))/_xlfn.STDEV.P(Table2[Sharpe Ratio])</f>
        <v>-8.7945014937706248E-2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371</v>
      </c>
      <c r="AT499">
        <f>_xlfn.RANK.AVG(Table2[[#This Row],[6M Return vs Nifty Z-Score]],Table2[6M Return vs Nifty Z-Score])</f>
        <v>674</v>
      </c>
      <c r="AU499">
        <f>_xlfn.RANK.AVG(Table2[[#This Row],[Sharpe Ratio Z-Score]],Table2[Sharpe Ratio Z-Score])</f>
        <v>361</v>
      </c>
      <c r="AV499">
        <f>(Table2[[#This Row],[Rank 1Y]]+Table2[[#This Row],[Rank 6M]]+Table2[[#This Row],[Rank Sharpe]])/3</f>
        <v>468.66666666666669</v>
      </c>
    </row>
    <row r="500" spans="1:48" x14ac:dyDescent="0.3">
      <c r="A500" t="s">
        <v>731</v>
      </c>
      <c r="B500" t="s">
        <v>732</v>
      </c>
      <c r="C500" t="s">
        <v>10254</v>
      </c>
      <c r="D500" t="s">
        <v>270</v>
      </c>
      <c r="E500">
        <v>22877.46981318</v>
      </c>
      <c r="F500">
        <v>1710.3</v>
      </c>
      <c r="G500">
        <v>-7.7044596334567199</v>
      </c>
      <c r="H500">
        <f>(Table2[[#This Row],[1Y Return vs Nifty]]-AVERAGE(Table2[1Y Return vs Nifty]))/_xlfn.STDEV.P(Table2[1Y Return vs Nifty])</f>
        <v>-0.63506118199349815</v>
      </c>
      <c r="I500">
        <v>-6.9329723229197198</v>
      </c>
      <c r="J500">
        <f>(Table2[[#This Row],[1M Return vs Nifty]]-AVERAGE(Table2[1M Return vs Nifty]))/_xlfn.STDEV.P(Table2[1M Return vs Nifty])</f>
        <v>-0.88588620773620597</v>
      </c>
      <c r="K500">
        <v>-13.209385985169</v>
      </c>
      <c r="L500">
        <f>(Table2[[#This Row],[6M Return vs Nifty]]-AVERAGE(Table2[6M Return vs Nifty]))/_xlfn.STDEV.P(Table2[6M Return vs Nifty])</f>
        <v>-0.64392183140094372</v>
      </c>
      <c r="M500">
        <v>-1.1885027705270801</v>
      </c>
      <c r="N500">
        <f>(Table2[[#This Row],[1W Return vs Nifty]]-AVERAGE(Table2[1W Return vs Nifty]))/_xlfn.STDEV.P(Table2[1W Return vs Nifty])</f>
        <v>-0.50585536824002486</v>
      </c>
      <c r="O500">
        <v>1715.22</v>
      </c>
      <c r="P500">
        <v>1709.9301258970299</v>
      </c>
      <c r="Q500">
        <v>1602.7479069794499</v>
      </c>
      <c r="R500">
        <v>46.938170651584898</v>
      </c>
      <c r="S500" s="2">
        <f>(Table2[[#This Row],[Close Price]]-Table2[[#This Row],[20D EMA]])/Table2[[#This Row],[20D EMA]]</f>
        <v>-2.8684367019974539E-3</v>
      </c>
      <c r="T500" s="2">
        <f>(Table2[[#This Row],[Close Price]]-Table2[[#This Row],[50D EMA]])/Table2[[#This Row],[50D EMA]]</f>
        <v>2.1630948386033014E-4</v>
      </c>
      <c r="U500" s="2">
        <f>(Table2[[#This Row],[Close Price]]-Table2[[#This Row],[200D EMA]])/Table2[[#This Row],[200D EMA]]</f>
        <v>6.7104809528806986E-2</v>
      </c>
      <c r="V500">
        <v>0.77663128648693802</v>
      </c>
      <c r="W500">
        <v>1674.95</v>
      </c>
      <c r="X500">
        <v>1710</v>
      </c>
      <c r="Y500">
        <v>1692.1</v>
      </c>
      <c r="Z500">
        <v>1773.95</v>
      </c>
      <c r="AA500">
        <v>1692.1</v>
      </c>
      <c r="AB500">
        <v>1744.65</v>
      </c>
      <c r="AC500" s="2">
        <f>(Table2[[#This Row],[Close Price]]/Table2[[#This Row],[Day Low]])-1</f>
        <v>2.1105107615152718E-2</v>
      </c>
      <c r="AD500" s="2">
        <f>(Table2[[#This Row],[Day High]]/Table2[[#This Row],[Close Price]])-1</f>
        <v>-1.7540782318892223E-4</v>
      </c>
      <c r="AE500" s="2">
        <f>(Table2[[#This Row],[Close Price]]/Table2[[#This Row],[Current Week Low]])-1</f>
        <v>1.0755865492583228E-2</v>
      </c>
      <c r="AF500" s="2">
        <f>(Table2[[#This Row],[Current Week High]]/Table2[[#This Row],[Close Price]])-1</f>
        <v>3.7215693153248131E-2</v>
      </c>
      <c r="AG500" s="2">
        <f>(Table2[[#This Row],[Close Price]]/Table2[[#This Row],[Current Month Low]])-1</f>
        <v>1.0755865492583228E-2</v>
      </c>
      <c r="AH500" s="2">
        <f>(Table2[[#This Row],[Current Month High]]/Table2[[#This Row],[Close Price]])-1</f>
        <v>2.0084195755130763E-2</v>
      </c>
      <c r="AI500">
        <v>10.220429164474</v>
      </c>
      <c r="AJ500">
        <v>49.861993428258401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-0.06</v>
      </c>
      <c r="AM500" t="s">
        <v>10295</v>
      </c>
      <c r="AN500">
        <v>1.84</v>
      </c>
      <c r="AO500" t="s">
        <v>10296</v>
      </c>
      <c r="AP500">
        <v>6.1085110966061999E-2</v>
      </c>
      <c r="AQ500">
        <f>(Table2[[#This Row],[Sharpe Ratio]]-AVERAGE(Table2[Sharpe Ratio]))/_xlfn.STDEV.P(Table2[Sharpe Ratio])</f>
        <v>5.9200497198708339E-2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-2.6115240921719645</v>
      </c>
      <c r="AS500">
        <f>_xlfn.RANK.AVG(Table2[[#This Row],[1Y Return vs Nifty Z-Score]],Table2[1Y Return vs Nifty Z-Score])</f>
        <v>549</v>
      </c>
      <c r="AT500">
        <f>_xlfn.RANK.AVG(Table2[[#This Row],[6M Return vs Nifty Z-Score]],Table2[6M Return vs Nifty Z-Score])</f>
        <v>540</v>
      </c>
      <c r="AU500">
        <f>_xlfn.RANK.AVG(Table2[[#This Row],[Sharpe Ratio Z-Score]],Table2[Sharpe Ratio Z-Score])</f>
        <v>318</v>
      </c>
      <c r="AV500">
        <f>(Table2[[#This Row],[Rank 1Y]]+Table2[[#This Row],[Rank 6M]]+Table2[[#This Row],[Rank Sharpe]])/3</f>
        <v>469</v>
      </c>
    </row>
    <row r="501" spans="1:48" x14ac:dyDescent="0.3">
      <c r="A501" t="s">
        <v>1227</v>
      </c>
      <c r="B501" t="s">
        <v>1228</v>
      </c>
      <c r="C501" t="s">
        <v>10265</v>
      </c>
      <c r="D501" t="s">
        <v>377</v>
      </c>
      <c r="E501">
        <v>9587.7678493300009</v>
      </c>
      <c r="F501">
        <v>240.61</v>
      </c>
      <c r="G501">
        <v>16.4345916352184</v>
      </c>
      <c r="H501">
        <f>(Table2[[#This Row],[1Y Return vs Nifty]]-AVERAGE(Table2[1Y Return vs Nifty]))/_xlfn.STDEV.P(Table2[1Y Return vs Nifty])</f>
        <v>-0.2962069489876728</v>
      </c>
      <c r="I501">
        <v>-2.6521144224367501</v>
      </c>
      <c r="J501">
        <f>(Table2[[#This Row],[1M Return vs Nifty]]-AVERAGE(Table2[1M Return vs Nifty]))/_xlfn.STDEV.P(Table2[1M Return vs Nifty])</f>
        <v>-0.46271143965744294</v>
      </c>
      <c r="K501">
        <v>-31.9285792326801</v>
      </c>
      <c r="L501">
        <f>(Table2[[#This Row],[6M Return vs Nifty]]-AVERAGE(Table2[6M Return vs Nifty]))/_xlfn.STDEV.P(Table2[6M Return vs Nifty])</f>
        <v>-1.2867556720785904</v>
      </c>
      <c r="M501">
        <v>1.98621670694737</v>
      </c>
      <c r="N501">
        <f>(Table2[[#This Row],[1W Return vs Nifty]]-AVERAGE(Table2[1W Return vs Nifty]))/_xlfn.STDEV.P(Table2[1W Return vs Nifty])</f>
        <v>0.17245249362818152</v>
      </c>
      <c r="O501">
        <v>242.36</v>
      </c>
      <c r="P501">
        <v>238.838362036619</v>
      </c>
      <c r="Q501">
        <v>223.62603852491301</v>
      </c>
      <c r="R501">
        <v>46.821497163265299</v>
      </c>
      <c r="S501" s="2">
        <f>(Table2[[#This Row],[Close Price]]-Table2[[#This Row],[20D EMA]])/Table2[[#This Row],[20D EMA]]</f>
        <v>-7.2206634758210922E-3</v>
      </c>
      <c r="T501" s="2">
        <f>(Table2[[#This Row],[Close Price]]-Table2[[#This Row],[50D EMA]])/Table2[[#This Row],[50D EMA]]</f>
        <v>7.4177278234280504E-3</v>
      </c>
      <c r="U501" s="2">
        <f>(Table2[[#This Row],[Close Price]]-Table2[[#This Row],[200D EMA]])/Table2[[#This Row],[200D EMA]]</f>
        <v>7.5948049641790277E-2</v>
      </c>
      <c r="V501">
        <v>0.72129376902557696</v>
      </c>
      <c r="W501">
        <v>235.51</v>
      </c>
      <c r="X501">
        <v>240.99</v>
      </c>
      <c r="Y501">
        <v>237.1</v>
      </c>
      <c r="Z501">
        <v>249.4</v>
      </c>
      <c r="AA501">
        <v>240.05</v>
      </c>
      <c r="AB501">
        <v>247.6</v>
      </c>
      <c r="AC501" s="2">
        <f>(Table2[[#This Row],[Close Price]]/Table2[[#This Row],[Day Low]])-1</f>
        <v>2.16551314169251E-2</v>
      </c>
      <c r="AD501" s="2">
        <f>(Table2[[#This Row],[Day High]]/Table2[[#This Row],[Close Price]])-1</f>
        <v>1.5793192302897552E-3</v>
      </c>
      <c r="AE501" s="2">
        <f>(Table2[[#This Row],[Close Price]]/Table2[[#This Row],[Current Week Low]])-1</f>
        <v>1.4803880219316889E-2</v>
      </c>
      <c r="AF501" s="2">
        <f>(Table2[[#This Row],[Current Week High]]/Table2[[#This Row],[Close Price]])-1</f>
        <v>3.6532147458542941E-2</v>
      </c>
      <c r="AG501" s="2">
        <f>(Table2[[#This Row],[Close Price]]/Table2[[#This Row],[Current Month Low]])-1</f>
        <v>2.3328473234742741E-3</v>
      </c>
      <c r="AH501" s="2">
        <f>(Table2[[#This Row],[Current Month High]]/Table2[[#This Row],[Close Price]])-1</f>
        <v>2.905116163085486E-2</v>
      </c>
      <c r="AI501">
        <v>33.9304268318024</v>
      </c>
      <c r="AJ501">
        <v>64.632227163872699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-0.06</v>
      </c>
      <c r="AM501" t="s">
        <v>10295</v>
      </c>
      <c r="AN501">
        <v>-5.29</v>
      </c>
      <c r="AO501" t="s">
        <v>10295</v>
      </c>
      <c r="AP501">
        <v>6.0704129059306E-2</v>
      </c>
      <c r="AQ501">
        <f>(Table2[[#This Row],[Sharpe Ratio]]-AVERAGE(Table2[Sharpe Ratio]))/_xlfn.STDEV.P(Table2[Sharpe Ratio])</f>
        <v>5.4795994599956085E-2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-1.8184255724955685</v>
      </c>
      <c r="AS501">
        <f>_xlfn.RANK.AVG(Table2[[#This Row],[1Y Return vs Nifty Z-Score]],Table2[1Y Return vs Nifty Z-Score])</f>
        <v>395</v>
      </c>
      <c r="AT501">
        <f>_xlfn.RANK.AVG(Table2[[#This Row],[6M Return vs Nifty Z-Score]],Table2[6M Return vs Nifty Z-Score])</f>
        <v>691</v>
      </c>
      <c r="AU501">
        <f>_xlfn.RANK.AVG(Table2[[#This Row],[Sharpe Ratio Z-Score]],Table2[Sharpe Ratio Z-Score])</f>
        <v>321</v>
      </c>
      <c r="AV501">
        <f>(Table2[[#This Row],[Rank 1Y]]+Table2[[#This Row],[Rank 6M]]+Table2[[#This Row],[Rank Sharpe]])/3</f>
        <v>469</v>
      </c>
    </row>
    <row r="502" spans="1:48" x14ac:dyDescent="0.3">
      <c r="A502" t="s">
        <v>314</v>
      </c>
      <c r="B502" t="s">
        <v>315</v>
      </c>
      <c r="C502" t="s">
        <v>10254</v>
      </c>
      <c r="D502" t="s">
        <v>186</v>
      </c>
      <c r="E502">
        <v>87374.893405869996</v>
      </c>
      <c r="F502">
        <v>674.9</v>
      </c>
      <c r="G502">
        <v>-5.7281515180723801</v>
      </c>
      <c r="H502">
        <f>(Table2[[#This Row],[1Y Return vs Nifty]]-AVERAGE(Table2[1Y Return vs Nifty]))/_xlfn.STDEV.P(Table2[1Y Return vs Nifty])</f>
        <v>-0.60731856845131715</v>
      </c>
      <c r="I502">
        <v>5.9423367443046997</v>
      </c>
      <c r="J502">
        <f>(Table2[[#This Row],[1M Return vs Nifty]]-AVERAGE(Table2[1M Return vs Nifty]))/_xlfn.STDEV.P(Table2[1M Return vs Nifty])</f>
        <v>0.38687407889942022</v>
      </c>
      <c r="K502">
        <v>10.6430297297815</v>
      </c>
      <c r="L502">
        <f>(Table2[[#This Row],[6M Return vs Nifty]]-AVERAGE(Table2[6M Return vs Nifty]))/_xlfn.STDEV.P(Table2[6M Return vs Nifty])</f>
        <v>0.17519146054181572</v>
      </c>
      <c r="M502">
        <v>0.433960265416655</v>
      </c>
      <c r="N502">
        <f>(Table2[[#This Row],[1W Return vs Nifty]]-AVERAGE(Table2[1W Return vs Nifty]))/_xlfn.STDEV.P(Table2[1W Return vs Nifty])</f>
        <v>-0.1592012966977146</v>
      </c>
      <c r="O502">
        <v>660.8</v>
      </c>
      <c r="P502">
        <v>632.39642938480802</v>
      </c>
      <c r="Q502">
        <v>573.09957518342003</v>
      </c>
      <c r="R502">
        <v>58.535292048328401</v>
      </c>
      <c r="S502" s="2">
        <f>(Table2[[#This Row],[Close Price]]-Table2[[#This Row],[20D EMA]])/Table2[[#This Row],[20D EMA]]</f>
        <v>2.1337772397094466E-2</v>
      </c>
      <c r="T502" s="2">
        <f>(Table2[[#This Row],[Close Price]]-Table2[[#This Row],[50D EMA]])/Table2[[#This Row],[50D EMA]]</f>
        <v>6.7210326687864475E-2</v>
      </c>
      <c r="U502" s="2">
        <f>(Table2[[#This Row],[Close Price]]-Table2[[#This Row],[200D EMA]])/Table2[[#This Row],[200D EMA]]</f>
        <v>0.17763130392131038</v>
      </c>
      <c r="V502">
        <v>0.65557855795688402</v>
      </c>
      <c r="W502">
        <v>665.8</v>
      </c>
      <c r="X502">
        <v>677.75</v>
      </c>
      <c r="Y502">
        <v>670.6</v>
      </c>
      <c r="Z502">
        <v>691</v>
      </c>
      <c r="AA502">
        <v>670.6</v>
      </c>
      <c r="AB502">
        <v>681.45</v>
      </c>
      <c r="AC502" s="2">
        <f>(Table2[[#This Row],[Close Price]]/Table2[[#This Row],[Day Low]])-1</f>
        <v>1.366776809852821E-2</v>
      </c>
      <c r="AD502" s="2">
        <f>(Table2[[#This Row],[Day High]]/Table2[[#This Row],[Close Price]])-1</f>
        <v>4.2228478293080407E-3</v>
      </c>
      <c r="AE502" s="2">
        <f>(Table2[[#This Row],[Close Price]]/Table2[[#This Row],[Current Week Low]])-1</f>
        <v>6.4121682075752862E-3</v>
      </c>
      <c r="AF502" s="2">
        <f>(Table2[[#This Row],[Current Week High]]/Table2[[#This Row],[Close Price]])-1</f>
        <v>2.3855385983108546E-2</v>
      </c>
      <c r="AG502" s="2">
        <f>(Table2[[#This Row],[Close Price]]/Table2[[#This Row],[Current Month Low]])-1</f>
        <v>6.4121682075752862E-3</v>
      </c>
      <c r="AH502" s="2">
        <f>(Table2[[#This Row],[Current Month High]]/Table2[[#This Row],[Close Price]])-1</f>
        <v>9.7051415024449472E-3</v>
      </c>
      <c r="AI502">
        <v>2.3855385983108501</v>
      </c>
      <c r="AJ502">
        <v>38.782644458153399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</v>
      </c>
      <c r="AM502" t="s">
        <v>10297</v>
      </c>
      <c r="AN502">
        <v>3.36</v>
      </c>
      <c r="AO502" t="s">
        <v>10296</v>
      </c>
      <c r="AP502">
        <v>-2.3064365831149999E-2</v>
      </c>
      <c r="AQ502">
        <f>(Table2[[#This Row],[Sharpe Ratio]]-AVERAGE(Table2[Sharpe Ratio]))/_xlfn.STDEV.P(Table2[Sharpe Ratio])</f>
        <v>-0.91364514891838577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-1.1180994746261814</v>
      </c>
      <c r="AS502">
        <f>_xlfn.RANK.AVG(Table2[[#This Row],[1Y Return vs Nifty Z-Score]],Table2[1Y Return vs Nifty Z-Score])</f>
        <v>540</v>
      </c>
      <c r="AT502">
        <f>_xlfn.RANK.AVG(Table2[[#This Row],[6M Return vs Nifty Z-Score]],Table2[6M Return vs Nifty Z-Score])</f>
        <v>268</v>
      </c>
      <c r="AU502">
        <f>_xlfn.RANK.AVG(Table2[[#This Row],[Sharpe Ratio Z-Score]],Table2[Sharpe Ratio Z-Score])</f>
        <v>600</v>
      </c>
      <c r="AV502">
        <f>(Table2[[#This Row],[Rank 1Y]]+Table2[[#This Row],[Rank 6M]]+Table2[[#This Row],[Rank Sharpe]])/3</f>
        <v>469.33333333333331</v>
      </c>
    </row>
    <row r="503" spans="1:48" x14ac:dyDescent="0.3">
      <c r="A503" t="s">
        <v>392</v>
      </c>
      <c r="B503" t="s">
        <v>393</v>
      </c>
      <c r="C503" t="s">
        <v>10257</v>
      </c>
      <c r="D503" t="s">
        <v>62</v>
      </c>
      <c r="E503">
        <v>63026.298450000002</v>
      </c>
      <c r="F503">
        <v>5271.3</v>
      </c>
      <c r="G503">
        <v>5.4857380344408098</v>
      </c>
      <c r="H503">
        <f>(Table2[[#This Row],[1Y Return vs Nifty]]-AVERAGE(Table2[1Y Return vs Nifty]))/_xlfn.STDEV.P(Table2[1Y Return vs Nifty])</f>
        <v>-0.44990252500225525</v>
      </c>
      <c r="I503">
        <v>2.7779916325534701</v>
      </c>
      <c r="J503">
        <f>(Table2[[#This Row],[1M Return vs Nifty]]-AVERAGE(Table2[1M Return vs Nifty]))/_xlfn.STDEV.P(Table2[1M Return vs Nifty])</f>
        <v>7.4069720540452175E-2</v>
      </c>
      <c r="K503">
        <v>-6.69089292482741</v>
      </c>
      <c r="L503">
        <f>(Table2[[#This Row],[6M Return vs Nifty]]-AVERAGE(Table2[6M Return vs Nifty]))/_xlfn.STDEV.P(Table2[6M Return vs Nifty])</f>
        <v>-0.420070948833282</v>
      </c>
      <c r="M503">
        <v>0.73797630437365302</v>
      </c>
      <c r="N503">
        <f>(Table2[[#This Row],[1W Return vs Nifty]]-AVERAGE(Table2[1W Return vs Nifty]))/_xlfn.STDEV.P(Table2[1W Return vs Nifty])</f>
        <v>-9.4245488532071001E-2</v>
      </c>
      <c r="O503">
        <v>5205.46</v>
      </c>
      <c r="P503">
        <v>5141.8803140272203</v>
      </c>
      <c r="Q503">
        <v>4805.5208762825496</v>
      </c>
      <c r="R503">
        <v>55.744573392938896</v>
      </c>
      <c r="S503" s="2">
        <f>(Table2[[#This Row],[Close Price]]-Table2[[#This Row],[20D EMA]])/Table2[[#This Row],[20D EMA]]</f>
        <v>1.2648257790858089E-2</v>
      </c>
      <c r="T503" s="2">
        <f>(Table2[[#This Row],[Close Price]]-Table2[[#This Row],[50D EMA]])/Table2[[#This Row],[50D EMA]]</f>
        <v>2.5169719649000524E-2</v>
      </c>
      <c r="U503" s="2">
        <f>(Table2[[#This Row],[Close Price]]-Table2[[#This Row],[200D EMA]])/Table2[[#This Row],[200D EMA]]</f>
        <v>9.6925835036173552E-2</v>
      </c>
      <c r="V503">
        <v>0.52676551625068202</v>
      </c>
      <c r="W503">
        <v>5200</v>
      </c>
      <c r="X503">
        <v>5297.3</v>
      </c>
      <c r="Y503">
        <v>5180</v>
      </c>
      <c r="Z503">
        <v>5405.85</v>
      </c>
      <c r="AA503">
        <v>5251.1</v>
      </c>
      <c r="AB503">
        <v>5405.85</v>
      </c>
      <c r="AC503" s="2">
        <f>(Table2[[#This Row],[Close Price]]/Table2[[#This Row],[Day Low]])-1</f>
        <v>1.3711538461538497E-2</v>
      </c>
      <c r="AD503" s="2">
        <f>(Table2[[#This Row],[Day High]]/Table2[[#This Row],[Close Price]])-1</f>
        <v>4.9323696241914128E-3</v>
      </c>
      <c r="AE503" s="2">
        <f>(Table2[[#This Row],[Close Price]]/Table2[[#This Row],[Current Week Low]])-1</f>
        <v>1.7625482625482691E-2</v>
      </c>
      <c r="AF503" s="2">
        <f>(Table2[[#This Row],[Current Week High]]/Table2[[#This Row],[Close Price]])-1</f>
        <v>2.5525012805190483E-2</v>
      </c>
      <c r="AG503" s="2">
        <f>(Table2[[#This Row],[Close Price]]/Table2[[#This Row],[Current Month Low]])-1</f>
        <v>3.8468130486946084E-3</v>
      </c>
      <c r="AH503" s="2">
        <f>(Table2[[#This Row],[Current Month High]]/Table2[[#This Row],[Close Price]])-1</f>
        <v>2.5525012805190483E-2</v>
      </c>
      <c r="AI503">
        <v>5.8334756132263301</v>
      </c>
      <c r="AJ503">
        <v>52.924281984334201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-0.12</v>
      </c>
      <c r="AM503" t="s">
        <v>10295</v>
      </c>
      <c r="AN503">
        <v>-2.09</v>
      </c>
      <c r="AO503" t="s">
        <v>10295</v>
      </c>
      <c r="AP503">
        <v>1.4559538334453E-2</v>
      </c>
      <c r="AQ503">
        <f>(Table2[[#This Row],[Sharpe Ratio]]-AVERAGE(Table2[Sharpe Ratio]))/_xlfn.STDEV.P(Table2[Sharpe Ratio])</f>
        <v>-0.47867807900255271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-1.3688273208297088</v>
      </c>
      <c r="AS503">
        <f>_xlfn.RANK.AVG(Table2[[#This Row],[1Y Return vs Nifty Z-Score]],Table2[1Y Return vs Nifty Z-Score])</f>
        <v>463</v>
      </c>
      <c r="AT503">
        <f>_xlfn.RANK.AVG(Table2[[#This Row],[6M Return vs Nifty Z-Score]],Table2[6M Return vs Nifty Z-Score])</f>
        <v>472</v>
      </c>
      <c r="AU503">
        <f>_xlfn.RANK.AVG(Table2[[#This Row],[Sharpe Ratio Z-Score]],Table2[Sharpe Ratio Z-Score])</f>
        <v>474</v>
      </c>
      <c r="AV503">
        <f>(Table2[[#This Row],[Rank 1Y]]+Table2[[#This Row],[Rank 6M]]+Table2[[#This Row],[Rank Sharpe]])/3</f>
        <v>469.66666666666669</v>
      </c>
    </row>
    <row r="504" spans="1:48" x14ac:dyDescent="0.3">
      <c r="A504" t="s">
        <v>620</v>
      </c>
      <c r="B504" t="s">
        <v>621</v>
      </c>
      <c r="C504" t="s">
        <v>10256</v>
      </c>
      <c r="D504" t="s">
        <v>201</v>
      </c>
      <c r="E504">
        <v>30019.426169279999</v>
      </c>
      <c r="F504">
        <v>15826.7</v>
      </c>
      <c r="G504">
        <v>-11.8494016099957</v>
      </c>
      <c r="H504">
        <f>(Table2[[#This Row],[1Y Return vs Nifty]]-AVERAGE(Table2[1Y Return vs Nifty]))/_xlfn.STDEV.P(Table2[1Y Return vs Nifty])</f>
        <v>-0.69324620006570403</v>
      </c>
      <c r="I504">
        <v>-3.2348469086151801</v>
      </c>
      <c r="J504">
        <f>(Table2[[#This Row],[1M Return vs Nifty]]-AVERAGE(Table2[1M Return vs Nifty]))/_xlfn.STDEV.P(Table2[1M Return vs Nifty])</f>
        <v>-0.52031617460150559</v>
      </c>
      <c r="K504">
        <v>-12.655293442904799</v>
      </c>
      <c r="L504">
        <f>(Table2[[#This Row],[6M Return vs Nifty]]-AVERAGE(Table2[6M Return vs Nifty]))/_xlfn.STDEV.P(Table2[6M Return vs Nifty])</f>
        <v>-0.62489379785671517</v>
      </c>
      <c r="M504">
        <v>1.04938239754118</v>
      </c>
      <c r="N504">
        <f>(Table2[[#This Row],[1W Return vs Nifty]]-AVERAGE(Table2[1W Return vs Nifty]))/_xlfn.STDEV.P(Table2[1W Return vs Nifty])</f>
        <v>-2.7710727672748226E-2</v>
      </c>
      <c r="O504">
        <v>15754.33</v>
      </c>
      <c r="P504">
        <v>15635.0939429725</v>
      </c>
      <c r="Q504">
        <v>14903.2176532263</v>
      </c>
      <c r="R504">
        <v>54.799320935178201</v>
      </c>
      <c r="S504" s="2">
        <f>(Table2[[#This Row],[Close Price]]-Table2[[#This Row],[20D EMA]])/Table2[[#This Row],[20D EMA]]</f>
        <v>4.5936577436172027E-3</v>
      </c>
      <c r="T504" s="2">
        <f>(Table2[[#This Row],[Close Price]]-Table2[[#This Row],[50D EMA]])/Table2[[#This Row],[50D EMA]]</f>
        <v>1.2254870851839138E-2</v>
      </c>
      <c r="U504" s="2">
        <f>(Table2[[#This Row],[Close Price]]-Table2[[#This Row],[200D EMA]])/Table2[[#This Row],[200D EMA]]</f>
        <v>6.1965299592452901E-2</v>
      </c>
      <c r="V504">
        <v>0.21254798539316899</v>
      </c>
      <c r="W504">
        <v>15619</v>
      </c>
      <c r="X504">
        <v>15982</v>
      </c>
      <c r="Y504">
        <v>15630.7</v>
      </c>
      <c r="Z504">
        <v>16268</v>
      </c>
      <c r="AA504">
        <v>15731.05</v>
      </c>
      <c r="AB504">
        <v>16024.75</v>
      </c>
      <c r="AC504" s="2">
        <f>(Table2[[#This Row],[Close Price]]/Table2[[#This Row],[Day Low]])-1</f>
        <v>1.3297906396056103E-2</v>
      </c>
      <c r="AD504" s="2">
        <f>(Table2[[#This Row],[Day High]]/Table2[[#This Row],[Close Price]])-1</f>
        <v>9.8125319870849825E-3</v>
      </c>
      <c r="AE504" s="2">
        <f>(Table2[[#This Row],[Close Price]]/Table2[[#This Row],[Current Week Low]])-1</f>
        <v>1.2539425617534627E-2</v>
      </c>
      <c r="AF504" s="2">
        <f>(Table2[[#This Row],[Current Week High]]/Table2[[#This Row],[Close Price]])-1</f>
        <v>2.7883260566005541E-2</v>
      </c>
      <c r="AG504" s="2">
        <f>(Table2[[#This Row],[Close Price]]/Table2[[#This Row],[Current Month Low]])-1</f>
        <v>6.08033157354404E-3</v>
      </c>
      <c r="AH504" s="2">
        <f>(Table2[[#This Row],[Current Month High]]/Table2[[#This Row],[Close Price]])-1</f>
        <v>1.2513663619074133E-2</v>
      </c>
      <c r="AI504">
        <v>15.311467330523699</v>
      </c>
      <c r="AJ504">
        <v>24.619685039370001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0.05</v>
      </c>
      <c r="AM504" t="s">
        <v>10296</v>
      </c>
      <c r="AN504">
        <v>-0.02</v>
      </c>
      <c r="AO504" t="s">
        <v>10295</v>
      </c>
      <c r="AP504">
        <v>6.6079565233405996E-2</v>
      </c>
      <c r="AQ504">
        <f>(Table2[[#This Row],[Sharpe Ratio]]-AVERAGE(Table2[Sharpe Ratio]))/_xlfn.STDEV.P(Table2[Sharpe Ratio])</f>
        <v>0.11694099985715777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-1.749225900339515</v>
      </c>
      <c r="AS504">
        <f>_xlfn.RANK.AVG(Table2[[#This Row],[1Y Return vs Nifty Z-Score]],Table2[1Y Return vs Nifty Z-Score])</f>
        <v>575</v>
      </c>
      <c r="AT504">
        <f>_xlfn.RANK.AVG(Table2[[#This Row],[6M Return vs Nifty Z-Score]],Table2[6M Return vs Nifty Z-Score])</f>
        <v>536</v>
      </c>
      <c r="AU504">
        <f>_xlfn.RANK.AVG(Table2[[#This Row],[Sharpe Ratio Z-Score]],Table2[Sharpe Ratio Z-Score])</f>
        <v>298</v>
      </c>
      <c r="AV504">
        <f>(Table2[[#This Row],[Rank 1Y]]+Table2[[#This Row],[Rank 6M]]+Table2[[#This Row],[Rank Sharpe]])/3</f>
        <v>469.66666666666669</v>
      </c>
    </row>
    <row r="505" spans="1:48" x14ac:dyDescent="0.3">
      <c r="A505" t="s">
        <v>544</v>
      </c>
      <c r="B505" t="s">
        <v>545</v>
      </c>
      <c r="C505" t="s">
        <v>10252</v>
      </c>
      <c r="D505" t="s">
        <v>59</v>
      </c>
      <c r="E505">
        <v>37828.796364540001</v>
      </c>
      <c r="F505">
        <v>306.45</v>
      </c>
      <c r="G505">
        <v>-23.160137333204499</v>
      </c>
      <c r="H505">
        <f>(Table2[[#This Row],[1Y Return vs Nifty]]-AVERAGE(Table2[1Y Return vs Nifty]))/_xlfn.STDEV.P(Table2[1Y Return vs Nifty])</f>
        <v>-0.85202173086683086</v>
      </c>
      <c r="I505">
        <v>-3.34883944030604</v>
      </c>
      <c r="J505">
        <f>(Table2[[#This Row],[1M Return vs Nifty]]-AVERAGE(Table2[1M Return vs Nifty]))/_xlfn.STDEV.P(Table2[1M Return vs Nifty])</f>
        <v>-0.53158465495810614</v>
      </c>
      <c r="K505">
        <v>-7.5747866967836197</v>
      </c>
      <c r="L505">
        <f>(Table2[[#This Row],[6M Return vs Nifty]]-AVERAGE(Table2[6M Return vs Nifty]))/_xlfn.STDEV.P(Table2[6M Return vs Nifty])</f>
        <v>-0.4504246516165582</v>
      </c>
      <c r="M505">
        <v>0.46160813794627198</v>
      </c>
      <c r="N505">
        <f>(Table2[[#This Row],[1W Return vs Nifty]]-AVERAGE(Table2[1W Return vs Nifty]))/_xlfn.STDEV.P(Table2[1W Return vs Nifty])</f>
        <v>-0.15329407578139975</v>
      </c>
      <c r="O505">
        <v>298.89999999999998</v>
      </c>
      <c r="P505">
        <v>293.24866144604999</v>
      </c>
      <c r="Q505">
        <v>282.76511513774398</v>
      </c>
      <c r="R505">
        <v>64.187604580607697</v>
      </c>
      <c r="S505" s="2">
        <f>(Table2[[#This Row],[Close Price]]-Table2[[#This Row],[20D EMA]])/Table2[[#This Row],[20D EMA]]</f>
        <v>2.5259284041485485E-2</v>
      </c>
      <c r="T505" s="2">
        <f>(Table2[[#This Row],[Close Price]]-Table2[[#This Row],[50D EMA]])/Table2[[#This Row],[50D EMA]]</f>
        <v>4.5017557757475707E-2</v>
      </c>
      <c r="U505" s="2">
        <f>(Table2[[#This Row],[Close Price]]-Table2[[#This Row],[200D EMA]])/Table2[[#This Row],[200D EMA]]</f>
        <v>8.376169334296539E-2</v>
      </c>
      <c r="V505">
        <v>0.76912359360842297</v>
      </c>
      <c r="W505">
        <v>300.55</v>
      </c>
      <c r="X505">
        <v>307.89999999999998</v>
      </c>
      <c r="Y505">
        <v>295</v>
      </c>
      <c r="Z505">
        <v>310.85000000000002</v>
      </c>
      <c r="AA505">
        <v>303.39999999999998</v>
      </c>
      <c r="AB505">
        <v>310.85000000000002</v>
      </c>
      <c r="AC505" s="2">
        <f>(Table2[[#This Row],[Close Price]]/Table2[[#This Row],[Day Low]])-1</f>
        <v>1.9630677091997839E-2</v>
      </c>
      <c r="AD505" s="2">
        <f>(Table2[[#This Row],[Day High]]/Table2[[#This Row],[Close Price]])-1</f>
        <v>4.7316038505464952E-3</v>
      </c>
      <c r="AE505" s="2">
        <f>(Table2[[#This Row],[Close Price]]/Table2[[#This Row],[Current Week Low]])-1</f>
        <v>3.8813559322033786E-2</v>
      </c>
      <c r="AF505" s="2">
        <f>(Table2[[#This Row],[Current Week High]]/Table2[[#This Row],[Close Price]])-1</f>
        <v>1.4357970305106882E-2</v>
      </c>
      <c r="AG505" s="2">
        <f>(Table2[[#This Row],[Close Price]]/Table2[[#This Row],[Current Month Low]])-1</f>
        <v>1.0052735662491763E-2</v>
      </c>
      <c r="AH505" s="2">
        <f>(Table2[[#This Row],[Current Month High]]/Table2[[#This Row],[Close Price]])-1</f>
        <v>1.4357970305106882E-2</v>
      </c>
      <c r="AI505">
        <v>3.23054331864904</v>
      </c>
      <c r="AJ505">
        <v>29.1131240783652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0.05</v>
      </c>
      <c r="AM505" t="s">
        <v>10296</v>
      </c>
      <c r="AN505">
        <v>1.1200000000000001</v>
      </c>
      <c r="AO505" t="s">
        <v>10296</v>
      </c>
      <c r="AP505">
        <v>6.5016726888815005E-2</v>
      </c>
      <c r="AQ505">
        <f>(Table2[[#This Row],[Sharpe Ratio]]-AVERAGE(Table2[Sharpe Ratio]))/_xlfn.STDEV.P(Table2[Sharpe Ratio])</f>
        <v>0.10465360728603838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-1.8826715059368566</v>
      </c>
      <c r="AS505">
        <f>_xlfn.RANK.AVG(Table2[[#This Row],[1Y Return vs Nifty Z-Score]],Table2[1Y Return vs Nifty Z-Score])</f>
        <v>630</v>
      </c>
      <c r="AT505">
        <f>_xlfn.RANK.AVG(Table2[[#This Row],[6M Return vs Nifty Z-Score]],Table2[6M Return vs Nifty Z-Score])</f>
        <v>480</v>
      </c>
      <c r="AU505">
        <f>_xlfn.RANK.AVG(Table2[[#This Row],[Sharpe Ratio Z-Score]],Table2[Sharpe Ratio Z-Score])</f>
        <v>302</v>
      </c>
      <c r="AV505">
        <f>(Table2[[#This Row],[Rank 1Y]]+Table2[[#This Row],[Rank 6M]]+Table2[[#This Row],[Rank Sharpe]])/3</f>
        <v>470.66666666666669</v>
      </c>
    </row>
    <row r="506" spans="1:48" x14ac:dyDescent="0.3">
      <c r="A506" t="s">
        <v>1619</v>
      </c>
      <c r="B506" t="s">
        <v>1620</v>
      </c>
      <c r="C506" t="s">
        <v>10260</v>
      </c>
      <c r="D506" t="s">
        <v>391</v>
      </c>
      <c r="E506">
        <v>5436.6245795160003</v>
      </c>
      <c r="F506">
        <v>108.81</v>
      </c>
      <c r="G506">
        <v>12.756965928583501</v>
      </c>
      <c r="H506">
        <f>(Table2[[#This Row],[1Y Return vs Nifty]]-AVERAGE(Table2[1Y Return vs Nifty]))/_xlfn.STDEV.P(Table2[1Y Return vs Nifty])</f>
        <v>-0.34783197037869251</v>
      </c>
      <c r="I506">
        <v>2.9090723380691501</v>
      </c>
      <c r="J506">
        <f>(Table2[[#This Row],[1M Return vs Nifty]]-AVERAGE(Table2[1M Return vs Nifty]))/_xlfn.STDEV.P(Table2[1M Return vs Nifty])</f>
        <v>8.7027414639557946E-2</v>
      </c>
      <c r="K506">
        <v>-18.765606137445499</v>
      </c>
      <c r="L506">
        <f>(Table2[[#This Row],[6M Return vs Nifty]]-AVERAGE(Table2[6M Return vs Nifty]))/_xlfn.STDEV.P(Table2[6M Return vs Nifty])</f>
        <v>-0.83472740154020886</v>
      </c>
      <c r="M506">
        <v>-1.8284212811053799</v>
      </c>
      <c r="N506">
        <f>(Table2[[#This Row],[1W Return vs Nifty]]-AVERAGE(Table2[1W Return vs Nifty]))/_xlfn.STDEV.P(Table2[1W Return vs Nifty])</f>
        <v>-0.64257981263898578</v>
      </c>
      <c r="O506">
        <v>109.09</v>
      </c>
      <c r="P506">
        <v>106.869748024904</v>
      </c>
      <c r="Q506">
        <v>101.155596697283</v>
      </c>
      <c r="R506">
        <v>43.776755110009297</v>
      </c>
      <c r="S506" s="2">
        <f>(Table2[[#This Row],[Close Price]]-Table2[[#This Row],[20D EMA]])/Table2[[#This Row],[20D EMA]]</f>
        <v>-2.5666880557338083E-3</v>
      </c>
      <c r="T506" s="2">
        <f>(Table2[[#This Row],[Close Price]]-Table2[[#This Row],[50D EMA]])/Table2[[#This Row],[50D EMA]]</f>
        <v>1.8155296619992631E-2</v>
      </c>
      <c r="U506" s="2">
        <f>(Table2[[#This Row],[Close Price]]-Table2[[#This Row],[200D EMA]])/Table2[[#This Row],[200D EMA]]</f>
        <v>7.5669597655812104E-2</v>
      </c>
      <c r="V506">
        <v>1.5178069707458599</v>
      </c>
      <c r="W506">
        <v>107.1</v>
      </c>
      <c r="X506">
        <v>110.18</v>
      </c>
      <c r="Y506">
        <v>108</v>
      </c>
      <c r="Z506">
        <v>115.49</v>
      </c>
      <c r="AA506">
        <v>108</v>
      </c>
      <c r="AB506">
        <v>111.46</v>
      </c>
      <c r="AC506" s="2">
        <f>(Table2[[#This Row],[Close Price]]/Table2[[#This Row],[Day Low]])-1</f>
        <v>1.5966386554622014E-2</v>
      </c>
      <c r="AD506" s="2">
        <f>(Table2[[#This Row],[Day High]]/Table2[[#This Row],[Close Price]])-1</f>
        <v>1.2590754526238479E-2</v>
      </c>
      <c r="AE506" s="2">
        <f>(Table2[[#This Row],[Close Price]]/Table2[[#This Row],[Current Week Low]])-1</f>
        <v>7.5000000000000622E-3</v>
      </c>
      <c r="AF506" s="2">
        <f>(Table2[[#This Row],[Current Week High]]/Table2[[#This Row],[Close Price]])-1</f>
        <v>6.1391416230125895E-2</v>
      </c>
      <c r="AG506" s="2">
        <f>(Table2[[#This Row],[Close Price]]/Table2[[#This Row],[Current Month Low]])-1</f>
        <v>7.5000000000000622E-3</v>
      </c>
      <c r="AH506" s="2">
        <f>(Table2[[#This Row],[Current Month High]]/Table2[[#This Row],[Close Price]])-1</f>
        <v>2.4354379193088693E-2</v>
      </c>
      <c r="AI506">
        <v>11.7084826762245</v>
      </c>
      <c r="AJ506">
        <v>44.5980066445182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</v>
      </c>
      <c r="AM506" t="s">
        <v>10295</v>
      </c>
      <c r="AN506">
        <v>-0.45</v>
      </c>
      <c r="AO506" t="s">
        <v>10295</v>
      </c>
      <c r="AP506">
        <v>3.4469844355647997E-2</v>
      </c>
      <c r="AQ506">
        <f>(Table2[[#This Row],[Sharpe Ratio]]-AVERAGE(Table2[Sharpe Ratio]))/_xlfn.STDEV.P(Table2[Sharpe Ratio])</f>
        <v>-0.2484965584179796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-1.9866083283363087</v>
      </c>
      <c r="AS506">
        <f>_xlfn.RANK.AVG(Table2[[#This Row],[1Y Return vs Nifty Z-Score]],Table2[1Y Return vs Nifty Z-Score])</f>
        <v>413</v>
      </c>
      <c r="AT506">
        <f>_xlfn.RANK.AVG(Table2[[#This Row],[6M Return vs Nifty Z-Score]],Table2[6M Return vs Nifty Z-Score])</f>
        <v>596</v>
      </c>
      <c r="AU506">
        <f>_xlfn.RANK.AVG(Table2[[#This Row],[Sharpe Ratio Z-Score]],Table2[Sharpe Ratio Z-Score])</f>
        <v>403</v>
      </c>
      <c r="AV506">
        <f>(Table2[[#This Row],[Rank 1Y]]+Table2[[#This Row],[Rank 6M]]+Table2[[#This Row],[Rank Sharpe]])/3</f>
        <v>470.66666666666669</v>
      </c>
    </row>
    <row r="507" spans="1:48" x14ac:dyDescent="0.3">
      <c r="A507" t="s">
        <v>1314</v>
      </c>
      <c r="B507" t="s">
        <v>1315</v>
      </c>
      <c r="C507" t="s">
        <v>10262</v>
      </c>
      <c r="D507" t="s">
        <v>231</v>
      </c>
      <c r="E507">
        <v>8577.8512085000002</v>
      </c>
      <c r="F507">
        <v>2222.5</v>
      </c>
      <c r="G507">
        <v>-3.8307456077509401</v>
      </c>
      <c r="H507">
        <f>(Table2[[#This Row],[1Y Return vs Nifty]]-AVERAGE(Table2[1Y Return vs Nifty]))/_xlfn.STDEV.P(Table2[1Y Return vs Nifty])</f>
        <v>-0.58068355213329681</v>
      </c>
      <c r="I507">
        <v>-1.3982265368731699</v>
      </c>
      <c r="J507">
        <f>(Table2[[#This Row],[1M Return vs Nifty]]-AVERAGE(Table2[1M Return vs Nifty]))/_xlfn.STDEV.P(Table2[1M Return vs Nifty])</f>
        <v>-0.33876111766467726</v>
      </c>
      <c r="K507">
        <v>9.0993038989468698</v>
      </c>
      <c r="L507">
        <f>(Table2[[#This Row],[6M Return vs Nifty]]-AVERAGE(Table2[6M Return vs Nifty]))/_xlfn.STDEV.P(Table2[6M Return vs Nifty])</f>
        <v>0.1221785346284268</v>
      </c>
      <c r="M507">
        <v>2.9592832385245398</v>
      </c>
      <c r="N507">
        <f>(Table2[[#This Row],[1W Return vs Nifty]]-AVERAGE(Table2[1W Return vs Nifty]))/_xlfn.STDEV.P(Table2[1W Return vs Nifty])</f>
        <v>0.38035706068451081</v>
      </c>
      <c r="O507">
        <v>2153.56</v>
      </c>
      <c r="P507">
        <v>2177.3496241159301</v>
      </c>
      <c r="Q507">
        <v>1987.9035213857001</v>
      </c>
      <c r="R507">
        <v>68.339804797803396</v>
      </c>
      <c r="S507" s="2">
        <f>(Table2[[#This Row],[Close Price]]-Table2[[#This Row],[20D EMA]])/Table2[[#This Row],[20D EMA]]</f>
        <v>3.2012110180352556E-2</v>
      </c>
      <c r="T507" s="2">
        <f>(Table2[[#This Row],[Close Price]]-Table2[[#This Row],[50D EMA]])/Table2[[#This Row],[50D EMA]]</f>
        <v>2.0736392255976056E-2</v>
      </c>
      <c r="U507" s="2">
        <f>(Table2[[#This Row],[Close Price]]-Table2[[#This Row],[200D EMA]])/Table2[[#This Row],[200D EMA]]</f>
        <v>0.11801200414936168</v>
      </c>
      <c r="V507">
        <v>0.72776114011550397</v>
      </c>
      <c r="W507">
        <v>2171</v>
      </c>
      <c r="X507">
        <v>2217.8000000000002</v>
      </c>
      <c r="Y507">
        <v>2107.25</v>
      </c>
      <c r="Z507">
        <v>2313</v>
      </c>
      <c r="AA507">
        <v>2192.0500000000002</v>
      </c>
      <c r="AB507">
        <v>2263.3000000000002</v>
      </c>
      <c r="AC507" s="2">
        <f>(Table2[[#This Row],[Close Price]]/Table2[[#This Row],[Day Low]])-1</f>
        <v>2.3721787194841193E-2</v>
      </c>
      <c r="AD507" s="2">
        <f>(Table2[[#This Row],[Day High]]/Table2[[#This Row],[Close Price]])-1</f>
        <v>-2.1147356580426546E-3</v>
      </c>
      <c r="AE507" s="2">
        <f>(Table2[[#This Row],[Close Price]]/Table2[[#This Row],[Current Week Low]])-1</f>
        <v>5.4692134298256034E-2</v>
      </c>
      <c r="AF507" s="2">
        <f>(Table2[[#This Row],[Current Week High]]/Table2[[#This Row],[Close Price]])-1</f>
        <v>4.0719910011248528E-2</v>
      </c>
      <c r="AG507" s="2">
        <f>(Table2[[#This Row],[Close Price]]/Table2[[#This Row],[Current Month Low]])-1</f>
        <v>1.3891106498483019E-2</v>
      </c>
      <c r="AH507" s="2">
        <f>(Table2[[#This Row],[Current Month High]]/Table2[[#This Row],[Close Price]])-1</f>
        <v>1.8357705286839332E-2</v>
      </c>
      <c r="AI507">
        <v>23.4195725534308</v>
      </c>
      <c r="AJ507">
        <v>52.028182502223103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-0.18</v>
      </c>
      <c r="AM507" t="s">
        <v>10295</v>
      </c>
      <c r="AN507">
        <v>5.1100000000000003</v>
      </c>
      <c r="AO507" t="s">
        <v>10296</v>
      </c>
      <c r="AP507">
        <v>-2.9045089225636998E-2</v>
      </c>
      <c r="AQ507">
        <f>(Table2[[#This Row],[Sharpe Ratio]]-AVERAGE(Table2[Sharpe Ratio]))/_xlfn.STDEV.P(Table2[Sharpe Ratio])</f>
        <v>-0.98278783329868946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523</v>
      </c>
      <c r="AT507">
        <f>_xlfn.RANK.AVG(Table2[[#This Row],[6M Return vs Nifty Z-Score]],Table2[6M Return vs Nifty Z-Score])</f>
        <v>285</v>
      </c>
      <c r="AU507">
        <f>_xlfn.RANK.AVG(Table2[[#This Row],[Sharpe Ratio Z-Score]],Table2[Sharpe Ratio Z-Score])</f>
        <v>617</v>
      </c>
      <c r="AV507">
        <f>(Table2[[#This Row],[Rank 1Y]]+Table2[[#This Row],[Rank 6M]]+Table2[[#This Row],[Rank Sharpe]])/3</f>
        <v>475</v>
      </c>
    </row>
    <row r="508" spans="1:48" x14ac:dyDescent="0.3">
      <c r="A508" t="s">
        <v>192</v>
      </c>
      <c r="B508" t="s">
        <v>193</v>
      </c>
      <c r="C508" t="s">
        <v>10254</v>
      </c>
      <c r="D508" t="s">
        <v>124</v>
      </c>
      <c r="E508">
        <v>138021.14663243899</v>
      </c>
      <c r="F508">
        <v>5730.15</v>
      </c>
      <c r="G508">
        <v>-7.79485716917769</v>
      </c>
      <c r="H508">
        <f>(Table2[[#This Row],[1Y Return vs Nifty]]-AVERAGE(Table2[1Y Return vs Nifty]))/_xlfn.STDEV.P(Table2[1Y Return vs Nifty])</f>
        <v>-0.63633014601745286</v>
      </c>
      <c r="I508">
        <v>2.0975731399547799</v>
      </c>
      <c r="J508">
        <f>(Table2[[#This Row],[1M Return vs Nifty]]-AVERAGE(Table2[1M Return vs Nifty]))/_xlfn.STDEV.P(Table2[1M Return vs Nifty])</f>
        <v>6.8084508380714384E-3</v>
      </c>
      <c r="K508">
        <v>-3.9758457970245198</v>
      </c>
      <c r="L508">
        <f>(Table2[[#This Row],[6M Return vs Nifty]]-AVERAGE(Table2[6M Return vs Nifty]))/_xlfn.STDEV.P(Table2[6M Return vs Nifty])</f>
        <v>-0.32683380182010058</v>
      </c>
      <c r="M508">
        <v>-2.9055441571263101</v>
      </c>
      <c r="N508">
        <f>(Table2[[#This Row],[1W Return vs Nifty]]-AVERAGE(Table2[1W Return vs Nifty]))/_xlfn.STDEV.P(Table2[1W Return vs Nifty])</f>
        <v>-0.87271696969713086</v>
      </c>
      <c r="O508">
        <v>5753.81</v>
      </c>
      <c r="P508">
        <v>5550.1507316541702</v>
      </c>
      <c r="Q508">
        <v>5119.1612301955702</v>
      </c>
      <c r="R508">
        <v>38.966334750898298</v>
      </c>
      <c r="S508" s="2">
        <f>(Table2[[#This Row],[Close Price]]-Table2[[#This Row],[20D EMA]])/Table2[[#This Row],[20D EMA]]</f>
        <v>-4.1120579233587416E-3</v>
      </c>
      <c r="T508" s="2">
        <f>(Table2[[#This Row],[Close Price]]-Table2[[#This Row],[50D EMA]])/Table2[[#This Row],[50D EMA]]</f>
        <v>3.2431419802572171E-2</v>
      </c>
      <c r="U508" s="2">
        <f>(Table2[[#This Row],[Close Price]]-Table2[[#This Row],[200D EMA]])/Table2[[#This Row],[200D EMA]]</f>
        <v>0.1193532968253644</v>
      </c>
      <c r="V508">
        <v>0.79358478931398702</v>
      </c>
      <c r="W508">
        <v>5630.3</v>
      </c>
      <c r="X508">
        <v>5749.4</v>
      </c>
      <c r="Y508">
        <v>5700</v>
      </c>
      <c r="Z508">
        <v>5989.4</v>
      </c>
      <c r="AA508">
        <v>5700</v>
      </c>
      <c r="AB508">
        <v>5839.9</v>
      </c>
      <c r="AC508" s="2">
        <f>(Table2[[#This Row],[Close Price]]/Table2[[#This Row],[Day Low]])-1</f>
        <v>1.7734401364047914E-2</v>
      </c>
      <c r="AD508" s="2">
        <f>(Table2[[#This Row],[Day High]]/Table2[[#This Row],[Close Price]])-1</f>
        <v>3.3594234007836565E-3</v>
      </c>
      <c r="AE508" s="2">
        <f>(Table2[[#This Row],[Close Price]]/Table2[[#This Row],[Current Week Low]])-1</f>
        <v>5.2894736842103995E-3</v>
      </c>
      <c r="AF508" s="2">
        <f>(Table2[[#This Row],[Current Week High]]/Table2[[#This Row],[Close Price]])-1</f>
        <v>4.5243143722241141E-2</v>
      </c>
      <c r="AG508" s="2">
        <f>(Table2[[#This Row],[Close Price]]/Table2[[#This Row],[Current Month Low]])-1</f>
        <v>5.2894736842103995E-3</v>
      </c>
      <c r="AH508" s="2">
        <f>(Table2[[#This Row],[Current Month High]]/Table2[[#This Row],[Close Price]])-1</f>
        <v>1.9153076271999803E-2</v>
      </c>
      <c r="AI508">
        <v>4.7965585543135996</v>
      </c>
      <c r="AJ508">
        <v>31.7972721208914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-0.01</v>
      </c>
      <c r="AM508" t="s">
        <v>10295</v>
      </c>
      <c r="AN508">
        <v>-1.37</v>
      </c>
      <c r="AO508" t="s">
        <v>10295</v>
      </c>
      <c r="AP508">
        <v>2.0601616975230001E-2</v>
      </c>
      <c r="AQ508">
        <f>(Table2[[#This Row],[Sharpe Ratio]]-AVERAGE(Table2[Sharpe Ratio]))/_xlfn.STDEV.P(Table2[Sharpe Ratio])</f>
        <v>-0.40882607132647247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-2.2378985380230851</v>
      </c>
      <c r="AS508">
        <f>_xlfn.RANK.AVG(Table2[[#This Row],[1Y Return vs Nifty Z-Score]],Table2[1Y Return vs Nifty Z-Score])</f>
        <v>550</v>
      </c>
      <c r="AT508">
        <f>_xlfn.RANK.AVG(Table2[[#This Row],[6M Return vs Nifty Z-Score]],Table2[6M Return vs Nifty Z-Score])</f>
        <v>429</v>
      </c>
      <c r="AU508">
        <f>_xlfn.RANK.AVG(Table2[[#This Row],[Sharpe Ratio Z-Score]],Table2[Sharpe Ratio Z-Score])</f>
        <v>449</v>
      </c>
      <c r="AV508">
        <f>(Table2[[#This Row],[Rank 1Y]]+Table2[[#This Row],[Rank 6M]]+Table2[[#This Row],[Rank Sharpe]])/3</f>
        <v>476</v>
      </c>
    </row>
    <row r="509" spans="1:48" x14ac:dyDescent="0.3">
      <c r="A509" t="s">
        <v>1565</v>
      </c>
      <c r="B509" t="s">
        <v>1566</v>
      </c>
      <c r="C509" t="s">
        <v>10263</v>
      </c>
      <c r="D509" t="s">
        <v>354</v>
      </c>
      <c r="E509">
        <v>6080.9281215000001</v>
      </c>
      <c r="F509">
        <v>285</v>
      </c>
      <c r="G509">
        <v>-3.7656877930992998</v>
      </c>
      <c r="H509">
        <f>(Table2[[#This Row],[1Y Return vs Nifty]]-AVERAGE(Table2[1Y Return vs Nifty]))/_xlfn.STDEV.P(Table2[1Y Return vs Nifty])</f>
        <v>-0.57977029685911685</v>
      </c>
      <c r="I509">
        <v>3.5354662168348701</v>
      </c>
      <c r="J509">
        <f>(Table2[[#This Row],[1M Return vs Nifty]]-AVERAGE(Table2[1M Return vs Nifty]))/_xlfn.STDEV.P(Table2[1M Return vs Nifty])</f>
        <v>0.14894820027057237</v>
      </c>
      <c r="K509">
        <v>15.703115331186201</v>
      </c>
      <c r="L509">
        <f>(Table2[[#This Row],[6M Return vs Nifty]]-AVERAGE(Table2[6M Return vs Nifty]))/_xlfn.STDEV.P(Table2[6M Return vs Nifty])</f>
        <v>0.34895932640543331</v>
      </c>
      <c r="M509">
        <v>3.8522062220194502</v>
      </c>
      <c r="N509">
        <f>(Table2[[#This Row],[1W Return vs Nifty]]-AVERAGE(Table2[1W Return vs Nifty]))/_xlfn.STDEV.P(Table2[1W Return vs Nifty])</f>
        <v>0.57113822545981241</v>
      </c>
      <c r="O509">
        <v>272.44</v>
      </c>
      <c r="P509">
        <v>257.93901446229199</v>
      </c>
      <c r="Q509">
        <v>235.54226779859499</v>
      </c>
      <c r="R509">
        <v>66.069358852368396</v>
      </c>
      <c r="S509" s="2">
        <f>(Table2[[#This Row],[Close Price]]-Table2[[#This Row],[20D EMA]])/Table2[[#This Row],[20D EMA]]</f>
        <v>4.6101893995008081E-2</v>
      </c>
      <c r="T509" s="2">
        <f>(Table2[[#This Row],[Close Price]]-Table2[[#This Row],[50D EMA]])/Table2[[#This Row],[50D EMA]]</f>
        <v>0.10491233981846528</v>
      </c>
      <c r="U509" s="2">
        <f>(Table2[[#This Row],[Close Price]]-Table2[[#This Row],[200D EMA]])/Table2[[#This Row],[200D EMA]]</f>
        <v>0.20997391535558624</v>
      </c>
      <c r="V509">
        <v>0.87863595575104303</v>
      </c>
      <c r="W509">
        <v>272.3</v>
      </c>
      <c r="X509">
        <v>280.95</v>
      </c>
      <c r="Y509">
        <v>274.10000000000002</v>
      </c>
      <c r="Z509">
        <v>297.10000000000002</v>
      </c>
      <c r="AA509">
        <v>276.85000000000002</v>
      </c>
      <c r="AB509">
        <v>292.3</v>
      </c>
      <c r="AC509" s="2">
        <f>(Table2[[#This Row],[Close Price]]/Table2[[#This Row],[Day Low]])-1</f>
        <v>4.6639735585751074E-2</v>
      </c>
      <c r="AD509" s="2">
        <f>(Table2[[#This Row],[Day High]]/Table2[[#This Row],[Close Price]])-1</f>
        <v>-1.4210526315789562E-2</v>
      </c>
      <c r="AE509" s="2">
        <f>(Table2[[#This Row],[Close Price]]/Table2[[#This Row],[Current Week Low]])-1</f>
        <v>3.9766508573513271E-2</v>
      </c>
      <c r="AF509" s="2">
        <f>(Table2[[#This Row],[Current Week High]]/Table2[[#This Row],[Close Price]])-1</f>
        <v>4.2456140350877192E-2</v>
      </c>
      <c r="AG509" s="2">
        <f>(Table2[[#This Row],[Close Price]]/Table2[[#This Row],[Current Month Low]])-1</f>
        <v>2.9438324002167171E-2</v>
      </c>
      <c r="AH509" s="2">
        <f>(Table2[[#This Row],[Current Month High]]/Table2[[#This Row],[Close Price]])-1</f>
        <v>2.5614035087719422E-2</v>
      </c>
      <c r="AI509">
        <v>4.2456140350877103</v>
      </c>
      <c r="AJ509">
        <v>50.793650793650698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0.19</v>
      </c>
      <c r="AM509" t="s">
        <v>10296</v>
      </c>
      <c r="AN509">
        <v>8.76</v>
      </c>
      <c r="AO509" t="s">
        <v>10296</v>
      </c>
      <c r="AP509">
        <v>-7.7936307394564003E-2</v>
      </c>
      <c r="AQ509">
        <f>(Table2[[#This Row],[Sharpe Ratio]]-AVERAGE(Table2[Sharpe Ratio]))/_xlfn.STDEV.P(Table2[Sharpe Ratio])</f>
        <v>-1.5480154560873967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-1.0587400008106953</v>
      </c>
      <c r="AS509">
        <f>_xlfn.RANK.AVG(Table2[[#This Row],[1Y Return vs Nifty Z-Score]],Table2[1Y Return vs Nifty Z-Score])</f>
        <v>521</v>
      </c>
      <c r="AT509">
        <f>_xlfn.RANK.AVG(Table2[[#This Row],[6M Return vs Nifty Z-Score]],Table2[6M Return vs Nifty Z-Score])</f>
        <v>214</v>
      </c>
      <c r="AU509">
        <f>_xlfn.RANK.AVG(Table2[[#This Row],[Sharpe Ratio Z-Score]],Table2[Sharpe Ratio Z-Score])</f>
        <v>694</v>
      </c>
      <c r="AV509">
        <f>(Table2[[#This Row],[Rank 1Y]]+Table2[[#This Row],[Rank 6M]]+Table2[[#This Row],[Rank Sharpe]])/3</f>
        <v>476.33333333333331</v>
      </c>
    </row>
    <row r="510" spans="1:48" x14ac:dyDescent="0.3">
      <c r="A510" t="s">
        <v>677</v>
      </c>
      <c r="B510" t="s">
        <v>678</v>
      </c>
      <c r="C510" t="s">
        <v>10257</v>
      </c>
      <c r="D510" t="s">
        <v>292</v>
      </c>
      <c r="E510">
        <v>25792.589625000001</v>
      </c>
      <c r="F510">
        <v>3099</v>
      </c>
      <c r="G510">
        <v>5.2022973885401198</v>
      </c>
      <c r="H510">
        <f>(Table2[[#This Row],[1Y Return vs Nifty]]-AVERAGE(Table2[1Y Return vs Nifty]))/_xlfn.STDEV.P(Table2[1Y Return vs Nifty])</f>
        <v>-0.45388135008532676</v>
      </c>
      <c r="I510">
        <v>7.5385630440789901</v>
      </c>
      <c r="J510">
        <f>(Table2[[#This Row],[1M Return vs Nifty]]-AVERAGE(Table2[1M Return vs Nifty]))/_xlfn.STDEV.P(Table2[1M Return vs Nifty])</f>
        <v>0.54466550994224905</v>
      </c>
      <c r="K510">
        <v>8.7086873991877098</v>
      </c>
      <c r="L510">
        <f>(Table2[[#This Row],[6M Return vs Nifty]]-AVERAGE(Table2[6M Return vs Nifty]))/_xlfn.STDEV.P(Table2[6M Return vs Nifty])</f>
        <v>0.10876441461523519</v>
      </c>
      <c r="M510">
        <v>8.5186045628991902E-2</v>
      </c>
      <c r="N510">
        <f>(Table2[[#This Row],[1W Return vs Nifty]]-AVERAGE(Table2[1W Return vs Nifty]))/_xlfn.STDEV.P(Table2[1W Return vs Nifty])</f>
        <v>-0.23372009969038801</v>
      </c>
      <c r="O510">
        <v>2996.64</v>
      </c>
      <c r="P510">
        <v>2838.0953875066798</v>
      </c>
      <c r="Q510">
        <v>2556.9176549226299</v>
      </c>
      <c r="R510">
        <v>77.691370985026495</v>
      </c>
      <c r="S510" s="2">
        <f>(Table2[[#This Row],[Close Price]]-Table2[[#This Row],[20D EMA]])/Table2[[#This Row],[20D EMA]]</f>
        <v>3.4158257248117933E-2</v>
      </c>
      <c r="T510" s="2">
        <f>(Table2[[#This Row],[Close Price]]-Table2[[#This Row],[50D EMA]])/Table2[[#This Row],[50D EMA]]</f>
        <v>9.1929472716746785E-2</v>
      </c>
      <c r="U510" s="2">
        <f>(Table2[[#This Row],[Close Price]]-Table2[[#This Row],[200D EMA]])/Table2[[#This Row],[200D EMA]]</f>
        <v>0.21200618018876835</v>
      </c>
      <c r="V510">
        <v>0.94594890222400396</v>
      </c>
      <c r="W510">
        <v>3061.45</v>
      </c>
      <c r="X510">
        <v>3127.5</v>
      </c>
      <c r="Y510">
        <v>3068</v>
      </c>
      <c r="Z510">
        <v>3150</v>
      </c>
      <c r="AA510">
        <v>3070.6</v>
      </c>
      <c r="AB510">
        <v>3126</v>
      </c>
      <c r="AC510" s="2">
        <f>(Table2[[#This Row],[Close Price]]/Table2[[#This Row],[Day Low]])-1</f>
        <v>1.2265429780006221E-2</v>
      </c>
      <c r="AD510" s="2">
        <f>(Table2[[#This Row],[Day High]]/Table2[[#This Row],[Close Price]])-1</f>
        <v>9.196515004840311E-3</v>
      </c>
      <c r="AE510" s="2">
        <f>(Table2[[#This Row],[Close Price]]/Table2[[#This Row],[Current Week Low]])-1</f>
        <v>1.0104302477183857E-2</v>
      </c>
      <c r="AF510" s="2">
        <f>(Table2[[#This Row],[Current Week High]]/Table2[[#This Row],[Close Price]])-1</f>
        <v>1.6456921587608919E-2</v>
      </c>
      <c r="AG510" s="2">
        <f>(Table2[[#This Row],[Close Price]]/Table2[[#This Row],[Current Month Low]])-1</f>
        <v>9.249006708786478E-3</v>
      </c>
      <c r="AH510" s="2">
        <f>(Table2[[#This Row],[Current Month High]]/Table2[[#This Row],[Close Price]])-1</f>
        <v>8.7124878993223298E-3</v>
      </c>
      <c r="AI510">
        <v>1.6456921587608899</v>
      </c>
      <c r="AJ510">
        <v>59.438184905077897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0.08</v>
      </c>
      <c r="AM510" t="s">
        <v>10296</v>
      </c>
      <c r="AN510">
        <v>3.41</v>
      </c>
      <c r="AO510" t="s">
        <v>10296</v>
      </c>
      <c r="AP510">
        <v>-6.7966689255773996E-2</v>
      </c>
      <c r="AQ510">
        <f>(Table2[[#This Row],[Sharpe Ratio]]-AVERAGE(Table2[Sharpe Ratio]))/_xlfn.STDEV.P(Table2[Sharpe Ratio])</f>
        <v>-1.4327574655577013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-1.466928990775932</v>
      </c>
      <c r="AS510">
        <f>_xlfn.RANK.AVG(Table2[[#This Row],[1Y Return vs Nifty Z-Score]],Table2[1Y Return vs Nifty Z-Score])</f>
        <v>465</v>
      </c>
      <c r="AT510">
        <f>_xlfn.RANK.AVG(Table2[[#This Row],[6M Return vs Nifty Z-Score]],Table2[6M Return vs Nifty Z-Score])</f>
        <v>289</v>
      </c>
      <c r="AU510">
        <f>_xlfn.RANK.AVG(Table2[[#This Row],[Sharpe Ratio Z-Score]],Table2[Sharpe Ratio Z-Score])</f>
        <v>678</v>
      </c>
      <c r="AV510">
        <f>(Table2[[#This Row],[Rank 1Y]]+Table2[[#This Row],[Rank 6M]]+Table2[[#This Row],[Rank Sharpe]])/3</f>
        <v>477.33333333333331</v>
      </c>
    </row>
    <row r="511" spans="1:48" x14ac:dyDescent="0.3">
      <c r="A511" t="s">
        <v>1802</v>
      </c>
      <c r="B511" t="s">
        <v>1803</v>
      </c>
      <c r="C511" t="s">
        <v>10268</v>
      </c>
      <c r="D511" t="s">
        <v>692</v>
      </c>
      <c r="E511">
        <v>4157.7787586000004</v>
      </c>
      <c r="F511">
        <v>629.5</v>
      </c>
      <c r="G511">
        <v>1.1261513846062801</v>
      </c>
      <c r="H511">
        <f>(Table2[[#This Row],[1Y Return vs Nifty]]-AVERAGE(Table2[1Y Return vs Nifty]))/_xlfn.STDEV.P(Table2[1Y Return vs Nifty])</f>
        <v>-0.51110063813477669</v>
      </c>
      <c r="I511">
        <v>-10.9746819907968</v>
      </c>
      <c r="J511">
        <f>(Table2[[#This Row],[1M Return vs Nifty]]-AVERAGE(Table2[1M Return vs Nifty]))/_xlfn.STDEV.P(Table2[1M Return vs Nifty])</f>
        <v>-1.2854205046238965</v>
      </c>
      <c r="K511">
        <v>-31.899187252982301</v>
      </c>
      <c r="L511">
        <f>(Table2[[#This Row],[6M Return vs Nifty]]-AVERAGE(Table2[6M Return vs Nifty]))/_xlfn.STDEV.P(Table2[6M Return vs Nifty])</f>
        <v>-1.2857463252042658</v>
      </c>
      <c r="M511">
        <v>-2.3657635364575298</v>
      </c>
      <c r="N511">
        <f>(Table2[[#This Row],[1W Return vs Nifty]]-AVERAGE(Table2[1W Return vs Nifty]))/_xlfn.STDEV.P(Table2[1W Return vs Nifty])</f>
        <v>-0.7573879016388082</v>
      </c>
      <c r="O511">
        <v>650.46</v>
      </c>
      <c r="P511">
        <v>653.19133505512798</v>
      </c>
      <c r="Q511">
        <v>644.19270163375302</v>
      </c>
      <c r="R511">
        <v>37.336239166221702</v>
      </c>
      <c r="S511" s="2">
        <f>(Table2[[#This Row],[Close Price]]-Table2[[#This Row],[20D EMA]])/Table2[[#This Row],[20D EMA]]</f>
        <v>-3.2223349629493026E-2</v>
      </c>
      <c r="T511" s="2">
        <f>(Table2[[#This Row],[Close Price]]-Table2[[#This Row],[50D EMA]])/Table2[[#This Row],[50D EMA]]</f>
        <v>-3.6270130639636362E-2</v>
      </c>
      <c r="U511" s="2">
        <f>(Table2[[#This Row],[Close Price]]-Table2[[#This Row],[200D EMA]])/Table2[[#This Row],[200D EMA]]</f>
        <v>-2.280792936102892E-2</v>
      </c>
      <c r="V511">
        <v>0.65859890018079503</v>
      </c>
      <c r="W511">
        <v>617</v>
      </c>
      <c r="X511">
        <v>627.9</v>
      </c>
      <c r="Y511">
        <v>619</v>
      </c>
      <c r="Z511">
        <v>638.6</v>
      </c>
      <c r="AA511">
        <v>619</v>
      </c>
      <c r="AB511">
        <v>636.4</v>
      </c>
      <c r="AC511" s="2">
        <f>(Table2[[#This Row],[Close Price]]/Table2[[#This Row],[Day Low]])-1</f>
        <v>2.0259319286871857E-2</v>
      </c>
      <c r="AD511" s="2">
        <f>(Table2[[#This Row],[Day High]]/Table2[[#This Row],[Close Price]])-1</f>
        <v>-2.5416997617156989E-3</v>
      </c>
      <c r="AE511" s="2">
        <f>(Table2[[#This Row],[Close Price]]/Table2[[#This Row],[Current Week Low]])-1</f>
        <v>1.696284329563813E-2</v>
      </c>
      <c r="AF511" s="2">
        <f>(Table2[[#This Row],[Current Week High]]/Table2[[#This Row],[Close Price]])-1</f>
        <v>1.4455917394757822E-2</v>
      </c>
      <c r="AG511" s="2">
        <f>(Table2[[#This Row],[Close Price]]/Table2[[#This Row],[Current Month Low]])-1</f>
        <v>1.696284329563813E-2</v>
      </c>
      <c r="AH511" s="2">
        <f>(Table2[[#This Row],[Current Month High]]/Table2[[#This Row],[Close Price]])-1</f>
        <v>1.0961080222398722E-2</v>
      </c>
      <c r="AI511">
        <v>29.4678316123907</v>
      </c>
      <c r="AJ511">
        <v>32.638010956594997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-0.13</v>
      </c>
      <c r="AM511" t="s">
        <v>10295</v>
      </c>
      <c r="AN511">
        <v>-7.45</v>
      </c>
      <c r="AO511" t="s">
        <v>10295</v>
      </c>
      <c r="AP511">
        <v>8.4953220687867995E-2</v>
      </c>
      <c r="AQ511">
        <f>(Table2[[#This Row],[Sharpe Ratio]]-AVERAGE(Table2[Sharpe Ratio]))/_xlfn.STDEV.P(Table2[Sharpe Ratio])</f>
        <v>0.33513788276155432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490</v>
      </c>
      <c r="AT511">
        <f>_xlfn.RANK.AVG(Table2[[#This Row],[6M Return vs Nifty Z-Score]],Table2[6M Return vs Nifty Z-Score])</f>
        <v>690</v>
      </c>
      <c r="AU511">
        <f>_xlfn.RANK.AVG(Table2[[#This Row],[Sharpe Ratio Z-Score]],Table2[Sharpe Ratio Z-Score])</f>
        <v>253</v>
      </c>
      <c r="AV511">
        <f>(Table2[[#This Row],[Rank 1Y]]+Table2[[#This Row],[Rank 6M]]+Table2[[#This Row],[Rank Sharpe]])/3</f>
        <v>477.66666666666669</v>
      </c>
    </row>
    <row r="512" spans="1:48" x14ac:dyDescent="0.3">
      <c r="A512" t="s">
        <v>1251</v>
      </c>
      <c r="B512" t="s">
        <v>1252</v>
      </c>
      <c r="C512" t="s">
        <v>10252</v>
      </c>
      <c r="D512" t="s">
        <v>508</v>
      </c>
      <c r="E512">
        <v>9128.4100015650001</v>
      </c>
      <c r="F512">
        <v>1025.3499999999999</v>
      </c>
      <c r="G512">
        <v>-4.3935322517159596</v>
      </c>
      <c r="H512">
        <f>(Table2[[#This Row],[1Y Return vs Nifty]]-AVERAGE(Table2[1Y Return vs Nifty]))/_xlfn.STDEV.P(Table2[1Y Return vs Nifty])</f>
        <v>-0.58858372329015418</v>
      </c>
      <c r="I512">
        <v>-4.4848751773348603</v>
      </c>
      <c r="J512">
        <f>(Table2[[#This Row],[1M Return vs Nifty]]-AVERAGE(Table2[1M Return vs Nifty]))/_xlfn.STDEV.P(Table2[1M Return vs Nifty])</f>
        <v>-0.64388496268196693</v>
      </c>
      <c r="K512">
        <v>-11.700442303989</v>
      </c>
      <c r="L512">
        <f>(Table2[[#This Row],[6M Return vs Nifty]]-AVERAGE(Table2[6M Return vs Nifty]))/_xlfn.STDEV.P(Table2[6M Return vs Nifty])</f>
        <v>-0.59210335561977312</v>
      </c>
      <c r="M512">
        <v>-2.3338382381075702</v>
      </c>
      <c r="N512">
        <f>(Table2[[#This Row],[1W Return vs Nifty]]-AVERAGE(Table2[1W Return vs Nifty]))/_xlfn.STDEV.P(Table2[1W Return vs Nifty])</f>
        <v>-0.75056676956181201</v>
      </c>
      <c r="O512">
        <v>1051.5999999999999</v>
      </c>
      <c r="P512">
        <v>1009.49075487538</v>
      </c>
      <c r="Q512">
        <v>930.32013698604101</v>
      </c>
      <c r="R512">
        <v>38.948601237344</v>
      </c>
      <c r="S512" s="2">
        <f>(Table2[[#This Row],[Close Price]]-Table2[[#This Row],[20D EMA]])/Table2[[#This Row],[20D EMA]]</f>
        <v>-2.4961962723469001E-2</v>
      </c>
      <c r="T512" s="2">
        <f>(Table2[[#This Row],[Close Price]]-Table2[[#This Row],[50D EMA]])/Table2[[#This Row],[50D EMA]]</f>
        <v>1.5710143998869667E-2</v>
      </c>
      <c r="U512" s="2">
        <f>(Table2[[#This Row],[Close Price]]-Table2[[#This Row],[200D EMA]])/Table2[[#This Row],[200D EMA]]</f>
        <v>0.10214748583409926</v>
      </c>
      <c r="V512">
        <v>1.0043796643409399</v>
      </c>
      <c r="W512">
        <v>1003.05</v>
      </c>
      <c r="X512">
        <v>1030</v>
      </c>
      <c r="Y512">
        <v>1008.3</v>
      </c>
      <c r="Z512">
        <v>1095.95</v>
      </c>
      <c r="AA512">
        <v>1008.3</v>
      </c>
      <c r="AB512">
        <v>1057.2</v>
      </c>
      <c r="AC512" s="2">
        <f>(Table2[[#This Row],[Close Price]]/Table2[[#This Row],[Day Low]])-1</f>
        <v>2.2232191814964386E-2</v>
      </c>
      <c r="AD512" s="2">
        <f>(Table2[[#This Row],[Day High]]/Table2[[#This Row],[Close Price]])-1</f>
        <v>4.5350368166967581E-3</v>
      </c>
      <c r="AE512" s="2">
        <f>(Table2[[#This Row],[Close Price]]/Table2[[#This Row],[Current Week Low]])-1</f>
        <v>1.6909649905781921E-2</v>
      </c>
      <c r="AF512" s="2">
        <f>(Table2[[#This Row],[Current Week High]]/Table2[[#This Row],[Close Price]])-1</f>
        <v>6.8854537475008692E-2</v>
      </c>
      <c r="AG512" s="2">
        <f>(Table2[[#This Row],[Close Price]]/Table2[[#This Row],[Current Month Low]])-1</f>
        <v>1.6909649905781921E-2</v>
      </c>
      <c r="AH512" s="2">
        <f>(Table2[[#This Row],[Current Month High]]/Table2[[#This Row],[Close Price]])-1</f>
        <v>3.1062564002535931E-2</v>
      </c>
      <c r="AI512">
        <v>16.545569805432201</v>
      </c>
      <c r="AJ512">
        <v>32.0221463979913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0.12</v>
      </c>
      <c r="AM512" t="s">
        <v>10296</v>
      </c>
      <c r="AN512">
        <v>-6.67</v>
      </c>
      <c r="AO512" t="s">
        <v>10295</v>
      </c>
      <c r="AP512">
        <v>4.0655001590389997E-2</v>
      </c>
      <c r="AQ512">
        <f>(Table2[[#This Row],[Sharpe Ratio]]-AVERAGE(Table2[Sharpe Ratio]))/_xlfn.STDEV.P(Table2[Sharpe Ratio])</f>
        <v>-0.17699043009267834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-2.7521292412463847</v>
      </c>
      <c r="AS512">
        <f>_xlfn.RANK.AVG(Table2[[#This Row],[1Y Return vs Nifty Z-Score]],Table2[1Y Return vs Nifty Z-Score])</f>
        <v>531</v>
      </c>
      <c r="AT512">
        <f>_xlfn.RANK.AVG(Table2[[#This Row],[6M Return vs Nifty Z-Score]],Table2[6M Return vs Nifty Z-Score])</f>
        <v>519</v>
      </c>
      <c r="AU512">
        <f>_xlfn.RANK.AVG(Table2[[#This Row],[Sharpe Ratio Z-Score]],Table2[Sharpe Ratio Z-Score])</f>
        <v>384</v>
      </c>
      <c r="AV512">
        <f>(Table2[[#This Row],[Rank 1Y]]+Table2[[#This Row],[Rank 6M]]+Table2[[#This Row],[Rank Sharpe]])/3</f>
        <v>478</v>
      </c>
    </row>
    <row r="513" spans="1:48" x14ac:dyDescent="0.3">
      <c r="A513" t="s">
        <v>2116</v>
      </c>
      <c r="B513" t="s">
        <v>2117</v>
      </c>
      <c r="C513" t="s">
        <v>10254</v>
      </c>
      <c r="D513" t="s">
        <v>270</v>
      </c>
      <c r="E513">
        <v>2798.2770165000002</v>
      </c>
      <c r="F513">
        <v>969.3</v>
      </c>
      <c r="G513">
        <v>-26.815199019870001</v>
      </c>
      <c r="H513">
        <f>(Table2[[#This Row],[1Y Return vs Nifty]]-AVERAGE(Table2[1Y Return vs Nifty]))/_xlfn.STDEV.P(Table2[1Y Return vs Nifty])</f>
        <v>-0.90333000767683302</v>
      </c>
      <c r="I513">
        <v>22.184342826142</v>
      </c>
      <c r="J513">
        <f>(Table2[[#This Row],[1M Return vs Nifty]]-AVERAGE(Table2[1M Return vs Nifty]))/_xlfn.STDEV.P(Table2[1M Return vs Nifty])</f>
        <v>1.9924417750474095</v>
      </c>
      <c r="K513">
        <v>4.8552603415016797</v>
      </c>
      <c r="L513">
        <f>(Table2[[#This Row],[6M Return vs Nifty]]-AVERAGE(Table2[6M Return vs Nifty]))/_xlfn.STDEV.P(Table2[6M Return vs Nifty])</f>
        <v>-2.3565717485560949E-2</v>
      </c>
      <c r="M513">
        <v>5.4367204692732498</v>
      </c>
      <c r="N513">
        <f>(Table2[[#This Row],[1W Return vs Nifty]]-AVERAGE(Table2[1W Return vs Nifty]))/_xlfn.STDEV.P(Table2[1W Return vs Nifty])</f>
        <v>0.9096841911050827</v>
      </c>
      <c r="O513">
        <v>879.9</v>
      </c>
      <c r="P513">
        <v>833.63942218723605</v>
      </c>
      <c r="Q513">
        <v>827.22780315524801</v>
      </c>
      <c r="R513">
        <v>75.892076663770197</v>
      </c>
      <c r="S513" s="2">
        <f>(Table2[[#This Row],[Close Price]]-Table2[[#This Row],[20D EMA]])/Table2[[#This Row],[20D EMA]]</f>
        <v>0.10160245482441184</v>
      </c>
      <c r="T513" s="2">
        <f>(Table2[[#This Row],[Close Price]]-Table2[[#This Row],[50D EMA]])/Table2[[#This Row],[50D EMA]]</f>
        <v>0.16273292049556462</v>
      </c>
      <c r="U513" s="2">
        <f>(Table2[[#This Row],[Close Price]]-Table2[[#This Row],[200D EMA]])/Table2[[#This Row],[200D EMA]]</f>
        <v>0.17174494897639325</v>
      </c>
      <c r="V513">
        <v>1.90771802251489</v>
      </c>
      <c r="W513">
        <v>945.65</v>
      </c>
      <c r="X513">
        <v>968.05</v>
      </c>
      <c r="Y513">
        <v>872.15</v>
      </c>
      <c r="Z513">
        <v>998.9</v>
      </c>
      <c r="AA513">
        <v>951.85</v>
      </c>
      <c r="AB513">
        <v>996</v>
      </c>
      <c r="AC513" s="2">
        <f>(Table2[[#This Row],[Close Price]]/Table2[[#This Row],[Day Low]])-1</f>
        <v>2.5009252894834244E-2</v>
      </c>
      <c r="AD513" s="2">
        <f>(Table2[[#This Row],[Day High]]/Table2[[#This Row],[Close Price]])-1</f>
        <v>-1.2895904260806779E-3</v>
      </c>
      <c r="AE513" s="2">
        <f>(Table2[[#This Row],[Close Price]]/Table2[[#This Row],[Current Week Low]])-1</f>
        <v>0.1113913890959124</v>
      </c>
      <c r="AF513" s="2">
        <f>(Table2[[#This Row],[Current Week High]]/Table2[[#This Row],[Close Price]])-1</f>
        <v>3.0537501289590541E-2</v>
      </c>
      <c r="AG513" s="2">
        <f>(Table2[[#This Row],[Close Price]]/Table2[[#This Row],[Current Month Low]])-1</f>
        <v>1.8332720491674115E-2</v>
      </c>
      <c r="AH513" s="2">
        <f>(Table2[[#This Row],[Current Month High]]/Table2[[#This Row],[Close Price]])-1</f>
        <v>2.7545651501083235E-2</v>
      </c>
      <c r="AI513">
        <v>12.452285154235</v>
      </c>
      <c r="AJ513">
        <v>46.574928171782801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0.13</v>
      </c>
      <c r="AM513" t="s">
        <v>10296</v>
      </c>
      <c r="AN513">
        <v>13.81</v>
      </c>
      <c r="AO513" t="s">
        <v>10296</v>
      </c>
      <c r="AP513">
        <v>1.9250124217484E-2</v>
      </c>
      <c r="AQ513">
        <f>(Table2[[#This Row],[Sharpe Ratio]]-AVERAGE(Table2[Sharpe Ratio]))/_xlfn.STDEV.P(Table2[Sharpe Ratio])</f>
        <v>-0.42445057542529702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1.5507796655648012</v>
      </c>
      <c r="AS513">
        <f>_xlfn.RANK.AVG(Table2[[#This Row],[1Y Return vs Nifty Z-Score]],Table2[1Y Return vs Nifty Z-Score])</f>
        <v>647</v>
      </c>
      <c r="AT513">
        <f>_xlfn.RANK.AVG(Table2[[#This Row],[6M Return vs Nifty Z-Score]],Table2[6M Return vs Nifty Z-Score])</f>
        <v>332</v>
      </c>
      <c r="AU513">
        <f>_xlfn.RANK.AVG(Table2[[#This Row],[Sharpe Ratio Z-Score]],Table2[Sharpe Ratio Z-Score])</f>
        <v>457</v>
      </c>
      <c r="AV513">
        <f>(Table2[[#This Row],[Rank 1Y]]+Table2[[#This Row],[Rank 6M]]+Table2[[#This Row],[Rank Sharpe]])/3</f>
        <v>478.66666666666669</v>
      </c>
    </row>
    <row r="514" spans="1:48" x14ac:dyDescent="0.3">
      <c r="A514" t="s">
        <v>525</v>
      </c>
      <c r="B514" t="s">
        <v>526</v>
      </c>
      <c r="C514" t="s">
        <v>10256</v>
      </c>
      <c r="D514" t="s">
        <v>201</v>
      </c>
      <c r="E514">
        <v>39443.206776909901</v>
      </c>
      <c r="F514">
        <v>672.55</v>
      </c>
      <c r="G514">
        <v>-8.1379727893425606</v>
      </c>
      <c r="H514">
        <f>(Table2[[#This Row],[1Y Return vs Nifty]]-AVERAGE(Table2[1Y Return vs Nifty]))/_xlfn.STDEV.P(Table2[1Y Return vs Nifty])</f>
        <v>-0.64114666423969802</v>
      </c>
      <c r="I514">
        <v>1.8948649597532901</v>
      </c>
      <c r="J514">
        <f>(Table2[[#This Row],[1M Return vs Nifty]]-AVERAGE(Table2[1M Return vs Nifty]))/_xlfn.STDEV.P(Table2[1M Return vs Nifty])</f>
        <v>-1.3229819326129927E-2</v>
      </c>
      <c r="K514">
        <v>-8.3899415876480408</v>
      </c>
      <c r="L514">
        <f>(Table2[[#This Row],[6M Return vs Nifty]]-AVERAGE(Table2[6M Return vs Nifty]))/_xlfn.STDEV.P(Table2[6M Return vs Nifty])</f>
        <v>-0.47841779973533277</v>
      </c>
      <c r="M514">
        <v>-5.0817886067661</v>
      </c>
      <c r="N514">
        <f>(Table2[[#This Row],[1W Return vs Nifty]]-AVERAGE(Table2[1W Return vs Nifty]))/_xlfn.STDEV.P(Table2[1W Return vs Nifty])</f>
        <v>-1.3376915068212847</v>
      </c>
      <c r="O514">
        <v>685.13</v>
      </c>
      <c r="P514">
        <v>670.49029437460695</v>
      </c>
      <c r="Q514">
        <v>628.73261719866503</v>
      </c>
      <c r="R514">
        <v>35.488216533739099</v>
      </c>
      <c r="S514" s="2">
        <f>(Table2[[#This Row],[Close Price]]-Table2[[#This Row],[20D EMA]])/Table2[[#This Row],[20D EMA]]</f>
        <v>-1.8361478843431235E-2</v>
      </c>
      <c r="T514" s="2">
        <f>(Table2[[#This Row],[Close Price]]-Table2[[#This Row],[50D EMA]])/Table2[[#This Row],[50D EMA]]</f>
        <v>3.0719395085564622E-3</v>
      </c>
      <c r="U514" s="2">
        <f>(Table2[[#This Row],[Close Price]]-Table2[[#This Row],[200D EMA]])/Table2[[#This Row],[200D EMA]]</f>
        <v>6.9691601171519374E-2</v>
      </c>
      <c r="V514">
        <v>0.80223794709705798</v>
      </c>
      <c r="W514">
        <v>663.4</v>
      </c>
      <c r="X514">
        <v>680</v>
      </c>
      <c r="Y514">
        <v>666.65</v>
      </c>
      <c r="Z514">
        <v>703</v>
      </c>
      <c r="AA514">
        <v>668.25</v>
      </c>
      <c r="AB514">
        <v>683.1</v>
      </c>
      <c r="AC514" s="2">
        <f>(Table2[[#This Row],[Close Price]]/Table2[[#This Row],[Day Low]])-1</f>
        <v>1.3792583659933744E-2</v>
      </c>
      <c r="AD514" s="2">
        <f>(Table2[[#This Row],[Day High]]/Table2[[#This Row],[Close Price]])-1</f>
        <v>1.1077243327633601E-2</v>
      </c>
      <c r="AE514" s="2">
        <f>(Table2[[#This Row],[Close Price]]/Table2[[#This Row],[Current Week Low]])-1</f>
        <v>8.8502212555312543E-3</v>
      </c>
      <c r="AF514" s="2">
        <f>(Table2[[#This Row],[Current Week High]]/Table2[[#This Row],[Close Price]])-1</f>
        <v>4.5275444204891935E-2</v>
      </c>
      <c r="AG514" s="2">
        <f>(Table2[[#This Row],[Close Price]]/Table2[[#This Row],[Current Month Low]])-1</f>
        <v>6.4347175458285832E-3</v>
      </c>
      <c r="AH514" s="2">
        <f>(Table2[[#This Row],[Current Month High]]/Table2[[#This Row],[Close Price]])-1</f>
        <v>1.568656605456864E-2</v>
      </c>
      <c r="AI514">
        <v>13.6718459594082</v>
      </c>
      <c r="AJ514">
        <v>37.789387420610502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</v>
      </c>
      <c r="AM514" t="s">
        <v>10297</v>
      </c>
      <c r="AN514">
        <v>-7.29</v>
      </c>
      <c r="AO514" t="s">
        <v>10295</v>
      </c>
      <c r="AP514">
        <v>3.5315574221305997E-2</v>
      </c>
      <c r="AQ514">
        <f>(Table2[[#This Row],[Sharpe Ratio]]-AVERAGE(Table2[Sharpe Ratio]))/_xlfn.STDEV.P(Table2[Sharpe Ratio])</f>
        <v>-0.23871914031733801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-2.7092049304397836</v>
      </c>
      <c r="AS514">
        <f>_xlfn.RANK.AVG(Table2[[#This Row],[1Y Return vs Nifty Z-Score]],Table2[1Y Return vs Nifty Z-Score])</f>
        <v>554</v>
      </c>
      <c r="AT514">
        <f>_xlfn.RANK.AVG(Table2[[#This Row],[6M Return vs Nifty Z-Score]],Table2[6M Return vs Nifty Z-Score])</f>
        <v>486</v>
      </c>
      <c r="AU514">
        <f>_xlfn.RANK.AVG(Table2[[#This Row],[Sharpe Ratio Z-Score]],Table2[Sharpe Ratio Z-Score])</f>
        <v>397</v>
      </c>
      <c r="AV514">
        <f>(Table2[[#This Row],[Rank 1Y]]+Table2[[#This Row],[Rank 6M]]+Table2[[#This Row],[Rank Sharpe]])/3</f>
        <v>479</v>
      </c>
    </row>
    <row r="515" spans="1:48" x14ac:dyDescent="0.3">
      <c r="A515" t="s">
        <v>1521</v>
      </c>
      <c r="B515" t="s">
        <v>1522</v>
      </c>
      <c r="C515" t="s">
        <v>10260</v>
      </c>
      <c r="D515" t="s">
        <v>133</v>
      </c>
      <c r="E515">
        <v>6463.9967304000002</v>
      </c>
      <c r="F515">
        <v>917.4</v>
      </c>
      <c r="G515">
        <v>3.20951214290465</v>
      </c>
      <c r="H515">
        <f>(Table2[[#This Row],[1Y Return vs Nifty]]-AVERAGE(Table2[1Y Return vs Nifty]))/_xlfn.STDEV.P(Table2[1Y Return vs Nifty])</f>
        <v>-0.48185526291393121</v>
      </c>
      <c r="I515">
        <v>-3.9969555545853002</v>
      </c>
      <c r="J515">
        <f>(Table2[[#This Row],[1M Return vs Nifty]]-AVERAGE(Table2[1M Return vs Nifty]))/_xlfn.STDEV.P(Table2[1M Return vs Nifty])</f>
        <v>-0.59565274428134496</v>
      </c>
      <c r="K515">
        <v>-8.5160437716240196</v>
      </c>
      <c r="L515">
        <f>(Table2[[#This Row],[6M Return vs Nifty]]-AVERAGE(Table2[6M Return vs Nifty]))/_xlfn.STDEV.P(Table2[6M Return vs Nifty])</f>
        <v>-0.48274826153308659</v>
      </c>
      <c r="M515">
        <v>0.51860135892136905</v>
      </c>
      <c r="N515">
        <f>(Table2[[#This Row],[1W Return vs Nifty]]-AVERAGE(Table2[1W Return vs Nifty]))/_xlfn.STDEV.P(Table2[1W Return vs Nifty])</f>
        <v>-0.14111695268914021</v>
      </c>
      <c r="O515">
        <v>921.45</v>
      </c>
      <c r="P515">
        <v>910.70648216055201</v>
      </c>
      <c r="Q515">
        <v>839.96332845496499</v>
      </c>
      <c r="R515">
        <v>47.536226853461898</v>
      </c>
      <c r="S515" s="2">
        <f>(Table2[[#This Row],[Close Price]]-Table2[[#This Row],[20D EMA]])/Table2[[#This Row],[20D EMA]]</f>
        <v>-4.3952466221716512E-3</v>
      </c>
      <c r="T515" s="2">
        <f>(Table2[[#This Row],[Close Price]]-Table2[[#This Row],[50D EMA]])/Table2[[#This Row],[50D EMA]]</f>
        <v>7.3498080562337947E-3</v>
      </c>
      <c r="U515" s="2">
        <f>(Table2[[#This Row],[Close Price]]-Table2[[#This Row],[200D EMA]])/Table2[[#This Row],[200D EMA]]</f>
        <v>9.2190538469664615E-2</v>
      </c>
      <c r="V515">
        <v>0.56914648440656401</v>
      </c>
      <c r="W515">
        <v>903.5</v>
      </c>
      <c r="X515">
        <v>925</v>
      </c>
      <c r="Y515">
        <v>915.15</v>
      </c>
      <c r="Z515">
        <v>948.35</v>
      </c>
      <c r="AA515">
        <v>915.15</v>
      </c>
      <c r="AB515">
        <v>939.95</v>
      </c>
      <c r="AC515" s="2">
        <f>(Table2[[#This Row],[Close Price]]/Table2[[#This Row],[Day Low]])-1</f>
        <v>1.538461538461533E-2</v>
      </c>
      <c r="AD515" s="2">
        <f>(Table2[[#This Row],[Day High]]/Table2[[#This Row],[Close Price]])-1</f>
        <v>8.2842816655765983E-3</v>
      </c>
      <c r="AE515" s="2">
        <f>(Table2[[#This Row],[Close Price]]/Table2[[#This Row],[Current Week Low]])-1</f>
        <v>2.4586133420749778E-3</v>
      </c>
      <c r="AF515" s="2">
        <f>(Table2[[#This Row],[Current Week High]]/Table2[[#This Row],[Close Price]])-1</f>
        <v>3.3736647045999657E-2</v>
      </c>
      <c r="AG515" s="2">
        <f>(Table2[[#This Row],[Close Price]]/Table2[[#This Row],[Current Month Low]])-1</f>
        <v>2.4586133420749778E-3</v>
      </c>
      <c r="AH515" s="2">
        <f>(Table2[[#This Row],[Current Month High]]/Table2[[#This Row],[Close Price]])-1</f>
        <v>2.4580335731414937E-2</v>
      </c>
      <c r="AI515">
        <v>9.3307172443863209</v>
      </c>
      <c r="AJ515">
        <v>48.916484051619101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-0.05</v>
      </c>
      <c r="AM515" t="s">
        <v>10295</v>
      </c>
      <c r="AN515">
        <v>-3.24</v>
      </c>
      <c r="AO515" t="s">
        <v>10295</v>
      </c>
      <c r="AP515">
        <v>1.4709767602511E-2</v>
      </c>
      <c r="AQ515">
        <f>(Table2[[#This Row],[Sharpe Ratio]]-AVERAGE(Table2[Sharpe Ratio]))/_xlfn.STDEV.P(Table2[Sharpe Ratio])</f>
        <v>-0.47694128995867335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-2.1783145113761764</v>
      </c>
      <c r="AS515">
        <f>_xlfn.RANK.AVG(Table2[[#This Row],[1Y Return vs Nifty Z-Score]],Table2[1Y Return vs Nifty Z-Score])</f>
        <v>476</v>
      </c>
      <c r="AT515">
        <f>_xlfn.RANK.AVG(Table2[[#This Row],[6M Return vs Nifty Z-Score]],Table2[6M Return vs Nifty Z-Score])</f>
        <v>488</v>
      </c>
      <c r="AU515">
        <f>_xlfn.RANK.AVG(Table2[[#This Row],[Sharpe Ratio Z-Score]],Table2[Sharpe Ratio Z-Score])</f>
        <v>473</v>
      </c>
      <c r="AV515">
        <f>(Table2[[#This Row],[Rank 1Y]]+Table2[[#This Row],[Rank 6M]]+Table2[[#This Row],[Rank Sharpe]])/3</f>
        <v>479</v>
      </c>
    </row>
    <row r="516" spans="1:48" x14ac:dyDescent="0.3">
      <c r="A516" t="s">
        <v>1554</v>
      </c>
      <c r="B516" t="s">
        <v>1555</v>
      </c>
      <c r="C516" t="s">
        <v>10252</v>
      </c>
      <c r="D516" t="s">
        <v>521</v>
      </c>
      <c r="E516">
        <v>6192.4671285750001</v>
      </c>
      <c r="F516">
        <v>300.95</v>
      </c>
      <c r="G516">
        <v>-1.08016714586634</v>
      </c>
      <c r="H516">
        <f>(Table2[[#This Row],[1Y Return vs Nifty]]-AVERAGE(Table2[1Y Return vs Nifty]))/_xlfn.STDEV.P(Table2[1Y Return vs Nifty])</f>
        <v>-0.54207204480227955</v>
      </c>
      <c r="I516">
        <v>-2.7682712352246899</v>
      </c>
      <c r="J516">
        <f>(Table2[[#This Row],[1M Return vs Nifty]]-AVERAGE(Table2[1M Return vs Nifty]))/_xlfn.STDEV.P(Table2[1M Return vs Nifty])</f>
        <v>-0.47419386524946255</v>
      </c>
      <c r="K516">
        <v>-37.189526252469001</v>
      </c>
      <c r="L516">
        <f>(Table2[[#This Row],[6M Return vs Nifty]]-AVERAGE(Table2[6M Return vs Nifty]))/_xlfn.STDEV.P(Table2[6M Return vs Nifty])</f>
        <v>-1.4674212987226329</v>
      </c>
      <c r="M516">
        <v>-2.8218804022302701</v>
      </c>
      <c r="N516">
        <f>(Table2[[#This Row],[1W Return vs Nifty]]-AVERAGE(Table2[1W Return vs Nifty]))/_xlfn.STDEV.P(Table2[1W Return vs Nifty])</f>
        <v>-0.85484144302396992</v>
      </c>
      <c r="O516">
        <v>305.32</v>
      </c>
      <c r="P516">
        <v>309.41235733847998</v>
      </c>
      <c r="Q516">
        <v>317.78841903556599</v>
      </c>
      <c r="R516">
        <v>40.869301145724002</v>
      </c>
      <c r="S516" s="2">
        <f>(Table2[[#This Row],[Close Price]]-Table2[[#This Row],[20D EMA]])/Table2[[#This Row],[20D EMA]]</f>
        <v>-1.4312852089610915E-2</v>
      </c>
      <c r="T516" s="2">
        <f>(Table2[[#This Row],[Close Price]]-Table2[[#This Row],[50D EMA]])/Table2[[#This Row],[50D EMA]]</f>
        <v>-2.7349771713295341E-2</v>
      </c>
      <c r="U516" s="2">
        <f>(Table2[[#This Row],[Close Price]]-Table2[[#This Row],[200D EMA]])/Table2[[#This Row],[200D EMA]]</f>
        <v>-5.2986257607082581E-2</v>
      </c>
      <c r="V516">
        <v>0.88199622065052297</v>
      </c>
      <c r="W516">
        <v>294</v>
      </c>
      <c r="X516">
        <v>301.5</v>
      </c>
      <c r="Y516">
        <v>296.5</v>
      </c>
      <c r="Z516">
        <v>309.89999999999998</v>
      </c>
      <c r="AA516">
        <v>299</v>
      </c>
      <c r="AB516">
        <v>306</v>
      </c>
      <c r="AC516" s="2">
        <f>(Table2[[#This Row],[Close Price]]/Table2[[#This Row],[Day Low]])-1</f>
        <v>2.3639455782312968E-2</v>
      </c>
      <c r="AD516" s="2">
        <f>(Table2[[#This Row],[Day High]]/Table2[[#This Row],[Close Price]])-1</f>
        <v>1.8275461040040408E-3</v>
      </c>
      <c r="AE516" s="2">
        <f>(Table2[[#This Row],[Close Price]]/Table2[[#This Row],[Current Week Low]])-1</f>
        <v>1.5008431703203984E-2</v>
      </c>
      <c r="AF516" s="2">
        <f>(Table2[[#This Row],[Current Week High]]/Table2[[#This Row],[Close Price]])-1</f>
        <v>2.973915932879212E-2</v>
      </c>
      <c r="AG516" s="2">
        <f>(Table2[[#This Row],[Close Price]]/Table2[[#This Row],[Current Month Low]])-1</f>
        <v>6.5217391304346339E-3</v>
      </c>
      <c r="AH516" s="2">
        <f>(Table2[[#This Row],[Current Month High]]/Table2[[#This Row],[Close Price]])-1</f>
        <v>1.67801960458549E-2</v>
      </c>
      <c r="AI516">
        <v>34.666888187406499</v>
      </c>
      <c r="AJ516">
        <v>28.063829787233999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-0.16</v>
      </c>
      <c r="AM516" t="s">
        <v>10295</v>
      </c>
      <c r="AN516">
        <v>-0.69</v>
      </c>
      <c r="AO516" t="s">
        <v>10295</v>
      </c>
      <c r="AP516">
        <v>9.4992501581650998E-2</v>
      </c>
      <c r="AQ516">
        <f>(Table2[[#This Row],[Sharpe Ratio]]-AVERAGE(Table2[Sharpe Ratio]))/_xlfn.STDEV.P(Table2[Sharpe Ratio])</f>
        <v>0.45120123905786952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504</v>
      </c>
      <c r="AT516">
        <f>_xlfn.RANK.AVG(Table2[[#This Row],[6M Return vs Nifty Z-Score]],Table2[6M Return vs Nifty Z-Score])</f>
        <v>710</v>
      </c>
      <c r="AU516">
        <f>_xlfn.RANK.AVG(Table2[[#This Row],[Sharpe Ratio Z-Score]],Table2[Sharpe Ratio Z-Score])</f>
        <v>223</v>
      </c>
      <c r="AV516">
        <f>(Table2[[#This Row],[Rank 1Y]]+Table2[[#This Row],[Rank 6M]]+Table2[[#This Row],[Rank Sharpe]])/3</f>
        <v>479</v>
      </c>
    </row>
    <row r="517" spans="1:48" x14ac:dyDescent="0.3">
      <c r="A517" t="s">
        <v>1613</v>
      </c>
      <c r="B517" t="s">
        <v>1614</v>
      </c>
      <c r="C517" t="s">
        <v>10260</v>
      </c>
      <c r="D517" t="s">
        <v>1159</v>
      </c>
      <c r="E517">
        <v>5490.7553317499996</v>
      </c>
      <c r="F517">
        <v>3275.55</v>
      </c>
      <c r="G517">
        <v>25.0426416800778</v>
      </c>
      <c r="H517">
        <f>(Table2[[#This Row],[1Y Return vs Nifty]]-AVERAGE(Table2[1Y Return vs Nifty]))/_xlfn.STDEV.P(Table2[1Y Return vs Nifty])</f>
        <v>-0.17537062600377093</v>
      </c>
      <c r="I517">
        <v>15.1354793327219</v>
      </c>
      <c r="J517">
        <f>(Table2[[#This Row],[1M Return vs Nifty]]-AVERAGE(Table2[1M Return vs Nifty]))/_xlfn.STDEV.P(Table2[1M Return vs Nifty])</f>
        <v>1.2956419177780574</v>
      </c>
      <c r="K517">
        <v>-4.6461810368315497</v>
      </c>
      <c r="L517">
        <f>(Table2[[#This Row],[6M Return vs Nifty]]-AVERAGE(Table2[6M Return vs Nifty]))/_xlfn.STDEV.P(Table2[6M Return vs Nifty])</f>
        <v>-0.34985371357853162</v>
      </c>
      <c r="M517">
        <v>4.3393892647232599</v>
      </c>
      <c r="N517">
        <f>(Table2[[#This Row],[1W Return vs Nifty]]-AVERAGE(Table2[1W Return vs Nifty]))/_xlfn.STDEV.P(Table2[1W Return vs Nifty])</f>
        <v>0.6752293397707233</v>
      </c>
      <c r="O517">
        <v>3173.72</v>
      </c>
      <c r="P517">
        <v>3079.0788715080698</v>
      </c>
      <c r="Q517">
        <v>2944.6144816585002</v>
      </c>
      <c r="R517">
        <v>53.583317110018299</v>
      </c>
      <c r="S517" s="2">
        <f>(Table2[[#This Row],[Close Price]]-Table2[[#This Row],[20D EMA]])/Table2[[#This Row],[20D EMA]]</f>
        <v>3.2085376151645507E-2</v>
      </c>
      <c r="T517" s="2">
        <f>(Table2[[#This Row],[Close Price]]-Table2[[#This Row],[50D EMA]])/Table2[[#This Row],[50D EMA]]</f>
        <v>6.3808410466505136E-2</v>
      </c>
      <c r="U517" s="2">
        <f>(Table2[[#This Row],[Close Price]]-Table2[[#This Row],[200D EMA]])/Table2[[#This Row],[200D EMA]]</f>
        <v>0.11238670474618689</v>
      </c>
      <c r="V517">
        <v>2.6532566635390098</v>
      </c>
      <c r="W517">
        <v>3167.55</v>
      </c>
      <c r="X517">
        <v>3275.55</v>
      </c>
      <c r="Y517">
        <v>3240</v>
      </c>
      <c r="Z517">
        <v>3586</v>
      </c>
      <c r="AA517">
        <v>3240</v>
      </c>
      <c r="AB517">
        <v>3456</v>
      </c>
      <c r="AC517" s="2">
        <f>(Table2[[#This Row],[Close Price]]/Table2[[#This Row],[Day Low]])-1</f>
        <v>3.4095752237533805E-2</v>
      </c>
      <c r="AD517" s="2">
        <f>(Table2[[#This Row],[Day High]]/Table2[[#This Row],[Close Price]])-1</f>
        <v>0</v>
      </c>
      <c r="AE517" s="2">
        <f>(Table2[[#This Row],[Close Price]]/Table2[[#This Row],[Current Week Low]])-1</f>
        <v>1.0972222222222383E-2</v>
      </c>
      <c r="AF517" s="2">
        <f>(Table2[[#This Row],[Current Week High]]/Table2[[#This Row],[Close Price]])-1</f>
        <v>9.4777976217734317E-2</v>
      </c>
      <c r="AG517" s="2">
        <f>(Table2[[#This Row],[Close Price]]/Table2[[#This Row],[Current Month Low]])-1</f>
        <v>1.0972222222222383E-2</v>
      </c>
      <c r="AH517" s="2">
        <f>(Table2[[#This Row],[Current Month High]]/Table2[[#This Row],[Close Price]])-1</f>
        <v>5.508998488803396E-2</v>
      </c>
      <c r="AI517">
        <v>12.958129169147099</v>
      </c>
      <c r="AJ517">
        <v>50.247695059859602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</v>
      </c>
      <c r="AM517">
        <v>0</v>
      </c>
      <c r="AN517">
        <v>14.44</v>
      </c>
      <c r="AO517" t="s">
        <v>10296</v>
      </c>
      <c r="AP517">
        <v>-5.3173938381782998E-2</v>
      </c>
      <c r="AQ517">
        <f>(Table2[[#This Row],[Sharpe Ratio]]-AVERAGE(Table2[Sharpe Ratio]))/_xlfn.STDEV.P(Table2[Sharpe Ratio])</f>
        <v>-1.261739607460528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0.18390731050595016</v>
      </c>
      <c r="AS517">
        <f>_xlfn.RANK.AVG(Table2[[#This Row],[1Y Return vs Nifty Z-Score]],Table2[1Y Return vs Nifty Z-Score])</f>
        <v>338</v>
      </c>
      <c r="AT517">
        <f>_xlfn.RANK.AVG(Table2[[#This Row],[6M Return vs Nifty Z-Score]],Table2[6M Return vs Nifty Z-Score])</f>
        <v>440</v>
      </c>
      <c r="AU517">
        <f>_xlfn.RANK.AVG(Table2[[#This Row],[Sharpe Ratio Z-Score]],Table2[Sharpe Ratio Z-Score])</f>
        <v>659</v>
      </c>
      <c r="AV517">
        <f>(Table2[[#This Row],[Rank 1Y]]+Table2[[#This Row],[Rank 6M]]+Table2[[#This Row],[Rank Sharpe]])/3</f>
        <v>479</v>
      </c>
    </row>
    <row r="518" spans="1:48" x14ac:dyDescent="0.3">
      <c r="A518" t="s">
        <v>69</v>
      </c>
      <c r="B518" t="s">
        <v>70</v>
      </c>
      <c r="C518" t="s">
        <v>10252</v>
      </c>
      <c r="D518" t="s">
        <v>24</v>
      </c>
      <c r="E518">
        <v>362372.05000181001</v>
      </c>
      <c r="F518">
        <v>1172.3</v>
      </c>
      <c r="G518">
        <v>-4.6157291438198298</v>
      </c>
      <c r="H518">
        <f>(Table2[[#This Row],[1Y Return vs Nifty]]-AVERAGE(Table2[1Y Return vs Nifty]))/_xlfn.STDEV.P(Table2[1Y Return vs Nifty])</f>
        <v>-0.59170283334183382</v>
      </c>
      <c r="I518">
        <v>-11.4149252292297</v>
      </c>
      <c r="J518">
        <f>(Table2[[#This Row],[1M Return vs Nifty]]-AVERAGE(Table2[1M Return vs Nifty]))/_xlfn.STDEV.P(Table2[1M Return vs Nifty])</f>
        <v>-1.3289397791835749</v>
      </c>
      <c r="K518">
        <v>-7.1503285307947904</v>
      </c>
      <c r="L518">
        <f>(Table2[[#This Row],[6M Return vs Nifty]]-AVERAGE(Table2[6M Return vs Nifty]))/_xlfn.STDEV.P(Table2[6M Return vs Nifty])</f>
        <v>-0.43584837851323577</v>
      </c>
      <c r="M518">
        <v>-4.8889660950415204</v>
      </c>
      <c r="N518">
        <f>(Table2[[#This Row],[1W Return vs Nifty]]-AVERAGE(Table2[1W Return vs Nifty]))/_xlfn.STDEV.P(Table2[1W Return vs Nifty])</f>
        <v>-1.2964932130583329</v>
      </c>
      <c r="O518">
        <v>1226.8599999999999</v>
      </c>
      <c r="P518">
        <v>1216.155046588</v>
      </c>
      <c r="Q518">
        <v>1118.7138381247</v>
      </c>
      <c r="R518">
        <v>20.499449159862198</v>
      </c>
      <c r="S518" s="2">
        <f>(Table2[[#This Row],[Close Price]]-Table2[[#This Row],[20D EMA]])/Table2[[#This Row],[20D EMA]]</f>
        <v>-4.4471251813572817E-2</v>
      </c>
      <c r="T518" s="2">
        <f>(Table2[[#This Row],[Close Price]]-Table2[[#This Row],[50D EMA]])/Table2[[#This Row],[50D EMA]]</f>
        <v>-3.6060407520437598E-2</v>
      </c>
      <c r="U518" s="2">
        <f>(Table2[[#This Row],[Close Price]]-Table2[[#This Row],[200D EMA]])/Table2[[#This Row],[200D EMA]]</f>
        <v>4.7899793538914652E-2</v>
      </c>
      <c r="V518">
        <v>1.29683194618157</v>
      </c>
      <c r="W518">
        <v>1157.2</v>
      </c>
      <c r="X518">
        <v>1167.8</v>
      </c>
      <c r="Y518">
        <v>1154</v>
      </c>
      <c r="Z518">
        <v>1194.5999999999999</v>
      </c>
      <c r="AA518">
        <v>1165.45</v>
      </c>
      <c r="AB518">
        <v>1175.6500000000001</v>
      </c>
      <c r="AC518" s="2">
        <f>(Table2[[#This Row],[Close Price]]/Table2[[#This Row],[Day Low]])-1</f>
        <v>1.3048738333909293E-2</v>
      </c>
      <c r="AD518" s="2">
        <f>(Table2[[#This Row],[Day High]]/Table2[[#This Row],[Close Price]])-1</f>
        <v>-3.838607864880994E-3</v>
      </c>
      <c r="AE518" s="2">
        <f>(Table2[[#This Row],[Close Price]]/Table2[[#This Row],[Current Week Low]])-1</f>
        <v>1.5857885615251366E-2</v>
      </c>
      <c r="AF518" s="2">
        <f>(Table2[[#This Row],[Current Week High]]/Table2[[#This Row],[Close Price]])-1</f>
        <v>1.9022434530410193E-2</v>
      </c>
      <c r="AG518" s="2">
        <f>(Table2[[#This Row],[Close Price]]/Table2[[#This Row],[Current Month Low]])-1</f>
        <v>5.8775580247971693E-3</v>
      </c>
      <c r="AH518" s="2">
        <f>(Table2[[#This Row],[Current Month High]]/Table2[[#This Row],[Close Price]])-1</f>
        <v>2.85763029941144E-3</v>
      </c>
      <c r="AI518">
        <v>14.2753561375074</v>
      </c>
      <c r="AJ518">
        <v>26.441244674540201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-0.03</v>
      </c>
      <c r="AM518" t="s">
        <v>10295</v>
      </c>
      <c r="AN518">
        <v>-10.34</v>
      </c>
      <c r="AO518" t="s">
        <v>10295</v>
      </c>
      <c r="AP518">
        <v>2.6019920175214001E-2</v>
      </c>
      <c r="AQ518">
        <f>(Table2[[#This Row],[Sharpe Ratio]]-AVERAGE(Table2[Sharpe Ratio]))/_xlfn.STDEV.P(Table2[Sharpe Ratio])</f>
        <v>-0.34618548367137014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-3.9991696877683474</v>
      </c>
      <c r="AS518">
        <f>_xlfn.RANK.AVG(Table2[[#This Row],[1Y Return vs Nifty Z-Score]],Table2[1Y Return vs Nifty Z-Score])</f>
        <v>532</v>
      </c>
      <c r="AT518">
        <f>_xlfn.RANK.AVG(Table2[[#This Row],[6M Return vs Nifty Z-Score]],Table2[6M Return vs Nifty Z-Score])</f>
        <v>477</v>
      </c>
      <c r="AU518">
        <f>_xlfn.RANK.AVG(Table2[[#This Row],[Sharpe Ratio Z-Score]],Table2[Sharpe Ratio Z-Score])</f>
        <v>429</v>
      </c>
      <c r="AV518">
        <f>(Table2[[#This Row],[Rank 1Y]]+Table2[[#This Row],[Rank 6M]]+Table2[[#This Row],[Rank Sharpe]])/3</f>
        <v>479.33333333333331</v>
      </c>
    </row>
    <row r="519" spans="1:48" x14ac:dyDescent="0.3">
      <c r="A519" t="s">
        <v>403</v>
      </c>
      <c r="B519" t="s">
        <v>404</v>
      </c>
      <c r="C519" t="s">
        <v>10257</v>
      </c>
      <c r="D519" t="s">
        <v>62</v>
      </c>
      <c r="E519">
        <v>60321.243559479997</v>
      </c>
      <c r="F519">
        <v>28387.4</v>
      </c>
      <c r="G519">
        <v>-8.1816053567918399</v>
      </c>
      <c r="H519">
        <f>(Table2[[#This Row],[1Y Return vs Nifty]]-AVERAGE(Table2[1Y Return vs Nifty]))/_xlfn.STDEV.P(Table2[1Y Return vs Nifty])</f>
        <v>-0.64175916056412019</v>
      </c>
      <c r="I519">
        <v>-1.2956719868150199</v>
      </c>
      <c r="J519">
        <f>(Table2[[#This Row],[1M Return vs Nifty]]-AVERAGE(Table2[1M Return vs Nifty]))/_xlfn.STDEV.P(Table2[1M Return vs Nifty])</f>
        <v>-0.3286233137606086</v>
      </c>
      <c r="K519">
        <v>-5.6122472230369604</v>
      </c>
      <c r="L519">
        <f>(Table2[[#This Row],[6M Return vs Nifty]]-AVERAGE(Table2[6M Return vs Nifty]))/_xlfn.STDEV.P(Table2[6M Return vs Nifty])</f>
        <v>-0.38302929057140239</v>
      </c>
      <c r="M519">
        <v>0.12308706202582</v>
      </c>
      <c r="N519">
        <f>(Table2[[#This Row],[1W Return vs Nifty]]-AVERAGE(Table2[1W Return vs Nifty]))/_xlfn.STDEV.P(Table2[1W Return vs Nifty])</f>
        <v>-0.22562220078083903</v>
      </c>
      <c r="O519">
        <v>28017.29</v>
      </c>
      <c r="P519">
        <v>27581.5886716358</v>
      </c>
      <c r="Q519">
        <v>26070.684107319499</v>
      </c>
      <c r="R519">
        <v>56.990317307824903</v>
      </c>
      <c r="S519" s="2">
        <f>(Table2[[#This Row],[Close Price]]-Table2[[#This Row],[20D EMA]])/Table2[[#This Row],[20D EMA]]</f>
        <v>1.3210057075470204E-2</v>
      </c>
      <c r="T519" s="2">
        <f>(Table2[[#This Row],[Close Price]]-Table2[[#This Row],[50D EMA]])/Table2[[#This Row],[50D EMA]]</f>
        <v>2.9215551647787323E-2</v>
      </c>
      <c r="U519" s="2">
        <f>(Table2[[#This Row],[Close Price]]-Table2[[#This Row],[200D EMA]])/Table2[[#This Row],[200D EMA]]</f>
        <v>8.8862873070142054E-2</v>
      </c>
      <c r="V519">
        <v>0.87368222698612996</v>
      </c>
      <c r="W519">
        <v>27940</v>
      </c>
      <c r="X519">
        <v>28702.95</v>
      </c>
      <c r="Y519">
        <v>27830</v>
      </c>
      <c r="Z519">
        <v>28781.9</v>
      </c>
      <c r="AA519">
        <v>28283.7</v>
      </c>
      <c r="AB519">
        <v>28618.799999999999</v>
      </c>
      <c r="AC519" s="2">
        <f>(Table2[[#This Row],[Close Price]]/Table2[[#This Row],[Day Low]])-1</f>
        <v>1.60128847530423E-2</v>
      </c>
      <c r="AD519" s="2">
        <f>(Table2[[#This Row],[Day High]]/Table2[[#This Row],[Close Price]])-1</f>
        <v>1.1115847171632387E-2</v>
      </c>
      <c r="AE519" s="2">
        <f>(Table2[[#This Row],[Close Price]]/Table2[[#This Row],[Current Week Low]])-1</f>
        <v>2.0028745957599847E-2</v>
      </c>
      <c r="AF519" s="2">
        <f>(Table2[[#This Row],[Current Week High]]/Table2[[#This Row],[Close Price]])-1</f>
        <v>1.3897010645568031E-2</v>
      </c>
      <c r="AG519" s="2">
        <f>(Table2[[#This Row],[Close Price]]/Table2[[#This Row],[Current Month Low]])-1</f>
        <v>3.6664227099001412E-3</v>
      </c>
      <c r="AH519" s="2">
        <f>(Table2[[#This Row],[Current Month High]]/Table2[[#This Row],[Close Price]])-1</f>
        <v>8.1515038362089953E-3</v>
      </c>
      <c r="AI519">
        <v>4.4088222239444299</v>
      </c>
      <c r="AJ519">
        <v>29.033636363636301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-0.08</v>
      </c>
      <c r="AM519" t="s">
        <v>10295</v>
      </c>
      <c r="AN519">
        <v>-0.73</v>
      </c>
      <c r="AO519" t="s">
        <v>10295</v>
      </c>
      <c r="AP519">
        <v>2.6216662093905999E-2</v>
      </c>
      <c r="AQ519">
        <f>(Table2[[#This Row],[Sharpe Ratio]]-AVERAGE(Table2[Sharpe Ratio]))/_xlfn.STDEV.P(Table2[Sharpe Ratio])</f>
        <v>-0.34391096544151262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-1.9229449311184827</v>
      </c>
      <c r="AS519">
        <f>_xlfn.RANK.AVG(Table2[[#This Row],[1Y Return vs Nifty Z-Score]],Table2[1Y Return vs Nifty Z-Score])</f>
        <v>555</v>
      </c>
      <c r="AT519">
        <f>_xlfn.RANK.AVG(Table2[[#This Row],[6M Return vs Nifty Z-Score]],Table2[6M Return vs Nifty Z-Score])</f>
        <v>456</v>
      </c>
      <c r="AU519">
        <f>_xlfn.RANK.AVG(Table2[[#This Row],[Sharpe Ratio Z-Score]],Table2[Sharpe Ratio Z-Score])</f>
        <v>427</v>
      </c>
      <c r="AV519">
        <f>(Table2[[#This Row],[Rank 1Y]]+Table2[[#This Row],[Rank 6M]]+Table2[[#This Row],[Rank Sharpe]])/3</f>
        <v>479.33333333333331</v>
      </c>
    </row>
    <row r="520" spans="1:48" x14ac:dyDescent="0.3">
      <c r="A520" t="s">
        <v>1039</v>
      </c>
      <c r="B520" t="s">
        <v>1040</v>
      </c>
      <c r="C520" t="s">
        <v>10252</v>
      </c>
      <c r="D520" t="s">
        <v>24</v>
      </c>
      <c r="E520">
        <v>12721.780623103999</v>
      </c>
      <c r="F520">
        <v>171.76</v>
      </c>
      <c r="G520">
        <v>0.81730755502244501</v>
      </c>
      <c r="H520">
        <f>(Table2[[#This Row],[1Y Return vs Nifty]]-AVERAGE(Table2[1Y Return vs Nifty]))/_xlfn.STDEV.P(Table2[1Y Return vs Nifty])</f>
        <v>-0.51543606283011334</v>
      </c>
      <c r="I520">
        <v>-0.73538494755794104</v>
      </c>
      <c r="J520">
        <f>(Table2[[#This Row],[1M Return vs Nifty]]-AVERAGE(Table2[1M Return vs Nifty]))/_xlfn.STDEV.P(Table2[1M Return vs Nifty])</f>
        <v>-0.27323737397774372</v>
      </c>
      <c r="K520">
        <v>4.1310056478968598</v>
      </c>
      <c r="L520">
        <f>(Table2[[#This Row],[6M Return vs Nifty]]-AVERAGE(Table2[6M Return vs Nifty]))/_xlfn.STDEV.P(Table2[6M Return vs Nifty])</f>
        <v>-4.8437271519050161E-2</v>
      </c>
      <c r="M520">
        <v>5.9863740386024897</v>
      </c>
      <c r="N520">
        <f>(Table2[[#This Row],[1W Return vs Nifty]]-AVERAGE(Table2[1W Return vs Nifty]))/_xlfn.STDEV.P(Table2[1W Return vs Nifty])</f>
        <v>1.0271227049723113</v>
      </c>
      <c r="O520">
        <v>164.15</v>
      </c>
      <c r="P520">
        <v>159.686125547383</v>
      </c>
      <c r="Q520">
        <v>149.63226427843099</v>
      </c>
      <c r="R520">
        <v>70.2272402077473</v>
      </c>
      <c r="S520" s="2">
        <f>(Table2[[#This Row],[Close Price]]-Table2[[#This Row],[20D EMA]])/Table2[[#This Row],[20D EMA]]</f>
        <v>4.6360036551934117E-2</v>
      </c>
      <c r="T520" s="2">
        <f>(Table2[[#This Row],[Close Price]]-Table2[[#This Row],[50D EMA]])/Table2[[#This Row],[50D EMA]]</f>
        <v>7.561004070472209E-2</v>
      </c>
      <c r="U520" s="2">
        <f>(Table2[[#This Row],[Close Price]]-Table2[[#This Row],[200D EMA]])/Table2[[#This Row],[200D EMA]]</f>
        <v>0.1478807784422376</v>
      </c>
      <c r="V520">
        <v>1.0076921039457301</v>
      </c>
      <c r="W520">
        <v>165.1</v>
      </c>
      <c r="X520">
        <v>171.28</v>
      </c>
      <c r="Y520">
        <v>162.09</v>
      </c>
      <c r="Z520">
        <v>176.82</v>
      </c>
      <c r="AA520">
        <v>170.05</v>
      </c>
      <c r="AB520">
        <v>176.82</v>
      </c>
      <c r="AC520" s="2">
        <f>(Table2[[#This Row],[Close Price]]/Table2[[#This Row],[Day Low]])-1</f>
        <v>4.0339188370684509E-2</v>
      </c>
      <c r="AD520" s="2">
        <f>(Table2[[#This Row],[Day High]]/Table2[[#This Row],[Close Price]])-1</f>
        <v>-2.7945971122496083E-3</v>
      </c>
      <c r="AE520" s="2">
        <f>(Table2[[#This Row],[Close Price]]/Table2[[#This Row],[Current Week Low]])-1</f>
        <v>5.9658214572151147E-2</v>
      </c>
      <c r="AF520" s="2">
        <f>(Table2[[#This Row],[Current Week High]]/Table2[[#This Row],[Close Price]])-1</f>
        <v>2.9459711224965046E-2</v>
      </c>
      <c r="AG520" s="2">
        <f>(Table2[[#This Row],[Close Price]]/Table2[[#This Row],[Current Month Low]])-1</f>
        <v>1.0055865921787532E-2</v>
      </c>
      <c r="AH520" s="2">
        <f>(Table2[[#This Row],[Current Month High]]/Table2[[#This Row],[Close Price]])-1</f>
        <v>2.9459711224965046E-2</v>
      </c>
      <c r="AI520">
        <v>2.9459711224965002</v>
      </c>
      <c r="AJ520">
        <v>43.073719283631803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0.03</v>
      </c>
      <c r="AM520" t="s">
        <v>10296</v>
      </c>
      <c r="AN520">
        <v>5.72</v>
      </c>
      <c r="AO520" t="s">
        <v>10296</v>
      </c>
      <c r="AP520">
        <v>-2.5219452974922001E-2</v>
      </c>
      <c r="AQ520">
        <f>(Table2[[#This Row],[Sharpe Ratio]]-AVERAGE(Table2[Sharpe Ratio]))/_xlfn.STDEV.P(Table2[Sharpe Ratio])</f>
        <v>-0.93855994607005344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-0.74854794942464964</v>
      </c>
      <c r="AS520">
        <f>_xlfn.RANK.AVG(Table2[[#This Row],[1Y Return vs Nifty Z-Score]],Table2[1Y Return vs Nifty Z-Score])</f>
        <v>492</v>
      </c>
      <c r="AT520">
        <f>_xlfn.RANK.AVG(Table2[[#This Row],[6M Return vs Nifty Z-Score]],Table2[6M Return vs Nifty Z-Score])</f>
        <v>341</v>
      </c>
      <c r="AU520">
        <f>_xlfn.RANK.AVG(Table2[[#This Row],[Sharpe Ratio Z-Score]],Table2[Sharpe Ratio Z-Score])</f>
        <v>605</v>
      </c>
      <c r="AV520">
        <f>(Table2[[#This Row],[Rank 1Y]]+Table2[[#This Row],[Rank 6M]]+Table2[[#This Row],[Rank Sharpe]])/3</f>
        <v>479.33333333333331</v>
      </c>
    </row>
    <row r="521" spans="1:48" x14ac:dyDescent="0.3">
      <c r="A521" t="s">
        <v>1016</v>
      </c>
      <c r="B521" t="s">
        <v>1017</v>
      </c>
      <c r="C521" t="s">
        <v>626</v>
      </c>
      <c r="D521" t="s">
        <v>626</v>
      </c>
      <c r="E521">
        <v>13182.713264655</v>
      </c>
      <c r="F521">
        <v>26.55</v>
      </c>
      <c r="G521">
        <v>45.659563331180898</v>
      </c>
      <c r="H521">
        <f>(Table2[[#This Row],[1Y Return vs Nifty]]-AVERAGE(Table2[1Y Return vs Nifty]))/_xlfn.STDEV.P(Table2[1Y Return vs Nifty])</f>
        <v>0.11404137678241691</v>
      </c>
      <c r="I521">
        <v>-8.2464466301684691</v>
      </c>
      <c r="J521">
        <f>(Table2[[#This Row],[1M Return vs Nifty]]-AVERAGE(Table2[1M Return vs Nifty]))/_xlfn.STDEV.P(Table2[1M Return vs Nifty])</f>
        <v>-1.0157268140512847</v>
      </c>
      <c r="K521">
        <v>-31.252162032923898</v>
      </c>
      <c r="L521">
        <f>(Table2[[#This Row],[6M Return vs Nifty]]-AVERAGE(Table2[6M Return vs Nifty]))/_xlfn.STDEV.P(Table2[6M Return vs Nifty])</f>
        <v>-1.2635269003751137</v>
      </c>
      <c r="M521">
        <v>-2.2550206802007802</v>
      </c>
      <c r="N521">
        <f>(Table2[[#This Row],[1W Return vs Nifty]]-AVERAGE(Table2[1W Return vs Nifty]))/_xlfn.STDEV.P(Table2[1W Return vs Nifty])</f>
        <v>-0.73372667721325624</v>
      </c>
      <c r="O521">
        <v>26.88</v>
      </c>
      <c r="P521">
        <v>27.0856151740002</v>
      </c>
      <c r="Q521">
        <v>25.501642470628799</v>
      </c>
      <c r="R521">
        <v>46.079893544406303</v>
      </c>
      <c r="S521" s="2">
        <f>(Table2[[#This Row],[Close Price]]-Table2[[#This Row],[20D EMA]])/Table2[[#This Row],[20D EMA]]</f>
        <v>-1.2276785714285652E-2</v>
      </c>
      <c r="T521" s="2">
        <f>(Table2[[#This Row],[Close Price]]-Table2[[#This Row],[50D EMA]])/Table2[[#This Row],[50D EMA]]</f>
        <v>-1.9774894184952551E-2</v>
      </c>
      <c r="U521" s="2">
        <f>(Table2[[#This Row],[Close Price]]-Table2[[#This Row],[200D EMA]])/Table2[[#This Row],[200D EMA]]</f>
        <v>4.1109412092912641E-2</v>
      </c>
      <c r="V521">
        <v>1.2798697596878399</v>
      </c>
      <c r="W521">
        <v>25.94</v>
      </c>
      <c r="X521">
        <v>26.51</v>
      </c>
      <c r="Y521">
        <v>26.35</v>
      </c>
      <c r="Z521">
        <v>27.9</v>
      </c>
      <c r="AA521">
        <v>26.35</v>
      </c>
      <c r="AB521">
        <v>27.14</v>
      </c>
      <c r="AC521" s="2">
        <f>(Table2[[#This Row],[Close Price]]/Table2[[#This Row],[Day Low]])-1</f>
        <v>2.3515805705474069E-2</v>
      </c>
      <c r="AD521" s="2">
        <f>(Table2[[#This Row],[Day High]]/Table2[[#This Row],[Close Price]])-1</f>
        <v>-1.5065913370997386E-3</v>
      </c>
      <c r="AE521" s="2">
        <f>(Table2[[#This Row],[Close Price]]/Table2[[#This Row],[Current Week Low]])-1</f>
        <v>7.5901328273244584E-3</v>
      </c>
      <c r="AF521" s="2">
        <f>(Table2[[#This Row],[Current Week High]]/Table2[[#This Row],[Close Price]])-1</f>
        <v>5.0847457627118509E-2</v>
      </c>
      <c r="AG521" s="2">
        <f>(Table2[[#This Row],[Close Price]]/Table2[[#This Row],[Current Month Low]])-1</f>
        <v>7.5901328273244584E-3</v>
      </c>
      <c r="AH521" s="2">
        <f>(Table2[[#This Row],[Current Month High]]/Table2[[#This Row],[Close Price]])-1</f>
        <v>2.2222222222222143E-2</v>
      </c>
      <c r="AI521">
        <v>47.080979284369</v>
      </c>
      <c r="AJ521">
        <v>81.228668941979507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-0.11</v>
      </c>
      <c r="AM521" t="s">
        <v>10295</v>
      </c>
      <c r="AN521">
        <v>-2.5299999999999998</v>
      </c>
      <c r="AO521" t="s">
        <v>10295</v>
      </c>
      <c r="AP521">
        <v>3.2198388662940001E-3</v>
      </c>
      <c r="AQ521">
        <f>(Table2[[#This Row],[Sharpe Ratio]]-AVERAGE(Table2[Sharpe Ratio]))/_xlfn.STDEV.P(Table2[Sharpe Ratio])</f>
        <v>-0.60977547468167015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254</v>
      </c>
      <c r="AT521">
        <f>_xlfn.RANK.AVG(Table2[[#This Row],[6M Return vs Nifty Z-Score]],Table2[6M Return vs Nifty Z-Score])</f>
        <v>685</v>
      </c>
      <c r="AU521">
        <f>_xlfn.RANK.AVG(Table2[[#This Row],[Sharpe Ratio Z-Score]],Table2[Sharpe Ratio Z-Score])</f>
        <v>502</v>
      </c>
      <c r="AV521">
        <f>(Table2[[#This Row],[Rank 1Y]]+Table2[[#This Row],[Rank 6M]]+Table2[[#This Row],[Rank Sharpe]])/3</f>
        <v>480.33333333333331</v>
      </c>
    </row>
    <row r="522" spans="1:48" x14ac:dyDescent="0.3">
      <c r="A522" t="s">
        <v>1097</v>
      </c>
      <c r="B522" t="s">
        <v>1098</v>
      </c>
      <c r="C522" t="s">
        <v>10260</v>
      </c>
      <c r="D522" t="s">
        <v>777</v>
      </c>
      <c r="E522">
        <v>11470.611482664999</v>
      </c>
      <c r="F522">
        <v>2443.15</v>
      </c>
      <c r="G522">
        <v>15.5694750300834</v>
      </c>
      <c r="H522">
        <f>(Table2[[#This Row],[1Y Return vs Nifty]]-AVERAGE(Table2[1Y Return vs Nifty]))/_xlfn.STDEV.P(Table2[1Y Return vs Nifty])</f>
        <v>-0.30835110579113584</v>
      </c>
      <c r="I522">
        <v>-4.4456449880655997</v>
      </c>
      <c r="J522">
        <f>(Table2[[#This Row],[1M Return vs Nifty]]-AVERAGE(Table2[1M Return vs Nifty]))/_xlfn.STDEV.P(Table2[1M Return vs Nifty])</f>
        <v>-0.64000694882782039</v>
      </c>
      <c r="K522">
        <v>-26.823326042267801</v>
      </c>
      <c r="L522">
        <f>(Table2[[#This Row],[6M Return vs Nifty]]-AVERAGE(Table2[6M Return vs Nifty]))/_xlfn.STDEV.P(Table2[6M Return vs Nifty])</f>
        <v>-1.1114367108054652</v>
      </c>
      <c r="M522">
        <v>-2.9759943185416602</v>
      </c>
      <c r="N522">
        <f>(Table2[[#This Row],[1W Return vs Nifty]]-AVERAGE(Table2[1W Return vs Nifty]))/_xlfn.STDEV.P(Table2[1W Return vs Nifty])</f>
        <v>-0.88776929123198722</v>
      </c>
      <c r="O522">
        <v>2428.4</v>
      </c>
      <c r="P522">
        <v>2412.1039238068902</v>
      </c>
      <c r="Q522">
        <v>2306.7484322179398</v>
      </c>
      <c r="R522">
        <v>54.908268531780401</v>
      </c>
      <c r="S522" s="2">
        <f>(Table2[[#This Row],[Close Price]]-Table2[[#This Row],[20D EMA]])/Table2[[#This Row],[20D EMA]]</f>
        <v>6.0739581617525939E-3</v>
      </c>
      <c r="T522" s="2">
        <f>(Table2[[#This Row],[Close Price]]-Table2[[#This Row],[50D EMA]])/Table2[[#This Row],[50D EMA]]</f>
        <v>1.2870952982868005E-2</v>
      </c>
      <c r="U522" s="2">
        <f>(Table2[[#This Row],[Close Price]]-Table2[[#This Row],[200D EMA]])/Table2[[#This Row],[200D EMA]]</f>
        <v>5.91315315866109E-2</v>
      </c>
      <c r="V522">
        <v>0.72578918879417498</v>
      </c>
      <c r="W522">
        <v>2411.0500000000002</v>
      </c>
      <c r="X522">
        <v>2451.0500000000002</v>
      </c>
      <c r="Y522">
        <v>2337</v>
      </c>
      <c r="Z522">
        <v>2480</v>
      </c>
      <c r="AA522">
        <v>2395.5500000000002</v>
      </c>
      <c r="AB522">
        <v>2480</v>
      </c>
      <c r="AC522" s="2">
        <f>(Table2[[#This Row],[Close Price]]/Table2[[#This Row],[Day Low]])-1</f>
        <v>1.3313701499346742E-2</v>
      </c>
      <c r="AD522" s="2">
        <f>(Table2[[#This Row],[Day High]]/Table2[[#This Row],[Close Price]])-1</f>
        <v>3.233530483187641E-3</v>
      </c>
      <c r="AE522" s="2">
        <f>(Table2[[#This Row],[Close Price]]/Table2[[#This Row],[Current Week Low]])-1</f>
        <v>4.5421480530594804E-2</v>
      </c>
      <c r="AF522" s="2">
        <f>(Table2[[#This Row],[Current Week High]]/Table2[[#This Row],[Close Price]])-1</f>
        <v>1.5082987127274183E-2</v>
      </c>
      <c r="AG522" s="2">
        <f>(Table2[[#This Row],[Close Price]]/Table2[[#This Row],[Current Month Low]])-1</f>
        <v>1.9870175951242963E-2</v>
      </c>
      <c r="AH522" s="2">
        <f>(Table2[[#This Row],[Current Month High]]/Table2[[#This Row],[Close Price]])-1</f>
        <v>1.5082987127274183E-2</v>
      </c>
      <c r="AI522">
        <v>15.7522051449972</v>
      </c>
      <c r="AJ522">
        <v>54.434260429835597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-0.11</v>
      </c>
      <c r="AM522" t="s">
        <v>10295</v>
      </c>
      <c r="AN522">
        <v>-3.36</v>
      </c>
      <c r="AO522" t="s">
        <v>10295</v>
      </c>
      <c r="AP522">
        <v>4.2079365750058002E-2</v>
      </c>
      <c r="AQ522">
        <f>(Table2[[#This Row],[Sharpe Ratio]]-AVERAGE(Table2[Sharpe Ratio]))/_xlfn.STDEV.P(Table2[Sharpe Ratio])</f>
        <v>-0.16052346530622394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-3.1080875219626325</v>
      </c>
      <c r="AS522">
        <f>_xlfn.RANK.AVG(Table2[[#This Row],[1Y Return vs Nifty Z-Score]],Table2[1Y Return vs Nifty Z-Score])</f>
        <v>403</v>
      </c>
      <c r="AT522">
        <f>_xlfn.RANK.AVG(Table2[[#This Row],[6M Return vs Nifty Z-Score]],Table2[6M Return vs Nifty Z-Score])</f>
        <v>661</v>
      </c>
      <c r="AU522">
        <f>_xlfn.RANK.AVG(Table2[[#This Row],[Sharpe Ratio Z-Score]],Table2[Sharpe Ratio Z-Score])</f>
        <v>381</v>
      </c>
      <c r="AV522">
        <f>(Table2[[#This Row],[Rank 1Y]]+Table2[[#This Row],[Rank 6M]]+Table2[[#This Row],[Rank Sharpe]])/3</f>
        <v>481.66666666666669</v>
      </c>
    </row>
    <row r="523" spans="1:48" x14ac:dyDescent="0.3">
      <c r="A523" t="s">
        <v>842</v>
      </c>
      <c r="B523" t="s">
        <v>843</v>
      </c>
      <c r="C523" t="s">
        <v>10251</v>
      </c>
      <c r="D523" t="s">
        <v>21</v>
      </c>
      <c r="E523">
        <v>18437.632593539998</v>
      </c>
      <c r="F523">
        <v>664.15</v>
      </c>
      <c r="G523">
        <v>0.13026455793545799</v>
      </c>
      <c r="H523">
        <f>(Table2[[#This Row],[1Y Return vs Nifty]]-AVERAGE(Table2[1Y Return vs Nifty]))/_xlfn.STDEV.P(Table2[1Y Return vs Nifty])</f>
        <v>-0.52508049438745652</v>
      </c>
      <c r="I523">
        <v>19.723822900709798</v>
      </c>
      <c r="J523">
        <f>(Table2[[#This Row],[1M Return vs Nifty]]-AVERAGE(Table2[1M Return vs Nifty]))/_xlfn.STDEV.P(Table2[1M Return vs Nifty])</f>
        <v>1.7492125034846988</v>
      </c>
      <c r="K523">
        <v>-28.414417536600201</v>
      </c>
      <c r="L523">
        <f>(Table2[[#This Row],[6M Return vs Nifty]]-AVERAGE(Table2[6M Return vs Nifty]))/_xlfn.STDEV.P(Table2[6M Return vs Nifty])</f>
        <v>-1.1660762159725602</v>
      </c>
      <c r="M523">
        <v>-0.180018868062575</v>
      </c>
      <c r="N523">
        <f>(Table2[[#This Row],[1W Return vs Nifty]]-AVERAGE(Table2[1W Return vs Nifty]))/_xlfn.STDEV.P(Table2[1W Return vs Nifty])</f>
        <v>-0.29038355586012032</v>
      </c>
      <c r="O523">
        <v>683.28</v>
      </c>
      <c r="P523">
        <v>648.36939713955803</v>
      </c>
      <c r="Q523">
        <v>636.91879992566101</v>
      </c>
      <c r="R523">
        <v>40.898453823045102</v>
      </c>
      <c r="S523" s="2">
        <f>(Table2[[#This Row],[Close Price]]-Table2[[#This Row],[20D EMA]])/Table2[[#This Row],[20D EMA]]</f>
        <v>-2.7997307106896144E-2</v>
      </c>
      <c r="T523" s="2">
        <f>(Table2[[#This Row],[Close Price]]-Table2[[#This Row],[50D EMA]])/Table2[[#This Row],[50D EMA]]</f>
        <v>2.4338907619733407E-2</v>
      </c>
      <c r="U523" s="2">
        <f>(Table2[[#This Row],[Close Price]]-Table2[[#This Row],[200D EMA]])/Table2[[#This Row],[200D EMA]]</f>
        <v>4.2754586734631332E-2</v>
      </c>
      <c r="V523">
        <v>1.3601740127941999</v>
      </c>
      <c r="W523">
        <v>643.1</v>
      </c>
      <c r="X523">
        <v>674.65</v>
      </c>
      <c r="Y523">
        <v>657.2</v>
      </c>
      <c r="Z523">
        <v>763.7</v>
      </c>
      <c r="AA523">
        <v>657.2</v>
      </c>
      <c r="AB523">
        <v>730</v>
      </c>
      <c r="AC523" s="2">
        <f>(Table2[[#This Row],[Close Price]]/Table2[[#This Row],[Day Low]])-1</f>
        <v>3.273207899238062E-2</v>
      </c>
      <c r="AD523" s="2">
        <f>(Table2[[#This Row],[Day High]]/Table2[[#This Row],[Close Price]])-1</f>
        <v>1.5809681547843013E-2</v>
      </c>
      <c r="AE523" s="2">
        <f>(Table2[[#This Row],[Close Price]]/Table2[[#This Row],[Current Week Low]])-1</f>
        <v>1.0575167376749794E-2</v>
      </c>
      <c r="AF523" s="2">
        <f>(Table2[[#This Row],[Current Week High]]/Table2[[#This Row],[Close Price]])-1</f>
        <v>0.14989083791312208</v>
      </c>
      <c r="AG523" s="2">
        <f>(Table2[[#This Row],[Close Price]]/Table2[[#This Row],[Current Month Low]])-1</f>
        <v>1.0575167376749794E-2</v>
      </c>
      <c r="AH523" s="2">
        <f>(Table2[[#This Row],[Current Month High]]/Table2[[#This Row],[Close Price]])-1</f>
        <v>9.9149288564330362E-2</v>
      </c>
      <c r="AI523">
        <v>30.9945042535571</v>
      </c>
      <c r="AJ523">
        <v>41.428875638841497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0.06</v>
      </c>
      <c r="AM523" t="s">
        <v>10296</v>
      </c>
      <c r="AN523">
        <v>-3.02</v>
      </c>
      <c r="AO523" t="s">
        <v>10295</v>
      </c>
      <c r="AP523">
        <v>7.1657847088052007E-2</v>
      </c>
      <c r="AQ523">
        <f>(Table2[[#This Row],[Sharpe Ratio]]-AVERAGE(Table2[Sharpe Ratio]))/_xlfn.STDEV.P(Table2[Sharpe Ratio])</f>
        <v>0.1814310884667896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-5.0896674268648634E-2</v>
      </c>
      <c r="AS523">
        <f>_xlfn.RANK.AVG(Table2[[#This Row],[1Y Return vs Nifty Z-Score]],Table2[1Y Return vs Nifty Z-Score])</f>
        <v>495</v>
      </c>
      <c r="AT523">
        <f>_xlfn.RANK.AVG(Table2[[#This Row],[6M Return vs Nifty Z-Score]],Table2[6M Return vs Nifty Z-Score])</f>
        <v>672</v>
      </c>
      <c r="AU523">
        <f>_xlfn.RANK.AVG(Table2[[#This Row],[Sharpe Ratio Z-Score]],Table2[Sharpe Ratio Z-Score])</f>
        <v>282</v>
      </c>
      <c r="AV523">
        <f>(Table2[[#This Row],[Rank 1Y]]+Table2[[#This Row],[Rank 6M]]+Table2[[#This Row],[Rank Sharpe]])/3</f>
        <v>483</v>
      </c>
    </row>
    <row r="524" spans="1:48" x14ac:dyDescent="0.3">
      <c r="A524" t="s">
        <v>335</v>
      </c>
      <c r="B524" t="s">
        <v>336</v>
      </c>
      <c r="C524" t="s">
        <v>10265</v>
      </c>
      <c r="D524" t="s">
        <v>170</v>
      </c>
      <c r="E524">
        <v>77808.552314250002</v>
      </c>
      <c r="F524">
        <v>2624.9</v>
      </c>
      <c r="G524">
        <v>-10.1378188433057</v>
      </c>
      <c r="H524">
        <f>(Table2[[#This Row],[1Y Return vs Nifty]]-AVERAGE(Table2[1Y Return vs Nifty]))/_xlfn.STDEV.P(Table2[1Y Return vs Nifty])</f>
        <v>-0.66921969383820556</v>
      </c>
      <c r="I524">
        <v>5.1217047698706404</v>
      </c>
      <c r="J524">
        <f>(Table2[[#This Row],[1M Return vs Nifty]]-AVERAGE(Table2[1M Return vs Nifty]))/_xlfn.STDEV.P(Table2[1M Return vs Nifty])</f>
        <v>0.30575231463343716</v>
      </c>
      <c r="K524">
        <v>-1.5628169438442201</v>
      </c>
      <c r="L524">
        <f>(Table2[[#This Row],[6M Return vs Nifty]]-AVERAGE(Table2[6M Return vs Nifty]))/_xlfn.STDEV.P(Table2[6M Return vs Nifty])</f>
        <v>-0.24396823251667374</v>
      </c>
      <c r="M524">
        <v>10.086929713998201</v>
      </c>
      <c r="N524">
        <f>(Table2[[#This Row],[1W Return vs Nifty]]-AVERAGE(Table2[1W Return vs Nifty]))/_xlfn.STDEV.P(Table2[1W Return vs Nifty])</f>
        <v>1.9032439410009796</v>
      </c>
      <c r="O524">
        <v>2456.59</v>
      </c>
      <c r="P524">
        <v>2420.0704674083499</v>
      </c>
      <c r="Q524">
        <v>2395.98026004037</v>
      </c>
      <c r="R524">
        <v>80.918855981242999</v>
      </c>
      <c r="S524" s="2">
        <f>(Table2[[#This Row],[Close Price]]-Table2[[#This Row],[20D EMA]])/Table2[[#This Row],[20D EMA]]</f>
        <v>6.8513671390016212E-2</v>
      </c>
      <c r="T524" s="2">
        <f>(Table2[[#This Row],[Close Price]]-Table2[[#This Row],[50D EMA]])/Table2[[#This Row],[50D EMA]]</f>
        <v>8.4637838174605642E-2</v>
      </c>
      <c r="U524" s="2">
        <f>(Table2[[#This Row],[Close Price]]-Table2[[#This Row],[200D EMA]])/Table2[[#This Row],[200D EMA]]</f>
        <v>9.5543249574089981E-2</v>
      </c>
      <c r="V524">
        <v>1.53640616166692</v>
      </c>
      <c r="W524">
        <v>2573.6</v>
      </c>
      <c r="X524">
        <v>2618.65</v>
      </c>
      <c r="Y524">
        <v>2466.15</v>
      </c>
      <c r="Z524">
        <v>2659</v>
      </c>
      <c r="AA524">
        <v>2601.4499999999998</v>
      </c>
      <c r="AB524">
        <v>2653.55</v>
      </c>
      <c r="AC524" s="2">
        <f>(Table2[[#This Row],[Close Price]]/Table2[[#This Row],[Day Low]])-1</f>
        <v>1.9933167547404596E-2</v>
      </c>
      <c r="AD524" s="2">
        <f>(Table2[[#This Row],[Day High]]/Table2[[#This Row],[Close Price]])-1</f>
        <v>-2.3810430873557609E-3</v>
      </c>
      <c r="AE524" s="2">
        <f>(Table2[[#This Row],[Close Price]]/Table2[[#This Row],[Current Week Low]])-1</f>
        <v>6.4371591346836121E-2</v>
      </c>
      <c r="AF524" s="2">
        <f>(Table2[[#This Row],[Current Week High]]/Table2[[#This Row],[Close Price]])-1</f>
        <v>1.2990971084612779E-2</v>
      </c>
      <c r="AG524" s="2">
        <f>(Table2[[#This Row],[Close Price]]/Table2[[#This Row],[Current Month Low]])-1</f>
        <v>9.014203617213612E-3</v>
      </c>
      <c r="AH524" s="2">
        <f>(Table2[[#This Row],[Current Month High]]/Table2[[#This Row],[Close Price]])-1</f>
        <v>1.0914701512438674E-2</v>
      </c>
      <c r="AI524">
        <v>2.6305764029105698</v>
      </c>
      <c r="AJ524">
        <v>26.060751590827198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0.03</v>
      </c>
      <c r="AM524" t="s">
        <v>10296</v>
      </c>
      <c r="AN524">
        <v>9.57</v>
      </c>
      <c r="AO524" t="s">
        <v>10296</v>
      </c>
      <c r="AP524">
        <v>1.1681938034731E-2</v>
      </c>
      <c r="AQ524">
        <f>(Table2[[#This Row],[Sharpe Ratio]]-AVERAGE(Table2[Sharpe Ratio]))/_xlfn.STDEV.P(Table2[Sharpe Ratio])</f>
        <v>-0.51194579532592444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0.78386253395361294</v>
      </c>
      <c r="AS524">
        <f>_xlfn.RANK.AVG(Table2[[#This Row],[1Y Return vs Nifty Z-Score]],Table2[1Y Return vs Nifty Z-Score])</f>
        <v>568</v>
      </c>
      <c r="AT524">
        <f>_xlfn.RANK.AVG(Table2[[#This Row],[6M Return vs Nifty Z-Score]],Table2[6M Return vs Nifty Z-Score])</f>
        <v>403</v>
      </c>
      <c r="AU524">
        <f>_xlfn.RANK.AVG(Table2[[#This Row],[Sharpe Ratio Z-Score]],Table2[Sharpe Ratio Z-Score])</f>
        <v>481</v>
      </c>
      <c r="AV524">
        <f>(Table2[[#This Row],[Rank 1Y]]+Table2[[#This Row],[Rank 6M]]+Table2[[#This Row],[Rank Sharpe]])/3</f>
        <v>484</v>
      </c>
    </row>
    <row r="525" spans="1:48" x14ac:dyDescent="0.3">
      <c r="A525" t="s">
        <v>1794</v>
      </c>
      <c r="B525" t="s">
        <v>1795</v>
      </c>
      <c r="C525" t="s">
        <v>10262</v>
      </c>
      <c r="D525" t="s">
        <v>533</v>
      </c>
      <c r="E525">
        <v>4198.1544336300003</v>
      </c>
      <c r="F525">
        <v>376.9</v>
      </c>
      <c r="G525">
        <v>4.4895564578314398</v>
      </c>
      <c r="H525">
        <f>(Table2[[#This Row],[1Y Return vs Nifty]]-AVERAGE(Table2[1Y Return vs Nifty]))/_xlfn.STDEV.P(Table2[1Y Return vs Nifty])</f>
        <v>-0.46388651883529158</v>
      </c>
      <c r="I525">
        <v>1.3417591123828301</v>
      </c>
      <c r="J525">
        <f>(Table2[[#This Row],[1M Return vs Nifty]]-AVERAGE(Table2[1M Return vs Nifty]))/_xlfn.STDEV.P(Table2[1M Return vs Nifty])</f>
        <v>-6.7905878220211713E-2</v>
      </c>
      <c r="K525">
        <v>-5.1469711424097699</v>
      </c>
      <c r="L525">
        <f>(Table2[[#This Row],[6M Return vs Nifty]]-AVERAGE(Table2[6M Return vs Nifty]))/_xlfn.STDEV.P(Table2[6M Return vs Nifty])</f>
        <v>-0.36705129376725126</v>
      </c>
      <c r="M525">
        <v>-1.1349033502406201</v>
      </c>
      <c r="N525">
        <f>(Table2[[#This Row],[1W Return vs Nifty]]-AVERAGE(Table2[1W Return vs Nifty]))/_xlfn.STDEV.P(Table2[1W Return vs Nifty])</f>
        <v>-0.49440336171477217</v>
      </c>
      <c r="O525">
        <v>388.92</v>
      </c>
      <c r="P525">
        <v>371.72914331680499</v>
      </c>
      <c r="Q525">
        <v>329.830152372535</v>
      </c>
      <c r="R525">
        <v>37.2623325332139</v>
      </c>
      <c r="S525" s="2">
        <f>(Table2[[#This Row],[Close Price]]-Table2[[#This Row],[20D EMA]])/Table2[[#This Row],[20D EMA]]</f>
        <v>-3.0906098940656275E-2</v>
      </c>
      <c r="T525" s="2">
        <f>(Table2[[#This Row],[Close Price]]-Table2[[#This Row],[50D EMA]])/Table2[[#This Row],[50D EMA]]</f>
        <v>1.3910280579718059E-2</v>
      </c>
      <c r="U525" s="2">
        <f>(Table2[[#This Row],[Close Price]]-Table2[[#This Row],[200D EMA]])/Table2[[#This Row],[200D EMA]]</f>
        <v>0.14270935294690934</v>
      </c>
      <c r="V525">
        <v>0.18011796403740701</v>
      </c>
      <c r="W525">
        <v>361.7</v>
      </c>
      <c r="X525">
        <v>374</v>
      </c>
      <c r="Y525">
        <v>375</v>
      </c>
      <c r="Z525">
        <v>397.75</v>
      </c>
      <c r="AA525">
        <v>375</v>
      </c>
      <c r="AB525">
        <v>388</v>
      </c>
      <c r="AC525" s="2">
        <f>(Table2[[#This Row],[Close Price]]/Table2[[#This Row],[Day Low]])-1</f>
        <v>4.2023776610450536E-2</v>
      </c>
      <c r="AD525" s="2">
        <f>(Table2[[#This Row],[Day High]]/Table2[[#This Row],[Close Price]])-1</f>
        <v>-7.6943486335897537E-3</v>
      </c>
      <c r="AE525" s="2">
        <f>(Table2[[#This Row],[Close Price]]/Table2[[#This Row],[Current Week Low]])-1</f>
        <v>5.0666666666665527E-3</v>
      </c>
      <c r="AF525" s="2">
        <f>(Table2[[#This Row],[Current Week High]]/Table2[[#This Row],[Close Price]])-1</f>
        <v>5.5319713451843944E-2</v>
      </c>
      <c r="AG525" s="2">
        <f>(Table2[[#This Row],[Close Price]]/Table2[[#This Row],[Current Month Low]])-1</f>
        <v>5.0666666666665527E-3</v>
      </c>
      <c r="AH525" s="2">
        <f>(Table2[[#This Row],[Current Month High]]/Table2[[#This Row],[Close Price]])-1</f>
        <v>2.9450782700981781E-2</v>
      </c>
      <c r="AI525">
        <v>19.899177500663299</v>
      </c>
      <c r="AJ525">
        <v>60.178495537611497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0.08</v>
      </c>
      <c r="AM525" t="s">
        <v>10296</v>
      </c>
      <c r="AN525">
        <v>-10.55</v>
      </c>
      <c r="AO525" t="s">
        <v>10295</v>
      </c>
      <c r="AQ525">
        <f>(Table2[[#This Row],[Sharpe Ratio]]-AVERAGE(Table2[Sharpe Ratio]))/_xlfn.STDEV.P(Table2[Sharpe Ratio])</f>
        <v>-0.64699978481994191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-2.0402468373574685</v>
      </c>
      <c r="AS525">
        <f>_xlfn.RANK.AVG(Table2[[#This Row],[1Y Return vs Nifty Z-Score]],Table2[1Y Return vs Nifty Z-Score])</f>
        <v>469</v>
      </c>
      <c r="AT525">
        <f>_xlfn.RANK.AVG(Table2[[#This Row],[6M Return vs Nifty Z-Score]],Table2[6M Return vs Nifty Z-Score])</f>
        <v>449</v>
      </c>
      <c r="AU525">
        <f>_xlfn.RANK.AVG(Table2[[#This Row],[Sharpe Ratio Z-Score]],Table2[Sharpe Ratio Z-Score])</f>
        <v>534.5</v>
      </c>
      <c r="AV525">
        <f>(Table2[[#This Row],[Rank 1Y]]+Table2[[#This Row],[Rank 6M]]+Table2[[#This Row],[Rank Sharpe]])/3</f>
        <v>484.16666666666669</v>
      </c>
    </row>
    <row r="526" spans="1:48" x14ac:dyDescent="0.3">
      <c r="A526" t="s">
        <v>844</v>
      </c>
      <c r="B526" t="s">
        <v>845</v>
      </c>
      <c r="C526" t="s">
        <v>10257</v>
      </c>
      <c r="D526" t="s">
        <v>292</v>
      </c>
      <c r="E526">
        <v>18334.10263944</v>
      </c>
      <c r="F526">
        <v>368.2</v>
      </c>
      <c r="G526">
        <v>-11.5905712098058</v>
      </c>
      <c r="H526">
        <f>(Table2[[#This Row],[1Y Return vs Nifty]]-AVERAGE(Table2[1Y Return vs Nifty]))/_xlfn.STDEV.P(Table2[1Y Return vs Nifty])</f>
        <v>-0.68961284365253162</v>
      </c>
      <c r="I526">
        <v>-4.0106772198464098</v>
      </c>
      <c r="J526">
        <f>(Table2[[#This Row],[1M Return vs Nifty]]-AVERAGE(Table2[1M Return vs Nifty]))/_xlfn.STDEV.P(Table2[1M Return vs Nifty])</f>
        <v>-0.5970091692432361</v>
      </c>
      <c r="K526">
        <v>-30.059392836857601</v>
      </c>
      <c r="L526">
        <f>(Table2[[#This Row],[6M Return vs Nifty]]-AVERAGE(Table2[6M Return vs Nifty]))/_xlfn.STDEV.P(Table2[6M Return vs Nifty])</f>
        <v>-1.2225661392348741</v>
      </c>
      <c r="M526">
        <v>5.7304203809263301</v>
      </c>
      <c r="N526">
        <f>(Table2[[#This Row],[1W Return vs Nifty]]-AVERAGE(Table2[1W Return vs Nifty]))/_xlfn.STDEV.P(Table2[1W Return vs Nifty])</f>
        <v>0.97243586429000428</v>
      </c>
      <c r="O526">
        <v>341.37</v>
      </c>
      <c r="P526">
        <v>351.61758443788602</v>
      </c>
      <c r="Q526">
        <v>367.803612599502</v>
      </c>
      <c r="R526">
        <v>80.791850504787604</v>
      </c>
      <c r="S526" s="2">
        <f>(Table2[[#This Row],[Close Price]]-Table2[[#This Row],[20D EMA]])/Table2[[#This Row],[20D EMA]]</f>
        <v>7.8595072794914567E-2</v>
      </c>
      <c r="T526" s="2">
        <f>(Table2[[#This Row],[Close Price]]-Table2[[#This Row],[50D EMA]])/Table2[[#This Row],[50D EMA]]</f>
        <v>4.7160370516234187E-2</v>
      </c>
      <c r="U526" s="2">
        <f>(Table2[[#This Row],[Close Price]]-Table2[[#This Row],[200D EMA]])/Table2[[#This Row],[200D EMA]]</f>
        <v>1.0777148100761271E-3</v>
      </c>
      <c r="V526">
        <v>1.2147269247597099</v>
      </c>
      <c r="W526">
        <v>359.25</v>
      </c>
      <c r="X526">
        <v>371</v>
      </c>
      <c r="Y526">
        <v>332.15</v>
      </c>
      <c r="Z526">
        <v>373.6</v>
      </c>
      <c r="AA526">
        <v>354.9</v>
      </c>
      <c r="AB526">
        <v>373.6</v>
      </c>
      <c r="AC526" s="2">
        <f>(Table2[[#This Row],[Close Price]]/Table2[[#This Row],[Day Low]])-1</f>
        <v>2.4913013221990132E-2</v>
      </c>
      <c r="AD526" s="2">
        <f>(Table2[[#This Row],[Day High]]/Table2[[#This Row],[Close Price]])-1</f>
        <v>7.6045627376426506E-3</v>
      </c>
      <c r="AE526" s="2">
        <f>(Table2[[#This Row],[Close Price]]/Table2[[#This Row],[Current Week Low]])-1</f>
        <v>0.10853530031612224</v>
      </c>
      <c r="AF526" s="2">
        <f>(Table2[[#This Row],[Current Week High]]/Table2[[#This Row],[Close Price]])-1</f>
        <v>1.4665942422596556E-2</v>
      </c>
      <c r="AG526" s="2">
        <f>(Table2[[#This Row],[Close Price]]/Table2[[#This Row],[Current Month Low]])-1</f>
        <v>3.7475345167652829E-2</v>
      </c>
      <c r="AH526" s="2">
        <f>(Table2[[#This Row],[Current Month High]]/Table2[[#This Row],[Close Price]])-1</f>
        <v>1.4665942422596556E-2</v>
      </c>
      <c r="AI526">
        <v>51.5480717001629</v>
      </c>
      <c r="AJ526">
        <v>25.089179548156899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-0.08</v>
      </c>
      <c r="AM526" t="s">
        <v>10295</v>
      </c>
      <c r="AN526">
        <v>9.83</v>
      </c>
      <c r="AO526" t="s">
        <v>10296</v>
      </c>
      <c r="AP526">
        <v>0.106527549245646</v>
      </c>
      <c r="AQ526">
        <f>(Table2[[#This Row],[Sharpe Ratio]]-AVERAGE(Table2[Sharpe Ratio]))/_xlfn.STDEV.P(Table2[Sharpe Ratio])</f>
        <v>0.58455704024381927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574</v>
      </c>
      <c r="AT526">
        <f>_xlfn.RANK.AVG(Table2[[#This Row],[6M Return vs Nifty Z-Score]],Table2[6M Return vs Nifty Z-Score])</f>
        <v>681</v>
      </c>
      <c r="AU526">
        <f>_xlfn.RANK.AVG(Table2[[#This Row],[Sharpe Ratio Z-Score]],Table2[Sharpe Ratio Z-Score])</f>
        <v>198</v>
      </c>
      <c r="AV526">
        <f>(Table2[[#This Row],[Rank 1Y]]+Table2[[#This Row],[Rank 6M]]+Table2[[#This Row],[Rank Sharpe]])/3</f>
        <v>484.33333333333331</v>
      </c>
    </row>
    <row r="527" spans="1:48" x14ac:dyDescent="0.3">
      <c r="A527" t="s">
        <v>93</v>
      </c>
      <c r="B527" t="s">
        <v>94</v>
      </c>
      <c r="C527" t="s">
        <v>10263</v>
      </c>
      <c r="D527" t="s">
        <v>95</v>
      </c>
      <c r="E527">
        <v>307663.9961626</v>
      </c>
      <c r="F527">
        <v>3468.35</v>
      </c>
      <c r="G527">
        <v>-11.204541783199</v>
      </c>
      <c r="H527">
        <f>(Table2[[#This Row],[1Y Return vs Nifty]]-AVERAGE(Table2[1Y Return vs Nifty]))/_xlfn.STDEV.P(Table2[1Y Return vs Nifty])</f>
        <v>-0.68419391878201385</v>
      </c>
      <c r="I527">
        <v>-2.0088597596220401</v>
      </c>
      <c r="J527">
        <f>(Table2[[#This Row],[1M Return vs Nifty]]-AVERAGE(Table2[1M Return vs Nifty]))/_xlfn.STDEV.P(Table2[1M Return vs Nifty])</f>
        <v>-0.39912391839879818</v>
      </c>
      <c r="K527">
        <v>-19.657150560101801</v>
      </c>
      <c r="L527">
        <f>(Table2[[#This Row],[6M Return vs Nifty]]-AVERAGE(Table2[6M Return vs Nifty]))/_xlfn.STDEV.P(Table2[6M Return vs Nifty])</f>
        <v>-0.86534383451213126</v>
      </c>
      <c r="M527">
        <v>-1.51349031840768</v>
      </c>
      <c r="N527">
        <f>(Table2[[#This Row],[1W Return vs Nifty]]-AVERAGE(Table2[1W Return vs Nifty]))/_xlfn.STDEV.P(Table2[1W Return vs Nifty])</f>
        <v>-0.57529193115551325</v>
      </c>
      <c r="O527">
        <v>3382.7</v>
      </c>
      <c r="P527">
        <v>3387.18949581794</v>
      </c>
      <c r="Q527">
        <v>3391.5668627622199</v>
      </c>
      <c r="R527">
        <v>61.931188203801902</v>
      </c>
      <c r="S527" s="2">
        <f>(Table2[[#This Row],[Close Price]]-Table2[[#This Row],[20D EMA]])/Table2[[#This Row],[20D EMA]]</f>
        <v>2.5320010642386287E-2</v>
      </c>
      <c r="T527" s="2">
        <f>(Table2[[#This Row],[Close Price]]-Table2[[#This Row],[50D EMA]])/Table2[[#This Row],[50D EMA]]</f>
        <v>2.3961016731501521E-2</v>
      </c>
      <c r="U527" s="2">
        <f>(Table2[[#This Row],[Close Price]]-Table2[[#This Row],[200D EMA]])/Table2[[#This Row],[200D EMA]]</f>
        <v>2.2639429014601507E-2</v>
      </c>
      <c r="V527">
        <v>1.24344337741755</v>
      </c>
      <c r="W527">
        <v>3410</v>
      </c>
      <c r="X527">
        <v>3461.45</v>
      </c>
      <c r="Y527">
        <v>3388</v>
      </c>
      <c r="Z527">
        <v>3499.9</v>
      </c>
      <c r="AA527">
        <v>3442.5</v>
      </c>
      <c r="AB527">
        <v>3492</v>
      </c>
      <c r="AC527" s="2">
        <f>(Table2[[#This Row],[Close Price]]/Table2[[#This Row],[Day Low]])-1</f>
        <v>1.7111436950146608E-2</v>
      </c>
      <c r="AD527" s="2">
        <f>(Table2[[#This Row],[Day High]]/Table2[[#This Row],[Close Price]])-1</f>
        <v>-1.9894185996223168E-3</v>
      </c>
      <c r="AE527" s="2">
        <f>(Table2[[#This Row],[Close Price]]/Table2[[#This Row],[Current Week Low]])-1</f>
        <v>2.3716056670602059E-2</v>
      </c>
      <c r="AF527" s="2">
        <f>(Table2[[#This Row],[Current Week High]]/Table2[[#This Row],[Close Price]])-1</f>
        <v>9.0965444663890782E-3</v>
      </c>
      <c r="AG527" s="2">
        <f>(Table2[[#This Row],[Close Price]]/Table2[[#This Row],[Current Month Low]])-1</f>
        <v>7.5090777051560753E-3</v>
      </c>
      <c r="AH527" s="2">
        <f>(Table2[[#This Row],[Current Month High]]/Table2[[#This Row],[Close Price]])-1</f>
        <v>6.8188043305894563E-3</v>
      </c>
      <c r="AI527">
        <v>12.069139504375199</v>
      </c>
      <c r="AJ527">
        <v>20.326458394768299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10295</v>
      </c>
      <c r="AN527">
        <v>7.57</v>
      </c>
      <c r="AO527" t="s">
        <v>10296</v>
      </c>
      <c r="AP527">
        <v>7.3512417548999995E-2</v>
      </c>
      <c r="AQ527">
        <f>(Table2[[#This Row],[Sharpe Ratio]]-AVERAGE(Table2[Sharpe Ratio]))/_xlfn.STDEV.P(Table2[Sharpe Ratio])</f>
        <v>0.20287163530106772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572</v>
      </c>
      <c r="AT527">
        <f>_xlfn.RANK.AVG(Table2[[#This Row],[6M Return vs Nifty Z-Score]],Table2[6M Return vs Nifty Z-Score])</f>
        <v>606</v>
      </c>
      <c r="AU527">
        <f>_xlfn.RANK.AVG(Table2[[#This Row],[Sharpe Ratio Z-Score]],Table2[Sharpe Ratio Z-Score])</f>
        <v>276</v>
      </c>
      <c r="AV527">
        <f>(Table2[[#This Row],[Rank 1Y]]+Table2[[#This Row],[Rank 6M]]+Table2[[#This Row],[Rank Sharpe]])/3</f>
        <v>484.66666666666669</v>
      </c>
    </row>
    <row r="528" spans="1:48" x14ac:dyDescent="0.3">
      <c r="A528" t="s">
        <v>793</v>
      </c>
      <c r="B528" t="s">
        <v>794</v>
      </c>
      <c r="C528" t="s">
        <v>10252</v>
      </c>
      <c r="D528" t="s">
        <v>521</v>
      </c>
      <c r="E528">
        <v>20162.0691659</v>
      </c>
      <c r="F528">
        <v>2237.4499999999998</v>
      </c>
      <c r="G528">
        <v>20.855752128200901</v>
      </c>
      <c r="H528">
        <f>(Table2[[#This Row],[1Y Return vs Nifty]]-AVERAGE(Table2[1Y Return vs Nifty]))/_xlfn.STDEV.P(Table2[1Y Return vs Nifty])</f>
        <v>-0.2341444871630301</v>
      </c>
      <c r="I528">
        <v>-20.3441765262823</v>
      </c>
      <c r="J528">
        <f>(Table2[[#This Row],[1M Return vs Nifty]]-AVERAGE(Table2[1M Return vs Nifty]))/_xlfn.STDEV.P(Table2[1M Return vs Nifty])</f>
        <v>-2.2116212263581985</v>
      </c>
      <c r="K528">
        <v>-48.6575762767608</v>
      </c>
      <c r="L528">
        <f>(Table2[[#This Row],[6M Return vs Nifty]]-AVERAGE(Table2[6M Return vs Nifty]))/_xlfn.STDEV.P(Table2[6M Return vs Nifty])</f>
        <v>-1.861244394874443</v>
      </c>
      <c r="M528">
        <v>-2.8964598119360301</v>
      </c>
      <c r="N528">
        <f>(Table2[[#This Row],[1W Return vs Nifty]]-AVERAGE(Table2[1W Return vs Nifty]))/_xlfn.STDEV.P(Table2[1W Return vs Nifty])</f>
        <v>-0.87077601623456125</v>
      </c>
      <c r="O528">
        <v>2232.9899999999998</v>
      </c>
      <c r="P528">
        <v>2385.6426651270099</v>
      </c>
      <c r="Q528">
        <v>2528.7570501817099</v>
      </c>
      <c r="R528">
        <v>57.701297105439203</v>
      </c>
      <c r="S528" s="2">
        <f>(Table2[[#This Row],[Close Price]]-Table2[[#This Row],[20D EMA]])/Table2[[#This Row],[20D EMA]]</f>
        <v>1.9973219763635471E-3</v>
      </c>
      <c r="T528" s="2">
        <f>(Table2[[#This Row],[Close Price]]-Table2[[#This Row],[50D EMA]])/Table2[[#This Row],[50D EMA]]</f>
        <v>-6.2118550817886378E-2</v>
      </c>
      <c r="U528" s="2">
        <f>(Table2[[#This Row],[Close Price]]-Table2[[#This Row],[200D EMA]])/Table2[[#This Row],[200D EMA]]</f>
        <v>-0.11519772141051571</v>
      </c>
      <c r="V528">
        <v>1.5836314442457899</v>
      </c>
      <c r="W528">
        <v>2186</v>
      </c>
      <c r="X528">
        <v>2309.5</v>
      </c>
      <c r="Y528">
        <v>2083</v>
      </c>
      <c r="Z528">
        <v>2274.8000000000002</v>
      </c>
      <c r="AA528">
        <v>2169.0500000000002</v>
      </c>
      <c r="AB528">
        <v>2247</v>
      </c>
      <c r="AC528" s="2">
        <f>(Table2[[#This Row],[Close Price]]/Table2[[#This Row],[Day Low]])-1</f>
        <v>2.3536139066788531E-2</v>
      </c>
      <c r="AD528" s="2">
        <f>(Table2[[#This Row],[Day High]]/Table2[[#This Row],[Close Price]])-1</f>
        <v>3.2201836912556736E-2</v>
      </c>
      <c r="AE528" s="2">
        <f>(Table2[[#This Row],[Close Price]]/Table2[[#This Row],[Current Week Low]])-1</f>
        <v>7.4147863658185154E-2</v>
      </c>
      <c r="AF528" s="2">
        <f>(Table2[[#This Row],[Current Week High]]/Table2[[#This Row],[Close Price]])-1</f>
        <v>1.6693110460569205E-2</v>
      </c>
      <c r="AG528" s="2">
        <f>(Table2[[#This Row],[Close Price]]/Table2[[#This Row],[Current Month Low]])-1</f>
        <v>3.1534542772181151E-2</v>
      </c>
      <c r="AH528" s="2">
        <f>(Table2[[#This Row],[Current Month High]]/Table2[[#This Row],[Close Price]])-1</f>
        <v>4.2682518045096263E-3</v>
      </c>
      <c r="AI528">
        <v>74.126796129522404</v>
      </c>
      <c r="AJ528">
        <v>53.040355677154501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-0.22</v>
      </c>
      <c r="AM528" t="s">
        <v>10295</v>
      </c>
      <c r="AN528">
        <v>-1.76</v>
      </c>
      <c r="AO528" t="s">
        <v>10295</v>
      </c>
      <c r="AP528">
        <v>5.0299264355127001E-2</v>
      </c>
      <c r="AQ528">
        <f>(Table2[[#This Row],[Sharpe Ratio]]-AVERAGE(Table2[Sharpe Ratio]))/_xlfn.STDEV.P(Table2[Sharpe Ratio])</f>
        <v>-6.5493848084286654E-2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367</v>
      </c>
      <c r="AT528">
        <f>_xlfn.RANK.AVG(Table2[[#This Row],[6M Return vs Nifty Z-Score]],Table2[6M Return vs Nifty Z-Score])</f>
        <v>730</v>
      </c>
      <c r="AU528">
        <f>_xlfn.RANK.AVG(Table2[[#This Row],[Sharpe Ratio Z-Score]],Table2[Sharpe Ratio Z-Score])</f>
        <v>357</v>
      </c>
      <c r="AV528">
        <f>(Table2[[#This Row],[Rank 1Y]]+Table2[[#This Row],[Rank 6M]]+Table2[[#This Row],[Rank Sharpe]])/3</f>
        <v>484.66666666666669</v>
      </c>
    </row>
    <row r="529" spans="1:48" x14ac:dyDescent="0.3">
      <c r="A529" t="s">
        <v>16</v>
      </c>
      <c r="B529" t="s">
        <v>17</v>
      </c>
      <c r="C529" t="s">
        <v>10250</v>
      </c>
      <c r="D529" t="s">
        <v>18</v>
      </c>
      <c r="E529">
        <v>2050446.86228376</v>
      </c>
      <c r="F529">
        <v>3030.6</v>
      </c>
      <c r="G529">
        <v>-6.1557350104583097</v>
      </c>
      <c r="H529">
        <f>(Table2[[#This Row],[1Y Return vs Nifty]]-AVERAGE(Table2[1Y Return vs Nifty]))/_xlfn.STDEV.P(Table2[1Y Return vs Nifty])</f>
        <v>-0.61332081248094905</v>
      </c>
      <c r="I529">
        <v>-7.3776157880991198</v>
      </c>
      <c r="J529">
        <f>(Table2[[#This Row],[1M Return vs Nifty]]-AVERAGE(Table2[1M Return vs Nifty]))/_xlfn.STDEV.P(Table2[1M Return vs Nifty])</f>
        <v>-0.9298404570080171</v>
      </c>
      <c r="K529">
        <v>-9.0572917361722993</v>
      </c>
      <c r="L529">
        <f>(Table2[[#This Row],[6M Return vs Nifty]]-AVERAGE(Table2[6M Return vs Nifty]))/_xlfn.STDEV.P(Table2[6M Return vs Nifty])</f>
        <v>-0.50133520078891114</v>
      </c>
      <c r="M529">
        <v>-0.89500008139491005</v>
      </c>
      <c r="N529">
        <f>(Table2[[#This Row],[1W Return vs Nifty]]-AVERAGE(Table2[1W Return vs Nifty]))/_xlfn.STDEV.P(Table2[1W Return vs Nifty])</f>
        <v>-0.44314583345108427</v>
      </c>
      <c r="O529">
        <v>3051.46</v>
      </c>
      <c r="P529">
        <v>3018.3118565014602</v>
      </c>
      <c r="Q529">
        <v>2814.0966700141398</v>
      </c>
      <c r="R529">
        <v>45.118513753825198</v>
      </c>
      <c r="S529" s="2">
        <f>(Table2[[#This Row],[Close Price]]-Table2[[#This Row],[20D EMA]])/Table2[[#This Row],[20D EMA]]</f>
        <v>-6.8360719131170412E-3</v>
      </c>
      <c r="T529" s="2">
        <f>(Table2[[#This Row],[Close Price]]-Table2[[#This Row],[50D EMA]])/Table2[[#This Row],[50D EMA]]</f>
        <v>4.0711974384194305E-3</v>
      </c>
      <c r="U529" s="2">
        <f>(Table2[[#This Row],[Close Price]]-Table2[[#This Row],[200D EMA]])/Table2[[#This Row],[200D EMA]]</f>
        <v>7.6935285234807596E-2</v>
      </c>
      <c r="V529">
        <v>0.97590576383077199</v>
      </c>
      <c r="W529">
        <v>2993.9</v>
      </c>
      <c r="X529">
        <v>3018.65</v>
      </c>
      <c r="Y529">
        <v>3002.3</v>
      </c>
      <c r="Z529">
        <v>3055</v>
      </c>
      <c r="AA529">
        <v>3008.6</v>
      </c>
      <c r="AB529">
        <v>3036</v>
      </c>
      <c r="AC529" s="2">
        <f>(Table2[[#This Row],[Close Price]]/Table2[[#This Row],[Day Low]])-1</f>
        <v>1.2258258458866411E-2</v>
      </c>
      <c r="AD529" s="2">
        <f>(Table2[[#This Row],[Day High]]/Table2[[#This Row],[Close Price]])-1</f>
        <v>-3.94311357486965E-3</v>
      </c>
      <c r="AE529" s="2">
        <f>(Table2[[#This Row],[Close Price]]/Table2[[#This Row],[Current Week Low]])-1</f>
        <v>9.4261066515670677E-3</v>
      </c>
      <c r="AF529" s="2">
        <f>(Table2[[#This Row],[Current Week High]]/Table2[[#This Row],[Close Price]])-1</f>
        <v>8.0512109813237753E-3</v>
      </c>
      <c r="AG529" s="2">
        <f>(Table2[[#This Row],[Close Price]]/Table2[[#This Row],[Current Month Low]])-1</f>
        <v>7.312371202552681E-3</v>
      </c>
      <c r="AH529" s="2">
        <f>(Table2[[#This Row],[Current Month High]]/Table2[[#This Row],[Close Price]])-1</f>
        <v>1.7818253811126006E-3</v>
      </c>
      <c r="AI529">
        <v>6.1703953012604602</v>
      </c>
      <c r="AJ529">
        <v>36.495068234022398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-0.06</v>
      </c>
      <c r="AM529" t="s">
        <v>10295</v>
      </c>
      <c r="AN529">
        <v>-5.13</v>
      </c>
      <c r="AO529" t="s">
        <v>10295</v>
      </c>
      <c r="AP529">
        <v>2.8536102338999999E-2</v>
      </c>
      <c r="AQ529">
        <f>(Table2[[#This Row],[Sharpe Ratio]]-AVERAGE(Table2[Sharpe Ratio]))/_xlfn.STDEV.P(Table2[Sharpe Ratio])</f>
        <v>-0.31709609469304439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-2.804738398422006</v>
      </c>
      <c r="AS529">
        <f>_xlfn.RANK.AVG(Table2[[#This Row],[1Y Return vs Nifty Z-Score]],Table2[1Y Return vs Nifty Z-Score])</f>
        <v>543</v>
      </c>
      <c r="AT529">
        <f>_xlfn.RANK.AVG(Table2[[#This Row],[6M Return vs Nifty Z-Score]],Table2[6M Return vs Nifty Z-Score])</f>
        <v>493</v>
      </c>
      <c r="AU529">
        <f>_xlfn.RANK.AVG(Table2[[#This Row],[Sharpe Ratio Z-Score]],Table2[Sharpe Ratio Z-Score])</f>
        <v>421</v>
      </c>
      <c r="AV529">
        <f>(Table2[[#This Row],[Rank 1Y]]+Table2[[#This Row],[Rank 6M]]+Table2[[#This Row],[Rank Sharpe]])/3</f>
        <v>485.66666666666669</v>
      </c>
    </row>
    <row r="530" spans="1:48" x14ac:dyDescent="0.3">
      <c r="A530" t="s">
        <v>1008</v>
      </c>
      <c r="B530" t="s">
        <v>1009</v>
      </c>
      <c r="C530" t="s">
        <v>10263</v>
      </c>
      <c r="D530" t="s">
        <v>354</v>
      </c>
      <c r="E530">
        <v>13245.955751199999</v>
      </c>
      <c r="F530">
        <v>955.6</v>
      </c>
      <c r="G530">
        <v>-5.1267439027877497</v>
      </c>
      <c r="H530">
        <f>(Table2[[#This Row],[1Y Return vs Nifty]]-AVERAGE(Table2[1Y Return vs Nifty]))/_xlfn.STDEV.P(Table2[1Y Return vs Nifty])</f>
        <v>-0.59887625172838976</v>
      </c>
      <c r="I530">
        <v>18.107916717387901</v>
      </c>
      <c r="J530">
        <f>(Table2[[#This Row],[1M Return vs Nifty]]-AVERAGE(Table2[1M Return vs Nifty]))/_xlfn.STDEV.P(Table2[1M Return vs Nifty])</f>
        <v>1.5894756609496699</v>
      </c>
      <c r="K530">
        <v>8.8166314329911994</v>
      </c>
      <c r="L530">
        <f>(Table2[[#This Row],[6M Return vs Nifty]]-AVERAGE(Table2[6M Return vs Nifty]))/_xlfn.STDEV.P(Table2[6M Return vs Nifty])</f>
        <v>0.11247130929336781</v>
      </c>
      <c r="M530">
        <v>3.0413227108390002</v>
      </c>
      <c r="N530">
        <f>(Table2[[#This Row],[1W Return vs Nifty]]-AVERAGE(Table2[1W Return vs Nifty]))/_xlfn.STDEV.P(Table2[1W Return vs Nifty])</f>
        <v>0.39788554452355746</v>
      </c>
      <c r="O530">
        <v>895.98</v>
      </c>
      <c r="P530">
        <v>832.76110714507502</v>
      </c>
      <c r="Q530">
        <v>773.48131485361705</v>
      </c>
      <c r="R530">
        <v>71.871828373951999</v>
      </c>
      <c r="S530" s="2">
        <f>(Table2[[#This Row],[Close Price]]-Table2[[#This Row],[20D EMA]])/Table2[[#This Row],[20D EMA]]</f>
        <v>6.6541663876425822E-2</v>
      </c>
      <c r="T530" s="2">
        <f>(Table2[[#This Row],[Close Price]]-Table2[[#This Row],[50D EMA]])/Table2[[#This Row],[50D EMA]]</f>
        <v>0.14750796092777335</v>
      </c>
      <c r="U530" s="2">
        <f>(Table2[[#This Row],[Close Price]]-Table2[[#This Row],[200D EMA]])/Table2[[#This Row],[200D EMA]]</f>
        <v>0.23545324450513624</v>
      </c>
      <c r="V530">
        <v>1.3678147319840199</v>
      </c>
      <c r="W530">
        <v>947</v>
      </c>
      <c r="X530">
        <v>958.35</v>
      </c>
      <c r="Y530">
        <v>896</v>
      </c>
      <c r="Z530">
        <v>984</v>
      </c>
      <c r="AA530">
        <v>944.15</v>
      </c>
      <c r="AB530">
        <v>969.5</v>
      </c>
      <c r="AC530" s="2">
        <f>(Table2[[#This Row],[Close Price]]/Table2[[#This Row],[Day Low]])-1</f>
        <v>9.0813093980992576E-3</v>
      </c>
      <c r="AD530" s="2">
        <f>(Table2[[#This Row],[Day High]]/Table2[[#This Row],[Close Price]])-1</f>
        <v>2.8777731268312401E-3</v>
      </c>
      <c r="AE530" s="2">
        <f>(Table2[[#This Row],[Close Price]]/Table2[[#This Row],[Current Week Low]])-1</f>
        <v>6.6517857142857073E-2</v>
      </c>
      <c r="AF530" s="2">
        <f>(Table2[[#This Row],[Current Week High]]/Table2[[#This Row],[Close Price]])-1</f>
        <v>2.9719547928003243E-2</v>
      </c>
      <c r="AG530" s="2">
        <f>(Table2[[#This Row],[Close Price]]/Table2[[#This Row],[Current Month Low]])-1</f>
        <v>1.2127310279087089E-2</v>
      </c>
      <c r="AH530" s="2">
        <f>(Table2[[#This Row],[Current Month High]]/Table2[[#This Row],[Close Price]])-1</f>
        <v>1.454583507743834E-2</v>
      </c>
      <c r="AI530">
        <v>2.9719547928003198</v>
      </c>
      <c r="AJ530">
        <v>47.662829328594597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0.18</v>
      </c>
      <c r="AM530" t="s">
        <v>10296</v>
      </c>
      <c r="AN530">
        <v>7.85</v>
      </c>
      <c r="AO530" t="s">
        <v>10296</v>
      </c>
      <c r="AP530">
        <v>-4.248745990332E-2</v>
      </c>
      <c r="AQ530">
        <f>(Table2[[#This Row],[Sharpe Ratio]]-AVERAGE(Table2[Sharpe Ratio]))/_xlfn.STDEV.P(Table2[Sharpe Ratio])</f>
        <v>-1.138194049534478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0.36276221350372745</v>
      </c>
      <c r="AS530">
        <f>_xlfn.RANK.AVG(Table2[[#This Row],[1Y Return vs Nifty Z-Score]],Table2[1Y Return vs Nifty Z-Score])</f>
        <v>535</v>
      </c>
      <c r="AT530">
        <f>_xlfn.RANK.AVG(Table2[[#This Row],[6M Return vs Nifty Z-Score]],Table2[6M Return vs Nifty Z-Score])</f>
        <v>288</v>
      </c>
      <c r="AU530">
        <f>_xlfn.RANK.AVG(Table2[[#This Row],[Sharpe Ratio Z-Score]],Table2[Sharpe Ratio Z-Score])</f>
        <v>637</v>
      </c>
      <c r="AV530">
        <f>(Table2[[#This Row],[Rank 1Y]]+Table2[[#This Row],[Rank 6M]]+Table2[[#This Row],[Rank Sharpe]])/3</f>
        <v>486.66666666666669</v>
      </c>
    </row>
    <row r="531" spans="1:48" x14ac:dyDescent="0.3">
      <c r="A531" t="s">
        <v>19</v>
      </c>
      <c r="B531" t="s">
        <v>20</v>
      </c>
      <c r="C531" t="s">
        <v>10251</v>
      </c>
      <c r="D531" t="s">
        <v>21</v>
      </c>
      <c r="E531">
        <v>1590909.26253978</v>
      </c>
      <c r="F531">
        <v>4397.1000000000004</v>
      </c>
      <c r="G531">
        <v>0.29307490730633001</v>
      </c>
      <c r="H531">
        <f>(Table2[[#This Row],[1Y Return vs Nifty]]-AVERAGE(Table2[1Y Return vs Nifty]))/_xlfn.STDEV.P(Table2[1Y Return vs Nifty])</f>
        <v>-0.52279502858983962</v>
      </c>
      <c r="I531">
        <v>8.9096686409910397</v>
      </c>
      <c r="J531">
        <f>(Table2[[#This Row],[1M Return vs Nifty]]-AVERAGE(Table2[1M Return vs Nifty]))/_xlfn.STDEV.P(Table2[1M Return vs Nifty])</f>
        <v>0.68020313031485935</v>
      </c>
      <c r="K531">
        <v>-1.1837371048051999</v>
      </c>
      <c r="L531">
        <f>(Table2[[#This Row],[6M Return vs Nifty]]-AVERAGE(Table2[6M Return vs Nifty]))/_xlfn.STDEV.P(Table2[6M Return vs Nifty])</f>
        <v>-0.2309502917523025</v>
      </c>
      <c r="M531">
        <v>-5.2130122337174997E-2</v>
      </c>
      <c r="N531">
        <f>(Table2[[#This Row],[1W Return vs Nifty]]-AVERAGE(Table2[1W Return vs Nifty]))/_xlfn.STDEV.P(Table2[1W Return vs Nifty])</f>
        <v>-0.26305895528186313</v>
      </c>
      <c r="O531">
        <v>4230.5200000000004</v>
      </c>
      <c r="P531">
        <v>4075.18556195769</v>
      </c>
      <c r="Q531">
        <v>3857.6190264042202</v>
      </c>
      <c r="R531">
        <v>79.143665813355696</v>
      </c>
      <c r="S531" s="2">
        <f>(Table2[[#This Row],[Close Price]]-Table2[[#This Row],[20D EMA]])/Table2[[#This Row],[20D EMA]]</f>
        <v>3.9375774136512748E-2</v>
      </c>
      <c r="T531" s="2">
        <f>(Table2[[#This Row],[Close Price]]-Table2[[#This Row],[50D EMA]])/Table2[[#This Row],[50D EMA]]</f>
        <v>7.8993810992907282E-2</v>
      </c>
      <c r="U531" s="2">
        <f>(Table2[[#This Row],[Close Price]]-Table2[[#This Row],[200D EMA]])/Table2[[#This Row],[200D EMA]]</f>
        <v>0.13984817316152739</v>
      </c>
      <c r="V531">
        <v>1.0336676142358101</v>
      </c>
      <c r="W531">
        <v>4324.3</v>
      </c>
      <c r="X531">
        <v>4398</v>
      </c>
      <c r="Y531">
        <v>4327.3</v>
      </c>
      <c r="Z531">
        <v>4431</v>
      </c>
      <c r="AA531">
        <v>4365.05</v>
      </c>
      <c r="AB531">
        <v>4419.3</v>
      </c>
      <c r="AC531" s="2">
        <f>(Table2[[#This Row],[Close Price]]/Table2[[#This Row],[Day Low]])-1</f>
        <v>1.6835094697407627E-2</v>
      </c>
      <c r="AD531" s="2">
        <f>(Table2[[#This Row],[Day High]]/Table2[[#This Row],[Close Price]])-1</f>
        <v>2.0468035750820235E-4</v>
      </c>
      <c r="AE531" s="2">
        <f>(Table2[[#This Row],[Close Price]]/Table2[[#This Row],[Current Week Low]])-1</f>
        <v>1.6130150440228253E-2</v>
      </c>
      <c r="AF531" s="2">
        <f>(Table2[[#This Row],[Current Week High]]/Table2[[#This Row],[Close Price]])-1</f>
        <v>7.709626799481395E-3</v>
      </c>
      <c r="AG531" s="2">
        <f>(Table2[[#This Row],[Close Price]]/Table2[[#This Row],[Current Month Low]])-1</f>
        <v>7.3424130307786495E-3</v>
      </c>
      <c r="AH531" s="2">
        <f>(Table2[[#This Row],[Current Month High]]/Table2[[#This Row],[Close Price]])-1</f>
        <v>5.048782151872766E-3</v>
      </c>
      <c r="AI531">
        <v>0.77096267994813905</v>
      </c>
      <c r="AJ531">
        <v>32.802778616732098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-0.08</v>
      </c>
      <c r="AM531" t="s">
        <v>10295</v>
      </c>
      <c r="AN531">
        <v>5.47</v>
      </c>
      <c r="AO531" t="s">
        <v>10296</v>
      </c>
      <c r="AP531">
        <v>-1.4800774069543001E-2</v>
      </c>
      <c r="AQ531">
        <f>(Table2[[#This Row],[Sharpe Ratio]]-AVERAGE(Table2[Sharpe Ratio]))/_xlfn.STDEV.P(Table2[Sharpe Ratio])</f>
        <v>-0.81811039846542977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-1.1547115437745756</v>
      </c>
      <c r="AS531">
        <f>_xlfn.RANK.AVG(Table2[[#This Row],[1Y Return vs Nifty Z-Score]],Table2[1Y Return vs Nifty Z-Score])</f>
        <v>494</v>
      </c>
      <c r="AT531">
        <f>_xlfn.RANK.AVG(Table2[[#This Row],[6M Return vs Nifty Z-Score]],Table2[6M Return vs Nifty Z-Score])</f>
        <v>399</v>
      </c>
      <c r="AU531">
        <f>_xlfn.RANK.AVG(Table2[[#This Row],[Sharpe Ratio Z-Score]],Table2[Sharpe Ratio Z-Score])</f>
        <v>584</v>
      </c>
      <c r="AV531">
        <f>(Table2[[#This Row],[Rank 1Y]]+Table2[[#This Row],[Rank 6M]]+Table2[[#This Row],[Rank Sharpe]])/3</f>
        <v>492.33333333333331</v>
      </c>
    </row>
    <row r="532" spans="1:48" x14ac:dyDescent="0.3">
      <c r="A532" t="s">
        <v>864</v>
      </c>
      <c r="B532" t="s">
        <v>865</v>
      </c>
      <c r="C532" t="s">
        <v>10251</v>
      </c>
      <c r="D532" t="s">
        <v>21</v>
      </c>
      <c r="E532">
        <v>17763.572269200002</v>
      </c>
      <c r="F532">
        <v>643</v>
      </c>
      <c r="G532">
        <v>22.047895004135999</v>
      </c>
      <c r="H532">
        <f>(Table2[[#This Row],[1Y Return vs Nifty]]-AVERAGE(Table2[1Y Return vs Nifty]))/_xlfn.STDEV.P(Table2[1Y Return vs Nifty])</f>
        <v>-0.21740966791259161</v>
      </c>
      <c r="I532">
        <v>-6.2545322935279097</v>
      </c>
      <c r="J532">
        <f>(Table2[[#This Row],[1M Return vs Nifty]]-AVERAGE(Table2[1M Return vs Nifty]))/_xlfn.STDEV.P(Table2[1M Return vs Nifty])</f>
        <v>-0.81882051465145356</v>
      </c>
      <c r="K532">
        <v>-37.693783144376901</v>
      </c>
      <c r="L532">
        <f>(Table2[[#This Row],[6M Return vs Nifty]]-AVERAGE(Table2[6M Return vs Nifty]))/_xlfn.STDEV.P(Table2[6M Return vs Nifty])</f>
        <v>-1.4847379314549984</v>
      </c>
      <c r="M532">
        <v>-7.8105614745795897</v>
      </c>
      <c r="N532">
        <f>(Table2[[#This Row],[1W Return vs Nifty]]-AVERAGE(Table2[1W Return vs Nifty]))/_xlfn.STDEV.P(Table2[1W Return vs Nifty])</f>
        <v>-1.9207187955702756</v>
      </c>
      <c r="O532">
        <v>702.26</v>
      </c>
      <c r="P532">
        <v>693.11343509114795</v>
      </c>
      <c r="Q532">
        <v>655.14234210391498</v>
      </c>
      <c r="R532">
        <v>25.145436057776401</v>
      </c>
      <c r="S532" s="2">
        <f>(Table2[[#This Row],[Close Price]]-Table2[[#This Row],[20D EMA]])/Table2[[#This Row],[20D EMA]]</f>
        <v>-8.4384700823056977E-2</v>
      </c>
      <c r="T532" s="2">
        <f>(Table2[[#This Row],[Close Price]]-Table2[[#This Row],[50D EMA]])/Table2[[#This Row],[50D EMA]]</f>
        <v>-7.230192426519301E-2</v>
      </c>
      <c r="U532" s="2">
        <f>(Table2[[#This Row],[Close Price]]-Table2[[#This Row],[200D EMA]])/Table2[[#This Row],[200D EMA]]</f>
        <v>-1.8533899159869954E-2</v>
      </c>
      <c r="V532">
        <v>1.26229500861188</v>
      </c>
      <c r="W532">
        <v>616.20000000000005</v>
      </c>
      <c r="X532">
        <v>637.35</v>
      </c>
      <c r="Y532">
        <v>639.5</v>
      </c>
      <c r="Z532">
        <v>733.75</v>
      </c>
      <c r="AA532">
        <v>639.5</v>
      </c>
      <c r="AB532">
        <v>675.5</v>
      </c>
      <c r="AC532" s="2">
        <f>(Table2[[#This Row],[Close Price]]/Table2[[#This Row],[Day Low]])-1</f>
        <v>4.349237260629657E-2</v>
      </c>
      <c r="AD532" s="2">
        <f>(Table2[[#This Row],[Day High]]/Table2[[#This Row],[Close Price]])-1</f>
        <v>-8.786936236391929E-3</v>
      </c>
      <c r="AE532" s="2">
        <f>(Table2[[#This Row],[Close Price]]/Table2[[#This Row],[Current Week Low]])-1</f>
        <v>5.4730258014072941E-3</v>
      </c>
      <c r="AF532" s="2">
        <f>(Table2[[#This Row],[Current Week High]]/Table2[[#This Row],[Close Price]])-1</f>
        <v>0.14113530326594081</v>
      </c>
      <c r="AG532" s="2">
        <f>(Table2[[#This Row],[Close Price]]/Table2[[#This Row],[Current Month Low]])-1</f>
        <v>5.4730258014072941E-3</v>
      </c>
      <c r="AH532" s="2">
        <f>(Table2[[#This Row],[Current Month High]]/Table2[[#This Row],[Close Price]])-1</f>
        <v>5.0544323483670217E-2</v>
      </c>
      <c r="AI532">
        <v>34.035769828926902</v>
      </c>
      <c r="AJ532">
        <v>53.680688336519999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-0.14000000000000001</v>
      </c>
      <c r="AM532" t="s">
        <v>10295</v>
      </c>
      <c r="AN532">
        <v>-12.39</v>
      </c>
      <c r="AO532" t="s">
        <v>10295</v>
      </c>
      <c r="AP532">
        <v>3.3026027655688003E-2</v>
      </c>
      <c r="AQ532">
        <f>(Table2[[#This Row],[Sharpe Ratio]]-AVERAGE(Table2[Sharpe Ratio]))/_xlfn.STDEV.P(Table2[Sharpe Ratio])</f>
        <v>-0.2651884125305386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-4.706875322119858</v>
      </c>
      <c r="AS532">
        <f>_xlfn.RANK.AVG(Table2[[#This Row],[1Y Return vs Nifty Z-Score]],Table2[1Y Return vs Nifty Z-Score])</f>
        <v>361</v>
      </c>
      <c r="AT532">
        <f>_xlfn.RANK.AVG(Table2[[#This Row],[6M Return vs Nifty Z-Score]],Table2[6M Return vs Nifty Z-Score])</f>
        <v>712</v>
      </c>
      <c r="AU532">
        <f>_xlfn.RANK.AVG(Table2[[#This Row],[Sharpe Ratio Z-Score]],Table2[Sharpe Ratio Z-Score])</f>
        <v>405</v>
      </c>
      <c r="AV532">
        <f>(Table2[[#This Row],[Rank 1Y]]+Table2[[#This Row],[Rank 6M]]+Table2[[#This Row],[Rank Sharpe]])/3</f>
        <v>492.66666666666669</v>
      </c>
    </row>
    <row r="533" spans="1:48" x14ac:dyDescent="0.3">
      <c r="A533" t="s">
        <v>1609</v>
      </c>
      <c r="B533" t="s">
        <v>1610</v>
      </c>
      <c r="C533" t="s">
        <v>10257</v>
      </c>
      <c r="D533" t="s">
        <v>62</v>
      </c>
      <c r="E533">
        <v>5522.8643184149996</v>
      </c>
      <c r="F533">
        <v>1350.15</v>
      </c>
      <c r="G533">
        <v>-9.6695461026325802</v>
      </c>
      <c r="H533">
        <f>(Table2[[#This Row],[1Y Return vs Nifty]]-AVERAGE(Table2[1Y Return vs Nifty]))/_xlfn.STDEV.P(Table2[1Y Return vs Nifty])</f>
        <v>-0.66264627060743264</v>
      </c>
      <c r="I533">
        <v>-1.72303073404992</v>
      </c>
      <c r="J533">
        <f>(Table2[[#This Row],[1M Return vs Nifty]]-AVERAGE(Table2[1M Return vs Nifty]))/_xlfn.STDEV.P(Table2[1M Return vs Nifty])</f>
        <v>-0.37086892035436081</v>
      </c>
      <c r="K533">
        <v>3.3868459673964502</v>
      </c>
      <c r="L533">
        <f>(Table2[[#This Row],[6M Return vs Nifty]]-AVERAGE(Table2[6M Return vs Nifty]))/_xlfn.STDEV.P(Table2[6M Return vs Nifty])</f>
        <v>-7.3992380607799654E-2</v>
      </c>
      <c r="M533">
        <v>0.55597239749606997</v>
      </c>
      <c r="N533">
        <f>(Table2[[#This Row],[1W Return vs Nifty]]-AVERAGE(Table2[1W Return vs Nifty]))/_xlfn.STDEV.P(Table2[1W Return vs Nifty])</f>
        <v>-0.13313228839005531</v>
      </c>
      <c r="O533">
        <v>1332.97</v>
      </c>
      <c r="P533">
        <v>1304.3398024995199</v>
      </c>
      <c r="Q533">
        <v>1212.6634328438099</v>
      </c>
      <c r="R533">
        <v>57.127226845127197</v>
      </c>
      <c r="S533" s="2">
        <f>(Table2[[#This Row],[Close Price]]-Table2[[#This Row],[20D EMA]])/Table2[[#This Row],[20D EMA]]</f>
        <v>1.2888512119552626E-2</v>
      </c>
      <c r="T533" s="2">
        <f>(Table2[[#This Row],[Close Price]]-Table2[[#This Row],[50D EMA]])/Table2[[#This Row],[50D EMA]]</f>
        <v>3.5121367463212892E-2</v>
      </c>
      <c r="U533" s="2">
        <f>(Table2[[#This Row],[Close Price]]-Table2[[#This Row],[200D EMA]])/Table2[[#This Row],[200D EMA]]</f>
        <v>0.11337570131373652</v>
      </c>
      <c r="V533">
        <v>0.64408613431976103</v>
      </c>
      <c r="W533">
        <v>1331.85</v>
      </c>
      <c r="X533">
        <v>1365.9</v>
      </c>
      <c r="Y533">
        <v>1326.8</v>
      </c>
      <c r="Z533">
        <v>1380</v>
      </c>
      <c r="AA533">
        <v>1340</v>
      </c>
      <c r="AB533">
        <v>1365</v>
      </c>
      <c r="AC533" s="2">
        <f>(Table2[[#This Row],[Close Price]]/Table2[[#This Row],[Day Low]])-1</f>
        <v>1.3740286068251173E-2</v>
      </c>
      <c r="AD533" s="2">
        <f>(Table2[[#This Row],[Day High]]/Table2[[#This Row],[Close Price]])-1</f>
        <v>1.1665370514387208E-2</v>
      </c>
      <c r="AE533" s="2">
        <f>(Table2[[#This Row],[Close Price]]/Table2[[#This Row],[Current Week Low]])-1</f>
        <v>1.7598733795598509E-2</v>
      </c>
      <c r="AF533" s="2">
        <f>(Table2[[#This Row],[Current Week High]]/Table2[[#This Row],[Close Price]])-1</f>
        <v>2.2108654593933963E-2</v>
      </c>
      <c r="AG533" s="2">
        <f>(Table2[[#This Row],[Close Price]]/Table2[[#This Row],[Current Month Low]])-1</f>
        <v>7.5746268656717852E-3</v>
      </c>
      <c r="AH533" s="2">
        <f>(Table2[[#This Row],[Current Month High]]/Table2[[#This Row],[Close Price]])-1</f>
        <v>1.0998777913565183E-2</v>
      </c>
      <c r="AI533">
        <v>8.8027256230789099</v>
      </c>
      <c r="AJ533">
        <v>34.416845039573801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-0.04</v>
      </c>
      <c r="AM533" t="s">
        <v>10295</v>
      </c>
      <c r="AN533">
        <v>-1.39</v>
      </c>
      <c r="AO533" t="s">
        <v>10295</v>
      </c>
      <c r="AP533">
        <v>-6.8941418636820004E-3</v>
      </c>
      <c r="AQ533">
        <f>(Table2[[#This Row],[Sharpe Ratio]]-AVERAGE(Table2[Sharpe Ratio]))/_xlfn.STDEV.P(Table2[Sharpe Ratio])</f>
        <v>-0.72670243005396218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-1.9673422900136104</v>
      </c>
      <c r="AS533">
        <f>_xlfn.RANK.AVG(Table2[[#This Row],[1Y Return vs Nifty Z-Score]],Table2[1Y Return vs Nifty Z-Score])</f>
        <v>564</v>
      </c>
      <c r="AT533">
        <f>_xlfn.RANK.AVG(Table2[[#This Row],[6M Return vs Nifty Z-Score]],Table2[6M Return vs Nifty Z-Score])</f>
        <v>346</v>
      </c>
      <c r="AU533">
        <f>_xlfn.RANK.AVG(Table2[[#This Row],[Sharpe Ratio Z-Score]],Table2[Sharpe Ratio Z-Score])</f>
        <v>569</v>
      </c>
      <c r="AV533">
        <f>(Table2[[#This Row],[Rank 1Y]]+Table2[[#This Row],[Rank 6M]]+Table2[[#This Row],[Rank Sharpe]])/3</f>
        <v>493</v>
      </c>
    </row>
    <row r="534" spans="1:48" x14ac:dyDescent="0.3">
      <c r="A534" t="s">
        <v>232</v>
      </c>
      <c r="B534" t="s">
        <v>233</v>
      </c>
      <c r="C534" t="s">
        <v>10257</v>
      </c>
      <c r="D534" t="s">
        <v>62</v>
      </c>
      <c r="E534">
        <v>114715.629838664</v>
      </c>
      <c r="F534">
        <v>6887.95</v>
      </c>
      <c r="G534">
        <v>-5.1991973309606703</v>
      </c>
      <c r="H534">
        <f>(Table2[[#This Row],[1Y Return vs Nifty]]-AVERAGE(Table2[1Y Return vs Nifty]))/_xlfn.STDEV.P(Table2[1Y Return vs Nifty])</f>
        <v>-0.59989332363229009</v>
      </c>
      <c r="I534">
        <v>1.32303353741468</v>
      </c>
      <c r="J534">
        <f>(Table2[[#This Row],[1M Return vs Nifty]]-AVERAGE(Table2[1M Return vs Nifty]))/_xlfn.STDEV.P(Table2[1M Return vs Nifty])</f>
        <v>-6.9756953642125252E-2</v>
      </c>
      <c r="K534">
        <v>-0.34077052550994902</v>
      </c>
      <c r="L534">
        <f>(Table2[[#This Row],[6M Return vs Nifty]]-AVERAGE(Table2[6M Return vs Nifty]))/_xlfn.STDEV.P(Table2[6M Return vs Nifty])</f>
        <v>-0.2020020653749017</v>
      </c>
      <c r="M534">
        <v>-2.8731918935046199</v>
      </c>
      <c r="N534">
        <f>(Table2[[#This Row],[1W Return vs Nifty]]-AVERAGE(Table2[1W Return vs Nifty]))/_xlfn.STDEV.P(Table2[1W Return vs Nifty])</f>
        <v>-0.8658046125835247</v>
      </c>
      <c r="O534">
        <v>6684.54</v>
      </c>
      <c r="P534">
        <v>6438.0576573623403</v>
      </c>
      <c r="Q534">
        <v>6007.2752705169096</v>
      </c>
      <c r="R534">
        <v>66.210200919384604</v>
      </c>
      <c r="S534" s="2">
        <f>(Table2[[#This Row],[Close Price]]-Table2[[#This Row],[20D EMA]])/Table2[[#This Row],[20D EMA]]</f>
        <v>3.0429917391473438E-2</v>
      </c>
      <c r="T534" s="2">
        <f>(Table2[[#This Row],[Close Price]]-Table2[[#This Row],[50D EMA]])/Table2[[#This Row],[50D EMA]]</f>
        <v>6.9880135683963354E-2</v>
      </c>
      <c r="U534" s="2">
        <f>(Table2[[#This Row],[Close Price]]-Table2[[#This Row],[200D EMA]])/Table2[[#This Row],[200D EMA]]</f>
        <v>0.14660136082082861</v>
      </c>
      <c r="V534">
        <v>0.86312135591921002</v>
      </c>
      <c r="W534">
        <v>6874.45</v>
      </c>
      <c r="X534">
        <v>6954</v>
      </c>
      <c r="Y534">
        <v>6735</v>
      </c>
      <c r="Z534">
        <v>6948.1</v>
      </c>
      <c r="AA534">
        <v>6786.65</v>
      </c>
      <c r="AB534">
        <v>6900.5</v>
      </c>
      <c r="AC534" s="2">
        <f>(Table2[[#This Row],[Close Price]]/Table2[[#This Row],[Day Low]])-1</f>
        <v>1.963793467113728E-3</v>
      </c>
      <c r="AD534" s="2">
        <f>(Table2[[#This Row],[Day High]]/Table2[[#This Row],[Close Price]])-1</f>
        <v>9.5892101423500353E-3</v>
      </c>
      <c r="AE534" s="2">
        <f>(Table2[[#This Row],[Close Price]]/Table2[[#This Row],[Current Week Low]])-1</f>
        <v>2.2709725315515961E-2</v>
      </c>
      <c r="AF534" s="2">
        <f>(Table2[[#This Row],[Current Week High]]/Table2[[#This Row],[Close Price]])-1</f>
        <v>8.732641787469575E-3</v>
      </c>
      <c r="AG534" s="2">
        <f>(Table2[[#This Row],[Close Price]]/Table2[[#This Row],[Current Month Low]])-1</f>
        <v>1.4926362785763203E-2</v>
      </c>
      <c r="AH534" s="2">
        <f>(Table2[[#This Row],[Current Month High]]/Table2[[#This Row],[Close Price]])-1</f>
        <v>1.8220225175851201E-3</v>
      </c>
      <c r="AI534">
        <v>1.1331383067531</v>
      </c>
      <c r="AJ534">
        <v>32.319351461420901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0.02</v>
      </c>
      <c r="AM534" t="s">
        <v>10296</v>
      </c>
      <c r="AN534">
        <v>1.37</v>
      </c>
      <c r="AO534" t="s">
        <v>10296</v>
      </c>
      <c r="AP534">
        <v>-1.0569774748900001E-4</v>
      </c>
      <c r="AQ534">
        <f>(Table2[[#This Row],[Sharpe Ratio]]-AVERAGE(Table2[Sharpe Ratio]))/_xlfn.STDEV.P(Table2[Sharpe Ratio])</f>
        <v>-0.64822174837055146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-2.3856787036033933</v>
      </c>
      <c r="AS534">
        <f>_xlfn.RANK.AVG(Table2[[#This Row],[1Y Return vs Nifty Z-Score]],Table2[1Y Return vs Nifty Z-Score])</f>
        <v>536</v>
      </c>
      <c r="AT534">
        <f>_xlfn.RANK.AVG(Table2[[#This Row],[6M Return vs Nifty Z-Score]],Table2[6M Return vs Nifty Z-Score])</f>
        <v>387</v>
      </c>
      <c r="AU534">
        <f>_xlfn.RANK.AVG(Table2[[#This Row],[Sharpe Ratio Z-Score]],Table2[Sharpe Ratio Z-Score])</f>
        <v>557</v>
      </c>
      <c r="AV534">
        <f>(Table2[[#This Row],[Rank 1Y]]+Table2[[#This Row],[Rank 6M]]+Table2[[#This Row],[Rank Sharpe]])/3</f>
        <v>493.33333333333331</v>
      </c>
    </row>
    <row r="535" spans="1:48" x14ac:dyDescent="0.3">
      <c r="A535" t="s">
        <v>546</v>
      </c>
      <c r="B535" t="s">
        <v>547</v>
      </c>
      <c r="C535" t="s">
        <v>10265</v>
      </c>
      <c r="D535" t="s">
        <v>548</v>
      </c>
      <c r="E535">
        <v>37288.582499999997</v>
      </c>
      <c r="F535">
        <v>3394.5</v>
      </c>
      <c r="G535">
        <v>-4.8053948731981997</v>
      </c>
      <c r="H535">
        <f>(Table2[[#This Row],[1Y Return vs Nifty]]-AVERAGE(Table2[1Y Return vs Nifty]))/_xlfn.STDEV.P(Table2[1Y Return vs Nifty])</f>
        <v>-0.59436528409603562</v>
      </c>
      <c r="I535">
        <v>1.9289593191602299</v>
      </c>
      <c r="J535">
        <f>(Table2[[#This Row],[1M Return vs Nifty]]-AVERAGE(Table2[1M Return vs Nifty]))/_xlfn.STDEV.P(Table2[1M Return vs Nifty])</f>
        <v>-9.8594966080602624E-3</v>
      </c>
      <c r="K535">
        <v>-22.290255037915902</v>
      </c>
      <c r="L535">
        <f>(Table2[[#This Row],[6M Return vs Nifty]]-AVERAGE(Table2[6M Return vs Nifty]))/_xlfn.STDEV.P(Table2[6M Return vs Nifty])</f>
        <v>-0.95576699762594775</v>
      </c>
      <c r="M535">
        <v>4.3405782915131397</v>
      </c>
      <c r="N535">
        <f>(Table2[[#This Row],[1W Return vs Nifty]]-AVERAGE(Table2[1W Return vs Nifty]))/_xlfn.STDEV.P(Table2[1W Return vs Nifty])</f>
        <v>0.67548338622278614</v>
      </c>
      <c r="O535">
        <v>3269.64</v>
      </c>
      <c r="P535">
        <v>3261.55362609143</v>
      </c>
      <c r="Q535">
        <v>3255.94291499258</v>
      </c>
      <c r="R535">
        <v>71.889348390113895</v>
      </c>
      <c r="S535" s="2">
        <f>(Table2[[#This Row],[Close Price]]-Table2[[#This Row],[20D EMA]])/Table2[[#This Row],[20D EMA]]</f>
        <v>3.8187690387932655E-2</v>
      </c>
      <c r="T535" s="2">
        <f>(Table2[[#This Row],[Close Price]]-Table2[[#This Row],[50D EMA]])/Table2[[#This Row],[50D EMA]]</f>
        <v>4.0761670403037284E-2</v>
      </c>
      <c r="U535" s="2">
        <f>(Table2[[#This Row],[Close Price]]-Table2[[#This Row],[200D EMA]])/Table2[[#This Row],[200D EMA]]</f>
        <v>4.2555133374546826E-2</v>
      </c>
      <c r="V535">
        <v>0.73496006306014305</v>
      </c>
      <c r="W535">
        <v>3285</v>
      </c>
      <c r="X535">
        <v>3409.95</v>
      </c>
      <c r="Y535">
        <v>3230.1</v>
      </c>
      <c r="Z535">
        <v>3464</v>
      </c>
      <c r="AA535">
        <v>3354.05</v>
      </c>
      <c r="AB535">
        <v>3464</v>
      </c>
      <c r="AC535" s="2">
        <f>(Table2[[#This Row],[Close Price]]/Table2[[#This Row],[Day Low]])-1</f>
        <v>3.3333333333333437E-2</v>
      </c>
      <c r="AD535" s="2">
        <f>(Table2[[#This Row],[Day High]]/Table2[[#This Row],[Close Price]])-1</f>
        <v>4.5514803358372991E-3</v>
      </c>
      <c r="AE535" s="2">
        <f>(Table2[[#This Row],[Close Price]]/Table2[[#This Row],[Current Week Low]])-1</f>
        <v>5.0896257081824103E-2</v>
      </c>
      <c r="AF535" s="2">
        <f>(Table2[[#This Row],[Current Week High]]/Table2[[#This Row],[Close Price]])-1</f>
        <v>2.0474296656355806E-2</v>
      </c>
      <c r="AG535" s="2">
        <f>(Table2[[#This Row],[Close Price]]/Table2[[#This Row],[Current Month Low]])-1</f>
        <v>1.2060046809081459E-2</v>
      </c>
      <c r="AH535" s="2">
        <f>(Table2[[#This Row],[Current Month High]]/Table2[[#This Row],[Close Price]])-1</f>
        <v>2.0474296656355806E-2</v>
      </c>
      <c r="AI535">
        <v>15.4809250257769</v>
      </c>
      <c r="AJ535">
        <v>37.096122778675202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-7.0000000000000007E-2</v>
      </c>
      <c r="AM535" t="s">
        <v>10295</v>
      </c>
      <c r="AN535">
        <v>3.22</v>
      </c>
      <c r="AO535" t="s">
        <v>10296</v>
      </c>
      <c r="AP535">
        <v>5.9510906464825E-2</v>
      </c>
      <c r="AQ535">
        <f>(Table2[[#This Row],[Sharpe Ratio]]-AVERAGE(Table2[Sharpe Ratio]))/_xlfn.STDEV.P(Table2[Sharpe Ratio])</f>
        <v>4.1001239717679223E-2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-0.84350715238957841</v>
      </c>
      <c r="AS535">
        <f>_xlfn.RANK.AVG(Table2[[#This Row],[1Y Return vs Nifty Z-Score]],Table2[1Y Return vs Nifty Z-Score])</f>
        <v>533</v>
      </c>
      <c r="AT535">
        <f>_xlfn.RANK.AVG(Table2[[#This Row],[6M Return vs Nifty Z-Score]],Table2[6M Return vs Nifty Z-Score])</f>
        <v>631</v>
      </c>
      <c r="AU535">
        <f>_xlfn.RANK.AVG(Table2[[#This Row],[Sharpe Ratio Z-Score]],Table2[Sharpe Ratio Z-Score])</f>
        <v>325</v>
      </c>
      <c r="AV535">
        <f>(Table2[[#This Row],[Rank 1Y]]+Table2[[#This Row],[Rank 6M]]+Table2[[#This Row],[Rank Sharpe]])/3</f>
        <v>496.33333333333331</v>
      </c>
    </row>
    <row r="536" spans="1:48" x14ac:dyDescent="0.3">
      <c r="A536" t="s">
        <v>1435</v>
      </c>
      <c r="B536" t="s">
        <v>1436</v>
      </c>
      <c r="C536" t="s">
        <v>10267</v>
      </c>
      <c r="D536" t="s">
        <v>1437</v>
      </c>
      <c r="E536">
        <v>7266.4805933999996</v>
      </c>
      <c r="F536">
        <v>949.35</v>
      </c>
      <c r="G536">
        <v>5.4968322052237397</v>
      </c>
      <c r="H536">
        <f>(Table2[[#This Row],[1Y Return vs Nifty]]-AVERAGE(Table2[1Y Return vs Nifty]))/_xlfn.STDEV.P(Table2[1Y Return vs Nifty])</f>
        <v>-0.44974678952244523</v>
      </c>
      <c r="I536">
        <v>1.13710438961077</v>
      </c>
      <c r="J536">
        <f>(Table2[[#This Row],[1M Return vs Nifty]]-AVERAGE(Table2[1M Return vs Nifty]))/_xlfn.STDEV.P(Table2[1M Return vs Nifty])</f>
        <v>-8.8136569557926814E-2</v>
      </c>
      <c r="K536">
        <v>-5.91792700528989</v>
      </c>
      <c r="L536">
        <f>(Table2[[#This Row],[6M Return vs Nifty]]-AVERAGE(Table2[6M Return vs Nifty]))/_xlfn.STDEV.P(Table2[6M Return vs Nifty])</f>
        <v>-0.39352660772844833</v>
      </c>
      <c r="M536">
        <v>-2.5886884763648901</v>
      </c>
      <c r="N536">
        <f>(Table2[[#This Row],[1W Return vs Nifty]]-AVERAGE(Table2[1W Return vs Nifty]))/_xlfn.STDEV.P(Table2[1W Return vs Nifty])</f>
        <v>-0.80501785459010067</v>
      </c>
      <c r="O536">
        <v>900.67</v>
      </c>
      <c r="P536">
        <v>848.17910636153397</v>
      </c>
      <c r="Q536">
        <v>778.50595077986895</v>
      </c>
      <c r="R536">
        <v>72.906774586892496</v>
      </c>
      <c r="S536" s="2">
        <f>(Table2[[#This Row],[Close Price]]-Table2[[#This Row],[20D EMA]])/Table2[[#This Row],[20D EMA]]</f>
        <v>5.4048652669679315E-2</v>
      </c>
      <c r="T536" s="2">
        <f>(Table2[[#This Row],[Close Price]]-Table2[[#This Row],[50D EMA]])/Table2[[#This Row],[50D EMA]]</f>
        <v>0.11928010591119448</v>
      </c>
      <c r="U536" s="2">
        <f>(Table2[[#This Row],[Close Price]]-Table2[[#This Row],[200D EMA]])/Table2[[#This Row],[200D EMA]]</f>
        <v>0.21945117959469404</v>
      </c>
      <c r="V536">
        <v>0.78920981246167599</v>
      </c>
      <c r="W536">
        <v>950.05</v>
      </c>
      <c r="X536">
        <v>1012</v>
      </c>
      <c r="Y536">
        <v>901</v>
      </c>
      <c r="Z536">
        <v>969</v>
      </c>
      <c r="AA536">
        <v>906.15</v>
      </c>
      <c r="AB536">
        <v>969</v>
      </c>
      <c r="AC536" s="2">
        <f>(Table2[[#This Row],[Close Price]]/Table2[[#This Row],[Day Low]])-1</f>
        <v>-7.3680332614067812E-4</v>
      </c>
      <c r="AD536" s="2">
        <f>(Table2[[#This Row],[Day High]]/Table2[[#This Row],[Close Price]])-1</f>
        <v>6.5992521198714904E-2</v>
      </c>
      <c r="AE536" s="2">
        <f>(Table2[[#This Row],[Close Price]]/Table2[[#This Row],[Current Week Low]])-1</f>
        <v>5.3662597114317423E-2</v>
      </c>
      <c r="AF536" s="2">
        <f>(Table2[[#This Row],[Current Week High]]/Table2[[#This Row],[Close Price]])-1</f>
        <v>2.0698372570706169E-2</v>
      </c>
      <c r="AG536" s="2">
        <f>(Table2[[#This Row],[Close Price]]/Table2[[#This Row],[Current Month Low]])-1</f>
        <v>4.7674226121503072E-2</v>
      </c>
      <c r="AH536" s="2">
        <f>(Table2[[#This Row],[Current Month High]]/Table2[[#This Row],[Close Price]])-1</f>
        <v>2.0698372570706169E-2</v>
      </c>
      <c r="AI536">
        <v>4.2186759361668402</v>
      </c>
      <c r="AJ536">
        <v>60.498732037193498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0.26</v>
      </c>
      <c r="AM536" t="s">
        <v>10296</v>
      </c>
      <c r="AN536">
        <v>4.4800000000000004</v>
      </c>
      <c r="AO536" t="s">
        <v>10296</v>
      </c>
      <c r="AP536">
        <v>-5.7928330053339996E-3</v>
      </c>
      <c r="AQ536">
        <f>(Table2[[#This Row],[Sharpe Ratio]]-AVERAGE(Table2[Sharpe Ratio]))/_xlfn.STDEV.P(Table2[Sharpe Ratio])</f>
        <v>-0.71397028282438457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-2.4503981042233054</v>
      </c>
      <c r="AS536">
        <f>_xlfn.RANK.AVG(Table2[[#This Row],[1Y Return vs Nifty Z-Score]],Table2[1Y Return vs Nifty Z-Score])</f>
        <v>462</v>
      </c>
      <c r="AT536">
        <f>_xlfn.RANK.AVG(Table2[[#This Row],[6M Return vs Nifty Z-Score]],Table2[6M Return vs Nifty Z-Score])</f>
        <v>459</v>
      </c>
      <c r="AU536">
        <f>_xlfn.RANK.AVG(Table2[[#This Row],[Sharpe Ratio Z-Score]],Table2[Sharpe Ratio Z-Score])</f>
        <v>568</v>
      </c>
      <c r="AV536">
        <f>(Table2[[#This Row],[Rank 1Y]]+Table2[[#This Row],[Rank 6M]]+Table2[[#This Row],[Rank Sharpe]])/3</f>
        <v>496.33333333333331</v>
      </c>
    </row>
    <row r="537" spans="1:48" x14ac:dyDescent="0.3">
      <c r="A537" t="s">
        <v>1304</v>
      </c>
      <c r="B537" t="s">
        <v>1305</v>
      </c>
      <c r="C537" t="s">
        <v>10265</v>
      </c>
      <c r="D537" t="s">
        <v>413</v>
      </c>
      <c r="E537">
        <v>8696.8171178699995</v>
      </c>
      <c r="F537">
        <v>550.04999999999995</v>
      </c>
      <c r="G537">
        <v>-4.2101759738446196</v>
      </c>
      <c r="H537">
        <f>(Table2[[#This Row],[1Y Return vs Nifty]]-AVERAGE(Table2[1Y Return vs Nifty]))/_xlfn.STDEV.P(Table2[1Y Return vs Nifty])</f>
        <v>-0.58600984206286988</v>
      </c>
      <c r="I537">
        <v>-1.68564081146126</v>
      </c>
      <c r="J537">
        <f>(Table2[[#This Row],[1M Return vs Nifty]]-AVERAGE(Table2[1M Return vs Nifty]))/_xlfn.STDEV.P(Table2[1M Return vs Nifty])</f>
        <v>-0.36717282200497292</v>
      </c>
      <c r="K537">
        <v>-0.78473039249193</v>
      </c>
      <c r="L537">
        <f>(Table2[[#This Row],[6M Return vs Nifty]]-AVERAGE(Table2[6M Return vs Nifty]))/_xlfn.STDEV.P(Table2[6M Return vs Nifty])</f>
        <v>-0.21724804433485018</v>
      </c>
      <c r="M537">
        <v>2.0570137080067799</v>
      </c>
      <c r="N537">
        <f>(Table2[[#This Row],[1W Return vs Nifty]]-AVERAGE(Table2[1W Return vs Nifty]))/_xlfn.STDEV.P(Table2[1W Return vs Nifty])</f>
        <v>0.18757892062622672</v>
      </c>
      <c r="O537">
        <v>536.54999999999995</v>
      </c>
      <c r="P537">
        <v>526.86665101446602</v>
      </c>
      <c r="Q537">
        <v>492.77659125170698</v>
      </c>
      <c r="R537">
        <v>66.178936489887207</v>
      </c>
      <c r="S537" s="2">
        <f>(Table2[[#This Row],[Close Price]]-Table2[[#This Row],[20D EMA]])/Table2[[#This Row],[20D EMA]]</f>
        <v>2.516074923119933E-2</v>
      </c>
      <c r="T537" s="2">
        <f>(Table2[[#This Row],[Close Price]]-Table2[[#This Row],[50D EMA]])/Table2[[#This Row],[50D EMA]]</f>
        <v>4.4002308631406244E-2</v>
      </c>
      <c r="U537" s="2">
        <f>(Table2[[#This Row],[Close Price]]-Table2[[#This Row],[200D EMA]])/Table2[[#This Row],[200D EMA]]</f>
        <v>0.11622591203614643</v>
      </c>
      <c r="V537">
        <v>0.93604724811880502</v>
      </c>
      <c r="W537">
        <v>529.5</v>
      </c>
      <c r="X537">
        <v>549.5</v>
      </c>
      <c r="Y537">
        <v>528.20000000000005</v>
      </c>
      <c r="Z537">
        <v>556.35</v>
      </c>
      <c r="AA537">
        <v>535.85</v>
      </c>
      <c r="AB537">
        <v>556.35</v>
      </c>
      <c r="AC537" s="2">
        <f>(Table2[[#This Row],[Close Price]]/Table2[[#This Row],[Day Low]])-1</f>
        <v>3.8810198300283094E-2</v>
      </c>
      <c r="AD537" s="2">
        <f>(Table2[[#This Row],[Day High]]/Table2[[#This Row],[Close Price]])-1</f>
        <v>-9.9990909917269111E-4</v>
      </c>
      <c r="AE537" s="2">
        <f>(Table2[[#This Row],[Close Price]]/Table2[[#This Row],[Current Week Low]])-1</f>
        <v>4.1366906474819887E-2</v>
      </c>
      <c r="AF537" s="2">
        <f>(Table2[[#This Row],[Current Week High]]/Table2[[#This Row],[Close Price]])-1</f>
        <v>1.1453504226888622E-2</v>
      </c>
      <c r="AG537" s="2">
        <f>(Table2[[#This Row],[Close Price]]/Table2[[#This Row],[Current Month Low]])-1</f>
        <v>2.6499953345152427E-2</v>
      </c>
      <c r="AH537" s="2">
        <f>(Table2[[#This Row],[Current Month High]]/Table2[[#This Row],[Close Price]])-1</f>
        <v>1.1453504226888622E-2</v>
      </c>
      <c r="AI537">
        <v>15.2440687210253</v>
      </c>
      <c r="AJ537">
        <v>36.556603773584897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0.04</v>
      </c>
      <c r="AM537" t="s">
        <v>10296</v>
      </c>
      <c r="AN537">
        <v>3.46</v>
      </c>
      <c r="AO537" t="s">
        <v>10296</v>
      </c>
      <c r="AP537">
        <v>-9.6635120152659994E-3</v>
      </c>
      <c r="AQ537">
        <f>(Table2[[#This Row],[Sharpe Ratio]]-AVERAGE(Table2[Sharpe Ratio]))/_xlfn.STDEV.P(Table2[Sharpe Ratio])</f>
        <v>-0.75871890593708258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-1.7415706937135491</v>
      </c>
      <c r="AS537">
        <f>_xlfn.RANK.AVG(Table2[[#This Row],[1Y Return vs Nifty Z-Score]],Table2[1Y Return vs Nifty Z-Score])</f>
        <v>524</v>
      </c>
      <c r="AT537">
        <f>_xlfn.RANK.AVG(Table2[[#This Row],[6M Return vs Nifty Z-Score]],Table2[6M Return vs Nifty Z-Score])</f>
        <v>393</v>
      </c>
      <c r="AU537">
        <f>_xlfn.RANK.AVG(Table2[[#This Row],[Sharpe Ratio Z-Score]],Table2[Sharpe Ratio Z-Score])</f>
        <v>575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572</v>
      </c>
      <c r="B538" t="s">
        <v>573</v>
      </c>
      <c r="C538" t="s">
        <v>10257</v>
      </c>
      <c r="D538" t="s">
        <v>62</v>
      </c>
      <c r="E538">
        <v>34987.499654895</v>
      </c>
      <c r="F538">
        <v>2123.65</v>
      </c>
      <c r="G538">
        <v>36.163532360004197</v>
      </c>
      <c r="H538">
        <f>(Table2[[#This Row],[1Y Return vs Nifty]]-AVERAGE(Table2[1Y Return vs Nifty]))/_xlfn.STDEV.P(Table2[1Y Return vs Nifty])</f>
        <v>-1.9260063092864994E-2</v>
      </c>
      <c r="I538">
        <v>11.809055486029999</v>
      </c>
      <c r="J538">
        <f>(Table2[[#This Row],[1M Return vs Nifty]]-AVERAGE(Table2[1M Return vs Nifty]))/_xlfn.STDEV.P(Table2[1M Return vs Nifty])</f>
        <v>0.96681562347459571</v>
      </c>
      <c r="K538">
        <v>-8.2215476003236798</v>
      </c>
      <c r="L538">
        <f>(Table2[[#This Row],[6M Return vs Nifty]]-AVERAGE(Table2[6M Return vs Nifty]))/_xlfn.STDEV.P(Table2[6M Return vs Nifty])</f>
        <v>-0.47263499958003574</v>
      </c>
      <c r="M538">
        <v>3.0281124136437301</v>
      </c>
      <c r="N538">
        <f>(Table2[[#This Row],[1W Return vs Nifty]]-AVERAGE(Table2[1W Return vs Nifty]))/_xlfn.STDEV.P(Table2[1W Return vs Nifty])</f>
        <v>0.39506304366679024</v>
      </c>
      <c r="O538">
        <v>2004.68</v>
      </c>
      <c r="P538">
        <v>1925.60337000201</v>
      </c>
      <c r="Q538">
        <v>1807.2034167080999</v>
      </c>
      <c r="R538">
        <v>73.069352931471997</v>
      </c>
      <c r="S538" s="2">
        <f>(Table2[[#This Row],[Close Price]]-Table2[[#This Row],[20D EMA]])/Table2[[#This Row],[20D EMA]]</f>
        <v>5.9346130055669744E-2</v>
      </c>
      <c r="T538" s="2">
        <f>(Table2[[#This Row],[Close Price]]-Table2[[#This Row],[50D EMA]])/Table2[[#This Row],[50D EMA]]</f>
        <v>0.10284912930838054</v>
      </c>
      <c r="U538" s="2">
        <f>(Table2[[#This Row],[Close Price]]-Table2[[#This Row],[200D EMA]])/Table2[[#This Row],[200D EMA]]</f>
        <v>0.17510291335566502</v>
      </c>
      <c r="V538">
        <v>0.78106895222481798</v>
      </c>
      <c r="W538">
        <v>2073.5</v>
      </c>
      <c r="X538">
        <v>2147</v>
      </c>
      <c r="Y538">
        <v>2002.65</v>
      </c>
      <c r="Z538">
        <v>2183.85</v>
      </c>
      <c r="AA538">
        <v>2103</v>
      </c>
      <c r="AB538">
        <v>2159.9499999999998</v>
      </c>
      <c r="AC538" s="2">
        <f>(Table2[[#This Row],[Close Price]]/Table2[[#This Row],[Day Low]])-1</f>
        <v>2.4186158668917379E-2</v>
      </c>
      <c r="AD538" s="2">
        <f>(Table2[[#This Row],[Day High]]/Table2[[#This Row],[Close Price]])-1</f>
        <v>1.0995220493019042E-2</v>
      </c>
      <c r="AE538" s="2">
        <f>(Table2[[#This Row],[Close Price]]/Table2[[#This Row],[Current Week Low]])-1</f>
        <v>6.0419943574763435E-2</v>
      </c>
      <c r="AF538" s="2">
        <f>(Table2[[#This Row],[Current Week High]]/Table2[[#This Row],[Close Price]])-1</f>
        <v>2.8347420714336158E-2</v>
      </c>
      <c r="AG538" s="2">
        <f>(Table2[[#This Row],[Close Price]]/Table2[[#This Row],[Current Month Low]])-1</f>
        <v>9.8193057536852812E-3</v>
      </c>
      <c r="AH538" s="2">
        <f>(Table2[[#This Row],[Current Month High]]/Table2[[#This Row],[Close Price]])-1</f>
        <v>1.7093212158312276E-2</v>
      </c>
      <c r="AI538">
        <v>3.3126927695241699</v>
      </c>
      <c r="AJ538">
        <v>67.791253506103502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0.04</v>
      </c>
      <c r="AM538" t="s">
        <v>10296</v>
      </c>
      <c r="AN538">
        <v>6.12</v>
      </c>
      <c r="AO538" t="s">
        <v>10296</v>
      </c>
      <c r="AP538">
        <v>-0.106609891420036</v>
      </c>
      <c r="AQ538">
        <f>(Table2[[#This Row],[Sharpe Ratio]]-AVERAGE(Table2[Sharpe Ratio]))/_xlfn.STDEV.P(Table2[Sharpe Ratio])</f>
        <v>-1.8795085614453291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-1.0095249569768439</v>
      </c>
      <c r="AS538">
        <f>_xlfn.RANK.AVG(Table2[[#This Row],[1Y Return vs Nifty Z-Score]],Table2[1Y Return vs Nifty Z-Score])</f>
        <v>291</v>
      </c>
      <c r="AT538">
        <f>_xlfn.RANK.AVG(Table2[[#This Row],[6M Return vs Nifty Z-Score]],Table2[6M Return vs Nifty Z-Score])</f>
        <v>485</v>
      </c>
      <c r="AU538">
        <f>_xlfn.RANK.AVG(Table2[[#This Row],[Sharpe Ratio Z-Score]],Table2[Sharpe Ratio Z-Score])</f>
        <v>719</v>
      </c>
      <c r="AV538">
        <f>(Table2[[#This Row],[Rank 1Y]]+Table2[[#This Row],[Rank 6M]]+Table2[[#This Row],[Rank Sharpe]])/3</f>
        <v>498.33333333333331</v>
      </c>
    </row>
    <row r="539" spans="1:48" x14ac:dyDescent="0.3">
      <c r="A539" t="s">
        <v>445</v>
      </c>
      <c r="B539" t="s">
        <v>446</v>
      </c>
      <c r="C539" t="s">
        <v>10254</v>
      </c>
      <c r="D539" t="s">
        <v>270</v>
      </c>
      <c r="E539">
        <v>52918.04652086</v>
      </c>
      <c r="F539">
        <v>2001.4</v>
      </c>
      <c r="G539">
        <v>-0.97560390206338299</v>
      </c>
      <c r="H539">
        <f>(Table2[[#This Row],[1Y Return vs Nifty]]-AVERAGE(Table2[1Y Return vs Nifty]))/_xlfn.STDEV.P(Table2[1Y Return vs Nifty])</f>
        <v>-0.54060422830091481</v>
      </c>
      <c r="I539">
        <v>-2.1317365801724799</v>
      </c>
      <c r="J539">
        <f>(Table2[[#This Row],[1M Return vs Nifty]]-AVERAGE(Table2[1M Return vs Nifty]))/_xlfn.STDEV.P(Table2[1M Return vs Nifty])</f>
        <v>-0.41127063553996324</v>
      </c>
      <c r="K539">
        <v>-4.2765011202524903</v>
      </c>
      <c r="L539">
        <f>(Table2[[#This Row],[6M Return vs Nifty]]-AVERAGE(Table2[6M Return vs Nifty]))/_xlfn.STDEV.P(Table2[6M Return vs Nifty])</f>
        <v>-0.33715857455978643</v>
      </c>
      <c r="M539">
        <v>-2.2917798866229901</v>
      </c>
      <c r="N539">
        <f>(Table2[[#This Row],[1W Return vs Nifty]]-AVERAGE(Table2[1W Return vs Nifty]))/_xlfn.STDEV.P(Table2[1W Return vs Nifty])</f>
        <v>-0.74158061797530961</v>
      </c>
      <c r="O539">
        <v>2036.92</v>
      </c>
      <c r="P539">
        <v>2010.40399813873</v>
      </c>
      <c r="Q539">
        <v>1844.7163745323201</v>
      </c>
      <c r="R539">
        <v>40.593111474377899</v>
      </c>
      <c r="S539" s="2">
        <f>(Table2[[#This Row],[Close Price]]-Table2[[#This Row],[20D EMA]])/Table2[[#This Row],[20D EMA]]</f>
        <v>-1.7438092806786709E-2</v>
      </c>
      <c r="T539" s="2">
        <f>(Table2[[#This Row],[Close Price]]-Table2[[#This Row],[50D EMA]])/Table2[[#This Row],[50D EMA]]</f>
        <v>-4.478700871598934E-3</v>
      </c>
      <c r="U539" s="2">
        <f>(Table2[[#This Row],[Close Price]]-Table2[[#This Row],[200D EMA]])/Table2[[#This Row],[200D EMA]]</f>
        <v>8.4936431220980019E-2</v>
      </c>
      <c r="V539">
        <v>1.4227060980366</v>
      </c>
      <c r="W539">
        <v>1981.35</v>
      </c>
      <c r="X539">
        <v>2032.7</v>
      </c>
      <c r="Y539">
        <v>1968</v>
      </c>
      <c r="Z539">
        <v>2046.75</v>
      </c>
      <c r="AA539">
        <v>1998.95</v>
      </c>
      <c r="AB539">
        <v>2042.95</v>
      </c>
      <c r="AC539" s="2">
        <f>(Table2[[#This Row],[Close Price]]/Table2[[#This Row],[Day Low]])-1</f>
        <v>1.0119363060539621E-2</v>
      </c>
      <c r="AD539" s="2">
        <f>(Table2[[#This Row],[Day High]]/Table2[[#This Row],[Close Price]])-1</f>
        <v>1.5639052663135811E-2</v>
      </c>
      <c r="AE539" s="2">
        <f>(Table2[[#This Row],[Close Price]]/Table2[[#This Row],[Current Week Low]])-1</f>
        <v>1.6971544715447262E-2</v>
      </c>
      <c r="AF539" s="2">
        <f>(Table2[[#This Row],[Current Week High]]/Table2[[#This Row],[Close Price]])-1</f>
        <v>2.2659138602977968E-2</v>
      </c>
      <c r="AG539" s="2">
        <f>(Table2[[#This Row],[Close Price]]/Table2[[#This Row],[Current Month Low]])-1</f>
        <v>1.2256434628179491E-3</v>
      </c>
      <c r="AH539" s="2">
        <f>(Table2[[#This Row],[Current Month High]]/Table2[[#This Row],[Close Price]])-1</f>
        <v>2.0760467672629179E-2</v>
      </c>
      <c r="AI539">
        <v>9.0461676826221407</v>
      </c>
      <c r="AJ539">
        <v>34.128606373353797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-0.08</v>
      </c>
      <c r="AM539" t="s">
        <v>10295</v>
      </c>
      <c r="AN539">
        <v>-3.23</v>
      </c>
      <c r="AO539" t="s">
        <v>10295</v>
      </c>
      <c r="AP539">
        <v>-1.448395382132E-3</v>
      </c>
      <c r="AQ539">
        <f>(Table2[[#This Row],[Sharpe Ratio]]-AVERAGE(Table2[Sharpe Ratio]))/_xlfn.STDEV.P(Table2[Sharpe Ratio])</f>
        <v>-0.66374457272585907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-2.6943586291018331</v>
      </c>
      <c r="AS539">
        <f>_xlfn.RANK.AVG(Table2[[#This Row],[1Y Return vs Nifty Z-Score]],Table2[1Y Return vs Nifty Z-Score])</f>
        <v>502</v>
      </c>
      <c r="AT539">
        <f>_xlfn.RANK.AVG(Table2[[#This Row],[6M Return vs Nifty Z-Score]],Table2[6M Return vs Nifty Z-Score])</f>
        <v>434</v>
      </c>
      <c r="AU539">
        <f>_xlfn.RANK.AVG(Table2[[#This Row],[Sharpe Ratio Z-Score]],Table2[Sharpe Ratio Z-Score])</f>
        <v>560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542</v>
      </c>
      <c r="B540" t="s">
        <v>543</v>
      </c>
      <c r="C540" t="s">
        <v>10250</v>
      </c>
      <c r="D540" t="s">
        <v>173</v>
      </c>
      <c r="E540">
        <v>37915.543332000001</v>
      </c>
      <c r="F540">
        <v>541.65</v>
      </c>
      <c r="G540">
        <v>-9.0442074742847698</v>
      </c>
      <c r="H540">
        <f>(Table2[[#This Row],[1Y Return vs Nifty]]-AVERAGE(Table2[1Y Return vs Nifty]))/_xlfn.STDEV.P(Table2[1Y Return vs Nifty])</f>
        <v>-0.65386802000763833</v>
      </c>
      <c r="I540">
        <v>4.4413522146615998</v>
      </c>
      <c r="J540">
        <f>(Table2[[#This Row],[1M Return vs Nifty]]-AVERAGE(Table2[1M Return vs Nifty]))/_xlfn.STDEV.P(Table2[1M Return vs Nifty])</f>
        <v>0.23849756302631242</v>
      </c>
      <c r="K540">
        <v>8.0413150533061604</v>
      </c>
      <c r="L540">
        <f>(Table2[[#This Row],[6M Return vs Nifty]]-AVERAGE(Table2[6M Return vs Nifty]))/_xlfn.STDEV.P(Table2[6M Return vs Nifty])</f>
        <v>8.5846251284551672E-2</v>
      </c>
      <c r="M540">
        <v>-1.8358671724759501</v>
      </c>
      <c r="N540">
        <f>(Table2[[#This Row],[1W Return vs Nifty]]-AVERAGE(Table2[1W Return vs Nifty]))/_xlfn.STDEV.P(Table2[1W Return vs Nifty])</f>
        <v>-0.64417069545276184</v>
      </c>
      <c r="O540">
        <v>532.11</v>
      </c>
      <c r="P540">
        <v>505.98383205757199</v>
      </c>
      <c r="Q540">
        <v>462.65002093683</v>
      </c>
      <c r="R540">
        <v>53.617808891051702</v>
      </c>
      <c r="S540" s="2">
        <f>(Table2[[#This Row],[Close Price]]-Table2[[#This Row],[20D EMA]])/Table2[[#This Row],[20D EMA]]</f>
        <v>1.7928623780797136E-2</v>
      </c>
      <c r="T540" s="2">
        <f>(Table2[[#This Row],[Close Price]]-Table2[[#This Row],[50D EMA]])/Table2[[#This Row],[50D EMA]]</f>
        <v>7.0488750198583056E-2</v>
      </c>
      <c r="U540" s="2">
        <f>(Table2[[#This Row],[Close Price]]-Table2[[#This Row],[200D EMA]])/Table2[[#This Row],[200D EMA]]</f>
        <v>0.17075537768960047</v>
      </c>
      <c r="V540">
        <v>0.53892807536579002</v>
      </c>
      <c r="W540">
        <v>531</v>
      </c>
      <c r="X540">
        <v>543.1</v>
      </c>
      <c r="Y540">
        <v>539.6</v>
      </c>
      <c r="Z540">
        <v>559.4</v>
      </c>
      <c r="AA540">
        <v>539.6</v>
      </c>
      <c r="AB540">
        <v>553.54999999999995</v>
      </c>
      <c r="AC540" s="2">
        <f>(Table2[[#This Row],[Close Price]]/Table2[[#This Row],[Day Low]])-1</f>
        <v>2.005649717514113E-2</v>
      </c>
      <c r="AD540" s="2">
        <f>(Table2[[#This Row],[Day High]]/Table2[[#This Row],[Close Price]])-1</f>
        <v>2.6770054463214343E-3</v>
      </c>
      <c r="AE540" s="2">
        <f>(Table2[[#This Row],[Close Price]]/Table2[[#This Row],[Current Week Low]])-1</f>
        <v>3.7991104521866159E-3</v>
      </c>
      <c r="AF540" s="2">
        <f>(Table2[[#This Row],[Current Week High]]/Table2[[#This Row],[Close Price]])-1</f>
        <v>3.2770239084279451E-2</v>
      </c>
      <c r="AG540" s="2">
        <f>(Table2[[#This Row],[Close Price]]/Table2[[#This Row],[Current Month Low]])-1</f>
        <v>3.7991104521866159E-3</v>
      </c>
      <c r="AH540" s="2">
        <f>(Table2[[#This Row],[Current Month High]]/Table2[[#This Row],[Close Price]])-1</f>
        <v>2.1969906766361902E-2</v>
      </c>
      <c r="AI540">
        <v>3.2770239084279398</v>
      </c>
      <c r="AJ540">
        <v>44.170881022092097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7.0000000000000007E-2</v>
      </c>
      <c r="AM540" t="s">
        <v>10296</v>
      </c>
      <c r="AN540">
        <v>1.57</v>
      </c>
      <c r="AO540" t="s">
        <v>10296</v>
      </c>
      <c r="AP540">
        <v>-4.7181185278441E-2</v>
      </c>
      <c r="AQ540">
        <f>(Table2[[#This Row],[Sharpe Ratio]]-AVERAGE(Table2[Sharpe Ratio]))/_xlfn.STDEV.P(Table2[Sharpe Ratio])</f>
        <v>-1.1924578485389548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-2.1661527496884907</v>
      </c>
      <c r="AS540">
        <f>_xlfn.RANK.AVG(Table2[[#This Row],[1Y Return vs Nifty Z-Score]],Table2[1Y Return vs Nifty Z-Score])</f>
        <v>559</v>
      </c>
      <c r="AT540">
        <f>_xlfn.RANK.AVG(Table2[[#This Row],[6M Return vs Nifty Z-Score]],Table2[6M Return vs Nifty Z-Score])</f>
        <v>298</v>
      </c>
      <c r="AU540">
        <f>_xlfn.RANK.AVG(Table2[[#This Row],[Sharpe Ratio Z-Score]],Table2[Sharpe Ratio Z-Score])</f>
        <v>641</v>
      </c>
      <c r="AV540">
        <f>(Table2[[#This Row],[Rank 1Y]]+Table2[[#This Row],[Rank 6M]]+Table2[[#This Row],[Rank Sharpe]])/3</f>
        <v>499.33333333333331</v>
      </c>
    </row>
    <row r="541" spans="1:48" x14ac:dyDescent="0.3">
      <c r="A541" t="s">
        <v>1147</v>
      </c>
      <c r="B541" t="s">
        <v>1148</v>
      </c>
      <c r="C541" t="s">
        <v>10256</v>
      </c>
      <c r="D541" t="s">
        <v>384</v>
      </c>
      <c r="E541">
        <v>10624.418914260001</v>
      </c>
      <c r="F541">
        <v>2626.55</v>
      </c>
      <c r="G541">
        <v>-19.5544118056639</v>
      </c>
      <c r="H541">
        <f>(Table2[[#This Row],[1Y Return vs Nifty]]-AVERAGE(Table2[1Y Return vs Nifty]))/_xlfn.STDEV.P(Table2[1Y Return vs Nifty])</f>
        <v>-0.80140601509303711</v>
      </c>
      <c r="I541">
        <v>-7.3978844844267799</v>
      </c>
      <c r="J541">
        <f>(Table2[[#This Row],[1M Return vs Nifty]]-AVERAGE(Table2[1M Return vs Nifty]))/_xlfn.STDEV.P(Table2[1M Return vs Nifty])</f>
        <v>-0.93184407428920479</v>
      </c>
      <c r="K541">
        <v>-14.888966729610001</v>
      </c>
      <c r="L541">
        <f>(Table2[[#This Row],[6M Return vs Nifty]]-AVERAGE(Table2[6M Return vs Nifty]))/_xlfn.STDEV.P(Table2[6M Return vs Nifty])</f>
        <v>-0.70160013657153553</v>
      </c>
      <c r="M541">
        <v>0.37755287942540899</v>
      </c>
      <c r="N541">
        <f>(Table2[[#This Row],[1W Return vs Nifty]]-AVERAGE(Table2[1W Return vs Nifty]))/_xlfn.STDEV.P(Table2[1W Return vs Nifty])</f>
        <v>-0.17125325078587059</v>
      </c>
      <c r="O541">
        <v>2649.34</v>
      </c>
      <c r="P541">
        <v>2601.2580097383998</v>
      </c>
      <c r="Q541">
        <v>2463.1757392040499</v>
      </c>
      <c r="R541">
        <v>45.378969489492498</v>
      </c>
      <c r="S541" s="2">
        <f>(Table2[[#This Row],[Close Price]]-Table2[[#This Row],[20D EMA]])/Table2[[#This Row],[20D EMA]]</f>
        <v>-8.6021424203763814E-3</v>
      </c>
      <c r="T541" s="2">
        <f>(Table2[[#This Row],[Close Price]]-Table2[[#This Row],[50D EMA]])/Table2[[#This Row],[50D EMA]]</f>
        <v>9.7229840972768173E-3</v>
      </c>
      <c r="U541" s="2">
        <f>(Table2[[#This Row],[Close Price]]-Table2[[#This Row],[200D EMA]])/Table2[[#This Row],[200D EMA]]</f>
        <v>6.6326676653913036E-2</v>
      </c>
      <c r="V541">
        <v>1.26053904001676</v>
      </c>
      <c r="W541">
        <v>2603.0500000000002</v>
      </c>
      <c r="X541">
        <v>2655.45</v>
      </c>
      <c r="Y541">
        <v>2601</v>
      </c>
      <c r="Z541">
        <v>2784</v>
      </c>
      <c r="AA541">
        <v>2615.9499999999998</v>
      </c>
      <c r="AB541">
        <v>2707.55</v>
      </c>
      <c r="AC541" s="2">
        <f>(Table2[[#This Row],[Close Price]]/Table2[[#This Row],[Day Low]])-1</f>
        <v>9.027871151149558E-3</v>
      </c>
      <c r="AD541" s="2">
        <f>(Table2[[#This Row],[Day High]]/Table2[[#This Row],[Close Price]])-1</f>
        <v>1.1003026784184522E-2</v>
      </c>
      <c r="AE541" s="2">
        <f>(Table2[[#This Row],[Close Price]]/Table2[[#This Row],[Current Week Low]])-1</f>
        <v>9.8231449442522933E-3</v>
      </c>
      <c r="AF541" s="2">
        <f>(Table2[[#This Row],[Current Week High]]/Table2[[#This Row],[Close Price]])-1</f>
        <v>5.9945555957434671E-2</v>
      </c>
      <c r="AG541" s="2">
        <f>(Table2[[#This Row],[Close Price]]/Table2[[#This Row],[Current Month Low]])-1</f>
        <v>4.0520652153139824E-3</v>
      </c>
      <c r="AH541" s="2">
        <f>(Table2[[#This Row],[Current Month High]]/Table2[[#This Row],[Close Price]])-1</f>
        <v>3.0838933201347674E-2</v>
      </c>
      <c r="AI541">
        <v>14.1592583426928</v>
      </c>
      <c r="AJ541">
        <v>27.728742675128199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-0.01</v>
      </c>
      <c r="AM541" t="s">
        <v>10295</v>
      </c>
      <c r="AN541">
        <v>-3.59</v>
      </c>
      <c r="AO541" t="s">
        <v>10295</v>
      </c>
      <c r="AP541">
        <v>5.6919044632833003E-2</v>
      </c>
      <c r="AQ541">
        <f>(Table2[[#This Row],[Sharpe Ratio]]-AVERAGE(Table2[Sharpe Ratio]))/_xlfn.STDEV.P(Table2[Sharpe Ratio])</f>
        <v>1.1036923900637449E-2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-2.5950665528390102</v>
      </c>
      <c r="AS541">
        <f>_xlfn.RANK.AVG(Table2[[#This Row],[1Y Return vs Nifty Z-Score]],Table2[1Y Return vs Nifty Z-Score])</f>
        <v>610</v>
      </c>
      <c r="AT541">
        <f>_xlfn.RANK.AVG(Table2[[#This Row],[6M Return vs Nifty Z-Score]],Table2[6M Return vs Nifty Z-Score])</f>
        <v>557</v>
      </c>
      <c r="AU541">
        <f>_xlfn.RANK.AVG(Table2[[#This Row],[Sharpe Ratio Z-Score]],Table2[Sharpe Ratio Z-Score])</f>
        <v>337</v>
      </c>
      <c r="AV541">
        <f>(Table2[[#This Row],[Rank 1Y]]+Table2[[#This Row],[Rank 6M]]+Table2[[#This Row],[Rank Sharpe]])/3</f>
        <v>501.33333333333331</v>
      </c>
    </row>
    <row r="542" spans="1:48" x14ac:dyDescent="0.3">
      <c r="A542" t="s">
        <v>1166</v>
      </c>
      <c r="B542" t="s">
        <v>1167</v>
      </c>
      <c r="C542" t="s">
        <v>10265</v>
      </c>
      <c r="D542" t="s">
        <v>377</v>
      </c>
      <c r="E542">
        <v>10336.542345635</v>
      </c>
      <c r="F542">
        <v>703.45</v>
      </c>
      <c r="G542">
        <v>-11.0820672841754</v>
      </c>
      <c r="H542">
        <f>(Table2[[#This Row],[1Y Return vs Nifty]]-AVERAGE(Table2[1Y Return vs Nifty]))/_xlfn.STDEV.P(Table2[1Y Return vs Nifty])</f>
        <v>-0.682474671328272</v>
      </c>
      <c r="I542">
        <v>-4.1138840727379904</v>
      </c>
      <c r="J542">
        <f>(Table2[[#This Row],[1M Return vs Nifty]]-AVERAGE(Table2[1M Return vs Nifty]))/_xlfn.STDEV.P(Table2[1M Return vs Nifty])</f>
        <v>-0.60721145510551777</v>
      </c>
      <c r="K542">
        <v>-19.4332747152955</v>
      </c>
      <c r="L542">
        <f>(Table2[[#This Row],[6M Return vs Nifty]]-AVERAGE(Table2[6M Return vs Nifty]))/_xlfn.STDEV.P(Table2[6M Return vs Nifty])</f>
        <v>-0.85765573774167236</v>
      </c>
      <c r="M542">
        <v>5.0073906195216802</v>
      </c>
      <c r="N542">
        <f>(Table2[[#This Row],[1W Return vs Nifty]]-AVERAGE(Table2[1W Return vs Nifty]))/_xlfn.STDEV.P(Table2[1W Return vs Nifty])</f>
        <v>0.81795394076723071</v>
      </c>
      <c r="O542">
        <v>691.37</v>
      </c>
      <c r="P542">
        <v>686.96054390685197</v>
      </c>
      <c r="Q542">
        <v>672.69610793899403</v>
      </c>
      <c r="R542">
        <v>58.504615429865098</v>
      </c>
      <c r="S542" s="2">
        <f>(Table2[[#This Row],[Close Price]]-Table2[[#This Row],[20D EMA]])/Table2[[#This Row],[20D EMA]]</f>
        <v>1.7472554493252586E-2</v>
      </c>
      <c r="T542" s="2">
        <f>(Table2[[#This Row],[Close Price]]-Table2[[#This Row],[50D EMA]])/Table2[[#This Row],[50D EMA]]</f>
        <v>2.4003498074823867E-2</v>
      </c>
      <c r="U542" s="2">
        <f>(Table2[[#This Row],[Close Price]]-Table2[[#This Row],[200D EMA]])/Table2[[#This Row],[200D EMA]]</f>
        <v>4.571736285977597E-2</v>
      </c>
      <c r="V542">
        <v>1.05318293880731</v>
      </c>
      <c r="W542">
        <v>689</v>
      </c>
      <c r="X542">
        <v>702.4</v>
      </c>
      <c r="Y542">
        <v>683.5</v>
      </c>
      <c r="Z542">
        <v>725.8</v>
      </c>
      <c r="AA542">
        <v>701.4</v>
      </c>
      <c r="AB542">
        <v>720.5</v>
      </c>
      <c r="AC542" s="2">
        <f>(Table2[[#This Row],[Close Price]]/Table2[[#This Row],[Day Low]])-1</f>
        <v>2.097242380261255E-2</v>
      </c>
      <c r="AD542" s="2">
        <f>(Table2[[#This Row],[Day High]]/Table2[[#This Row],[Close Price]])-1</f>
        <v>-1.4926434003839084E-3</v>
      </c>
      <c r="AE542" s="2">
        <f>(Table2[[#This Row],[Close Price]]/Table2[[#This Row],[Current Week Low]])-1</f>
        <v>2.9188002926115564E-2</v>
      </c>
      <c r="AF542" s="2">
        <f>(Table2[[#This Row],[Current Week High]]/Table2[[#This Row],[Close Price]])-1</f>
        <v>3.1771980951026846E-2</v>
      </c>
      <c r="AG542" s="2">
        <f>(Table2[[#This Row],[Close Price]]/Table2[[#This Row],[Current Month Low]])-1</f>
        <v>2.9227259766182456E-3</v>
      </c>
      <c r="AH542" s="2">
        <f>(Table2[[#This Row],[Current Month High]]/Table2[[#This Row],[Close Price]])-1</f>
        <v>2.4237685691946842E-2</v>
      </c>
      <c r="AI542">
        <v>15.8433435212168</v>
      </c>
      <c r="AJ542">
        <v>32.227443609022501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-0.04</v>
      </c>
      <c r="AM542" t="s">
        <v>10295</v>
      </c>
      <c r="AN542">
        <v>3.33</v>
      </c>
      <c r="AO542" t="s">
        <v>10296</v>
      </c>
      <c r="AP542">
        <v>5.7645427913325997E-2</v>
      </c>
      <c r="AQ542">
        <f>(Table2[[#This Row],[Sharpe Ratio]]-AVERAGE(Table2[Sharpe Ratio]))/_xlfn.STDEV.P(Table2[Sharpe Ratio])</f>
        <v>1.9434585285304236E-2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-1.3099533381229274</v>
      </c>
      <c r="AS542">
        <f>_xlfn.RANK.AVG(Table2[[#This Row],[1Y Return vs Nifty Z-Score]],Table2[1Y Return vs Nifty Z-Score])</f>
        <v>571</v>
      </c>
      <c r="AT542">
        <f>_xlfn.RANK.AVG(Table2[[#This Row],[6M Return vs Nifty Z-Score]],Table2[6M Return vs Nifty Z-Score])</f>
        <v>602</v>
      </c>
      <c r="AU542">
        <f>_xlfn.RANK.AVG(Table2[[#This Row],[Sharpe Ratio Z-Score]],Table2[Sharpe Ratio Z-Score])</f>
        <v>334</v>
      </c>
      <c r="AV542">
        <f>(Table2[[#This Row],[Rank 1Y]]+Table2[[#This Row],[Rank 6M]]+Table2[[#This Row],[Rank Sharpe]])/3</f>
        <v>502.33333333333331</v>
      </c>
    </row>
    <row r="543" spans="1:48" x14ac:dyDescent="0.3">
      <c r="A543" t="s">
        <v>33</v>
      </c>
      <c r="B543" t="s">
        <v>34</v>
      </c>
      <c r="C543" t="s">
        <v>10251</v>
      </c>
      <c r="D543" t="s">
        <v>21</v>
      </c>
      <c r="E543">
        <v>767322.54719439999</v>
      </c>
      <c r="F543">
        <v>1852.6</v>
      </c>
      <c r="G543">
        <v>8.9586946130253597</v>
      </c>
      <c r="H543">
        <f>(Table2[[#This Row],[1Y Return vs Nifty]]-AVERAGE(Table2[1Y Return vs Nifty]))/_xlfn.STDEV.P(Table2[1Y Return vs Nifty])</f>
        <v>-0.40115056600434912</v>
      </c>
      <c r="I543">
        <v>16.0048635758376</v>
      </c>
      <c r="J543">
        <f>(Table2[[#This Row],[1M Return vs Nifty]]-AVERAGE(Table2[1M Return vs Nifty]))/_xlfn.STDEV.P(Table2[1M Return vs Nifty])</f>
        <v>1.3815829800614634</v>
      </c>
      <c r="K543">
        <v>-3.4700570721101802</v>
      </c>
      <c r="L543">
        <f>(Table2[[#This Row],[6M Return vs Nifty]]-AVERAGE(Table2[6M Return vs Nifty]))/_xlfn.STDEV.P(Table2[6M Return vs Nifty])</f>
        <v>-0.30946456457204952</v>
      </c>
      <c r="M543">
        <v>0.19731417125859499</v>
      </c>
      <c r="N543">
        <f>(Table2[[#This Row],[1W Return vs Nifty]]-AVERAGE(Table2[1W Return vs Nifty]))/_xlfn.STDEV.P(Table2[1W Return vs Nifty])</f>
        <v>-0.20976289978949761</v>
      </c>
      <c r="O543">
        <v>1771.44</v>
      </c>
      <c r="P543">
        <v>1658.21887416098</v>
      </c>
      <c r="Q543">
        <v>1549.47171832863</v>
      </c>
      <c r="R543">
        <v>70.453991904315203</v>
      </c>
      <c r="S543" s="2">
        <f>(Table2[[#This Row],[Close Price]]-Table2[[#This Row],[20D EMA]])/Table2[[#This Row],[20D EMA]]</f>
        <v>4.581583344623575E-2</v>
      </c>
      <c r="T543" s="2">
        <f>(Table2[[#This Row],[Close Price]]-Table2[[#This Row],[50D EMA]])/Table2[[#This Row],[50D EMA]]</f>
        <v>0.11722284004116899</v>
      </c>
      <c r="U543" s="2">
        <f>(Table2[[#This Row],[Close Price]]-Table2[[#This Row],[200D EMA]])/Table2[[#This Row],[200D EMA]]</f>
        <v>0.19563331042811516</v>
      </c>
      <c r="V543">
        <v>1.0531884096928199</v>
      </c>
      <c r="W543">
        <v>1826.25</v>
      </c>
      <c r="X543">
        <v>1859.5</v>
      </c>
      <c r="Y543">
        <v>1845.1</v>
      </c>
      <c r="Z543">
        <v>1903</v>
      </c>
      <c r="AA543">
        <v>1845.1</v>
      </c>
      <c r="AB543">
        <v>1867.9</v>
      </c>
      <c r="AC543" s="2">
        <f>(Table2[[#This Row],[Close Price]]/Table2[[#This Row],[Day Low]])-1</f>
        <v>1.4428473648186113E-2</v>
      </c>
      <c r="AD543" s="2">
        <f>(Table2[[#This Row],[Day High]]/Table2[[#This Row],[Close Price]])-1</f>
        <v>3.7244953038972906E-3</v>
      </c>
      <c r="AE543" s="2">
        <f>(Table2[[#This Row],[Close Price]]/Table2[[#This Row],[Current Week Low]])-1</f>
        <v>4.0648203349411549E-3</v>
      </c>
      <c r="AF543" s="2">
        <f>(Table2[[#This Row],[Current Week High]]/Table2[[#This Row],[Close Price]])-1</f>
        <v>2.720500917629276E-2</v>
      </c>
      <c r="AG543" s="2">
        <f>(Table2[[#This Row],[Close Price]]/Table2[[#This Row],[Current Month Low]])-1</f>
        <v>4.0648203349411549E-3</v>
      </c>
      <c r="AH543" s="2">
        <f>(Table2[[#This Row],[Current Month High]]/Table2[[#This Row],[Close Price]])-1</f>
        <v>8.258663499946195E-3</v>
      </c>
      <c r="AI543">
        <v>2.7205009176292698</v>
      </c>
      <c r="AJ543">
        <v>37.387370684860301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0.06</v>
      </c>
      <c r="AM543" t="s">
        <v>10296</v>
      </c>
      <c r="AN543">
        <v>8.5299999999999994</v>
      </c>
      <c r="AO543" t="s">
        <v>10296</v>
      </c>
      <c r="AP543">
        <v>-4.9636655218495002E-2</v>
      </c>
      <c r="AQ543">
        <f>(Table2[[#This Row],[Sharpe Ratio]]-AVERAGE(Table2[Sharpe Ratio]))/_xlfn.STDEV.P(Table2[Sharpe Ratio])</f>
        <v>-1.2208453481559707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-0.75964039846040343</v>
      </c>
      <c r="AS543">
        <f>_xlfn.RANK.AVG(Table2[[#This Row],[1Y Return vs Nifty Z-Score]],Table2[1Y Return vs Nifty Z-Score])</f>
        <v>441</v>
      </c>
      <c r="AT543">
        <f>_xlfn.RANK.AVG(Table2[[#This Row],[6M Return vs Nifty Z-Score]],Table2[6M Return vs Nifty Z-Score])</f>
        <v>423</v>
      </c>
      <c r="AU543">
        <f>_xlfn.RANK.AVG(Table2[[#This Row],[Sharpe Ratio Z-Score]],Table2[Sharpe Ratio Z-Score])</f>
        <v>648</v>
      </c>
      <c r="AV543">
        <f>(Table2[[#This Row],[Rank 1Y]]+Table2[[#This Row],[Rank 6M]]+Table2[[#This Row],[Rank Sharpe]])/3</f>
        <v>504</v>
      </c>
    </row>
    <row r="544" spans="1:48" x14ac:dyDescent="0.3">
      <c r="A544" t="s">
        <v>1116</v>
      </c>
      <c r="B544" t="s">
        <v>1117</v>
      </c>
      <c r="C544" t="s">
        <v>10257</v>
      </c>
      <c r="D544" t="s">
        <v>62</v>
      </c>
      <c r="E544">
        <v>11060.527816439901</v>
      </c>
      <c r="F544">
        <v>902.7</v>
      </c>
      <c r="G544">
        <v>14.325882946867599</v>
      </c>
      <c r="H544">
        <f>(Table2[[#This Row],[1Y Return vs Nifty]]-AVERAGE(Table2[1Y Return vs Nifty]))/_xlfn.STDEV.P(Table2[1Y Return vs Nifty])</f>
        <v>-0.32580814819267567</v>
      </c>
      <c r="I544">
        <v>-1.61110943151116</v>
      </c>
      <c r="J544">
        <f>(Table2[[#This Row],[1M Return vs Nifty]]-AVERAGE(Table2[1M Return vs Nifty]))/_xlfn.STDEV.P(Table2[1M Return vs Nifty])</f>
        <v>-0.35980518678834611</v>
      </c>
      <c r="K544">
        <v>-9.9017084969092508</v>
      </c>
      <c r="L544">
        <f>(Table2[[#This Row],[6M Return vs Nifty]]-AVERAGE(Table2[6M Return vs Nifty]))/_xlfn.STDEV.P(Table2[6M Return vs Nifty])</f>
        <v>-0.53033322769422575</v>
      </c>
      <c r="M544">
        <v>1.0425651731233101</v>
      </c>
      <c r="N544">
        <f>(Table2[[#This Row],[1W Return vs Nifty]]-AVERAGE(Table2[1W Return vs Nifty]))/_xlfn.STDEV.P(Table2[1W Return vs Nifty])</f>
        <v>-2.9167290040406513E-2</v>
      </c>
      <c r="O544">
        <v>869.32</v>
      </c>
      <c r="P544">
        <v>856.319499170683</v>
      </c>
      <c r="Q544">
        <v>776.450005553599</v>
      </c>
      <c r="R544">
        <v>69.224034204730799</v>
      </c>
      <c r="S544" s="2">
        <f>(Table2[[#This Row],[Close Price]]-Table2[[#This Row],[20D EMA]])/Table2[[#This Row],[20D EMA]]</f>
        <v>3.8397828187548881E-2</v>
      </c>
      <c r="T544" s="2">
        <f>(Table2[[#This Row],[Close Price]]-Table2[[#This Row],[50D EMA]])/Table2[[#This Row],[50D EMA]]</f>
        <v>5.4162612055704697E-2</v>
      </c>
      <c r="U544" s="2">
        <f>(Table2[[#This Row],[Close Price]]-Table2[[#This Row],[200D EMA]])/Table2[[#This Row],[200D EMA]]</f>
        <v>0.16259899999148869</v>
      </c>
      <c r="V544">
        <v>1.7863794023861601</v>
      </c>
      <c r="W544">
        <v>875.05</v>
      </c>
      <c r="X544">
        <v>892.5</v>
      </c>
      <c r="Y544">
        <v>842.55</v>
      </c>
      <c r="Z544">
        <v>910</v>
      </c>
      <c r="AA544">
        <v>882.05</v>
      </c>
      <c r="AB544">
        <v>910</v>
      </c>
      <c r="AC544" s="2">
        <f>(Table2[[#This Row],[Close Price]]/Table2[[#This Row],[Day Low]])-1</f>
        <v>3.1598194388892109E-2</v>
      </c>
      <c r="AD544" s="2">
        <f>(Table2[[#This Row],[Day High]]/Table2[[#This Row],[Close Price]])-1</f>
        <v>-1.1299435028248594E-2</v>
      </c>
      <c r="AE544" s="2">
        <f>(Table2[[#This Row],[Close Price]]/Table2[[#This Row],[Current Week Low]])-1</f>
        <v>7.1390421933416492E-2</v>
      </c>
      <c r="AF544" s="2">
        <f>(Table2[[#This Row],[Current Week High]]/Table2[[#This Row],[Close Price]])-1</f>
        <v>8.0868505594327011E-3</v>
      </c>
      <c r="AG544" s="2">
        <f>(Table2[[#This Row],[Close Price]]/Table2[[#This Row],[Current Month Low]])-1</f>
        <v>2.34113712374584E-2</v>
      </c>
      <c r="AH544" s="2">
        <f>(Table2[[#This Row],[Current Month High]]/Table2[[#This Row],[Close Price]])-1</f>
        <v>8.0868505594327011E-3</v>
      </c>
      <c r="AI544">
        <v>7.6769690927218104</v>
      </c>
      <c r="AJ544">
        <v>51.459731543624102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-0.04</v>
      </c>
      <c r="AM544" t="s">
        <v>10295</v>
      </c>
      <c r="AN544">
        <v>6.8</v>
      </c>
      <c r="AO544" t="s">
        <v>10296</v>
      </c>
      <c r="AP544">
        <v>-2.5186821282505999E-2</v>
      </c>
      <c r="AQ544">
        <f>(Table2[[#This Row],[Sharpe Ratio]]-AVERAGE(Table2[Sharpe Ratio]))/_xlfn.STDEV.P(Table2[Sharpe Ratio])</f>
        <v>-0.93818269357722062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-2.1832965462928744</v>
      </c>
      <c r="AS544">
        <f>_xlfn.RANK.AVG(Table2[[#This Row],[1Y Return vs Nifty Z-Score]],Table2[1Y Return vs Nifty Z-Score])</f>
        <v>406</v>
      </c>
      <c r="AT544">
        <f>_xlfn.RANK.AVG(Table2[[#This Row],[6M Return vs Nifty Z-Score]],Table2[6M Return vs Nifty Z-Score])</f>
        <v>504</v>
      </c>
      <c r="AU544">
        <f>_xlfn.RANK.AVG(Table2[[#This Row],[Sharpe Ratio Z-Score]],Table2[Sharpe Ratio Z-Score])</f>
        <v>604</v>
      </c>
      <c r="AV544">
        <f>(Table2[[#This Row],[Rank 1Y]]+Table2[[#This Row],[Rank 6M]]+Table2[[#This Row],[Rank Sharpe]])/3</f>
        <v>504.66666666666669</v>
      </c>
    </row>
    <row r="545" spans="1:48" x14ac:dyDescent="0.3">
      <c r="A545" t="s">
        <v>1160</v>
      </c>
      <c r="B545" t="s">
        <v>1161</v>
      </c>
      <c r="C545" t="s">
        <v>10254</v>
      </c>
      <c r="D545" t="s">
        <v>986</v>
      </c>
      <c r="E545">
        <v>10389.158582013</v>
      </c>
      <c r="F545">
        <v>48.81</v>
      </c>
      <c r="G545">
        <v>-20.8645091256463</v>
      </c>
      <c r="H545">
        <f>(Table2[[#This Row],[1Y Return vs Nifty]]-AVERAGE(Table2[1Y Return vs Nifty]))/_xlfn.STDEV.P(Table2[1Y Return vs Nifty])</f>
        <v>-0.81979663109465717</v>
      </c>
      <c r="I545">
        <v>0.31096557252621698</v>
      </c>
      <c r="J545">
        <f>(Table2[[#This Row],[1M Return vs Nifty]]-AVERAGE(Table2[1M Return vs Nifty]))/_xlfn.STDEV.P(Table2[1M Return vs Nifty])</f>
        <v>-0.16980270061104522</v>
      </c>
      <c r="K545">
        <v>-11.6405761262884</v>
      </c>
      <c r="L545">
        <f>(Table2[[#This Row],[6M Return vs Nifty]]-AVERAGE(Table2[6M Return vs Nifty]))/_xlfn.STDEV.P(Table2[6M Return vs Nifty])</f>
        <v>-0.59004749752647168</v>
      </c>
      <c r="M545">
        <v>0.69364816437883003</v>
      </c>
      <c r="N545">
        <f>(Table2[[#This Row],[1W Return vs Nifty]]-AVERAGE(Table2[1W Return vs Nifty]))/_xlfn.STDEV.P(Table2[1W Return vs Nifty])</f>
        <v>-0.10371660120007992</v>
      </c>
      <c r="O545">
        <v>49.46</v>
      </c>
      <c r="P545">
        <v>47.814491084513598</v>
      </c>
      <c r="Q545">
        <v>46.646820661592002</v>
      </c>
      <c r="R545">
        <v>43.367406279851799</v>
      </c>
      <c r="S545" s="2">
        <f>(Table2[[#This Row],[Close Price]]-Table2[[#This Row],[20D EMA]])/Table2[[#This Row],[20D EMA]]</f>
        <v>-1.3141932875050517E-2</v>
      </c>
      <c r="T545" s="2">
        <f>(Table2[[#This Row],[Close Price]]-Table2[[#This Row],[50D EMA]])/Table2[[#This Row],[50D EMA]]</f>
        <v>2.0820234470901533E-2</v>
      </c>
      <c r="U545" s="2">
        <f>(Table2[[#This Row],[Close Price]]-Table2[[#This Row],[200D EMA]])/Table2[[#This Row],[200D EMA]]</f>
        <v>4.6373564322876037E-2</v>
      </c>
      <c r="V545">
        <v>1.1837078502555001</v>
      </c>
      <c r="W545">
        <v>47.64</v>
      </c>
      <c r="X545">
        <v>49.09</v>
      </c>
      <c r="Y545">
        <v>48.61</v>
      </c>
      <c r="Z545">
        <v>53.25</v>
      </c>
      <c r="AA545">
        <v>48.61</v>
      </c>
      <c r="AB545">
        <v>51.19</v>
      </c>
      <c r="AC545" s="2">
        <f>(Table2[[#This Row],[Close Price]]/Table2[[#This Row],[Day Low]])-1</f>
        <v>2.4559193954659886E-2</v>
      </c>
      <c r="AD545" s="2">
        <f>(Table2[[#This Row],[Day High]]/Table2[[#This Row],[Close Price]])-1</f>
        <v>5.7365293997131417E-3</v>
      </c>
      <c r="AE545" s="2">
        <f>(Table2[[#This Row],[Close Price]]/Table2[[#This Row],[Current Week Low]])-1</f>
        <v>4.1143797572515961E-3</v>
      </c>
      <c r="AF545" s="2">
        <f>(Table2[[#This Row],[Current Week High]]/Table2[[#This Row],[Close Price]])-1</f>
        <v>9.0964966195451691E-2</v>
      </c>
      <c r="AG545" s="2">
        <f>(Table2[[#This Row],[Close Price]]/Table2[[#This Row],[Current Month Low]])-1</f>
        <v>4.1143797572515961E-3</v>
      </c>
      <c r="AH545" s="2">
        <f>(Table2[[#This Row],[Current Month High]]/Table2[[#This Row],[Close Price]])-1</f>
        <v>4.8760499897561926E-2</v>
      </c>
      <c r="AI545">
        <v>17.291538619135402</v>
      </c>
      <c r="AJ545">
        <v>33.5430916552667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0.03</v>
      </c>
      <c r="AM545" t="s">
        <v>10296</v>
      </c>
      <c r="AN545">
        <v>-0.85</v>
      </c>
      <c r="AO545" t="s">
        <v>10295</v>
      </c>
      <c r="AP545">
        <v>4.4774026154349E-2</v>
      </c>
      <c r="AQ545">
        <f>(Table2[[#This Row],[Sharpe Ratio]]-AVERAGE(Table2[Sharpe Ratio]))/_xlfn.STDEV.P(Table2[Sharpe Ratio])</f>
        <v>-0.12937070308054746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-1.8127341335128015</v>
      </c>
      <c r="AS545">
        <f>_xlfn.RANK.AVG(Table2[[#This Row],[1Y Return vs Nifty Z-Score]],Table2[1Y Return vs Nifty Z-Score])</f>
        <v>621</v>
      </c>
      <c r="AT545">
        <f>_xlfn.RANK.AVG(Table2[[#This Row],[6M Return vs Nifty Z-Score]],Table2[6M Return vs Nifty Z-Score])</f>
        <v>518</v>
      </c>
      <c r="AU545">
        <f>_xlfn.RANK.AVG(Table2[[#This Row],[Sharpe Ratio Z-Score]],Table2[Sharpe Ratio Z-Score])</f>
        <v>375</v>
      </c>
      <c r="AV545">
        <f>(Table2[[#This Row],[Rank 1Y]]+Table2[[#This Row],[Rank 6M]]+Table2[[#This Row],[Rank Sharpe]])/3</f>
        <v>504.66666666666669</v>
      </c>
    </row>
    <row r="546" spans="1:48" x14ac:dyDescent="0.3">
      <c r="A546" t="s">
        <v>1887</v>
      </c>
      <c r="B546" t="s">
        <v>1888</v>
      </c>
      <c r="C546" t="s">
        <v>10267</v>
      </c>
      <c r="D546" t="s">
        <v>1564</v>
      </c>
      <c r="E546">
        <v>3705.37190478</v>
      </c>
      <c r="F546">
        <v>163.80000000000001</v>
      </c>
      <c r="G546">
        <v>-21.371531980712</v>
      </c>
      <c r="H546">
        <f>(Table2[[#This Row],[1Y Return vs Nifty]]-AVERAGE(Table2[1Y Return vs Nifty]))/_xlfn.STDEV.P(Table2[1Y Return vs Nifty])</f>
        <v>-0.82691401274969611</v>
      </c>
      <c r="I546">
        <v>-0.35908887134803202</v>
      </c>
      <c r="J546">
        <f>(Table2[[#This Row],[1M Return vs Nifty]]-AVERAGE(Table2[1M Return vs Nifty]))/_xlfn.STDEV.P(Table2[1M Return vs Nifty])</f>
        <v>-0.23603945513042313</v>
      </c>
      <c r="K546">
        <v>-7.5788416823883997</v>
      </c>
      <c r="L546">
        <f>(Table2[[#This Row],[6M Return vs Nifty]]-AVERAGE(Table2[6M Return vs Nifty]))/_xlfn.STDEV.P(Table2[6M Return vs Nifty])</f>
        <v>-0.45056390344946284</v>
      </c>
      <c r="M546">
        <v>0.86271668413402403</v>
      </c>
      <c r="N546">
        <f>(Table2[[#This Row],[1W Return vs Nifty]]-AVERAGE(Table2[1W Return vs Nifty]))/_xlfn.STDEV.P(Table2[1W Return vs Nifty])</f>
        <v>-6.7593565146639764E-2</v>
      </c>
      <c r="O546">
        <v>157.24</v>
      </c>
      <c r="P546">
        <v>154.49159754117599</v>
      </c>
      <c r="Q546">
        <v>148.702559339158</v>
      </c>
      <c r="R546">
        <v>66.340570435651202</v>
      </c>
      <c r="S546" s="2">
        <f>(Table2[[#This Row],[Close Price]]-Table2[[#This Row],[20D EMA]])/Table2[[#This Row],[20D EMA]]</f>
        <v>4.1719664207580782E-2</v>
      </c>
      <c r="T546" s="2">
        <f>(Table2[[#This Row],[Close Price]]-Table2[[#This Row],[50D EMA]])/Table2[[#This Row],[50D EMA]]</f>
        <v>6.0251836390927932E-2</v>
      </c>
      <c r="U546" s="2">
        <f>(Table2[[#This Row],[Close Price]]-Table2[[#This Row],[200D EMA]])/Table2[[#This Row],[200D EMA]]</f>
        <v>0.10152777953476949</v>
      </c>
      <c r="V546">
        <v>1.6200970361625699</v>
      </c>
      <c r="W546">
        <v>164</v>
      </c>
      <c r="X546">
        <v>170</v>
      </c>
      <c r="Y546">
        <v>155.97999999999999</v>
      </c>
      <c r="Z546">
        <v>171</v>
      </c>
      <c r="AA546">
        <v>162.01</v>
      </c>
      <c r="AB546">
        <v>171</v>
      </c>
      <c r="AC546" s="2">
        <f>(Table2[[#This Row],[Close Price]]/Table2[[#This Row],[Day Low]])-1</f>
        <v>-1.2195121951218413E-3</v>
      </c>
      <c r="AD546" s="2">
        <f>(Table2[[#This Row],[Day High]]/Table2[[#This Row],[Close Price]])-1</f>
        <v>3.7851037851037717E-2</v>
      </c>
      <c r="AE546" s="2">
        <f>(Table2[[#This Row],[Close Price]]/Table2[[#This Row],[Current Week Low]])-1</f>
        <v>5.0134632645211008E-2</v>
      </c>
      <c r="AF546" s="2">
        <f>(Table2[[#This Row],[Current Week High]]/Table2[[#This Row],[Close Price]])-1</f>
        <v>4.39560439560438E-2</v>
      </c>
      <c r="AG546" s="2">
        <f>(Table2[[#This Row],[Close Price]]/Table2[[#This Row],[Current Month Low]])-1</f>
        <v>1.1048700697487979E-2</v>
      </c>
      <c r="AH546" s="2">
        <f>(Table2[[#This Row],[Current Month High]]/Table2[[#This Row],[Close Price]])-1</f>
        <v>4.39560439560438E-2</v>
      </c>
      <c r="AI546">
        <v>7.3870573870573804</v>
      </c>
      <c r="AJ546">
        <v>26.976744186046499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-0.1</v>
      </c>
      <c r="AM546" t="s">
        <v>10295</v>
      </c>
      <c r="AN546">
        <v>6.72</v>
      </c>
      <c r="AO546" t="s">
        <v>10296</v>
      </c>
      <c r="AP546">
        <v>3.2294652625976E-2</v>
      </c>
      <c r="AQ546">
        <f>(Table2[[#This Row],[Sharpe Ratio]]-AVERAGE(Table2[Sharpe Ratio]))/_xlfn.STDEV.P(Table2[Sharpe Ratio])</f>
        <v>-0.27364378314500754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-1.8547547196212293</v>
      </c>
      <c r="AS546">
        <f>_xlfn.RANK.AVG(Table2[[#This Row],[1Y Return vs Nifty Z-Score]],Table2[1Y Return vs Nifty Z-Score])</f>
        <v>623</v>
      </c>
      <c r="AT546">
        <f>_xlfn.RANK.AVG(Table2[[#This Row],[6M Return vs Nifty Z-Score]],Table2[6M Return vs Nifty Z-Score])</f>
        <v>481</v>
      </c>
      <c r="AU546">
        <f>_xlfn.RANK.AVG(Table2[[#This Row],[Sharpe Ratio Z-Score]],Table2[Sharpe Ratio Z-Score])</f>
        <v>410</v>
      </c>
      <c r="AV546">
        <f>(Table2[[#This Row],[Rank 1Y]]+Table2[[#This Row],[Rank 6M]]+Table2[[#This Row],[Rank Sharpe]])/3</f>
        <v>504.66666666666669</v>
      </c>
    </row>
    <row r="547" spans="1:48" x14ac:dyDescent="0.3">
      <c r="A547" t="s">
        <v>277</v>
      </c>
      <c r="B547" t="s">
        <v>278</v>
      </c>
      <c r="C547" t="s">
        <v>10250</v>
      </c>
      <c r="D547" t="s">
        <v>173</v>
      </c>
      <c r="E547">
        <v>100693.112149065</v>
      </c>
      <c r="F547">
        <v>915.55</v>
      </c>
      <c r="G547">
        <v>11.630728491872199</v>
      </c>
      <c r="H547">
        <f>(Table2[[#This Row],[1Y Return vs Nifty]]-AVERAGE(Table2[1Y Return vs Nifty]))/_xlfn.STDEV.P(Table2[1Y Return vs Nifty])</f>
        <v>-0.36364163574422786</v>
      </c>
      <c r="I547">
        <v>-3.9088951295762899</v>
      </c>
      <c r="J547">
        <f>(Table2[[#This Row],[1M Return vs Nifty]]-AVERAGE(Table2[1M Return vs Nifty]))/_xlfn.STDEV.P(Table2[1M Return vs Nifty])</f>
        <v>-0.58694772514817051</v>
      </c>
      <c r="K547">
        <v>-24.089992119442599</v>
      </c>
      <c r="L547">
        <f>(Table2[[#This Row],[6M Return vs Nifty]]-AVERAGE(Table2[6M Return vs Nifty]))/_xlfn.STDEV.P(Table2[6M Return vs Nifty])</f>
        <v>-1.0175715788934452</v>
      </c>
      <c r="M547">
        <v>-1.47806900733833</v>
      </c>
      <c r="N547">
        <f>(Table2[[#This Row],[1W Return vs Nifty]]-AVERAGE(Table2[1W Return vs Nifty]))/_xlfn.STDEV.P(Table2[1W Return vs Nifty])</f>
        <v>-0.56772384397600184</v>
      </c>
      <c r="O547">
        <v>897.39</v>
      </c>
      <c r="P547">
        <v>911.40595148217301</v>
      </c>
      <c r="Q547">
        <v>952.515070896726</v>
      </c>
      <c r="R547">
        <v>70.036871055687897</v>
      </c>
      <c r="S547" s="2">
        <f>(Table2[[#This Row],[Close Price]]-Table2[[#This Row],[20D EMA]])/Table2[[#This Row],[20D EMA]]</f>
        <v>2.0236463521991519E-2</v>
      </c>
      <c r="T547" s="2">
        <f>(Table2[[#This Row],[Close Price]]-Table2[[#This Row],[50D EMA]])/Table2[[#This Row],[50D EMA]]</f>
        <v>4.546874541567005E-3</v>
      </c>
      <c r="U547" s="2">
        <f>(Table2[[#This Row],[Close Price]]-Table2[[#This Row],[200D EMA]])/Table2[[#This Row],[200D EMA]]</f>
        <v>-3.880785934644166E-2</v>
      </c>
      <c r="V547">
        <v>1.27439207496472</v>
      </c>
      <c r="W547">
        <v>901</v>
      </c>
      <c r="X547">
        <v>916.8</v>
      </c>
      <c r="Y547">
        <v>883</v>
      </c>
      <c r="Z547">
        <v>941.9</v>
      </c>
      <c r="AA547">
        <v>883</v>
      </c>
      <c r="AB547">
        <v>941.9</v>
      </c>
      <c r="AC547" s="2">
        <f>(Table2[[#This Row],[Close Price]]/Table2[[#This Row],[Day Low]])-1</f>
        <v>1.6148723640399432E-2</v>
      </c>
      <c r="AD547" s="2">
        <f>(Table2[[#This Row],[Day High]]/Table2[[#This Row],[Close Price]])-1</f>
        <v>1.3652995467205997E-3</v>
      </c>
      <c r="AE547" s="2">
        <f>(Table2[[#This Row],[Close Price]]/Table2[[#This Row],[Current Week Low]])-1</f>
        <v>3.6862967157417881E-2</v>
      </c>
      <c r="AF547" s="2">
        <f>(Table2[[#This Row],[Current Week High]]/Table2[[#This Row],[Close Price]])-1</f>
        <v>2.8780514444869176E-2</v>
      </c>
      <c r="AG547" s="2">
        <f>(Table2[[#This Row],[Close Price]]/Table2[[#This Row],[Current Month Low]])-1</f>
        <v>3.6862967157417881E-2</v>
      </c>
      <c r="AH547" s="2">
        <f>(Table2[[#This Row],[Current Month High]]/Table2[[#This Row],[Close Price]])-1</f>
        <v>2.8780514444869176E-2</v>
      </c>
      <c r="AI547">
        <v>37.556659931188896</v>
      </c>
      <c r="AJ547">
        <v>75.392720306513397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10295</v>
      </c>
      <c r="AN547">
        <v>2.23</v>
      </c>
      <c r="AO547" t="s">
        <v>10296</v>
      </c>
      <c r="AP547">
        <v>1.9759969250680999E-2</v>
      </c>
      <c r="AQ547">
        <f>(Table2[[#This Row],[Sharpe Ratio]]-AVERAGE(Table2[Sharpe Ratio]))/_xlfn.STDEV.P(Table2[Sharpe Ratio])</f>
        <v>-0.41855629610689538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420</v>
      </c>
      <c r="AT547">
        <f>_xlfn.RANK.AVG(Table2[[#This Row],[6M Return vs Nifty Z-Score]],Table2[6M Return vs Nifty Z-Score])</f>
        <v>644</v>
      </c>
      <c r="AU547">
        <f>_xlfn.RANK.AVG(Table2[[#This Row],[Sharpe Ratio Z-Score]],Table2[Sharpe Ratio Z-Score])</f>
        <v>454</v>
      </c>
      <c r="AV547">
        <f>(Table2[[#This Row],[Rank 1Y]]+Table2[[#This Row],[Rank 6M]]+Table2[[#This Row],[Rank Sharpe]])/3</f>
        <v>506</v>
      </c>
    </row>
    <row r="548" spans="1:48" x14ac:dyDescent="0.3">
      <c r="A548" t="s">
        <v>767</v>
      </c>
      <c r="B548" t="s">
        <v>768</v>
      </c>
      <c r="C548" t="s">
        <v>10252</v>
      </c>
      <c r="D548" t="s">
        <v>508</v>
      </c>
      <c r="E548">
        <v>21026.302988354899</v>
      </c>
      <c r="F548">
        <v>809.55</v>
      </c>
      <c r="G548">
        <v>1.18518001577484</v>
      </c>
      <c r="H548">
        <f>(Table2[[#This Row],[1Y Return vs Nifty]]-AVERAGE(Table2[1Y Return vs Nifty]))/_xlfn.STDEV.P(Table2[1Y Return vs Nifty])</f>
        <v>-0.51027201809841416</v>
      </c>
      <c r="I548">
        <v>-0.86101761091213502</v>
      </c>
      <c r="J548">
        <f>(Table2[[#This Row],[1M Return vs Nifty]]-AVERAGE(Table2[1M Return vs Nifty]))/_xlfn.STDEV.P(Table2[1M Return vs Nifty])</f>
        <v>-0.28565651388239466</v>
      </c>
      <c r="K548">
        <v>-16.557577859027202</v>
      </c>
      <c r="L548">
        <f>(Table2[[#This Row],[6M Return vs Nifty]]-AVERAGE(Table2[6M Return vs Nifty]))/_xlfn.STDEV.P(Table2[6M Return vs Nifty])</f>
        <v>-0.75890173534974903</v>
      </c>
      <c r="M548">
        <v>2.30581139565157</v>
      </c>
      <c r="N548">
        <f>(Table2[[#This Row],[1W Return vs Nifty]]-AVERAGE(Table2[1W Return vs Nifty]))/_xlfn.STDEV.P(Table2[1W Return vs Nifty])</f>
        <v>0.24073682284136805</v>
      </c>
      <c r="O548">
        <v>791.86</v>
      </c>
      <c r="P548">
        <v>783.68229010638504</v>
      </c>
      <c r="Q548">
        <v>738.87945879085703</v>
      </c>
      <c r="R548">
        <v>60.861801808985497</v>
      </c>
      <c r="S548" s="2">
        <f>(Table2[[#This Row],[Close Price]]-Table2[[#This Row],[20D EMA]])/Table2[[#This Row],[20D EMA]]</f>
        <v>2.2339807541737099E-2</v>
      </c>
      <c r="T548" s="2">
        <f>(Table2[[#This Row],[Close Price]]-Table2[[#This Row],[50D EMA]])/Table2[[#This Row],[50D EMA]]</f>
        <v>3.3007904121583977E-2</v>
      </c>
      <c r="U548" s="2">
        <f>(Table2[[#This Row],[Close Price]]-Table2[[#This Row],[200D EMA]])/Table2[[#This Row],[200D EMA]]</f>
        <v>9.5645562166245743E-2</v>
      </c>
      <c r="V548">
        <v>1.1337439424786999</v>
      </c>
      <c r="W548">
        <v>792.15</v>
      </c>
      <c r="X548">
        <v>809.4</v>
      </c>
      <c r="Y548">
        <v>778.65</v>
      </c>
      <c r="Z548">
        <v>826</v>
      </c>
      <c r="AA548">
        <v>800.9</v>
      </c>
      <c r="AB548">
        <v>826</v>
      </c>
      <c r="AC548" s="2">
        <f>(Table2[[#This Row],[Close Price]]/Table2[[#This Row],[Day Low]])-1</f>
        <v>2.1965536830145682E-2</v>
      </c>
      <c r="AD548" s="2">
        <f>(Table2[[#This Row],[Day High]]/Table2[[#This Row],[Close Price]])-1</f>
        <v>-1.8528812303131303E-4</v>
      </c>
      <c r="AE548" s="2">
        <f>(Table2[[#This Row],[Close Price]]/Table2[[#This Row],[Current Week Low]])-1</f>
        <v>3.9684068580235099E-2</v>
      </c>
      <c r="AF548" s="2">
        <f>(Table2[[#This Row],[Current Week High]]/Table2[[#This Row],[Close Price]])-1</f>
        <v>2.0319930825767551E-2</v>
      </c>
      <c r="AG548" s="2">
        <f>(Table2[[#This Row],[Close Price]]/Table2[[#This Row],[Current Month Low]])-1</f>
        <v>1.0800349606692405E-2</v>
      </c>
      <c r="AH548" s="2">
        <f>(Table2[[#This Row],[Current Month High]]/Table2[[#This Row],[Close Price]])-1</f>
        <v>2.0319930825767551E-2</v>
      </c>
      <c r="AI548">
        <v>12.865172009140901</v>
      </c>
      <c r="AJ548">
        <v>35.353619796020702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</v>
      </c>
      <c r="AM548" t="s">
        <v>10297</v>
      </c>
      <c r="AN548">
        <v>1.1200000000000001</v>
      </c>
      <c r="AO548" t="s">
        <v>10296</v>
      </c>
      <c r="AP548">
        <v>1.8034224077580999E-2</v>
      </c>
      <c r="AQ548">
        <f>(Table2[[#This Row],[Sharpe Ratio]]-AVERAGE(Table2[Sharpe Ratio]))/_xlfn.STDEV.P(Table2[Sharpe Ratio])</f>
        <v>-0.43850750367059527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-1.7526009481597851</v>
      </c>
      <c r="AS548">
        <f>_xlfn.RANK.AVG(Table2[[#This Row],[1Y Return vs Nifty Z-Score]],Table2[1Y Return vs Nifty Z-Score])</f>
        <v>489</v>
      </c>
      <c r="AT548">
        <f>_xlfn.RANK.AVG(Table2[[#This Row],[6M Return vs Nifty Z-Score]],Table2[6M Return vs Nifty Z-Score])</f>
        <v>573</v>
      </c>
      <c r="AU548">
        <f>_xlfn.RANK.AVG(Table2[[#This Row],[Sharpe Ratio Z-Score]],Table2[Sharpe Ratio Z-Score])</f>
        <v>463</v>
      </c>
      <c r="AV548">
        <f>(Table2[[#This Row],[Rank 1Y]]+Table2[[#This Row],[Rank 6M]]+Table2[[#This Row],[Rank Sharpe]])/3</f>
        <v>508.33333333333331</v>
      </c>
    </row>
    <row r="549" spans="1:48" x14ac:dyDescent="0.3">
      <c r="A549" t="s">
        <v>1114</v>
      </c>
      <c r="B549" t="s">
        <v>1115</v>
      </c>
      <c r="C549" t="s">
        <v>10252</v>
      </c>
      <c r="D549" t="s">
        <v>508</v>
      </c>
      <c r="E549">
        <v>11118.3694375</v>
      </c>
      <c r="F549">
        <v>835</v>
      </c>
      <c r="G549">
        <v>-13.6147316733674</v>
      </c>
      <c r="H549">
        <f>(Table2[[#This Row],[1Y Return vs Nifty]]-AVERAGE(Table2[1Y Return vs Nifty]))/_xlfn.STDEV.P(Table2[1Y Return vs Nifty])</f>
        <v>-0.71802718909331364</v>
      </c>
      <c r="I549">
        <v>-11.6948447141739</v>
      </c>
      <c r="J549">
        <f>(Table2[[#This Row],[1M Return vs Nifty]]-AVERAGE(Table2[1M Return vs Nifty]))/_xlfn.STDEV.P(Table2[1M Return vs Nifty])</f>
        <v>-1.3566106026203033</v>
      </c>
      <c r="K549">
        <v>-10.2330966669786</v>
      </c>
      <c r="L549">
        <f>(Table2[[#This Row],[6M Return vs Nifty]]-AVERAGE(Table2[6M Return vs Nifty]))/_xlfn.STDEV.P(Table2[6M Return vs Nifty])</f>
        <v>-0.54171339388536977</v>
      </c>
      <c r="M549">
        <v>-2.1345078179058099</v>
      </c>
      <c r="N549">
        <f>(Table2[[#This Row],[1W Return vs Nifty]]-AVERAGE(Table2[1W Return vs Nifty]))/_xlfn.STDEV.P(Table2[1W Return vs Nifty])</f>
        <v>-0.70797800161186153</v>
      </c>
      <c r="O549">
        <v>855.86</v>
      </c>
      <c r="P549">
        <v>838.78044662795105</v>
      </c>
      <c r="Q549">
        <v>785.22413684762103</v>
      </c>
      <c r="R549">
        <v>35.847517252444199</v>
      </c>
      <c r="S549" s="2">
        <f>(Table2[[#This Row],[Close Price]]-Table2[[#This Row],[20D EMA]])/Table2[[#This Row],[20D EMA]]</f>
        <v>-2.4373145140560389E-2</v>
      </c>
      <c r="T549" s="2">
        <f>(Table2[[#This Row],[Close Price]]-Table2[[#This Row],[50D EMA]])/Table2[[#This Row],[50D EMA]]</f>
        <v>-4.5070752938377728E-3</v>
      </c>
      <c r="U549" s="2">
        <f>(Table2[[#This Row],[Close Price]]-Table2[[#This Row],[200D EMA]])/Table2[[#This Row],[200D EMA]]</f>
        <v>6.3390643278249573E-2</v>
      </c>
      <c r="V549">
        <v>1.22445655018604</v>
      </c>
      <c r="W549">
        <v>815</v>
      </c>
      <c r="X549">
        <v>830.8</v>
      </c>
      <c r="Y549">
        <v>829.25</v>
      </c>
      <c r="Z549">
        <v>872</v>
      </c>
      <c r="AA549">
        <v>829.25</v>
      </c>
      <c r="AB549">
        <v>853.45</v>
      </c>
      <c r="AC549" s="2">
        <f>(Table2[[#This Row],[Close Price]]/Table2[[#This Row],[Day Low]])-1</f>
        <v>2.4539877300613577E-2</v>
      </c>
      <c r="AD549" s="2">
        <f>(Table2[[#This Row],[Day High]]/Table2[[#This Row],[Close Price]])-1</f>
        <v>-5.0299401197605453E-3</v>
      </c>
      <c r="AE549" s="2">
        <f>(Table2[[#This Row],[Close Price]]/Table2[[#This Row],[Current Week Low]])-1</f>
        <v>6.9339764847753393E-3</v>
      </c>
      <c r="AF549" s="2">
        <f>(Table2[[#This Row],[Current Week High]]/Table2[[#This Row],[Close Price]])-1</f>
        <v>4.4311377245509043E-2</v>
      </c>
      <c r="AG549" s="2">
        <f>(Table2[[#This Row],[Close Price]]/Table2[[#This Row],[Current Month Low]])-1</f>
        <v>6.9339764847753393E-3</v>
      </c>
      <c r="AH549" s="2">
        <f>(Table2[[#This Row],[Current Month High]]/Table2[[#This Row],[Close Price]])-1</f>
        <v>2.2095808383233662E-2</v>
      </c>
      <c r="AI549">
        <v>12.3353293413173</v>
      </c>
      <c r="AJ549">
        <v>22.794117647058801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0.01</v>
      </c>
      <c r="AM549" t="s">
        <v>10296</v>
      </c>
      <c r="AN549">
        <v>-4.95</v>
      </c>
      <c r="AO549" t="s">
        <v>10295</v>
      </c>
      <c r="AP549">
        <v>2.3784622383536E-2</v>
      </c>
      <c r="AQ549">
        <f>(Table2[[#This Row],[Sharpe Ratio]]-AVERAGE(Table2[Sharpe Ratio]))/_xlfn.STDEV.P(Table2[Sharpe Ratio])</f>
        <v>-0.37202758997049273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-3.6963567771813408</v>
      </c>
      <c r="AS549">
        <f>_xlfn.RANK.AVG(Table2[[#This Row],[1Y Return vs Nifty Z-Score]],Table2[1Y Return vs Nifty Z-Score])</f>
        <v>582</v>
      </c>
      <c r="AT549">
        <f>_xlfn.RANK.AVG(Table2[[#This Row],[6M Return vs Nifty Z-Score]],Table2[6M Return vs Nifty Z-Score])</f>
        <v>506</v>
      </c>
      <c r="AU549">
        <f>_xlfn.RANK.AVG(Table2[[#This Row],[Sharpe Ratio Z-Score]],Table2[Sharpe Ratio Z-Score])</f>
        <v>437</v>
      </c>
      <c r="AV549">
        <f>(Table2[[#This Row],[Rank 1Y]]+Table2[[#This Row],[Rank 6M]]+Table2[[#This Row],[Rank Sharpe]])/3</f>
        <v>508.33333333333331</v>
      </c>
    </row>
    <row r="550" spans="1:48" x14ac:dyDescent="0.3">
      <c r="A550" t="s">
        <v>866</v>
      </c>
      <c r="B550" t="s">
        <v>867</v>
      </c>
      <c r="C550" t="s">
        <v>10252</v>
      </c>
      <c r="D550" t="s">
        <v>424</v>
      </c>
      <c r="E550">
        <v>17763.027208472002</v>
      </c>
      <c r="F550">
        <v>111.02</v>
      </c>
      <c r="G550">
        <v>-34.3803052860587</v>
      </c>
      <c r="H550">
        <f>(Table2[[#This Row],[1Y Return vs Nifty]]-AVERAGE(Table2[1Y Return vs Nifty]))/_xlfn.STDEV.P(Table2[1Y Return vs Nifty])</f>
        <v>-1.0095259079591077</v>
      </c>
      <c r="I550">
        <v>-11.6049115500597</v>
      </c>
      <c r="J550">
        <f>(Table2[[#This Row],[1M Return vs Nifty]]-AVERAGE(Table2[1M Return vs Nifty]))/_xlfn.STDEV.P(Table2[1M Return vs Nifty])</f>
        <v>-1.3477204579924422</v>
      </c>
      <c r="K550">
        <v>-21.662380403363802</v>
      </c>
      <c r="L550">
        <f>(Table2[[#This Row],[6M Return vs Nifty]]-AVERAGE(Table2[6M Return vs Nifty]))/_xlfn.STDEV.P(Table2[6M Return vs Nifty])</f>
        <v>-0.93420522103352621</v>
      </c>
      <c r="M550">
        <v>-1.9338634582260199</v>
      </c>
      <c r="N550">
        <f>(Table2[[#This Row],[1W Return vs Nifty]]-AVERAGE(Table2[1W Return vs Nifty]))/_xlfn.STDEV.P(Table2[1W Return vs Nifty])</f>
        <v>-0.66510849847119902</v>
      </c>
      <c r="O550">
        <v>114.66</v>
      </c>
      <c r="P550">
        <v>116.194765619504</v>
      </c>
      <c r="Q550">
        <v>115.447603289645</v>
      </c>
      <c r="R550">
        <v>30.0190417004724</v>
      </c>
      <c r="S550" s="2">
        <f>(Table2[[#This Row],[Close Price]]-Table2[[#This Row],[20D EMA]])/Table2[[#This Row],[20D EMA]]</f>
        <v>-3.1746031746031751E-2</v>
      </c>
      <c r="T550" s="2">
        <f>(Table2[[#This Row],[Close Price]]-Table2[[#This Row],[50D EMA]])/Table2[[#This Row],[50D EMA]]</f>
        <v>-4.4535273098699597E-2</v>
      </c>
      <c r="U550" s="2">
        <f>(Table2[[#This Row],[Close Price]]-Table2[[#This Row],[200D EMA]])/Table2[[#This Row],[200D EMA]]</f>
        <v>-3.8351625875997178E-2</v>
      </c>
      <c r="V550">
        <v>0.975757370749883</v>
      </c>
      <c r="W550">
        <v>108.75</v>
      </c>
      <c r="X550">
        <v>110.42</v>
      </c>
      <c r="Y550">
        <v>110.5</v>
      </c>
      <c r="Z550">
        <v>113.95</v>
      </c>
      <c r="AA550">
        <v>110.6</v>
      </c>
      <c r="AB550">
        <v>113.4</v>
      </c>
      <c r="AC550" s="2">
        <f>(Table2[[#This Row],[Close Price]]/Table2[[#This Row],[Day Low]])-1</f>
        <v>2.0873563218390734E-2</v>
      </c>
      <c r="AD550" s="2">
        <f>(Table2[[#This Row],[Day High]]/Table2[[#This Row],[Close Price]])-1</f>
        <v>-5.4044316339397769E-3</v>
      </c>
      <c r="AE550" s="2">
        <f>(Table2[[#This Row],[Close Price]]/Table2[[#This Row],[Current Week Low]])-1</f>
        <v>4.7058823529411153E-3</v>
      </c>
      <c r="AF550" s="2">
        <f>(Table2[[#This Row],[Current Week High]]/Table2[[#This Row],[Close Price]])-1</f>
        <v>2.6391641145739664E-2</v>
      </c>
      <c r="AG550" s="2">
        <f>(Table2[[#This Row],[Close Price]]/Table2[[#This Row],[Current Month Low]])-1</f>
        <v>3.7974683544304E-3</v>
      </c>
      <c r="AH550" s="2">
        <f>(Table2[[#This Row],[Current Month High]]/Table2[[#This Row],[Close Price]])-1</f>
        <v>2.1437578814628155E-2</v>
      </c>
      <c r="AI550">
        <v>23.4011889749594</v>
      </c>
      <c r="AJ550">
        <v>5.7333333333333201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-0.12</v>
      </c>
      <c r="AM550" t="s">
        <v>10295</v>
      </c>
      <c r="AN550">
        <v>-5.78</v>
      </c>
      <c r="AO550" t="s">
        <v>10295</v>
      </c>
      <c r="AP550">
        <v>9.4038525016834004E-2</v>
      </c>
      <c r="AQ550">
        <f>(Table2[[#This Row],[Sharpe Ratio]]-AVERAGE(Table2[Sharpe Ratio]))/_xlfn.STDEV.P(Table2[Sharpe Ratio])</f>
        <v>0.4401723891718925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676</v>
      </c>
      <c r="AT550">
        <f>_xlfn.RANK.AVG(Table2[[#This Row],[6M Return vs Nifty Z-Score]],Table2[6M Return vs Nifty Z-Score])</f>
        <v>622</v>
      </c>
      <c r="AU550">
        <f>_xlfn.RANK.AVG(Table2[[#This Row],[Sharpe Ratio Z-Score]],Table2[Sharpe Ratio Z-Score])</f>
        <v>228</v>
      </c>
      <c r="AV550">
        <f>(Table2[[#This Row],[Rank 1Y]]+Table2[[#This Row],[Rank 6M]]+Table2[[#This Row],[Rank Sharpe]])/3</f>
        <v>508.66666666666669</v>
      </c>
    </row>
    <row r="551" spans="1:48" x14ac:dyDescent="0.3">
      <c r="A551" t="s">
        <v>476</v>
      </c>
      <c r="B551" t="s">
        <v>477</v>
      </c>
      <c r="C551" t="s">
        <v>10250</v>
      </c>
      <c r="D551" t="s">
        <v>173</v>
      </c>
      <c r="E551">
        <v>45240.999015000001</v>
      </c>
      <c r="F551">
        <v>657.2</v>
      </c>
      <c r="G551">
        <v>9.2246911794369595</v>
      </c>
      <c r="H551">
        <f>(Table2[[#This Row],[1Y Return vs Nifty]]-AVERAGE(Table2[1Y Return vs Nifty]))/_xlfn.STDEV.P(Table2[1Y Return vs Nifty])</f>
        <v>-0.39741661384979399</v>
      </c>
      <c r="I551">
        <v>3.6136518133707001</v>
      </c>
      <c r="J551">
        <f>(Table2[[#This Row],[1M Return vs Nifty]]-AVERAGE(Table2[1M Return vs Nifty]))/_xlfn.STDEV.P(Table2[1M Return vs Nifty])</f>
        <v>0.15667706500990808</v>
      </c>
      <c r="K551">
        <v>-1.9314925669009799</v>
      </c>
      <c r="L551">
        <f>(Table2[[#This Row],[6M Return vs Nifty]]-AVERAGE(Table2[6M Return vs Nifty]))/_xlfn.STDEV.P(Table2[6M Return vs Nifty])</f>
        <v>-0.25662888319750971</v>
      </c>
      <c r="M551">
        <v>2.36886976817186</v>
      </c>
      <c r="N551">
        <f>(Table2[[#This Row],[1W Return vs Nifty]]-AVERAGE(Table2[1W Return vs Nifty]))/_xlfn.STDEV.P(Table2[1W Return vs Nifty])</f>
        <v>0.25420982105132439</v>
      </c>
      <c r="O551">
        <v>647.38</v>
      </c>
      <c r="P551">
        <v>621.28115282386</v>
      </c>
      <c r="Q551">
        <v>555.68427038124298</v>
      </c>
      <c r="R551">
        <v>53.051190862380601</v>
      </c>
      <c r="S551" s="2">
        <f>(Table2[[#This Row],[Close Price]]-Table2[[#This Row],[20D EMA]])/Table2[[#This Row],[20D EMA]]</f>
        <v>1.5168834378572168E-2</v>
      </c>
      <c r="T551" s="2">
        <f>(Table2[[#This Row],[Close Price]]-Table2[[#This Row],[50D EMA]])/Table2[[#This Row],[50D EMA]]</f>
        <v>5.7814158715230546E-2</v>
      </c>
      <c r="U551" s="2">
        <f>(Table2[[#This Row],[Close Price]]-Table2[[#This Row],[200D EMA]])/Table2[[#This Row],[200D EMA]]</f>
        <v>0.18268598740271938</v>
      </c>
      <c r="V551">
        <v>0.97329141335732905</v>
      </c>
      <c r="W551">
        <v>646.54999999999995</v>
      </c>
      <c r="X551">
        <v>658.15</v>
      </c>
      <c r="Y551">
        <v>649.20000000000005</v>
      </c>
      <c r="Z551">
        <v>687.3</v>
      </c>
      <c r="AA551">
        <v>655.04999999999995</v>
      </c>
      <c r="AB551">
        <v>682.75</v>
      </c>
      <c r="AC551" s="2">
        <f>(Table2[[#This Row],[Close Price]]/Table2[[#This Row],[Day Low]])-1</f>
        <v>1.6472043925450652E-2</v>
      </c>
      <c r="AD551" s="2">
        <f>(Table2[[#This Row],[Day High]]/Table2[[#This Row],[Close Price]])-1</f>
        <v>1.4455264759585251E-3</v>
      </c>
      <c r="AE551" s="2">
        <f>(Table2[[#This Row],[Close Price]]/Table2[[#This Row],[Current Week Low]])-1</f>
        <v>1.2322858903265566E-2</v>
      </c>
      <c r="AF551" s="2">
        <f>(Table2[[#This Row],[Current Week High]]/Table2[[#This Row],[Close Price]])-1</f>
        <v>4.5800365185635794E-2</v>
      </c>
      <c r="AG551" s="2">
        <f>(Table2[[#This Row],[Close Price]]/Table2[[#This Row],[Current Month Low]])-1</f>
        <v>3.2821921990688896E-3</v>
      </c>
      <c r="AH551" s="2">
        <f>(Table2[[#This Row],[Current Month High]]/Table2[[#This Row],[Close Price]])-1</f>
        <v>3.8877054169202507E-2</v>
      </c>
      <c r="AI551">
        <v>4.5800365185635696</v>
      </c>
      <c r="AJ551">
        <v>65.520715275154203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0.05</v>
      </c>
      <c r="AM551" t="s">
        <v>10296</v>
      </c>
      <c r="AN551">
        <v>2.29</v>
      </c>
      <c r="AO551" t="s">
        <v>10296</v>
      </c>
      <c r="AP551">
        <v>-6.8622869928387994E-2</v>
      </c>
      <c r="AQ551">
        <f>(Table2[[#This Row],[Sharpe Ratio]]-AVERAGE(Table2[Sharpe Ratio]))/_xlfn.STDEV.P(Table2[Sharpe Ratio])</f>
        <v>-1.4403435199779455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-1.6835021309640166</v>
      </c>
      <c r="AS551">
        <f>_xlfn.RANK.AVG(Table2[[#This Row],[1Y Return vs Nifty Z-Score]],Table2[1Y Return vs Nifty Z-Score])</f>
        <v>436</v>
      </c>
      <c r="AT551">
        <f>_xlfn.RANK.AVG(Table2[[#This Row],[6M Return vs Nifty Z-Score]],Table2[6M Return vs Nifty Z-Score])</f>
        <v>413</v>
      </c>
      <c r="AU551">
        <f>_xlfn.RANK.AVG(Table2[[#This Row],[Sharpe Ratio Z-Score]],Table2[Sharpe Ratio Z-Score])</f>
        <v>679</v>
      </c>
      <c r="AV551">
        <f>(Table2[[#This Row],[Rank 1Y]]+Table2[[#This Row],[Rank 6M]]+Table2[[#This Row],[Rank Sharpe]])/3</f>
        <v>509.33333333333331</v>
      </c>
    </row>
    <row r="552" spans="1:48" x14ac:dyDescent="0.3">
      <c r="A552" t="s">
        <v>1281</v>
      </c>
      <c r="B552" t="s">
        <v>1282</v>
      </c>
      <c r="C552" t="s">
        <v>10251</v>
      </c>
      <c r="D552" t="s">
        <v>21</v>
      </c>
      <c r="E552">
        <v>8859.8629263750008</v>
      </c>
      <c r="F552">
        <v>2871.25</v>
      </c>
      <c r="G552">
        <v>14.9771041319399</v>
      </c>
      <c r="H552">
        <f>(Table2[[#This Row],[1Y Return vs Nifty]]-AVERAGE(Table2[1Y Return vs Nifty]))/_xlfn.STDEV.P(Table2[1Y Return vs Nifty])</f>
        <v>-0.3166665687358568</v>
      </c>
      <c r="I552">
        <v>0.49998935992912502</v>
      </c>
      <c r="J552">
        <f>(Table2[[#This Row],[1M Return vs Nifty]]-AVERAGE(Table2[1M Return vs Nifty]))/_xlfn.STDEV.P(Table2[1M Return vs Nifty])</f>
        <v>-0.15111717092164101</v>
      </c>
      <c r="K552">
        <v>-14.5679366923167</v>
      </c>
      <c r="L552">
        <f>(Table2[[#This Row],[6M Return vs Nifty]]-AVERAGE(Table2[6M Return vs Nifty]))/_xlfn.STDEV.P(Table2[6M Return vs Nifty])</f>
        <v>-0.69057567792540353</v>
      </c>
      <c r="M552">
        <v>3.4280163899495601</v>
      </c>
      <c r="N552">
        <f>(Table2[[#This Row],[1W Return vs Nifty]]-AVERAGE(Table2[1W Return vs Nifty]))/_xlfn.STDEV.P(Table2[1W Return vs Nifty])</f>
        <v>0.48050618692566877</v>
      </c>
      <c r="O552">
        <v>2773.06</v>
      </c>
      <c r="P552">
        <v>2723.5006609167699</v>
      </c>
      <c r="Q552">
        <v>2589.3072484111999</v>
      </c>
      <c r="R552">
        <v>66.791651018355694</v>
      </c>
      <c r="S552" s="2">
        <f>(Table2[[#This Row],[Close Price]]-Table2[[#This Row],[20D EMA]])/Table2[[#This Row],[20D EMA]]</f>
        <v>3.5408537860702638E-2</v>
      </c>
      <c r="T552" s="2">
        <f>(Table2[[#This Row],[Close Price]]-Table2[[#This Row],[50D EMA]])/Table2[[#This Row],[50D EMA]]</f>
        <v>5.4249790060082279E-2</v>
      </c>
      <c r="U552" s="2">
        <f>(Table2[[#This Row],[Close Price]]-Table2[[#This Row],[200D EMA]])/Table2[[#This Row],[200D EMA]]</f>
        <v>0.10888732952097527</v>
      </c>
      <c r="V552">
        <v>0.96802260540518403</v>
      </c>
      <c r="W552">
        <v>2806.55</v>
      </c>
      <c r="X552">
        <v>2880</v>
      </c>
      <c r="Y552">
        <v>2730.1</v>
      </c>
      <c r="Z552">
        <v>2885</v>
      </c>
      <c r="AA552">
        <v>2819.25</v>
      </c>
      <c r="AB552">
        <v>2885</v>
      </c>
      <c r="AC552" s="2">
        <f>(Table2[[#This Row],[Close Price]]/Table2[[#This Row],[Day Low]])-1</f>
        <v>2.3053214801090238E-2</v>
      </c>
      <c r="AD552" s="2">
        <f>(Table2[[#This Row],[Day High]]/Table2[[#This Row],[Close Price]])-1</f>
        <v>3.0474531998259113E-3</v>
      </c>
      <c r="AE552" s="2">
        <f>(Table2[[#This Row],[Close Price]]/Table2[[#This Row],[Current Week Low]])-1</f>
        <v>5.1701402879015479E-2</v>
      </c>
      <c r="AF552" s="2">
        <f>(Table2[[#This Row],[Current Week High]]/Table2[[#This Row],[Close Price]])-1</f>
        <v>4.7888550282977338E-3</v>
      </c>
      <c r="AG552" s="2">
        <f>(Table2[[#This Row],[Close Price]]/Table2[[#This Row],[Current Month Low]])-1</f>
        <v>1.8444621796577021E-2</v>
      </c>
      <c r="AH552" s="2">
        <f>(Table2[[#This Row],[Current Month High]]/Table2[[#This Row],[Close Price]])-1</f>
        <v>4.7888550282977338E-3</v>
      </c>
      <c r="AI552">
        <v>9.5341750108837608</v>
      </c>
      <c r="AJ552">
        <v>46.193991853360401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0.01</v>
      </c>
      <c r="AM552" t="s">
        <v>10296</v>
      </c>
      <c r="AN552">
        <v>0.48</v>
      </c>
      <c r="AO552" t="s">
        <v>10296</v>
      </c>
      <c r="AP552">
        <v>-8.8082876507379997E-3</v>
      </c>
      <c r="AQ552">
        <f>(Table2[[#This Row],[Sharpe Ratio]]-AVERAGE(Table2[Sharpe Ratio]))/_xlfn.STDEV.P(Table2[Sharpe Ratio])</f>
        <v>-0.74883172266333131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-1.4266849533205639</v>
      </c>
      <c r="AS552">
        <f>_xlfn.RANK.AVG(Table2[[#This Row],[1Y Return vs Nifty Z-Score]],Table2[1Y Return vs Nifty Z-Score])</f>
        <v>405</v>
      </c>
      <c r="AT552">
        <f>_xlfn.RANK.AVG(Table2[[#This Row],[6M Return vs Nifty Z-Score]],Table2[6M Return vs Nifty Z-Score])</f>
        <v>552</v>
      </c>
      <c r="AU552">
        <f>_xlfn.RANK.AVG(Table2[[#This Row],[Sharpe Ratio Z-Score]],Table2[Sharpe Ratio Z-Score])</f>
        <v>572</v>
      </c>
      <c r="AV552">
        <f>(Table2[[#This Row],[Rank 1Y]]+Table2[[#This Row],[Rank 6M]]+Table2[[#This Row],[Rank Sharpe]])/3</f>
        <v>509.66666666666669</v>
      </c>
    </row>
    <row r="553" spans="1:48" x14ac:dyDescent="0.3">
      <c r="A553" t="s">
        <v>2048</v>
      </c>
      <c r="B553" t="s">
        <v>2049</v>
      </c>
      <c r="C553" t="s">
        <v>10254</v>
      </c>
      <c r="D553" t="s">
        <v>490</v>
      </c>
      <c r="E553">
        <v>3045.5961940000002</v>
      </c>
      <c r="F553">
        <v>419</v>
      </c>
      <c r="G553">
        <v>-9.0464048579333092</v>
      </c>
      <c r="H553">
        <f>(Table2[[#This Row],[1Y Return vs Nifty]]-AVERAGE(Table2[1Y Return vs Nifty]))/_xlfn.STDEV.P(Table2[1Y Return vs Nifty])</f>
        <v>-0.65389886599004909</v>
      </c>
      <c r="I553">
        <v>16.3399022201972</v>
      </c>
      <c r="J553">
        <f>(Table2[[#This Row],[1M Return vs Nifty]]-AVERAGE(Table2[1M Return vs Nifty]))/_xlfn.STDEV.P(Table2[1M Return vs Nifty])</f>
        <v>1.4147024864595388</v>
      </c>
      <c r="K553">
        <v>2.8069117779035699</v>
      </c>
      <c r="L553">
        <f>(Table2[[#This Row],[6M Return vs Nifty]]-AVERAGE(Table2[6M Return vs Nifty]))/_xlfn.STDEV.P(Table2[6M Return vs Nifty])</f>
        <v>-9.390783943354547E-2</v>
      </c>
      <c r="M553">
        <v>0.47174739413044903</v>
      </c>
      <c r="N553">
        <f>(Table2[[#This Row],[1W Return vs Nifty]]-AVERAGE(Table2[1W Return vs Nifty]))/_xlfn.STDEV.P(Table2[1W Return vs Nifty])</f>
        <v>-0.15112773093360413</v>
      </c>
      <c r="O553">
        <v>399.37</v>
      </c>
      <c r="P553">
        <v>374.916902239151</v>
      </c>
      <c r="Q553">
        <v>354.28962911883502</v>
      </c>
      <c r="R553">
        <v>65.573616546062198</v>
      </c>
      <c r="S553" s="2">
        <f>(Table2[[#This Row],[Close Price]]-Table2[[#This Row],[20D EMA]])/Table2[[#This Row],[20D EMA]]</f>
        <v>4.9152415053709583E-2</v>
      </c>
      <c r="T553" s="2">
        <f>(Table2[[#This Row],[Close Price]]-Table2[[#This Row],[50D EMA]])/Table2[[#This Row],[50D EMA]]</f>
        <v>0.11758098260592527</v>
      </c>
      <c r="U553" s="2">
        <f>(Table2[[#This Row],[Close Price]]-Table2[[#This Row],[200D EMA]])/Table2[[#This Row],[200D EMA]]</f>
        <v>0.18264822213991472</v>
      </c>
      <c r="V553">
        <v>1.9943086406534001</v>
      </c>
      <c r="W553">
        <v>407.75</v>
      </c>
      <c r="X553">
        <v>422</v>
      </c>
      <c r="Y553">
        <v>413.55</v>
      </c>
      <c r="Z553">
        <v>435.95</v>
      </c>
      <c r="AA553">
        <v>413.55</v>
      </c>
      <c r="AB553">
        <v>425.05</v>
      </c>
      <c r="AC553" s="2">
        <f>(Table2[[#This Row],[Close Price]]/Table2[[#This Row],[Day Low]])-1</f>
        <v>2.7590435315757222E-2</v>
      </c>
      <c r="AD553" s="2">
        <f>(Table2[[#This Row],[Day High]]/Table2[[#This Row],[Close Price]])-1</f>
        <v>7.1599045346062429E-3</v>
      </c>
      <c r="AE553" s="2">
        <f>(Table2[[#This Row],[Close Price]]/Table2[[#This Row],[Current Week Low]])-1</f>
        <v>1.317857574658432E-2</v>
      </c>
      <c r="AF553" s="2">
        <f>(Table2[[#This Row],[Current Week High]]/Table2[[#This Row],[Close Price]])-1</f>
        <v>4.0453460620525128E-2</v>
      </c>
      <c r="AG553" s="2">
        <f>(Table2[[#This Row],[Close Price]]/Table2[[#This Row],[Current Month Low]])-1</f>
        <v>1.317857574658432E-2</v>
      </c>
      <c r="AH553" s="2">
        <f>(Table2[[#This Row],[Current Month High]]/Table2[[#This Row],[Close Price]])-1</f>
        <v>1.4439140811455919E-2</v>
      </c>
      <c r="AI553">
        <v>10.5011933174224</v>
      </c>
      <c r="AJ553">
        <v>42.009828842569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</v>
      </c>
      <c r="AM553" t="s">
        <v>10296</v>
      </c>
      <c r="AN553">
        <v>8.86</v>
      </c>
      <c r="AO553" t="s">
        <v>10296</v>
      </c>
      <c r="AP553">
        <v>-3.0277944233359E-2</v>
      </c>
      <c r="AQ553">
        <f>(Table2[[#This Row],[Sharpe Ratio]]-AVERAGE(Table2[Sharpe Ratio]))/_xlfn.STDEV.P(Table2[Sharpe Ratio])</f>
        <v>-0.99704077547022951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-0.48127272536788945</v>
      </c>
      <c r="AS553">
        <f>_xlfn.RANK.AVG(Table2[[#This Row],[1Y Return vs Nifty Z-Score]],Table2[1Y Return vs Nifty Z-Score])</f>
        <v>560</v>
      </c>
      <c r="AT553">
        <f>_xlfn.RANK.AVG(Table2[[#This Row],[6M Return vs Nifty Z-Score]],Table2[6M Return vs Nifty Z-Score])</f>
        <v>351</v>
      </c>
      <c r="AU553">
        <f>_xlfn.RANK.AVG(Table2[[#This Row],[Sharpe Ratio Z-Score]],Table2[Sharpe Ratio Z-Score])</f>
        <v>619</v>
      </c>
      <c r="AV553">
        <f>(Table2[[#This Row],[Rank 1Y]]+Table2[[#This Row],[Rank 6M]]+Table2[[#This Row],[Rank Sharpe]])/3</f>
        <v>510</v>
      </c>
    </row>
    <row r="554" spans="1:48" x14ac:dyDescent="0.3">
      <c r="A554" t="s">
        <v>504</v>
      </c>
      <c r="B554" t="s">
        <v>505</v>
      </c>
      <c r="C554" t="s">
        <v>10251</v>
      </c>
      <c r="D554" t="s">
        <v>21</v>
      </c>
      <c r="E554">
        <v>41924.70925747</v>
      </c>
      <c r="F554">
        <v>6286.15</v>
      </c>
      <c r="G554">
        <v>2.9900144586478201</v>
      </c>
      <c r="H554">
        <f>(Table2[[#This Row],[1Y Return vs Nifty]]-AVERAGE(Table2[1Y Return vs Nifty]))/_xlfn.STDEV.P(Table2[1Y Return vs Nifty])</f>
        <v>-0.48493648257818217</v>
      </c>
      <c r="I554">
        <v>12.529941265870001</v>
      </c>
      <c r="J554">
        <f>(Table2[[#This Row],[1M Return vs Nifty]]-AVERAGE(Table2[1M Return vs Nifty]))/_xlfn.STDEV.P(Table2[1M Return vs Nifty])</f>
        <v>1.0380771976232386</v>
      </c>
      <c r="K554">
        <v>-13.3845251192562</v>
      </c>
      <c r="L554">
        <f>(Table2[[#This Row],[6M Return vs Nifty]]-AVERAGE(Table2[6M Return vs Nifty]))/_xlfn.STDEV.P(Table2[6M Return vs Nifty])</f>
        <v>-0.64993626592969667</v>
      </c>
      <c r="M554">
        <v>-1.5127515972065</v>
      </c>
      <c r="N554">
        <f>(Table2[[#This Row],[1W Return vs Nifty]]-AVERAGE(Table2[1W Return vs Nifty]))/_xlfn.STDEV.P(Table2[1W Return vs Nifty])</f>
        <v>-0.5751340966123214</v>
      </c>
      <c r="O554">
        <v>6048.34</v>
      </c>
      <c r="P554">
        <v>5728.0722231458603</v>
      </c>
      <c r="Q554">
        <v>5512.0568206861699</v>
      </c>
      <c r="R554">
        <v>70.279126805695398</v>
      </c>
      <c r="S554" s="2">
        <f>(Table2[[#This Row],[Close Price]]-Table2[[#This Row],[20D EMA]])/Table2[[#This Row],[20D EMA]]</f>
        <v>3.9318226157920931E-2</v>
      </c>
      <c r="T554" s="2">
        <f>(Table2[[#This Row],[Close Price]]-Table2[[#This Row],[50D EMA]])/Table2[[#This Row],[50D EMA]]</f>
        <v>9.742855102264103E-2</v>
      </c>
      <c r="U554" s="2">
        <f>(Table2[[#This Row],[Close Price]]-Table2[[#This Row],[200D EMA]])/Table2[[#This Row],[200D EMA]]</f>
        <v>0.14043635697091136</v>
      </c>
      <c r="V554">
        <v>0.79989699553582005</v>
      </c>
      <c r="W554">
        <v>6107.8</v>
      </c>
      <c r="X554">
        <v>6229.9</v>
      </c>
      <c r="Y554">
        <v>6230.1</v>
      </c>
      <c r="Z554">
        <v>6412.4</v>
      </c>
      <c r="AA554">
        <v>6230.1</v>
      </c>
      <c r="AB554">
        <v>6357</v>
      </c>
      <c r="AC554" s="2">
        <f>(Table2[[#This Row],[Close Price]]/Table2[[#This Row],[Day Low]])-1</f>
        <v>2.9200366744163153E-2</v>
      </c>
      <c r="AD554" s="2">
        <f>(Table2[[#This Row],[Day High]]/Table2[[#This Row],[Close Price]])-1</f>
        <v>-8.9482433604034517E-3</v>
      </c>
      <c r="AE554" s="2">
        <f>(Table2[[#This Row],[Close Price]]/Table2[[#This Row],[Current Week Low]])-1</f>
        <v>8.9966453186947071E-3</v>
      </c>
      <c r="AF554" s="2">
        <f>(Table2[[#This Row],[Current Week High]]/Table2[[#This Row],[Close Price]])-1</f>
        <v>2.0083835097794323E-2</v>
      </c>
      <c r="AG554" s="2">
        <f>(Table2[[#This Row],[Close Price]]/Table2[[#This Row],[Current Month Low]])-1</f>
        <v>8.9966453186947071E-3</v>
      </c>
      <c r="AH554" s="2">
        <f>(Table2[[#This Row],[Current Month High]]/Table2[[#This Row],[Close Price]])-1</f>
        <v>1.1270809637059287E-2</v>
      </c>
      <c r="AI554">
        <v>8.9291537745679097</v>
      </c>
      <c r="AJ554">
        <v>46.624292961688703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0.12</v>
      </c>
      <c r="AM554" t="s">
        <v>10296</v>
      </c>
      <c r="AN554">
        <v>6.26</v>
      </c>
      <c r="AO554" t="s">
        <v>10296</v>
      </c>
      <c r="AP554">
        <v>2.0391935835119999E-3</v>
      </c>
      <c r="AQ554">
        <f>(Table2[[#This Row],[Sharpe Ratio]]-AVERAGE(Table2[Sharpe Ratio]))/_xlfn.STDEV.P(Table2[Sharpe Ratio])</f>
        <v>-0.62342482422820489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-1.2953544717251666</v>
      </c>
      <c r="AS554">
        <f>_xlfn.RANK.AVG(Table2[[#This Row],[1Y Return vs Nifty Z-Score]],Table2[1Y Return vs Nifty Z-Score])</f>
        <v>480</v>
      </c>
      <c r="AT554">
        <f>_xlfn.RANK.AVG(Table2[[#This Row],[6M Return vs Nifty Z-Score]],Table2[6M Return vs Nifty Z-Score])</f>
        <v>544</v>
      </c>
      <c r="AU554">
        <f>_xlfn.RANK.AVG(Table2[[#This Row],[Sharpe Ratio Z-Score]],Table2[Sharpe Ratio Z-Score])</f>
        <v>507</v>
      </c>
      <c r="AV554">
        <f>(Table2[[#This Row],[Rank 1Y]]+Table2[[#This Row],[Rank 6M]]+Table2[[#This Row],[Rank Sharpe]])/3</f>
        <v>510.33333333333331</v>
      </c>
    </row>
    <row r="555" spans="1:48" x14ac:dyDescent="0.3">
      <c r="A555" t="s">
        <v>427</v>
      </c>
      <c r="B555" t="s">
        <v>428</v>
      </c>
      <c r="C555" t="s">
        <v>10253</v>
      </c>
      <c r="D555" t="s">
        <v>27</v>
      </c>
      <c r="E555">
        <v>56169.224999999999</v>
      </c>
      <c r="F555">
        <v>1970.85</v>
      </c>
      <c r="G555">
        <v>-14.937616400164099</v>
      </c>
      <c r="H555">
        <f>(Table2[[#This Row],[1Y Return vs Nifty]]-AVERAGE(Table2[1Y Return vs Nifty]))/_xlfn.STDEV.P(Table2[1Y Return vs Nifty])</f>
        <v>-0.73659730953692526</v>
      </c>
      <c r="I555">
        <v>4.10784240617176</v>
      </c>
      <c r="J555">
        <f>(Table2[[#This Row],[1M Return vs Nifty]]-AVERAGE(Table2[1M Return vs Nifty]))/_xlfn.STDEV.P(Table2[1M Return vs Nifty])</f>
        <v>0.20552918632692282</v>
      </c>
      <c r="K555">
        <v>0.36870276401186602</v>
      </c>
      <c r="L555">
        <f>(Table2[[#This Row],[6M Return vs Nifty]]-AVERAGE(Table2[6M Return vs Nifty]))/_xlfn.STDEV.P(Table2[6M Return vs Nifty])</f>
        <v>-0.17763811797977813</v>
      </c>
      <c r="M555">
        <v>6.29659350564192</v>
      </c>
      <c r="N555">
        <f>(Table2[[#This Row],[1W Return vs Nifty]]-AVERAGE(Table2[1W Return vs Nifty]))/_xlfn.STDEV.P(Table2[1W Return vs Nifty])</f>
        <v>1.093403932302925</v>
      </c>
      <c r="O555">
        <v>1875.9</v>
      </c>
      <c r="P555">
        <v>1854.2220217455199</v>
      </c>
      <c r="Q555">
        <v>1786.6306761186299</v>
      </c>
      <c r="R555">
        <v>70.1842831603484</v>
      </c>
      <c r="S555" s="2">
        <f>(Table2[[#This Row],[Close Price]]-Table2[[#This Row],[20D EMA]])/Table2[[#This Row],[20D EMA]]</f>
        <v>5.0615704461858209E-2</v>
      </c>
      <c r="T555" s="2">
        <f>(Table2[[#This Row],[Close Price]]-Table2[[#This Row],[50D EMA]])/Table2[[#This Row],[50D EMA]]</f>
        <v>6.2898604852448706E-2</v>
      </c>
      <c r="U555" s="2">
        <f>(Table2[[#This Row],[Close Price]]-Table2[[#This Row],[200D EMA]])/Table2[[#This Row],[200D EMA]]</f>
        <v>0.10310990757282736</v>
      </c>
      <c r="V555">
        <v>1.7811659451070101</v>
      </c>
      <c r="W555">
        <v>1929.65</v>
      </c>
      <c r="X555">
        <v>1974.35</v>
      </c>
      <c r="Y555">
        <v>1863</v>
      </c>
      <c r="Z555">
        <v>2005.85</v>
      </c>
      <c r="AA555">
        <v>1956.65</v>
      </c>
      <c r="AB555">
        <v>2005.85</v>
      </c>
      <c r="AC555" s="2">
        <f>(Table2[[#This Row],[Close Price]]/Table2[[#This Row],[Day Low]])-1</f>
        <v>2.1351022206099524E-2</v>
      </c>
      <c r="AD555" s="2">
        <f>(Table2[[#This Row],[Day High]]/Table2[[#This Row],[Close Price]])-1</f>
        <v>1.7758835020422747E-3</v>
      </c>
      <c r="AE555" s="2">
        <f>(Table2[[#This Row],[Close Price]]/Table2[[#This Row],[Current Week Low]])-1</f>
        <v>5.7890499194847012E-2</v>
      </c>
      <c r="AF555" s="2">
        <f>(Table2[[#This Row],[Current Week High]]/Table2[[#This Row],[Close Price]])-1</f>
        <v>1.7758835020422747E-2</v>
      </c>
      <c r="AG555" s="2">
        <f>(Table2[[#This Row],[Close Price]]/Table2[[#This Row],[Current Month Low]])-1</f>
        <v>7.2573020213118067E-3</v>
      </c>
      <c r="AH555" s="2">
        <f>(Table2[[#This Row],[Current Month High]]/Table2[[#This Row],[Close Price]])-1</f>
        <v>1.7758835020422747E-2</v>
      </c>
      <c r="AI555">
        <v>5.7741583580688696</v>
      </c>
      <c r="AJ555">
        <v>27.695347933134599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-0.02</v>
      </c>
      <c r="AM555" t="s">
        <v>10295</v>
      </c>
      <c r="AN555">
        <v>5.33</v>
      </c>
      <c r="AO555" t="s">
        <v>10296</v>
      </c>
      <c r="AP555">
        <v>-3.0700985122859999E-3</v>
      </c>
      <c r="AQ555">
        <f>(Table2[[#This Row],[Sharpe Ratio]]-AVERAGE(Table2[Sharpe Ratio]))/_xlfn.STDEV.P(Table2[Sharpe Ratio])</f>
        <v>-0.68249295821216138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-0.29779526709901694</v>
      </c>
      <c r="AS555">
        <f>_xlfn.RANK.AVG(Table2[[#This Row],[1Y Return vs Nifty Z-Score]],Table2[1Y Return vs Nifty Z-Score])</f>
        <v>589</v>
      </c>
      <c r="AT555">
        <f>_xlfn.RANK.AVG(Table2[[#This Row],[6M Return vs Nifty Z-Score]],Table2[6M Return vs Nifty Z-Score])</f>
        <v>379</v>
      </c>
      <c r="AU555">
        <f>_xlfn.RANK.AVG(Table2[[#This Row],[Sharpe Ratio Z-Score]],Table2[Sharpe Ratio Z-Score])</f>
        <v>564</v>
      </c>
      <c r="AV555">
        <f>(Table2[[#This Row],[Rank 1Y]]+Table2[[#This Row],[Rank 6M]]+Table2[[#This Row],[Rank Sharpe]])/3</f>
        <v>510.66666666666669</v>
      </c>
    </row>
    <row r="556" spans="1:48" x14ac:dyDescent="0.3">
      <c r="A556" t="s">
        <v>432</v>
      </c>
      <c r="B556" t="s">
        <v>433</v>
      </c>
      <c r="C556" t="s">
        <v>10261</v>
      </c>
      <c r="D556" t="s">
        <v>434</v>
      </c>
      <c r="E556">
        <v>54957.371205491901</v>
      </c>
      <c r="F556">
        <v>192.36</v>
      </c>
      <c r="G556">
        <v>3.4058157256065398</v>
      </c>
      <c r="H556">
        <f>(Table2[[#This Row],[1Y Return vs Nifty]]-AVERAGE(Table2[1Y Return vs Nifty]))/_xlfn.STDEV.P(Table2[1Y Return vs Nifty])</f>
        <v>-0.47909963266101141</v>
      </c>
      <c r="I556">
        <v>5.4786345828593896</v>
      </c>
      <c r="J556">
        <f>(Table2[[#This Row],[1M Return vs Nifty]]-AVERAGE(Table2[1M Return vs Nifty]))/_xlfn.STDEV.P(Table2[1M Return vs Nifty])</f>
        <v>0.34103582423436773</v>
      </c>
      <c r="K556">
        <v>2.5964976841274399</v>
      </c>
      <c r="L556">
        <f>(Table2[[#This Row],[6M Return vs Nifty]]-AVERAGE(Table2[6M Return vs Nifty]))/_xlfn.STDEV.P(Table2[6M Return vs Nifty])</f>
        <v>-0.10113364763191963</v>
      </c>
      <c r="M556">
        <v>3.3849446912917802</v>
      </c>
      <c r="N556">
        <f>(Table2[[#This Row],[1W Return vs Nifty]]-AVERAGE(Table2[1W Return vs Nifty]))/_xlfn.STDEV.P(Table2[1W Return vs Nifty])</f>
        <v>0.47130352444449986</v>
      </c>
      <c r="O556">
        <v>182.95</v>
      </c>
      <c r="P556">
        <v>177.33457114474399</v>
      </c>
      <c r="Q556">
        <v>167.744319875739</v>
      </c>
      <c r="R556">
        <v>64.199268649611398</v>
      </c>
      <c r="S556" s="2">
        <f>(Table2[[#This Row],[Close Price]]-Table2[[#This Row],[20D EMA]])/Table2[[#This Row],[20D EMA]]</f>
        <v>5.1434818256354334E-2</v>
      </c>
      <c r="T556" s="2">
        <f>(Table2[[#This Row],[Close Price]]-Table2[[#This Row],[50D EMA]])/Table2[[#This Row],[50D EMA]]</f>
        <v>8.4729270543598467E-2</v>
      </c>
      <c r="U556" s="2">
        <f>(Table2[[#This Row],[Close Price]]-Table2[[#This Row],[200D EMA]])/Table2[[#This Row],[200D EMA]]</f>
        <v>0.14674523788641983</v>
      </c>
      <c r="V556">
        <v>1.5917426856907599</v>
      </c>
      <c r="W556">
        <v>188.62</v>
      </c>
      <c r="X556">
        <v>195</v>
      </c>
      <c r="Y556">
        <v>182.29</v>
      </c>
      <c r="Z556">
        <v>201.99</v>
      </c>
      <c r="AA556">
        <v>191.5</v>
      </c>
      <c r="AB556">
        <v>201.99</v>
      </c>
      <c r="AC556" s="2">
        <f>(Table2[[#This Row],[Close Price]]/Table2[[#This Row],[Day Low]])-1</f>
        <v>1.9828226062983845E-2</v>
      </c>
      <c r="AD556" s="2">
        <f>(Table2[[#This Row],[Day High]]/Table2[[#This Row],[Close Price]])-1</f>
        <v>1.3724266999376011E-2</v>
      </c>
      <c r="AE556" s="2">
        <f>(Table2[[#This Row],[Close Price]]/Table2[[#This Row],[Current Week Low]])-1</f>
        <v>5.5241647923638171E-2</v>
      </c>
      <c r="AF556" s="2">
        <f>(Table2[[#This Row],[Current Week High]]/Table2[[#This Row],[Close Price]])-1</f>
        <v>5.0062383031815427E-2</v>
      </c>
      <c r="AG556" s="2">
        <f>(Table2[[#This Row],[Close Price]]/Table2[[#This Row],[Current Month Low]])-1</f>
        <v>4.4908616187990802E-3</v>
      </c>
      <c r="AH556" s="2">
        <f>(Table2[[#This Row],[Current Month High]]/Table2[[#This Row],[Close Price]])-1</f>
        <v>5.0062383031815427E-2</v>
      </c>
      <c r="AI556">
        <v>5.0062383031815401</v>
      </c>
      <c r="AJ556">
        <v>47.855495772482698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-7.0000000000000007E-2</v>
      </c>
      <c r="AM556" t="s">
        <v>10295</v>
      </c>
      <c r="AN556">
        <v>6.56</v>
      </c>
      <c r="AO556" t="s">
        <v>10296</v>
      </c>
      <c r="AP556">
        <v>-8.5739627704894003E-2</v>
      </c>
      <c r="AQ556">
        <f>(Table2[[#This Row],[Sharpe Ratio]]-AVERAGE(Table2[Sharpe Ratio]))/_xlfn.STDEV.P(Table2[Sharpe Ratio])</f>
        <v>-1.6382290435997213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-1.4061229752137849</v>
      </c>
      <c r="AS556">
        <f>_xlfn.RANK.AVG(Table2[[#This Row],[1Y Return vs Nifty Z-Score]],Table2[1Y Return vs Nifty Z-Score])</f>
        <v>475</v>
      </c>
      <c r="AT556">
        <f>_xlfn.RANK.AVG(Table2[[#This Row],[6M Return vs Nifty Z-Score]],Table2[6M Return vs Nifty Z-Score])</f>
        <v>355</v>
      </c>
      <c r="AU556">
        <f>_xlfn.RANK.AVG(Table2[[#This Row],[Sharpe Ratio Z-Score]],Table2[Sharpe Ratio Z-Score])</f>
        <v>703</v>
      </c>
      <c r="AV556">
        <f>(Table2[[#This Row],[Rank 1Y]]+Table2[[#This Row],[Rank 6M]]+Table2[[#This Row],[Rank Sharpe]])/3</f>
        <v>511</v>
      </c>
    </row>
    <row r="557" spans="1:48" x14ac:dyDescent="0.3">
      <c r="A557" t="s">
        <v>1703</v>
      </c>
      <c r="B557" t="s">
        <v>1704</v>
      </c>
      <c r="C557" t="s">
        <v>10257</v>
      </c>
      <c r="D557" t="s">
        <v>548</v>
      </c>
      <c r="E557">
        <v>4730.7174928750001</v>
      </c>
      <c r="F557">
        <v>423.05</v>
      </c>
      <c r="G557">
        <v>4.4149259347841197</v>
      </c>
      <c r="H557">
        <f>(Table2[[#This Row],[1Y Return vs Nifty]]-AVERAGE(Table2[1Y Return vs Nifty]))/_xlfn.STDEV.P(Table2[1Y Return vs Nifty])</f>
        <v>-0.46493415191600174</v>
      </c>
      <c r="I557">
        <v>7.7199250512474498</v>
      </c>
      <c r="J557">
        <f>(Table2[[#This Row],[1M Return vs Nifty]]-AVERAGE(Table2[1M Return vs Nifty]))/_xlfn.STDEV.P(Table2[1M Return vs Nifty])</f>
        <v>0.56259365124148564</v>
      </c>
      <c r="K557">
        <v>-3.1455199021278499</v>
      </c>
      <c r="L557">
        <f>(Table2[[#This Row],[6M Return vs Nifty]]-AVERAGE(Table2[6M Return vs Nifty]))/_xlfn.STDEV.P(Table2[6M Return vs Nifty])</f>
        <v>-0.29831966785220104</v>
      </c>
      <c r="M557">
        <v>3.60369838727821</v>
      </c>
      <c r="N557">
        <f>(Table2[[#This Row],[1W Return vs Nifty]]-AVERAGE(Table2[1W Return vs Nifty]))/_xlfn.STDEV.P(Table2[1W Return vs Nifty])</f>
        <v>0.51804225296937845</v>
      </c>
      <c r="O557">
        <v>394.76</v>
      </c>
      <c r="P557">
        <v>385.07620349154399</v>
      </c>
      <c r="Q557">
        <v>364.44457971783697</v>
      </c>
      <c r="R557">
        <v>78.071509328895601</v>
      </c>
      <c r="S557" s="2">
        <f>(Table2[[#This Row],[Close Price]]-Table2[[#This Row],[20D EMA]])/Table2[[#This Row],[20D EMA]]</f>
        <v>7.166379572398425E-2</v>
      </c>
      <c r="T557" s="2">
        <f>(Table2[[#This Row],[Close Price]]-Table2[[#This Row],[50D EMA]])/Table2[[#This Row],[50D EMA]]</f>
        <v>9.8613718957811153E-2</v>
      </c>
      <c r="U557" s="2">
        <f>(Table2[[#This Row],[Close Price]]-Table2[[#This Row],[200D EMA]])/Table2[[#This Row],[200D EMA]]</f>
        <v>0.16080749596423405</v>
      </c>
      <c r="V557">
        <v>1.7195536696752001</v>
      </c>
      <c r="W557">
        <v>412.95</v>
      </c>
      <c r="X557">
        <v>427.9</v>
      </c>
      <c r="Y557">
        <v>403</v>
      </c>
      <c r="Z557">
        <v>437.65</v>
      </c>
      <c r="AA557">
        <v>417.85</v>
      </c>
      <c r="AB557">
        <v>429.45</v>
      </c>
      <c r="AC557" s="2">
        <f>(Table2[[#This Row],[Close Price]]/Table2[[#This Row],[Day Low]])-1</f>
        <v>2.4458166848286833E-2</v>
      </c>
      <c r="AD557" s="2">
        <f>(Table2[[#This Row],[Day High]]/Table2[[#This Row],[Close Price]])-1</f>
        <v>1.1464365914194419E-2</v>
      </c>
      <c r="AE557" s="2">
        <f>(Table2[[#This Row],[Close Price]]/Table2[[#This Row],[Current Week Low]])-1</f>
        <v>4.9751861042183654E-2</v>
      </c>
      <c r="AF557" s="2">
        <f>(Table2[[#This Row],[Current Week High]]/Table2[[#This Row],[Close Price]])-1</f>
        <v>3.4511287081905095E-2</v>
      </c>
      <c r="AG557" s="2">
        <f>(Table2[[#This Row],[Close Price]]/Table2[[#This Row],[Current Month Low]])-1</f>
        <v>1.2444657173626972E-2</v>
      </c>
      <c r="AH557" s="2">
        <f>(Table2[[#This Row],[Current Month High]]/Table2[[#This Row],[Close Price]])-1</f>
        <v>1.5128235433163884E-2</v>
      </c>
      <c r="AI557">
        <v>3.4511287081905002</v>
      </c>
      <c r="AJ557">
        <v>45.328065956715903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-0.04</v>
      </c>
      <c r="AM557" t="s">
        <v>10295</v>
      </c>
      <c r="AN557">
        <v>11.92</v>
      </c>
      <c r="AO557" t="s">
        <v>10296</v>
      </c>
      <c r="AP557">
        <v>-4.5840569268133E-2</v>
      </c>
      <c r="AQ557">
        <f>(Table2[[#This Row],[Sharpe Ratio]]-AVERAGE(Table2[Sharpe Ratio]))/_xlfn.STDEV.P(Table2[Sharpe Ratio])</f>
        <v>-1.1769590896829019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-0.8595770052402405</v>
      </c>
      <c r="AS557">
        <f>_xlfn.RANK.AVG(Table2[[#This Row],[1Y Return vs Nifty Z-Score]],Table2[1Y Return vs Nifty Z-Score])</f>
        <v>471</v>
      </c>
      <c r="AT557">
        <f>_xlfn.RANK.AVG(Table2[[#This Row],[6M Return vs Nifty Z-Score]],Table2[6M Return vs Nifty Z-Score])</f>
        <v>422</v>
      </c>
      <c r="AU557">
        <f>_xlfn.RANK.AVG(Table2[[#This Row],[Sharpe Ratio Z-Score]],Table2[Sharpe Ratio Z-Score])</f>
        <v>640</v>
      </c>
      <c r="AV557">
        <f>(Table2[[#This Row],[Rank 1Y]]+Table2[[#This Row],[Rank 6M]]+Table2[[#This Row],[Rank Sharpe]])/3</f>
        <v>511</v>
      </c>
    </row>
    <row r="558" spans="1:48" x14ac:dyDescent="0.3">
      <c r="A558" t="s">
        <v>1028</v>
      </c>
      <c r="B558" t="s">
        <v>1029</v>
      </c>
      <c r="C558" t="s">
        <v>10252</v>
      </c>
      <c r="D558" t="s">
        <v>262</v>
      </c>
      <c r="E558">
        <v>13106.12941469</v>
      </c>
      <c r="F558">
        <v>1028.95</v>
      </c>
      <c r="G558">
        <v>1.5309795170645</v>
      </c>
      <c r="H558">
        <f>(Table2[[#This Row],[1Y Return vs Nifty]]-AVERAGE(Table2[1Y Return vs Nifty]))/_xlfn.STDEV.P(Table2[1Y Return vs Nifty])</f>
        <v>-0.50541782463906459</v>
      </c>
      <c r="I558">
        <v>-0.999202798108349</v>
      </c>
      <c r="J558">
        <f>(Table2[[#This Row],[1M Return vs Nifty]]-AVERAGE(Table2[1M Return vs Nifty]))/_xlfn.STDEV.P(Table2[1M Return vs Nifty])</f>
        <v>-0.29931650585201391</v>
      </c>
      <c r="K558">
        <v>-4.00925491102827</v>
      </c>
      <c r="L558">
        <f>(Table2[[#This Row],[6M Return vs Nifty]]-AVERAGE(Table2[6M Return vs Nifty]))/_xlfn.STDEV.P(Table2[6M Return vs Nifty])</f>
        <v>-0.32798110067986969</v>
      </c>
      <c r="M558">
        <v>-0.899560256909407</v>
      </c>
      <c r="N558">
        <f>(Table2[[#This Row],[1W Return vs Nifty]]-AVERAGE(Table2[1W Return vs Nifty]))/_xlfn.STDEV.P(Table2[1W Return vs Nifty])</f>
        <v>-0.44412015667079852</v>
      </c>
      <c r="O558">
        <v>1028.6099999999999</v>
      </c>
      <c r="P558">
        <v>1001.23276893707</v>
      </c>
      <c r="Q558">
        <v>909.05186045298296</v>
      </c>
      <c r="R558">
        <v>51.208962613306497</v>
      </c>
      <c r="S558" s="2">
        <f>(Table2[[#This Row],[Close Price]]-Table2[[#This Row],[20D EMA]])/Table2[[#This Row],[20D EMA]]</f>
        <v>3.3054316018719005E-4</v>
      </c>
      <c r="T558" s="2">
        <f>(Table2[[#This Row],[Close Price]]-Table2[[#This Row],[50D EMA]])/Table2[[#This Row],[50D EMA]]</f>
        <v>2.7683104192000499E-2</v>
      </c>
      <c r="U558" s="2">
        <f>(Table2[[#This Row],[Close Price]]-Table2[[#This Row],[200D EMA]])/Table2[[#This Row],[200D EMA]]</f>
        <v>0.13189361879450037</v>
      </c>
      <c r="V558">
        <v>1.49208479350983</v>
      </c>
      <c r="W558">
        <v>1020</v>
      </c>
      <c r="X558">
        <v>1050</v>
      </c>
      <c r="Y558">
        <v>1025.55</v>
      </c>
      <c r="Z558">
        <v>1080.9000000000001</v>
      </c>
      <c r="AA558">
        <v>1025.55</v>
      </c>
      <c r="AB558">
        <v>1053.1500000000001</v>
      </c>
      <c r="AC558" s="2">
        <f>(Table2[[#This Row],[Close Price]]/Table2[[#This Row],[Day Low]])-1</f>
        <v>8.7745098039215819E-3</v>
      </c>
      <c r="AD558" s="2">
        <f>(Table2[[#This Row],[Day High]]/Table2[[#This Row],[Close Price]])-1</f>
        <v>2.0457748189902203E-2</v>
      </c>
      <c r="AE558" s="2">
        <f>(Table2[[#This Row],[Close Price]]/Table2[[#This Row],[Current Week Low]])-1</f>
        <v>3.3152942323633194E-3</v>
      </c>
      <c r="AF558" s="2">
        <f>(Table2[[#This Row],[Current Week High]]/Table2[[#This Row],[Close Price]])-1</f>
        <v>5.0488361922347957E-2</v>
      </c>
      <c r="AG558" s="2">
        <f>(Table2[[#This Row],[Close Price]]/Table2[[#This Row],[Current Month Low]])-1</f>
        <v>3.3152942323633194E-3</v>
      </c>
      <c r="AH558" s="2">
        <f>(Table2[[#This Row],[Current Month High]]/Table2[[#This Row],[Close Price]])-1</f>
        <v>2.3519121434472101E-2</v>
      </c>
      <c r="AI558">
        <v>8.07133485592108</v>
      </c>
      <c r="AJ558">
        <v>40.7207330415754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0.02</v>
      </c>
      <c r="AM558" t="s">
        <v>10296</v>
      </c>
      <c r="AN558">
        <v>-4.0999999999999996</v>
      </c>
      <c r="AO558" t="s">
        <v>10295</v>
      </c>
      <c r="AP558">
        <v>-3.2767724419892001E-2</v>
      </c>
      <c r="AQ558">
        <f>(Table2[[#This Row],[Sharpe Ratio]]-AVERAGE(Table2[Sharpe Ratio]))/_xlfn.STDEV.P(Table2[Sharpe Ratio])</f>
        <v>-1.0258249332148381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-2.6026605210565847</v>
      </c>
      <c r="AS558">
        <f>_xlfn.RANK.AVG(Table2[[#This Row],[1Y Return vs Nifty Z-Score]],Table2[1Y Return vs Nifty Z-Score])</f>
        <v>486</v>
      </c>
      <c r="AT558">
        <f>_xlfn.RANK.AVG(Table2[[#This Row],[6M Return vs Nifty Z-Score]],Table2[6M Return vs Nifty Z-Score])</f>
        <v>431</v>
      </c>
      <c r="AU558">
        <f>_xlfn.RANK.AVG(Table2[[#This Row],[Sharpe Ratio Z-Score]],Table2[Sharpe Ratio Z-Score])</f>
        <v>624</v>
      </c>
      <c r="AV558">
        <f>(Table2[[#This Row],[Rank 1Y]]+Table2[[#This Row],[Rank 6M]]+Table2[[#This Row],[Rank Sharpe]])/3</f>
        <v>513.66666666666663</v>
      </c>
    </row>
    <row r="559" spans="1:48" x14ac:dyDescent="0.3">
      <c r="A559" t="s">
        <v>881</v>
      </c>
      <c r="B559" t="s">
        <v>882</v>
      </c>
      <c r="C559" t="s">
        <v>10257</v>
      </c>
      <c r="D559" t="s">
        <v>292</v>
      </c>
      <c r="E559">
        <v>17140.351419660001</v>
      </c>
      <c r="F559">
        <v>2141.8000000000002</v>
      </c>
      <c r="G559">
        <v>-13.984077531365299</v>
      </c>
      <c r="H559">
        <f>(Table2[[#This Row],[1Y Return vs Nifty]]-AVERAGE(Table2[1Y Return vs Nifty]))/_xlfn.STDEV.P(Table2[1Y Return vs Nifty])</f>
        <v>-0.72321191677928387</v>
      </c>
      <c r="I559">
        <v>-0.64803011472465899</v>
      </c>
      <c r="J559">
        <f>(Table2[[#This Row],[1M Return vs Nifty]]-AVERAGE(Table2[1M Return vs Nifty]))/_xlfn.STDEV.P(Table2[1M Return vs Nifty])</f>
        <v>-0.26460210460320721</v>
      </c>
      <c r="K559">
        <v>-16.171091537796102</v>
      </c>
      <c r="L559">
        <f>(Table2[[#This Row],[6M Return vs Nifty]]-AVERAGE(Table2[6M Return vs Nifty]))/_xlfn.STDEV.P(Table2[6M Return vs Nifty])</f>
        <v>-0.74562944936170872</v>
      </c>
      <c r="M559">
        <v>-0.195615369677856</v>
      </c>
      <c r="N559">
        <f>(Table2[[#This Row],[1W Return vs Nifty]]-AVERAGE(Table2[1W Return vs Nifty]))/_xlfn.STDEV.P(Table2[1W Return vs Nifty])</f>
        <v>-0.29371589112260504</v>
      </c>
      <c r="O559">
        <v>2127.2800000000002</v>
      </c>
      <c r="P559">
        <v>2078.3977529762601</v>
      </c>
      <c r="Q559">
        <v>1992.4736567285499</v>
      </c>
      <c r="R559">
        <v>51.786720580923998</v>
      </c>
      <c r="S559" s="2">
        <f>(Table2[[#This Row],[Close Price]]-Table2[[#This Row],[20D EMA]])/Table2[[#This Row],[20D EMA]]</f>
        <v>6.8256176901959221E-3</v>
      </c>
      <c r="T559" s="2">
        <f>(Table2[[#This Row],[Close Price]]-Table2[[#This Row],[50D EMA]])/Table2[[#This Row],[50D EMA]]</f>
        <v>3.0505348137981877E-2</v>
      </c>
      <c r="U559" s="2">
        <f>(Table2[[#This Row],[Close Price]]-Table2[[#This Row],[200D EMA]])/Table2[[#This Row],[200D EMA]]</f>
        <v>7.4945203299013621E-2</v>
      </c>
      <c r="V559">
        <v>1.11379161827565</v>
      </c>
      <c r="W559">
        <v>2100.0500000000002</v>
      </c>
      <c r="X559">
        <v>2145</v>
      </c>
      <c r="Y559">
        <v>2125</v>
      </c>
      <c r="Z559">
        <v>2205</v>
      </c>
      <c r="AA559">
        <v>2125</v>
      </c>
      <c r="AB559">
        <v>2165.9</v>
      </c>
      <c r="AC559" s="2">
        <f>(Table2[[#This Row],[Close Price]]/Table2[[#This Row],[Day Low]])-1</f>
        <v>1.9880479036213483E-2</v>
      </c>
      <c r="AD559" s="2">
        <f>(Table2[[#This Row],[Day High]]/Table2[[#This Row],[Close Price]])-1</f>
        <v>1.4940704080679268E-3</v>
      </c>
      <c r="AE559" s="2">
        <f>(Table2[[#This Row],[Close Price]]/Table2[[#This Row],[Current Week Low]])-1</f>
        <v>7.905882352941207E-3</v>
      </c>
      <c r="AF559" s="2">
        <f>(Table2[[#This Row],[Current Week High]]/Table2[[#This Row],[Close Price]])-1</f>
        <v>2.9507890559342442E-2</v>
      </c>
      <c r="AG559" s="2">
        <f>(Table2[[#This Row],[Close Price]]/Table2[[#This Row],[Current Month Low]])-1</f>
        <v>7.905882352941207E-3</v>
      </c>
      <c r="AH559" s="2">
        <f>(Table2[[#This Row],[Current Month High]]/Table2[[#This Row],[Close Price]])-1</f>
        <v>1.1252217760761907E-2</v>
      </c>
      <c r="AI559">
        <v>10.0196096741058</v>
      </c>
      <c r="AJ559">
        <v>22.388571428571399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-0.05</v>
      </c>
      <c r="AM559" t="s">
        <v>10295</v>
      </c>
      <c r="AN559">
        <v>0.33</v>
      </c>
      <c r="AO559" t="s">
        <v>10296</v>
      </c>
      <c r="AP559">
        <v>3.8445459736536E-2</v>
      </c>
      <c r="AQ559">
        <f>(Table2[[#This Row],[Sharpe Ratio]]-AVERAGE(Table2[Sharpe Ratio]))/_xlfn.STDEV.P(Table2[Sharpe Ratio])</f>
        <v>-0.20253477397036448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-2.2296941358371694</v>
      </c>
      <c r="AS559">
        <f>_xlfn.RANK.AVG(Table2[[#This Row],[1Y Return vs Nifty Z-Score]],Table2[1Y Return vs Nifty Z-Score])</f>
        <v>584</v>
      </c>
      <c r="AT559">
        <f>_xlfn.RANK.AVG(Table2[[#This Row],[6M Return vs Nifty Z-Score]],Table2[6M Return vs Nifty Z-Score])</f>
        <v>569</v>
      </c>
      <c r="AU559">
        <f>_xlfn.RANK.AVG(Table2[[#This Row],[Sharpe Ratio Z-Score]],Table2[Sharpe Ratio Z-Score])</f>
        <v>391</v>
      </c>
      <c r="AV559">
        <f>(Table2[[#This Row],[Rank 1Y]]+Table2[[#This Row],[Rank 6M]]+Table2[[#This Row],[Rank Sharpe]])/3</f>
        <v>514.66666666666663</v>
      </c>
    </row>
    <row r="560" spans="1:48" x14ac:dyDescent="0.3">
      <c r="A560" t="s">
        <v>815</v>
      </c>
      <c r="B560" t="s">
        <v>816</v>
      </c>
      <c r="C560" t="s">
        <v>10251</v>
      </c>
      <c r="D560" t="s">
        <v>295</v>
      </c>
      <c r="E560">
        <v>19410.420307199998</v>
      </c>
      <c r="F560">
        <v>1764.75</v>
      </c>
      <c r="G560">
        <v>-6.0144553130788498</v>
      </c>
      <c r="H560">
        <f>(Table2[[#This Row],[1Y Return vs Nifty]]-AVERAGE(Table2[1Y Return vs Nifty]))/_xlfn.STDEV.P(Table2[1Y Return vs Nifty])</f>
        <v>-0.61133758526286297</v>
      </c>
      <c r="I560">
        <v>-8.2425851450655596</v>
      </c>
      <c r="J560">
        <f>(Table2[[#This Row],[1M Return vs Nifty]]-AVERAGE(Table2[1M Return vs Nifty]))/_xlfn.STDEV.P(Table2[1M Return vs Nifty])</f>
        <v>-1.0153450954563557</v>
      </c>
      <c r="K560">
        <v>-24.264780604874201</v>
      </c>
      <c r="L560">
        <f>(Table2[[#This Row],[6M Return vs Nifty]]-AVERAGE(Table2[6M Return vs Nifty]))/_xlfn.STDEV.P(Table2[6M Return vs Nifty])</f>
        <v>-1.0235739718337051</v>
      </c>
      <c r="M560">
        <v>-9.0275897741114992</v>
      </c>
      <c r="N560">
        <f>(Table2[[#This Row],[1W Return vs Nifty]]-AVERAGE(Table2[1W Return vs Nifty]))/_xlfn.STDEV.P(Table2[1W Return vs Nifty])</f>
        <v>-2.1807480263561421</v>
      </c>
      <c r="O560">
        <v>1813.74</v>
      </c>
      <c r="P560">
        <v>1833.2283529502899</v>
      </c>
      <c r="Q560">
        <v>1830.8728178021299</v>
      </c>
      <c r="R560">
        <v>37.071331536348197</v>
      </c>
      <c r="S560" s="2">
        <f>(Table2[[#This Row],[Close Price]]-Table2[[#This Row],[20D EMA]])/Table2[[#This Row],[20D EMA]]</f>
        <v>-2.7010486618809757E-2</v>
      </c>
      <c r="T560" s="2">
        <f>(Table2[[#This Row],[Close Price]]-Table2[[#This Row],[50D EMA]])/Table2[[#This Row],[50D EMA]]</f>
        <v>-3.7353967845895959E-2</v>
      </c>
      <c r="U560" s="2">
        <f>(Table2[[#This Row],[Close Price]]-Table2[[#This Row],[200D EMA]])/Table2[[#This Row],[200D EMA]]</f>
        <v>-3.6115462067707695E-2</v>
      </c>
      <c r="V560">
        <v>1.8802603222532099</v>
      </c>
      <c r="W560">
        <v>1750.7</v>
      </c>
      <c r="X560">
        <v>1774.55</v>
      </c>
      <c r="Y560">
        <v>1738</v>
      </c>
      <c r="Z560">
        <v>1795</v>
      </c>
      <c r="AA560">
        <v>1751.2</v>
      </c>
      <c r="AB560">
        <v>1782</v>
      </c>
      <c r="AC560" s="2">
        <f>(Table2[[#This Row],[Close Price]]/Table2[[#This Row],[Day Low]])-1</f>
        <v>8.0253612840577304E-3</v>
      </c>
      <c r="AD560" s="2">
        <f>(Table2[[#This Row],[Day High]]/Table2[[#This Row],[Close Price]])-1</f>
        <v>5.5531945034708041E-3</v>
      </c>
      <c r="AE560" s="2">
        <f>(Table2[[#This Row],[Close Price]]/Table2[[#This Row],[Current Week Low]])-1</f>
        <v>1.539125431530497E-2</v>
      </c>
      <c r="AF560" s="2">
        <f>(Table2[[#This Row],[Current Week High]]/Table2[[#This Row],[Close Price]])-1</f>
        <v>1.7141238135713222E-2</v>
      </c>
      <c r="AG560" s="2">
        <f>(Table2[[#This Row],[Close Price]]/Table2[[#This Row],[Current Month Low]])-1</f>
        <v>7.7375513933302109E-3</v>
      </c>
      <c r="AH560" s="2">
        <f>(Table2[[#This Row],[Current Month High]]/Table2[[#This Row],[Close Price]])-1</f>
        <v>9.7747556311091888E-3</v>
      </c>
      <c r="AI560">
        <v>39.337016574585597</v>
      </c>
      <c r="AJ560">
        <v>21.5392561983471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-0.15</v>
      </c>
      <c r="AM560" t="s">
        <v>10295</v>
      </c>
      <c r="AN560">
        <v>-5.09</v>
      </c>
      <c r="AO560" t="s">
        <v>10295</v>
      </c>
      <c r="AP560">
        <v>4.9143262500919001E-2</v>
      </c>
      <c r="AQ560">
        <f>(Table2[[#This Row],[Sharpe Ratio]]-AVERAGE(Table2[Sharpe Ratio]))/_xlfn.STDEV.P(Table2[Sharpe Ratio])</f>
        <v>-7.8858296843483222E-2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542</v>
      </c>
      <c r="AT560">
        <f>_xlfn.RANK.AVG(Table2[[#This Row],[6M Return vs Nifty Z-Score]],Table2[6M Return vs Nifty Z-Score])</f>
        <v>646</v>
      </c>
      <c r="AU560">
        <f>_xlfn.RANK.AVG(Table2[[#This Row],[Sharpe Ratio Z-Score]],Table2[Sharpe Ratio Z-Score])</f>
        <v>359</v>
      </c>
      <c r="AV560">
        <f>(Table2[[#This Row],[Rank 1Y]]+Table2[[#This Row],[Rank 6M]]+Table2[[#This Row],[Rank Sharpe]])/3</f>
        <v>515.66666666666663</v>
      </c>
    </row>
    <row r="561" spans="1:48" x14ac:dyDescent="0.3">
      <c r="A561" t="s">
        <v>1933</v>
      </c>
      <c r="B561" t="s">
        <v>1934</v>
      </c>
      <c r="C561" t="s">
        <v>10257</v>
      </c>
      <c r="D561" t="s">
        <v>62</v>
      </c>
      <c r="E561">
        <v>3526.7485707300002</v>
      </c>
      <c r="F561">
        <v>141.54</v>
      </c>
      <c r="G561">
        <v>24.961145992892199</v>
      </c>
      <c r="H561">
        <f>(Table2[[#This Row],[1Y Return vs Nifty]]-AVERAGE(Table2[1Y Return vs Nifty]))/_xlfn.STDEV.P(Table2[1Y Return vs Nifty])</f>
        <v>-0.17651462948042768</v>
      </c>
      <c r="I561">
        <v>18.662621200824798</v>
      </c>
      <c r="J561">
        <f>(Table2[[#This Row],[1M Return vs Nifty]]-AVERAGE(Table2[1M Return vs Nifty]))/_xlfn.STDEV.P(Table2[1M Return vs Nifty])</f>
        <v>1.6443097494869641</v>
      </c>
      <c r="K561">
        <v>-11.502820928948299</v>
      </c>
      <c r="L561">
        <f>(Table2[[#This Row],[6M Return vs Nifty]]-AVERAGE(Table2[6M Return vs Nifty]))/_xlfn.STDEV.P(Table2[6M Return vs Nifty])</f>
        <v>-0.58531686082602419</v>
      </c>
      <c r="M561">
        <v>-0.20128647932464</v>
      </c>
      <c r="N561">
        <f>(Table2[[#This Row],[1W Return vs Nifty]]-AVERAGE(Table2[1W Return vs Nifty]))/_xlfn.STDEV.P(Table2[1W Return vs Nifty])</f>
        <v>-0.29492757558361782</v>
      </c>
      <c r="O561">
        <v>138.29</v>
      </c>
      <c r="P561">
        <v>130.56146728924699</v>
      </c>
      <c r="Q561">
        <v>120.160552361291</v>
      </c>
      <c r="R561">
        <v>53.3192777826727</v>
      </c>
      <c r="S561" s="2">
        <f>(Table2[[#This Row],[Close Price]]-Table2[[#This Row],[20D EMA]])/Table2[[#This Row],[20D EMA]]</f>
        <v>2.350133776845759E-2</v>
      </c>
      <c r="T561" s="2">
        <f>(Table2[[#This Row],[Close Price]]-Table2[[#This Row],[50D EMA]])/Table2[[#This Row],[50D EMA]]</f>
        <v>8.408708127054873E-2</v>
      </c>
      <c r="U561" s="2">
        <f>(Table2[[#This Row],[Close Price]]-Table2[[#This Row],[200D EMA]])/Table2[[#This Row],[200D EMA]]</f>
        <v>0.17792401265289337</v>
      </c>
      <c r="V561">
        <v>1.06223530001335</v>
      </c>
      <c r="W561">
        <v>135.69999999999999</v>
      </c>
      <c r="X561">
        <v>142.69999999999999</v>
      </c>
      <c r="Y561">
        <v>140.84</v>
      </c>
      <c r="Z561">
        <v>149.9</v>
      </c>
      <c r="AA561">
        <v>140.84</v>
      </c>
      <c r="AB561">
        <v>145.01</v>
      </c>
      <c r="AC561" s="2">
        <f>(Table2[[#This Row],[Close Price]]/Table2[[#This Row],[Day Low]])-1</f>
        <v>4.3036109064112038E-2</v>
      </c>
      <c r="AD561" s="2">
        <f>(Table2[[#This Row],[Day High]]/Table2[[#This Row],[Close Price]])-1</f>
        <v>8.1955630917054378E-3</v>
      </c>
      <c r="AE561" s="2">
        <f>(Table2[[#This Row],[Close Price]]/Table2[[#This Row],[Current Week Low]])-1</f>
        <v>4.9701789264413598E-3</v>
      </c>
      <c r="AF561" s="2">
        <f>(Table2[[#This Row],[Current Week High]]/Table2[[#This Row],[Close Price]])-1</f>
        <v>5.9064575385050277E-2</v>
      </c>
      <c r="AG561" s="2">
        <f>(Table2[[#This Row],[Close Price]]/Table2[[#This Row],[Current Month Low]])-1</f>
        <v>4.9701789264413598E-3</v>
      </c>
      <c r="AH561" s="2">
        <f>(Table2[[#This Row],[Current Month High]]/Table2[[#This Row],[Close Price]])-1</f>
        <v>2.4516037869153573E-2</v>
      </c>
      <c r="AI561">
        <v>9.8629362724318206</v>
      </c>
      <c r="AJ561">
        <v>63.8194444444444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0.06</v>
      </c>
      <c r="AM561" t="s">
        <v>10296</v>
      </c>
      <c r="AN561">
        <v>-2.65</v>
      </c>
      <c r="AO561" t="s">
        <v>10295</v>
      </c>
      <c r="AP561">
        <v>-7.9471884017503006E-2</v>
      </c>
      <c r="AQ561">
        <f>(Table2[[#This Row],[Sharpe Ratio]]-AVERAGE(Table2[Sharpe Ratio]))/_xlfn.STDEV.P(Table2[Sharpe Ratio])</f>
        <v>-1.5657681396305805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-0.97821745603368604</v>
      </c>
      <c r="AS561">
        <f>_xlfn.RANK.AVG(Table2[[#This Row],[1Y Return vs Nifty Z-Score]],Table2[1Y Return vs Nifty Z-Score])</f>
        <v>339</v>
      </c>
      <c r="AT561">
        <f>_xlfn.RANK.AVG(Table2[[#This Row],[6M Return vs Nifty Z-Score]],Table2[6M Return vs Nifty Z-Score])</f>
        <v>516</v>
      </c>
      <c r="AU561">
        <f>_xlfn.RANK.AVG(Table2[[#This Row],[Sharpe Ratio Z-Score]],Table2[Sharpe Ratio Z-Score])</f>
        <v>696</v>
      </c>
      <c r="AV561">
        <f>(Table2[[#This Row],[Rank 1Y]]+Table2[[#This Row],[Rank 6M]]+Table2[[#This Row],[Rank Sharpe]])/3</f>
        <v>517</v>
      </c>
    </row>
    <row r="562" spans="1:48" x14ac:dyDescent="0.3">
      <c r="A562" t="s">
        <v>604</v>
      </c>
      <c r="B562" t="s">
        <v>605</v>
      </c>
      <c r="C562" t="s">
        <v>10252</v>
      </c>
      <c r="D562" t="s">
        <v>560</v>
      </c>
      <c r="E562">
        <v>31744.118471999998</v>
      </c>
      <c r="F562">
        <v>4340.8</v>
      </c>
      <c r="G562">
        <v>-14.992033260469899</v>
      </c>
      <c r="H562">
        <f>(Table2[[#This Row],[1Y Return vs Nifty]]-AVERAGE(Table2[1Y Return vs Nifty]))/_xlfn.STDEV.P(Table2[1Y Return vs Nifty])</f>
        <v>-0.73736119140022938</v>
      </c>
      <c r="I562">
        <v>-1.1094798495693501</v>
      </c>
      <c r="J562">
        <f>(Table2[[#This Row],[1M Return vs Nifty]]-AVERAGE(Table2[1M Return vs Nifty]))/_xlfn.STDEV.P(Table2[1M Return vs Nifty])</f>
        <v>-0.31021770060345705</v>
      </c>
      <c r="K562">
        <v>-10.613033838000099</v>
      </c>
      <c r="L562">
        <f>(Table2[[#This Row],[6M Return vs Nifty]]-AVERAGE(Table2[6M Return vs Nifty]))/_xlfn.STDEV.P(Table2[6M Return vs Nifty])</f>
        <v>-0.55476077619691389</v>
      </c>
      <c r="M562">
        <v>0.93722511030870803</v>
      </c>
      <c r="N562">
        <f>(Table2[[#This Row],[1W Return vs Nifty]]-AVERAGE(Table2[1W Return vs Nifty]))/_xlfn.STDEV.P(Table2[1W Return vs Nifty])</f>
        <v>-5.1674158216891038E-2</v>
      </c>
      <c r="O562">
        <v>4308.71</v>
      </c>
      <c r="P562">
        <v>4306.9823140974204</v>
      </c>
      <c r="Q562">
        <v>4275.4685803941002</v>
      </c>
      <c r="R562">
        <v>53.553928594559601</v>
      </c>
      <c r="S562" s="2">
        <f>(Table2[[#This Row],[Close Price]]-Table2[[#This Row],[20D EMA]])/Table2[[#This Row],[20D EMA]]</f>
        <v>7.4477047654634785E-3</v>
      </c>
      <c r="T562" s="2">
        <f>(Table2[[#This Row],[Close Price]]-Table2[[#This Row],[50D EMA]])/Table2[[#This Row],[50D EMA]]</f>
        <v>7.8518283652777663E-3</v>
      </c>
      <c r="U562" s="2">
        <f>(Table2[[#This Row],[Close Price]]-Table2[[#This Row],[200D EMA]])/Table2[[#This Row],[200D EMA]]</f>
        <v>1.5280528526273944E-2</v>
      </c>
      <c r="V562">
        <v>1.08304884903427</v>
      </c>
      <c r="W562">
        <v>4272.5</v>
      </c>
      <c r="X562">
        <v>4330</v>
      </c>
      <c r="Y562">
        <v>4248</v>
      </c>
      <c r="Z562">
        <v>4428.3500000000004</v>
      </c>
      <c r="AA562">
        <v>4301.05</v>
      </c>
      <c r="AB562">
        <v>4420</v>
      </c>
      <c r="AC562" s="2">
        <f>(Table2[[#This Row],[Close Price]]/Table2[[#This Row],[Day Low]])-1</f>
        <v>1.5985956699824611E-2</v>
      </c>
      <c r="AD562" s="2">
        <f>(Table2[[#This Row],[Day High]]/Table2[[#This Row],[Close Price]])-1</f>
        <v>-2.4880206413564476E-3</v>
      </c>
      <c r="AE562" s="2">
        <f>(Table2[[#This Row],[Close Price]]/Table2[[#This Row],[Current Week Low]])-1</f>
        <v>2.184557438794732E-2</v>
      </c>
      <c r="AF562" s="2">
        <f>(Table2[[#This Row],[Current Week High]]/Table2[[#This Row],[Close Price]])-1</f>
        <v>2.0169093254699622E-2</v>
      </c>
      <c r="AG562" s="2">
        <f>(Table2[[#This Row],[Close Price]]/Table2[[#This Row],[Current Month Low]])-1</f>
        <v>9.2419292963346056E-3</v>
      </c>
      <c r="AH562" s="2">
        <f>(Table2[[#This Row],[Current Month High]]/Table2[[#This Row],[Close Price]])-1</f>
        <v>1.8245484703280468E-2</v>
      </c>
      <c r="AI562">
        <v>21.371636564688501</v>
      </c>
      <c r="AJ562">
        <v>18.5784139645423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-0.09</v>
      </c>
      <c r="AM562" t="s">
        <v>10295</v>
      </c>
      <c r="AN562">
        <v>-3.92</v>
      </c>
      <c r="AO562" t="s">
        <v>10295</v>
      </c>
      <c r="AP562">
        <v>2.0364455847022001E-2</v>
      </c>
      <c r="AQ562">
        <f>(Table2[[#This Row],[Sharpe Ratio]]-AVERAGE(Table2[Sharpe Ratio]))/_xlfn.STDEV.P(Table2[Sharpe Ratio])</f>
        <v>-0.411567872936973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-2.065581699354464</v>
      </c>
      <c r="AS562">
        <f>_xlfn.RANK.AVG(Table2[[#This Row],[1Y Return vs Nifty Z-Score]],Table2[1Y Return vs Nifty Z-Score])</f>
        <v>591</v>
      </c>
      <c r="AT562">
        <f>_xlfn.RANK.AVG(Table2[[#This Row],[6M Return vs Nifty Z-Score]],Table2[6M Return vs Nifty Z-Score])</f>
        <v>512</v>
      </c>
      <c r="AU562">
        <f>_xlfn.RANK.AVG(Table2[[#This Row],[Sharpe Ratio Z-Score]],Table2[Sharpe Ratio Z-Score])</f>
        <v>450</v>
      </c>
      <c r="AV562">
        <f>(Table2[[#This Row],[Rank 1Y]]+Table2[[#This Row],[Rank 6M]]+Table2[[#This Row],[Rank Sharpe]])/3</f>
        <v>517.66666666666663</v>
      </c>
    </row>
    <row r="563" spans="1:48" x14ac:dyDescent="0.3">
      <c r="A563" t="s">
        <v>1181</v>
      </c>
      <c r="B563" t="s">
        <v>1182</v>
      </c>
      <c r="C563" t="s">
        <v>6533</v>
      </c>
      <c r="D563" t="s">
        <v>75</v>
      </c>
      <c r="E563">
        <v>10136.09948524</v>
      </c>
      <c r="F563">
        <v>861.4</v>
      </c>
      <c r="G563">
        <v>11.690071593509201</v>
      </c>
      <c r="H563">
        <f>(Table2[[#This Row],[1Y Return vs Nifty]]-AVERAGE(Table2[1Y Return vs Nifty]))/_xlfn.STDEV.P(Table2[1Y Return vs Nifty])</f>
        <v>-0.36280860129869075</v>
      </c>
      <c r="I563">
        <v>-4.0960389734855402</v>
      </c>
      <c r="J563">
        <f>(Table2[[#This Row],[1M Return vs Nifty]]-AVERAGE(Table2[1M Return vs Nifty]))/_xlfn.STDEV.P(Table2[1M Return vs Nifty])</f>
        <v>-0.60544741716895212</v>
      </c>
      <c r="K563">
        <v>-22.632551751423499</v>
      </c>
      <c r="L563">
        <f>(Table2[[#This Row],[6M Return vs Nifty]]-AVERAGE(Table2[6M Return vs Nifty]))/_xlfn.STDEV.P(Table2[6M Return vs Nifty])</f>
        <v>-0.96752177295659314</v>
      </c>
      <c r="M563">
        <v>2.5990365679878602</v>
      </c>
      <c r="N563">
        <f>(Table2[[#This Row],[1W Return vs Nifty]]-AVERAGE(Table2[1W Return vs Nifty]))/_xlfn.STDEV.P(Table2[1W Return vs Nifty])</f>
        <v>0.30338706362786794</v>
      </c>
      <c r="O563">
        <v>865.26</v>
      </c>
      <c r="P563">
        <v>851.05168195546605</v>
      </c>
      <c r="Q563">
        <v>820.98483794662502</v>
      </c>
      <c r="R563">
        <v>46.677108131493398</v>
      </c>
      <c r="S563" s="2">
        <f>(Table2[[#This Row],[Close Price]]-Table2[[#This Row],[20D EMA]])/Table2[[#This Row],[20D EMA]]</f>
        <v>-4.4610868409495569E-3</v>
      </c>
      <c r="T563" s="2">
        <f>(Table2[[#This Row],[Close Price]]-Table2[[#This Row],[50D EMA]])/Table2[[#This Row],[50D EMA]]</f>
        <v>1.2159447262658055E-2</v>
      </c>
      <c r="U563" s="2">
        <f>(Table2[[#This Row],[Close Price]]-Table2[[#This Row],[200D EMA]])/Table2[[#This Row],[200D EMA]]</f>
        <v>4.9227659495463767E-2</v>
      </c>
      <c r="V563">
        <v>0.685753096227946</v>
      </c>
      <c r="W563">
        <v>833.95</v>
      </c>
      <c r="X563">
        <v>861.4</v>
      </c>
      <c r="Y563">
        <v>851.6</v>
      </c>
      <c r="Z563">
        <v>903.2</v>
      </c>
      <c r="AA563">
        <v>851.6</v>
      </c>
      <c r="AB563">
        <v>885</v>
      </c>
      <c r="AC563" s="2">
        <f>(Table2[[#This Row],[Close Price]]/Table2[[#This Row],[Day Low]])-1</f>
        <v>3.2915642424605762E-2</v>
      </c>
      <c r="AD563" s="2">
        <f>(Table2[[#This Row],[Day High]]/Table2[[#This Row],[Close Price]])-1</f>
        <v>0</v>
      </c>
      <c r="AE563" s="2">
        <f>(Table2[[#This Row],[Close Price]]/Table2[[#This Row],[Current Week Low]])-1</f>
        <v>1.1507750117425886E-2</v>
      </c>
      <c r="AF563" s="2">
        <f>(Table2[[#This Row],[Current Week High]]/Table2[[#This Row],[Close Price]])-1</f>
        <v>4.8525655908985499E-2</v>
      </c>
      <c r="AG563" s="2">
        <f>(Table2[[#This Row],[Close Price]]/Table2[[#This Row],[Current Month Low]])-1</f>
        <v>1.1507750117425886E-2</v>
      </c>
      <c r="AH563" s="2">
        <f>(Table2[[#This Row],[Current Month High]]/Table2[[#This Row],[Close Price]])-1</f>
        <v>2.7397260273972712E-2</v>
      </c>
      <c r="AI563">
        <v>16.0784768980729</v>
      </c>
      <c r="AJ563">
        <v>41.259429321088803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-0.01</v>
      </c>
      <c r="AM563" t="s">
        <v>10295</v>
      </c>
      <c r="AN563">
        <v>-3.06</v>
      </c>
      <c r="AO563" t="s">
        <v>10295</v>
      </c>
      <c r="AP563">
        <v>3.3454976746129998E-3</v>
      </c>
      <c r="AQ563">
        <f>(Table2[[#This Row],[Sharpe Ratio]]-AVERAGE(Table2[Sharpe Ratio]))/_xlfn.STDEV.P(Table2[Sharpe Ratio])</f>
        <v>-0.6083227428380249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-2.2407134706343932</v>
      </c>
      <c r="AS563">
        <f>_xlfn.RANK.AVG(Table2[[#This Row],[1Y Return vs Nifty Z-Score]],Table2[1Y Return vs Nifty Z-Score])</f>
        <v>418</v>
      </c>
      <c r="AT563">
        <f>_xlfn.RANK.AVG(Table2[[#This Row],[6M Return vs Nifty Z-Score]],Table2[6M Return vs Nifty Z-Score])</f>
        <v>634</v>
      </c>
      <c r="AU563">
        <f>_xlfn.RANK.AVG(Table2[[#This Row],[Sharpe Ratio Z-Score]],Table2[Sharpe Ratio Z-Score])</f>
        <v>501</v>
      </c>
      <c r="AV563">
        <f>(Table2[[#This Row],[Rank 1Y]]+Table2[[#This Row],[Rank 6M]]+Table2[[#This Row],[Rank Sharpe]])/3</f>
        <v>517.66666666666663</v>
      </c>
    </row>
    <row r="564" spans="1:48" x14ac:dyDescent="0.3">
      <c r="A564" t="s">
        <v>1879</v>
      </c>
      <c r="B564" t="s">
        <v>1880</v>
      </c>
      <c r="C564" t="s">
        <v>10254</v>
      </c>
      <c r="D564" t="s">
        <v>186</v>
      </c>
      <c r="E564">
        <v>3744.7674836750002</v>
      </c>
      <c r="F564">
        <v>262.25</v>
      </c>
      <c r="G564">
        <v>-7.4571573372795399</v>
      </c>
      <c r="H564">
        <f>(Table2[[#This Row],[1Y Return vs Nifty]]-AVERAGE(Table2[1Y Return vs Nifty]))/_xlfn.STDEV.P(Table2[1Y Return vs Nifty])</f>
        <v>-0.63158965243920939</v>
      </c>
      <c r="I564">
        <v>-3.9995037349231599</v>
      </c>
      <c r="J564">
        <f>(Table2[[#This Row],[1M Return vs Nifty]]-AVERAGE(Table2[1M Return vs Nifty]))/_xlfn.STDEV.P(Table2[1M Return vs Nifty])</f>
        <v>-0.59590463902967916</v>
      </c>
      <c r="K564">
        <v>3.9333960798493401</v>
      </c>
      <c r="L564">
        <f>(Table2[[#This Row],[6M Return vs Nifty]]-AVERAGE(Table2[6M Return vs Nifty]))/_xlfn.STDEV.P(Table2[6M Return vs Nifty])</f>
        <v>-5.5223360850091593E-2</v>
      </c>
      <c r="M564">
        <v>-4.9776095329770103</v>
      </c>
      <c r="N564">
        <f>(Table2[[#This Row],[1W Return vs Nifty]]-AVERAGE(Table2[1W Return vs Nifty]))/_xlfn.STDEV.P(Table2[1W Return vs Nifty])</f>
        <v>-1.3154326945719883</v>
      </c>
      <c r="O564">
        <v>269.25</v>
      </c>
      <c r="P564">
        <v>261.24180279577303</v>
      </c>
      <c r="Q564">
        <v>237.400824030211</v>
      </c>
      <c r="R564">
        <v>37.2259572166992</v>
      </c>
      <c r="S564" s="2">
        <f>(Table2[[#This Row],[Close Price]]-Table2[[#This Row],[20D EMA]])/Table2[[#This Row],[20D EMA]]</f>
        <v>-2.5998142989786442E-2</v>
      </c>
      <c r="T564" s="2">
        <f>(Table2[[#This Row],[Close Price]]-Table2[[#This Row],[50D EMA]])/Table2[[#This Row],[50D EMA]]</f>
        <v>3.8592491455708439E-3</v>
      </c>
      <c r="U564" s="2">
        <f>(Table2[[#This Row],[Close Price]]-Table2[[#This Row],[200D EMA]])/Table2[[#This Row],[200D EMA]]</f>
        <v>0.10467181852168618</v>
      </c>
      <c r="V564">
        <v>0.93839555904044702</v>
      </c>
      <c r="W564">
        <v>258.60000000000002</v>
      </c>
      <c r="X564">
        <v>268.10000000000002</v>
      </c>
      <c r="Y564">
        <v>258.25</v>
      </c>
      <c r="Z564">
        <v>278.89999999999998</v>
      </c>
      <c r="AA564">
        <v>258.25</v>
      </c>
      <c r="AB564">
        <v>266.45</v>
      </c>
      <c r="AC564" s="2">
        <f>(Table2[[#This Row],[Close Price]]/Table2[[#This Row],[Day Low]])-1</f>
        <v>1.4114462490332436E-2</v>
      </c>
      <c r="AD564" s="2">
        <f>(Table2[[#This Row],[Day High]]/Table2[[#This Row],[Close Price]])-1</f>
        <v>2.2306959008579597E-2</v>
      </c>
      <c r="AE564" s="2">
        <f>(Table2[[#This Row],[Close Price]]/Table2[[#This Row],[Current Week Low]])-1</f>
        <v>1.5488867376573179E-2</v>
      </c>
      <c r="AF564" s="2">
        <f>(Table2[[#This Row],[Current Week High]]/Table2[[#This Row],[Close Price]])-1</f>
        <v>6.3489037178264818E-2</v>
      </c>
      <c r="AG564" s="2">
        <f>(Table2[[#This Row],[Close Price]]/Table2[[#This Row],[Current Month Low]])-1</f>
        <v>1.5488867376573179E-2</v>
      </c>
      <c r="AH564" s="2">
        <f>(Table2[[#This Row],[Current Month High]]/Table2[[#This Row],[Close Price]])-1</f>
        <v>1.601525262154424E-2</v>
      </c>
      <c r="AI564">
        <v>9.3994280266920693</v>
      </c>
      <c r="AJ564">
        <v>31.289111389236499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-0.02</v>
      </c>
      <c r="AM564" t="s">
        <v>10295</v>
      </c>
      <c r="AN564">
        <v>-4.71</v>
      </c>
      <c r="AO564" t="s">
        <v>10295</v>
      </c>
      <c r="AP564">
        <v>-5.6456234068107E-2</v>
      </c>
      <c r="AQ564">
        <f>(Table2[[#This Row],[Sharpe Ratio]]-AVERAGE(Table2[Sharpe Ratio]))/_xlfn.STDEV.P(Table2[Sharpe Ratio])</f>
        <v>-1.2996859761040824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-3.897836322995051</v>
      </c>
      <c r="AS564">
        <f>_xlfn.RANK.AVG(Table2[[#This Row],[1Y Return vs Nifty Z-Score]],Table2[1Y Return vs Nifty Z-Score])</f>
        <v>548</v>
      </c>
      <c r="AT564">
        <f>_xlfn.RANK.AVG(Table2[[#This Row],[6M Return vs Nifty Z-Score]],Table2[6M Return vs Nifty Z-Score])</f>
        <v>342</v>
      </c>
      <c r="AU564">
        <f>_xlfn.RANK.AVG(Table2[[#This Row],[Sharpe Ratio Z-Score]],Table2[Sharpe Ratio Z-Score])</f>
        <v>664</v>
      </c>
      <c r="AV564">
        <f>(Table2[[#This Row],[Rank 1Y]]+Table2[[#This Row],[Rank 6M]]+Table2[[#This Row],[Rank Sharpe]])/3</f>
        <v>518</v>
      </c>
    </row>
    <row r="565" spans="1:48" x14ac:dyDescent="0.3">
      <c r="A565" t="s">
        <v>1929</v>
      </c>
      <c r="B565" t="s">
        <v>1930</v>
      </c>
      <c r="C565" t="s">
        <v>10251</v>
      </c>
      <c r="D565" t="s">
        <v>21</v>
      </c>
      <c r="E565">
        <v>3539.5314382000001</v>
      </c>
      <c r="F565">
        <v>599.6</v>
      </c>
      <c r="G565">
        <v>-18.560805835061</v>
      </c>
      <c r="H565">
        <f>(Table2[[#This Row],[1Y Return vs Nifty]]-AVERAGE(Table2[1Y Return vs Nifty]))/_xlfn.STDEV.P(Table2[1Y Return vs Nifty])</f>
        <v>-0.78745817657481132</v>
      </c>
      <c r="I565">
        <v>-1.90437401417311</v>
      </c>
      <c r="J565">
        <f>(Table2[[#This Row],[1M Return vs Nifty]]-AVERAGE(Table2[1M Return vs Nifty]))/_xlfn.STDEV.P(Table2[1M Return vs Nifty])</f>
        <v>-0.38879521043283211</v>
      </c>
      <c r="K565">
        <v>-26.821525536371801</v>
      </c>
      <c r="L565">
        <f>(Table2[[#This Row],[6M Return vs Nifty]]-AVERAGE(Table2[6M Return vs Nifty]))/_xlfn.STDEV.P(Table2[6M Return vs Nifty])</f>
        <v>-1.111374879822421</v>
      </c>
      <c r="M565">
        <v>0.59812597609753104</v>
      </c>
      <c r="N565">
        <f>(Table2[[#This Row],[1W Return vs Nifty]]-AVERAGE(Table2[1W Return vs Nifty]))/_xlfn.STDEV.P(Table2[1W Return vs Nifty])</f>
        <v>-0.12412579065879852</v>
      </c>
      <c r="O565">
        <v>636.70000000000005</v>
      </c>
      <c r="P565">
        <v>621.02786019225903</v>
      </c>
      <c r="Q565">
        <v>597.66216774683005</v>
      </c>
      <c r="R565">
        <v>31.917548851151999</v>
      </c>
      <c r="S565" s="2">
        <f>(Table2[[#This Row],[Close Price]]-Table2[[#This Row],[20D EMA]])/Table2[[#This Row],[20D EMA]]</f>
        <v>-5.8269200565415458E-2</v>
      </c>
      <c r="T565" s="2">
        <f>(Table2[[#This Row],[Close Price]]-Table2[[#This Row],[50D EMA]])/Table2[[#This Row],[50D EMA]]</f>
        <v>-3.4503862975849946E-2</v>
      </c>
      <c r="U565" s="2">
        <f>(Table2[[#This Row],[Close Price]]-Table2[[#This Row],[200D EMA]])/Table2[[#This Row],[200D EMA]]</f>
        <v>3.2423538877750062E-3</v>
      </c>
      <c r="V565">
        <v>0.98011786217743502</v>
      </c>
      <c r="W565">
        <v>577.95000000000005</v>
      </c>
      <c r="X565">
        <v>600</v>
      </c>
      <c r="Y565">
        <v>591.6</v>
      </c>
      <c r="Z565">
        <v>665.15</v>
      </c>
      <c r="AA565">
        <v>591.6</v>
      </c>
      <c r="AB565">
        <v>660.9</v>
      </c>
      <c r="AC565" s="2">
        <f>(Table2[[#This Row],[Close Price]]/Table2[[#This Row],[Day Low]])-1</f>
        <v>3.7459987888225577E-2</v>
      </c>
      <c r="AD565" s="2">
        <f>(Table2[[#This Row],[Day High]]/Table2[[#This Row],[Close Price]])-1</f>
        <v>6.6711140760511434E-4</v>
      </c>
      <c r="AE565" s="2">
        <f>(Table2[[#This Row],[Close Price]]/Table2[[#This Row],[Current Week Low]])-1</f>
        <v>1.3522650439486084E-2</v>
      </c>
      <c r="AF565" s="2">
        <f>(Table2[[#This Row],[Current Week High]]/Table2[[#This Row],[Close Price]])-1</f>
        <v>0.10932288192128081</v>
      </c>
      <c r="AG565" s="2">
        <f>(Table2[[#This Row],[Close Price]]/Table2[[#This Row],[Current Month Low]])-1</f>
        <v>1.3522650439486084E-2</v>
      </c>
      <c r="AH565" s="2">
        <f>(Table2[[#This Row],[Current Month High]]/Table2[[#This Row],[Close Price]])-1</f>
        <v>0.10223482321547683</v>
      </c>
      <c r="AI565">
        <v>32.004669779853202</v>
      </c>
      <c r="AJ565">
        <v>33.244444444444397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-0.09</v>
      </c>
      <c r="AM565" t="s">
        <v>10295</v>
      </c>
      <c r="AN565">
        <v>-7.88</v>
      </c>
      <c r="AO565" t="s">
        <v>10295</v>
      </c>
      <c r="AP565">
        <v>7.0767876263142002E-2</v>
      </c>
      <c r="AQ565">
        <f>(Table2[[#This Row],[Sharpe Ratio]]-AVERAGE(Table2[Sharpe Ratio]))/_xlfn.STDEV.P(Table2[Sharpe Ratio])</f>
        <v>0.17114220402997488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-2.2406118534588884</v>
      </c>
      <c r="AS565">
        <f>_xlfn.RANK.AVG(Table2[[#This Row],[1Y Return vs Nifty Z-Score]],Table2[1Y Return vs Nifty Z-Score])</f>
        <v>608</v>
      </c>
      <c r="AT565">
        <f>_xlfn.RANK.AVG(Table2[[#This Row],[6M Return vs Nifty Z-Score]],Table2[6M Return vs Nifty Z-Score])</f>
        <v>660</v>
      </c>
      <c r="AU565">
        <f>_xlfn.RANK.AVG(Table2[[#This Row],[Sharpe Ratio Z-Score]],Table2[Sharpe Ratio Z-Score])</f>
        <v>286</v>
      </c>
      <c r="AV565">
        <f>(Table2[[#This Row],[Rank 1Y]]+Table2[[#This Row],[Rank 6M]]+Table2[[#This Row],[Rank Sharpe]])/3</f>
        <v>518</v>
      </c>
    </row>
    <row r="566" spans="1:48" x14ac:dyDescent="0.3">
      <c r="A566" t="s">
        <v>1523</v>
      </c>
      <c r="B566" t="s">
        <v>1524</v>
      </c>
      <c r="C566" t="s">
        <v>10261</v>
      </c>
      <c r="D566" t="s">
        <v>1525</v>
      </c>
      <c r="E566">
        <v>6462.6470156249998</v>
      </c>
      <c r="F566">
        <v>476.25</v>
      </c>
      <c r="G566">
        <v>-2.3957755857767702</v>
      </c>
      <c r="H566">
        <f>(Table2[[#This Row],[1Y Return vs Nifty]]-AVERAGE(Table2[1Y Return vs Nifty]))/_xlfn.STDEV.P(Table2[1Y Return vs Nifty])</f>
        <v>-0.56054002367518363</v>
      </c>
      <c r="I566">
        <v>1.6302544261074099</v>
      </c>
      <c r="J566">
        <f>(Table2[[#This Row],[1M Return vs Nifty]]-AVERAGE(Table2[1M Return vs Nifty]))/_xlfn.STDEV.P(Table2[1M Return vs Nifty])</f>
        <v>-3.9387310139866072E-2</v>
      </c>
      <c r="K566">
        <v>-10.2430316108853</v>
      </c>
      <c r="L566">
        <f>(Table2[[#This Row],[6M Return vs Nifty]]-AVERAGE(Table2[6M Return vs Nifty]))/_xlfn.STDEV.P(Table2[6M Return vs Nifty])</f>
        <v>-0.54205456874606039</v>
      </c>
      <c r="M566">
        <v>-1.90028171865869</v>
      </c>
      <c r="N566">
        <f>(Table2[[#This Row],[1W Return vs Nifty]]-AVERAGE(Table2[1W Return vs Nifty]))/_xlfn.STDEV.P(Table2[1W Return vs Nifty])</f>
        <v>-0.65793345257333224</v>
      </c>
      <c r="O566">
        <v>469.9</v>
      </c>
      <c r="P566">
        <v>465.24020268819498</v>
      </c>
      <c r="Q566">
        <v>446.62471207519201</v>
      </c>
      <c r="R566">
        <v>54.110372770226697</v>
      </c>
      <c r="S566" s="2">
        <f>(Table2[[#This Row],[Close Price]]-Table2[[#This Row],[20D EMA]])/Table2[[#This Row],[20D EMA]]</f>
        <v>1.3513513513513563E-2</v>
      </c>
      <c r="T566" s="2">
        <f>(Table2[[#This Row],[Close Price]]-Table2[[#This Row],[50D EMA]])/Table2[[#This Row],[50D EMA]]</f>
        <v>2.3664759081845312E-2</v>
      </c>
      <c r="U566" s="2">
        <f>(Table2[[#This Row],[Close Price]]-Table2[[#This Row],[200D EMA]])/Table2[[#This Row],[200D EMA]]</f>
        <v>6.6331501871352769E-2</v>
      </c>
      <c r="V566">
        <v>1.2030365905140401</v>
      </c>
      <c r="W566">
        <v>471</v>
      </c>
      <c r="X566">
        <v>477</v>
      </c>
      <c r="Y566">
        <v>466</v>
      </c>
      <c r="Z566">
        <v>496.9</v>
      </c>
      <c r="AA566">
        <v>466</v>
      </c>
      <c r="AB566">
        <v>491.95</v>
      </c>
      <c r="AC566" s="2">
        <f>(Table2[[#This Row],[Close Price]]/Table2[[#This Row],[Day Low]])-1</f>
        <v>1.1146496815286566E-2</v>
      </c>
      <c r="AD566" s="2">
        <f>(Table2[[#This Row],[Day High]]/Table2[[#This Row],[Close Price]])-1</f>
        <v>1.5748031496063408E-3</v>
      </c>
      <c r="AE566" s="2">
        <f>(Table2[[#This Row],[Close Price]]/Table2[[#This Row],[Current Week Low]])-1</f>
        <v>2.1995708154506355E-2</v>
      </c>
      <c r="AF566" s="2">
        <f>(Table2[[#This Row],[Current Week High]]/Table2[[#This Row],[Close Price]])-1</f>
        <v>4.3359580052493296E-2</v>
      </c>
      <c r="AG566" s="2">
        <f>(Table2[[#This Row],[Close Price]]/Table2[[#This Row],[Current Month Low]])-1</f>
        <v>2.1995708154506355E-2</v>
      </c>
      <c r="AH566" s="2">
        <f>(Table2[[#This Row],[Current Month High]]/Table2[[#This Row],[Close Price]])-1</f>
        <v>3.2965879265091758E-2</v>
      </c>
      <c r="AI566">
        <v>21.133858267716501</v>
      </c>
      <c r="AJ566">
        <v>39.132340052585398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-0.15</v>
      </c>
      <c r="AM566" t="s">
        <v>10295</v>
      </c>
      <c r="AN566">
        <v>3.74</v>
      </c>
      <c r="AO566" t="s">
        <v>10296</v>
      </c>
      <c r="AQ566">
        <f>(Table2[[#This Row],[Sharpe Ratio]]-AVERAGE(Table2[Sharpe Ratio]))/_xlfn.STDEV.P(Table2[Sharpe Ratio])</f>
        <v>-0.64699978481994191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-2.4469151399543847</v>
      </c>
      <c r="AS566">
        <f>_xlfn.RANK.AVG(Table2[[#This Row],[1Y Return vs Nifty Z-Score]],Table2[1Y Return vs Nifty Z-Score])</f>
        <v>513</v>
      </c>
      <c r="AT566">
        <f>_xlfn.RANK.AVG(Table2[[#This Row],[6M Return vs Nifty Z-Score]],Table2[6M Return vs Nifty Z-Score])</f>
        <v>507</v>
      </c>
      <c r="AU566">
        <f>_xlfn.RANK.AVG(Table2[[#This Row],[Sharpe Ratio Z-Score]],Table2[Sharpe Ratio Z-Score])</f>
        <v>534.5</v>
      </c>
      <c r="AV566">
        <f>(Table2[[#This Row],[Rank 1Y]]+Table2[[#This Row],[Rank 6M]]+Table2[[#This Row],[Rank Sharpe]])/3</f>
        <v>518.16666666666663</v>
      </c>
    </row>
    <row r="567" spans="1:48" x14ac:dyDescent="0.3">
      <c r="A567" t="s">
        <v>125</v>
      </c>
      <c r="B567" t="s">
        <v>126</v>
      </c>
      <c r="C567" t="s">
        <v>10259</v>
      </c>
      <c r="D567" t="s">
        <v>127</v>
      </c>
      <c r="E567">
        <v>227764.68088747899</v>
      </c>
      <c r="F567">
        <v>934.55</v>
      </c>
      <c r="G567">
        <v>-12.8984732235665</v>
      </c>
      <c r="H567">
        <f>(Table2[[#This Row],[1Y Return vs Nifty]]-AVERAGE(Table2[1Y Return vs Nifty]))/_xlfn.STDEV.P(Table2[1Y Return vs Nifty])</f>
        <v>-0.70797264283381811</v>
      </c>
      <c r="I567">
        <v>-3.9153187468706001</v>
      </c>
      <c r="J567">
        <f>(Table2[[#This Row],[1M Return vs Nifty]]-AVERAGE(Table2[1M Return vs Nifty]))/_xlfn.STDEV.P(Table2[1M Return vs Nifty])</f>
        <v>-0.58758271767115045</v>
      </c>
      <c r="K567">
        <v>1.2998871726407799</v>
      </c>
      <c r="L567">
        <f>(Table2[[#This Row],[6M Return vs Nifty]]-AVERAGE(Table2[6M Return vs Nifty]))/_xlfn.STDEV.P(Table2[6M Return vs Nifty])</f>
        <v>-0.14566041243108108</v>
      </c>
      <c r="M567">
        <v>4.9918382667502303</v>
      </c>
      <c r="N567">
        <f>(Table2[[#This Row],[1W Return vs Nifty]]-AVERAGE(Table2[1W Return vs Nifty]))/_xlfn.STDEV.P(Table2[1W Return vs Nifty])</f>
        <v>0.81463103830914829</v>
      </c>
      <c r="O567">
        <v>913.5</v>
      </c>
      <c r="P567">
        <v>908.84668066309996</v>
      </c>
      <c r="Q567">
        <v>855.43219737117704</v>
      </c>
      <c r="R567">
        <v>65.827375468561698</v>
      </c>
      <c r="S567" s="2">
        <f>(Table2[[#This Row],[Close Price]]-Table2[[#This Row],[20D EMA]])/Table2[[#This Row],[20D EMA]]</f>
        <v>2.3043240284619546E-2</v>
      </c>
      <c r="T567" s="2">
        <f>(Table2[[#This Row],[Close Price]]-Table2[[#This Row],[50D EMA]])/Table2[[#This Row],[50D EMA]]</f>
        <v>2.8281249064084933E-2</v>
      </c>
      <c r="U567" s="2">
        <f>(Table2[[#This Row],[Close Price]]-Table2[[#This Row],[200D EMA]])/Table2[[#This Row],[200D EMA]]</f>
        <v>9.2488689193555379E-2</v>
      </c>
      <c r="V567">
        <v>0.88044868882804805</v>
      </c>
      <c r="W567">
        <v>905.05</v>
      </c>
      <c r="X567">
        <v>923.85</v>
      </c>
      <c r="Y567">
        <v>890.15</v>
      </c>
      <c r="Z567">
        <v>957.95</v>
      </c>
      <c r="AA567">
        <v>927.75</v>
      </c>
      <c r="AB567">
        <v>957.95</v>
      </c>
      <c r="AC567" s="2">
        <f>(Table2[[#This Row],[Close Price]]/Table2[[#This Row],[Day Low]])-1</f>
        <v>3.2594884260538137E-2</v>
      </c>
      <c r="AD567" s="2">
        <f>(Table2[[#This Row],[Day High]]/Table2[[#This Row],[Close Price]])-1</f>
        <v>-1.1449360654860574E-2</v>
      </c>
      <c r="AE567" s="2">
        <f>(Table2[[#This Row],[Close Price]]/Table2[[#This Row],[Current Week Low]])-1</f>
        <v>4.9879233836993775E-2</v>
      </c>
      <c r="AF567" s="2">
        <f>(Table2[[#This Row],[Current Week High]]/Table2[[#This Row],[Close Price]])-1</f>
        <v>2.503878872184484E-2</v>
      </c>
      <c r="AG567" s="2">
        <f>(Table2[[#This Row],[Close Price]]/Table2[[#This Row],[Current Month Low]])-1</f>
        <v>7.3295607652923422E-3</v>
      </c>
      <c r="AH567" s="2">
        <f>(Table2[[#This Row],[Current Month High]]/Table2[[#This Row],[Close Price]])-1</f>
        <v>2.503878872184484E-2</v>
      </c>
      <c r="AI567">
        <v>2.6590337595634201</v>
      </c>
      <c r="AJ567">
        <v>29.260027662517199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0.04</v>
      </c>
      <c r="AM567" t="s">
        <v>10296</v>
      </c>
      <c r="AN567">
        <v>0.31</v>
      </c>
      <c r="AO567" t="s">
        <v>10296</v>
      </c>
      <c r="AP567">
        <v>-2.6225229047969999E-2</v>
      </c>
      <c r="AQ567">
        <f>(Table2[[#This Row],[Sharpe Ratio]]-AVERAGE(Table2[Sharpe Ratio]))/_xlfn.STDEV.P(Table2[Sharpe Ratio])</f>
        <v>-0.95018764609713091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-1.5767723807240324</v>
      </c>
      <c r="AS567">
        <f>_xlfn.RANK.AVG(Table2[[#This Row],[1Y Return vs Nifty Z-Score]],Table2[1Y Return vs Nifty Z-Score])</f>
        <v>578</v>
      </c>
      <c r="AT567">
        <f>_xlfn.RANK.AVG(Table2[[#This Row],[6M Return vs Nifty Z-Score]],Table2[6M Return vs Nifty Z-Score])</f>
        <v>370</v>
      </c>
      <c r="AU567">
        <f>_xlfn.RANK.AVG(Table2[[#This Row],[Sharpe Ratio Z-Score]],Table2[Sharpe Ratio Z-Score])</f>
        <v>607</v>
      </c>
      <c r="AV567">
        <f>(Table2[[#This Row],[Rank 1Y]]+Table2[[#This Row],[Rank 6M]]+Table2[[#This Row],[Rank Sharpe]])/3</f>
        <v>518.33333333333337</v>
      </c>
    </row>
    <row r="568" spans="1:48" x14ac:dyDescent="0.3">
      <c r="A568" t="s">
        <v>578</v>
      </c>
      <c r="B568" t="s">
        <v>579</v>
      </c>
      <c r="C568" t="s">
        <v>6533</v>
      </c>
      <c r="D568" t="s">
        <v>75</v>
      </c>
      <c r="E568">
        <v>34166.475227179901</v>
      </c>
      <c r="F568">
        <v>4421.8</v>
      </c>
      <c r="G568">
        <v>9.0053503515040205</v>
      </c>
      <c r="H568">
        <f>(Table2[[#This Row],[1Y Return vs Nifty]]-AVERAGE(Table2[1Y Return vs Nifty]))/_xlfn.STDEV.P(Table2[1Y Return vs Nifty])</f>
        <v>-0.40049563162844748</v>
      </c>
      <c r="I568">
        <v>-2.7720159249159901</v>
      </c>
      <c r="J568">
        <f>(Table2[[#This Row],[1M Return vs Nifty]]-AVERAGE(Table2[1M Return vs Nifty]))/_xlfn.STDEV.P(Table2[1M Return vs Nifty])</f>
        <v>-0.47456403829152122</v>
      </c>
      <c r="K568">
        <v>-14.9330432229794</v>
      </c>
      <c r="L568">
        <f>(Table2[[#This Row],[6M Return vs Nifty]]-AVERAGE(Table2[6M Return vs Nifty]))/_xlfn.STDEV.P(Table2[6M Return vs Nifty])</f>
        <v>-0.70311376278082871</v>
      </c>
      <c r="M568">
        <v>-2.3643289877435198</v>
      </c>
      <c r="N568">
        <f>(Table2[[#This Row],[1W Return vs Nifty]]-AVERAGE(Table2[1W Return vs Nifty]))/_xlfn.STDEV.P(Table2[1W Return vs Nifty])</f>
        <v>-0.75708139718137502</v>
      </c>
      <c r="O568">
        <v>4383.96</v>
      </c>
      <c r="P568">
        <v>4290.4662064773302</v>
      </c>
      <c r="Q568">
        <v>3991.2949480789398</v>
      </c>
      <c r="R568">
        <v>52.617825844890604</v>
      </c>
      <c r="S568" s="2">
        <f>(Table2[[#This Row],[Close Price]]-Table2[[#This Row],[20D EMA]])/Table2[[#This Row],[20D EMA]]</f>
        <v>8.6314656155622189E-3</v>
      </c>
      <c r="T568" s="2">
        <f>(Table2[[#This Row],[Close Price]]-Table2[[#This Row],[50D EMA]])/Table2[[#This Row],[50D EMA]]</f>
        <v>3.0610611342048327E-2</v>
      </c>
      <c r="U568" s="2">
        <f>(Table2[[#This Row],[Close Price]]-Table2[[#This Row],[200D EMA]])/Table2[[#This Row],[200D EMA]]</f>
        <v>0.10786099687477817</v>
      </c>
      <c r="V568">
        <v>0.89365147590917804</v>
      </c>
      <c r="W568">
        <v>4320</v>
      </c>
      <c r="X568">
        <v>4420</v>
      </c>
      <c r="Y568">
        <v>4315</v>
      </c>
      <c r="Z568">
        <v>4590</v>
      </c>
      <c r="AA568">
        <v>4350</v>
      </c>
      <c r="AB568">
        <v>4460</v>
      </c>
      <c r="AC568" s="2">
        <f>(Table2[[#This Row],[Close Price]]/Table2[[#This Row],[Day Low]])-1</f>
        <v>2.3564814814814872E-2</v>
      </c>
      <c r="AD568" s="2">
        <f>(Table2[[#This Row],[Day High]]/Table2[[#This Row],[Close Price]])-1</f>
        <v>-4.0707404224527011E-4</v>
      </c>
      <c r="AE568" s="2">
        <f>(Table2[[#This Row],[Close Price]]/Table2[[#This Row],[Current Week Low]])-1</f>
        <v>2.4750869061413772E-2</v>
      </c>
      <c r="AF568" s="2">
        <f>(Table2[[#This Row],[Current Week High]]/Table2[[#This Row],[Close Price]])-1</f>
        <v>3.8038807725360613E-2</v>
      </c>
      <c r="AG568" s="2">
        <f>(Table2[[#This Row],[Close Price]]/Table2[[#This Row],[Current Month Low]])-1</f>
        <v>1.6505747126436932E-2</v>
      </c>
      <c r="AH568" s="2">
        <f>(Table2[[#This Row],[Current Month High]]/Table2[[#This Row],[Close Price]])-1</f>
        <v>8.6390157854268068E-3</v>
      </c>
      <c r="AI568">
        <v>4.0289022569994097</v>
      </c>
      <c r="AJ568">
        <v>45.921953634188597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</v>
      </c>
      <c r="AM568" t="s">
        <v>10297</v>
      </c>
      <c r="AN568">
        <v>1.83</v>
      </c>
      <c r="AO568" t="s">
        <v>10296</v>
      </c>
      <c r="AP568">
        <v>-1.2525521534649999E-3</v>
      </c>
      <c r="AQ568">
        <f>(Table2[[#This Row],[Sharpe Ratio]]-AVERAGE(Table2[Sharpe Ratio]))/_xlfn.STDEV.P(Table2[Sharpe Ratio])</f>
        <v>-0.66148044418244178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-2.9967352740646138</v>
      </c>
      <c r="AS568">
        <f>_xlfn.RANK.AVG(Table2[[#This Row],[1Y Return vs Nifty Z-Score]],Table2[1Y Return vs Nifty Z-Score])</f>
        <v>440</v>
      </c>
      <c r="AT568">
        <f>_xlfn.RANK.AVG(Table2[[#This Row],[6M Return vs Nifty Z-Score]],Table2[6M Return vs Nifty Z-Score])</f>
        <v>558</v>
      </c>
      <c r="AU568">
        <f>_xlfn.RANK.AVG(Table2[[#This Row],[Sharpe Ratio Z-Score]],Table2[Sharpe Ratio Z-Score])</f>
        <v>559</v>
      </c>
      <c r="AV568">
        <f>(Table2[[#This Row],[Rank 1Y]]+Table2[[#This Row],[Rank 6M]]+Table2[[#This Row],[Rank Sharpe]])/3</f>
        <v>519</v>
      </c>
    </row>
    <row r="569" spans="1:48" x14ac:dyDescent="0.3">
      <c r="A569" t="s">
        <v>411</v>
      </c>
      <c r="B569" t="s">
        <v>412</v>
      </c>
      <c r="C569" t="s">
        <v>10262</v>
      </c>
      <c r="D569" t="s">
        <v>413</v>
      </c>
      <c r="E569">
        <v>58259.825711919897</v>
      </c>
      <c r="F569">
        <v>2168.8000000000002</v>
      </c>
      <c r="G569">
        <v>-18.3355563147434</v>
      </c>
      <c r="H569">
        <f>(Table2[[#This Row],[1Y Return vs Nifty]]-AVERAGE(Table2[1Y Return vs Nifty]))/_xlfn.STDEV.P(Table2[1Y Return vs Nifty])</f>
        <v>-0.78429621496361923</v>
      </c>
      <c r="I569">
        <v>-11.365262081902101</v>
      </c>
      <c r="J569">
        <f>(Table2[[#This Row],[1M Return vs Nifty]]-AVERAGE(Table2[1M Return vs Nifty]))/_xlfn.STDEV.P(Table2[1M Return vs Nifty])</f>
        <v>-1.3240304382661743</v>
      </c>
      <c r="K569">
        <v>-0.47123406662919098</v>
      </c>
      <c r="L569">
        <f>(Table2[[#This Row],[6M Return vs Nifty]]-AVERAGE(Table2[6M Return vs Nifty]))/_xlfn.STDEV.P(Table2[6M Return vs Nifty])</f>
        <v>-0.20648230007824495</v>
      </c>
      <c r="M569">
        <v>-1.84740738596464</v>
      </c>
      <c r="N569">
        <f>(Table2[[#This Row],[1W Return vs Nifty]]-AVERAGE(Table2[1W Return vs Nifty]))/_xlfn.STDEV.P(Table2[1W Return vs Nifty])</f>
        <v>-0.64663636764602372</v>
      </c>
      <c r="O569">
        <v>2241.5100000000002</v>
      </c>
      <c r="P569">
        <v>2229.75696319607</v>
      </c>
      <c r="Q569">
        <v>2057.7131538594599</v>
      </c>
      <c r="R569">
        <v>28.2086547765958</v>
      </c>
      <c r="S569" s="2">
        <f>(Table2[[#This Row],[Close Price]]-Table2[[#This Row],[20D EMA]])/Table2[[#This Row],[20D EMA]]</f>
        <v>-3.2437954771560258E-2</v>
      </c>
      <c r="T569" s="2">
        <f>(Table2[[#This Row],[Close Price]]-Table2[[#This Row],[50D EMA]])/Table2[[#This Row],[50D EMA]]</f>
        <v>-2.7337940503029484E-2</v>
      </c>
      <c r="U569" s="2">
        <f>(Table2[[#This Row],[Close Price]]-Table2[[#This Row],[200D EMA]])/Table2[[#This Row],[200D EMA]]</f>
        <v>5.3985583914932495E-2</v>
      </c>
      <c r="V569">
        <v>0.69086224341098401</v>
      </c>
      <c r="W569">
        <v>2145</v>
      </c>
      <c r="X569">
        <v>2170.4499999999998</v>
      </c>
      <c r="Y569">
        <v>2157.9</v>
      </c>
      <c r="Z569">
        <v>2240.0500000000002</v>
      </c>
      <c r="AA569">
        <v>2157.9</v>
      </c>
      <c r="AB569">
        <v>2209</v>
      </c>
      <c r="AC569" s="2">
        <f>(Table2[[#This Row],[Close Price]]/Table2[[#This Row],[Day Low]])-1</f>
        <v>1.1095571095571133E-2</v>
      </c>
      <c r="AD569" s="2">
        <f>(Table2[[#This Row],[Day High]]/Table2[[#This Row],[Close Price]])-1</f>
        <v>7.6078937661372414E-4</v>
      </c>
      <c r="AE569" s="2">
        <f>(Table2[[#This Row],[Close Price]]/Table2[[#This Row],[Current Week Low]])-1</f>
        <v>5.0512071921775537E-3</v>
      </c>
      <c r="AF569" s="2">
        <f>(Table2[[#This Row],[Current Week High]]/Table2[[#This Row],[Close Price]])-1</f>
        <v>3.2852268535595641E-2</v>
      </c>
      <c r="AG569" s="2">
        <f>(Table2[[#This Row],[Close Price]]/Table2[[#This Row],[Current Month Low]])-1</f>
        <v>5.0512071921775537E-3</v>
      </c>
      <c r="AH569" s="2">
        <f>(Table2[[#This Row],[Current Month High]]/Table2[[#This Row],[Close Price]])-1</f>
        <v>1.8535595721135945E-2</v>
      </c>
      <c r="AI569">
        <v>13.1501291036517</v>
      </c>
      <c r="AJ569">
        <v>24.643678160919499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-0.14000000000000001</v>
      </c>
      <c r="AM569" t="s">
        <v>10295</v>
      </c>
      <c r="AN569">
        <v>-4.1500000000000004</v>
      </c>
      <c r="AO569" t="s">
        <v>10295</v>
      </c>
      <c r="AP569">
        <v>-4.4852336794430001E-3</v>
      </c>
      <c r="AQ569">
        <f>(Table2[[#This Row],[Sharpe Ratio]]-AVERAGE(Table2[Sharpe Ratio]))/_xlfn.STDEV.P(Table2[Sharpe Ratio])</f>
        <v>-0.69885322732415533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-3.6602985482782171</v>
      </c>
      <c r="AS569">
        <f>_xlfn.RANK.AVG(Table2[[#This Row],[1Y Return vs Nifty Z-Score]],Table2[1Y Return vs Nifty Z-Score])</f>
        <v>606</v>
      </c>
      <c r="AT569">
        <f>_xlfn.RANK.AVG(Table2[[#This Row],[6M Return vs Nifty Z-Score]],Table2[6M Return vs Nifty Z-Score])</f>
        <v>390</v>
      </c>
      <c r="AU569">
        <f>_xlfn.RANK.AVG(Table2[[#This Row],[Sharpe Ratio Z-Score]],Table2[Sharpe Ratio Z-Score])</f>
        <v>565</v>
      </c>
      <c r="AV569">
        <f>(Table2[[#This Row],[Rank 1Y]]+Table2[[#This Row],[Rank 6M]]+Table2[[#This Row],[Rank Sharpe]])/3</f>
        <v>520.33333333333337</v>
      </c>
    </row>
    <row r="570" spans="1:48" x14ac:dyDescent="0.3">
      <c r="A570" t="s">
        <v>522</v>
      </c>
      <c r="B570" t="s">
        <v>523</v>
      </c>
      <c r="C570" t="s">
        <v>10261</v>
      </c>
      <c r="D570" t="s">
        <v>524</v>
      </c>
      <c r="E570">
        <v>39492.7737792599</v>
      </c>
      <c r="F570">
        <v>600.65</v>
      </c>
      <c r="G570">
        <v>-4.2613864368324403</v>
      </c>
      <c r="H570">
        <f>(Table2[[#This Row],[1Y Return vs Nifty]]-AVERAGE(Table2[1Y Return vs Nifty]))/_xlfn.STDEV.P(Table2[1Y Return vs Nifty])</f>
        <v>-0.58672871381820391</v>
      </c>
      <c r="I570">
        <v>2.58547784186245</v>
      </c>
      <c r="J570">
        <f>(Table2[[#This Row],[1M Return vs Nifty]]-AVERAGE(Table2[1M Return vs Nifty]))/_xlfn.STDEV.P(Table2[1M Return vs Nifty])</f>
        <v>5.5039194271770175E-2</v>
      </c>
      <c r="K570">
        <v>4.4040847356844397</v>
      </c>
      <c r="L570">
        <f>(Table2[[#This Row],[6M Return vs Nifty]]-AVERAGE(Table2[6M Return vs Nifty]))/_xlfn.STDEV.P(Table2[6M Return vs Nifty])</f>
        <v>-3.905949137168304E-2</v>
      </c>
      <c r="M570">
        <v>0.956187048024984</v>
      </c>
      <c r="N570">
        <f>(Table2[[#This Row],[1W Return vs Nifty]]-AVERAGE(Table2[1W Return vs Nifty]))/_xlfn.STDEV.P(Table2[1W Return vs Nifty])</f>
        <v>-4.7622766741056692E-2</v>
      </c>
      <c r="O570">
        <v>576.98</v>
      </c>
      <c r="P570">
        <v>550.98152012571802</v>
      </c>
      <c r="Q570">
        <v>515.12251600804495</v>
      </c>
      <c r="R570">
        <v>66.784085769654098</v>
      </c>
      <c r="S570" s="2">
        <f>(Table2[[#This Row],[Close Price]]-Table2[[#This Row],[20D EMA]])/Table2[[#This Row],[20D EMA]]</f>
        <v>4.1023952303372663E-2</v>
      </c>
      <c r="T570" s="2">
        <f>(Table2[[#This Row],[Close Price]]-Table2[[#This Row],[50D EMA]])/Table2[[#This Row],[50D EMA]]</f>
        <v>9.0145455083410139E-2</v>
      </c>
      <c r="U570" s="2">
        <f>(Table2[[#This Row],[Close Price]]-Table2[[#This Row],[200D EMA]])/Table2[[#This Row],[200D EMA]]</f>
        <v>0.16603328593506733</v>
      </c>
      <c r="V570">
        <v>0.62514313567107704</v>
      </c>
      <c r="W570">
        <v>592.1</v>
      </c>
      <c r="X570">
        <v>607.95000000000005</v>
      </c>
      <c r="Y570">
        <v>577.35</v>
      </c>
      <c r="Z570">
        <v>605.79999999999995</v>
      </c>
      <c r="AA570">
        <v>595.5</v>
      </c>
      <c r="AB570">
        <v>605.79999999999995</v>
      </c>
      <c r="AC570" s="2">
        <f>(Table2[[#This Row],[Close Price]]/Table2[[#This Row],[Day Low]])-1</f>
        <v>1.4440128356696391E-2</v>
      </c>
      <c r="AD570" s="2">
        <f>(Table2[[#This Row],[Day High]]/Table2[[#This Row],[Close Price]])-1</f>
        <v>1.2153500374594284E-2</v>
      </c>
      <c r="AE570" s="2">
        <f>(Table2[[#This Row],[Close Price]]/Table2[[#This Row],[Current Week Low]])-1</f>
        <v>4.0356802632718347E-2</v>
      </c>
      <c r="AF570" s="2">
        <f>(Table2[[#This Row],[Current Week High]]/Table2[[#This Row],[Close Price]])-1</f>
        <v>8.5740447848163814E-3</v>
      </c>
      <c r="AG570" s="2">
        <f>(Table2[[#This Row],[Close Price]]/Table2[[#This Row],[Current Month Low]])-1</f>
        <v>8.6481947942904647E-3</v>
      </c>
      <c r="AH570" s="2">
        <f>(Table2[[#This Row],[Current Month High]]/Table2[[#This Row],[Close Price]])-1</f>
        <v>8.5740447848163814E-3</v>
      </c>
      <c r="AI570">
        <v>0.85740447848163803</v>
      </c>
      <c r="AJ570">
        <v>42.655266595416201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0.12</v>
      </c>
      <c r="AM570" t="s">
        <v>10296</v>
      </c>
      <c r="AN570">
        <v>3.77</v>
      </c>
      <c r="AO570" t="s">
        <v>10296</v>
      </c>
      <c r="AP570">
        <v>-8.5492926556392998E-2</v>
      </c>
      <c r="AQ570">
        <f>(Table2[[#This Row],[Sharpe Ratio]]-AVERAGE(Table2[Sharpe Ratio]))/_xlfn.STDEV.P(Table2[Sharpe Ratio])</f>
        <v>-1.6353769505464317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-2.253748728205605</v>
      </c>
      <c r="AS570">
        <f>_xlfn.RANK.AVG(Table2[[#This Row],[1Y Return vs Nifty Z-Score]],Table2[1Y Return vs Nifty Z-Score])</f>
        <v>525</v>
      </c>
      <c r="AT570">
        <f>_xlfn.RANK.AVG(Table2[[#This Row],[6M Return vs Nifty Z-Score]],Table2[6M Return vs Nifty Z-Score])</f>
        <v>337</v>
      </c>
      <c r="AU570">
        <f>_xlfn.RANK.AVG(Table2[[#This Row],[Sharpe Ratio Z-Score]],Table2[Sharpe Ratio Z-Score])</f>
        <v>702</v>
      </c>
      <c r="AV570">
        <f>(Table2[[#This Row],[Rank 1Y]]+Table2[[#This Row],[Rank 6M]]+Table2[[#This Row],[Rank Sharpe]])/3</f>
        <v>521.33333333333337</v>
      </c>
    </row>
    <row r="571" spans="1:48" x14ac:dyDescent="0.3">
      <c r="A571" t="s">
        <v>2084</v>
      </c>
      <c r="B571" t="s">
        <v>2085</v>
      </c>
      <c r="C571" t="s">
        <v>10250</v>
      </c>
      <c r="D571" t="s">
        <v>431</v>
      </c>
      <c r="E571">
        <v>2922.3922142279998</v>
      </c>
      <c r="F571">
        <v>87.96</v>
      </c>
      <c r="G571">
        <v>-14.262215657094201</v>
      </c>
      <c r="H571">
        <f>(Table2[[#This Row],[1Y Return vs Nifty]]-AVERAGE(Table2[1Y Return vs Nifty]))/_xlfn.STDEV.P(Table2[1Y Return vs Nifty])</f>
        <v>-0.7271163072300324</v>
      </c>
      <c r="I571">
        <v>4.4527862064556496</v>
      </c>
      <c r="J571">
        <f>(Table2[[#This Row],[1M Return vs Nifty]]-AVERAGE(Table2[1M Return vs Nifty]))/_xlfn.STDEV.P(Table2[1M Return vs Nifty])</f>
        <v>0.23962784507214152</v>
      </c>
      <c r="K571">
        <v>-11.727888633083399</v>
      </c>
      <c r="L571">
        <f>(Table2[[#This Row],[6M Return vs Nifty]]-AVERAGE(Table2[6M Return vs Nifty]))/_xlfn.STDEV.P(Table2[6M Return vs Nifty])</f>
        <v>-0.59304588711196748</v>
      </c>
      <c r="M571">
        <v>7.52193099266165</v>
      </c>
      <c r="N571">
        <f>(Table2[[#This Row],[1W Return vs Nifty]]-AVERAGE(Table2[1W Return vs Nifty]))/_xlfn.STDEV.P(Table2[1W Return vs Nifty])</f>
        <v>1.3552084970163132</v>
      </c>
      <c r="O571">
        <v>84.93</v>
      </c>
      <c r="P571">
        <v>84.352473284480993</v>
      </c>
      <c r="Q571">
        <v>85.915871883775296</v>
      </c>
      <c r="R571">
        <v>58.018173006636999</v>
      </c>
      <c r="S571" s="2">
        <f>(Table2[[#This Row],[Close Price]]-Table2[[#This Row],[20D EMA]])/Table2[[#This Row],[20D EMA]]</f>
        <v>3.5676439420699244E-2</v>
      </c>
      <c r="T571" s="2">
        <f>(Table2[[#This Row],[Close Price]]-Table2[[#This Row],[50D EMA]])/Table2[[#This Row],[50D EMA]]</f>
        <v>4.2767290336022744E-2</v>
      </c>
      <c r="U571" s="2">
        <f>(Table2[[#This Row],[Close Price]]-Table2[[#This Row],[200D EMA]])/Table2[[#This Row],[200D EMA]]</f>
        <v>2.3792205926629485E-2</v>
      </c>
      <c r="V571">
        <v>2.35675011293959</v>
      </c>
      <c r="W571">
        <v>86.1</v>
      </c>
      <c r="X571">
        <v>88.59</v>
      </c>
      <c r="Y571">
        <v>87.2</v>
      </c>
      <c r="Z571">
        <v>92</v>
      </c>
      <c r="AA571">
        <v>87.51</v>
      </c>
      <c r="AB571">
        <v>90.9</v>
      </c>
      <c r="AC571" s="2">
        <f>(Table2[[#This Row],[Close Price]]/Table2[[#This Row],[Day Low]])-1</f>
        <v>2.1602787456445949E-2</v>
      </c>
      <c r="AD571" s="2">
        <f>(Table2[[#This Row],[Day High]]/Table2[[#This Row],[Close Price]])-1</f>
        <v>7.1623465211461124E-3</v>
      </c>
      <c r="AE571" s="2">
        <f>(Table2[[#This Row],[Close Price]]/Table2[[#This Row],[Current Week Low]])-1</f>
        <v>8.7155963302751882E-3</v>
      </c>
      <c r="AF571" s="2">
        <f>(Table2[[#This Row],[Current Week High]]/Table2[[#This Row],[Close Price]])-1</f>
        <v>4.5929968167348845E-2</v>
      </c>
      <c r="AG571" s="2">
        <f>(Table2[[#This Row],[Close Price]]/Table2[[#This Row],[Current Month Low]])-1</f>
        <v>5.142269454919246E-3</v>
      </c>
      <c r="AH571" s="2">
        <f>(Table2[[#This Row],[Current Month High]]/Table2[[#This Row],[Close Price]])-1</f>
        <v>3.3424283765348006E-2</v>
      </c>
      <c r="AI571">
        <v>36.425648021828103</v>
      </c>
      <c r="AJ571">
        <v>40.623501199040703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10295</v>
      </c>
      <c r="AN571">
        <v>6.49</v>
      </c>
      <c r="AO571" t="s">
        <v>10296</v>
      </c>
      <c r="AP571">
        <v>1.9044993379777001E-2</v>
      </c>
      <c r="AQ571">
        <f>(Table2[[#This Row],[Sharpe Ratio]]-AVERAGE(Table2[Sharpe Ratio]))/_xlfn.STDEV.P(Table2[Sharpe Ratio])</f>
        <v>-0.42682207730437016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587</v>
      </c>
      <c r="AT571">
        <f>_xlfn.RANK.AVG(Table2[[#This Row],[6M Return vs Nifty Z-Score]],Table2[6M Return vs Nifty Z-Score])</f>
        <v>521</v>
      </c>
      <c r="AU571">
        <f>_xlfn.RANK.AVG(Table2[[#This Row],[Sharpe Ratio Z-Score]],Table2[Sharpe Ratio Z-Score])</f>
        <v>460</v>
      </c>
      <c r="AV571">
        <f>(Table2[[#This Row],[Rank 1Y]]+Table2[[#This Row],[Rank 6M]]+Table2[[#This Row],[Rank Sharpe]])/3</f>
        <v>522.66666666666663</v>
      </c>
    </row>
    <row r="572" spans="1:48" x14ac:dyDescent="0.3">
      <c r="A572" t="s">
        <v>174</v>
      </c>
      <c r="B572" t="s">
        <v>175</v>
      </c>
      <c r="C572" t="s">
        <v>10252</v>
      </c>
      <c r="D572" t="s">
        <v>37</v>
      </c>
      <c r="E572">
        <v>153455.36364768</v>
      </c>
      <c r="F572">
        <v>713.6</v>
      </c>
      <c r="G572">
        <v>-15.7200858022604</v>
      </c>
      <c r="H572">
        <f>(Table2[[#This Row],[1Y Return vs Nifty]]-AVERAGE(Table2[1Y Return vs Nifty]))/_xlfn.STDEV.P(Table2[1Y Return vs Nifty])</f>
        <v>-0.74758129835018661</v>
      </c>
      <c r="I572">
        <v>17.156420539905799</v>
      </c>
      <c r="J572">
        <f>(Table2[[#This Row],[1M Return vs Nifty]]-AVERAGE(Table2[1M Return vs Nifty]))/_xlfn.STDEV.P(Table2[1M Return vs Nifty])</f>
        <v>1.4954176044586118</v>
      </c>
      <c r="K572">
        <v>6.2754355341780199</v>
      </c>
      <c r="L572">
        <f>(Table2[[#This Row],[6M Return vs Nifty]]-AVERAGE(Table2[6M Return vs Nifty]))/_xlfn.STDEV.P(Table2[6M Return vs Nifty])</f>
        <v>2.5204368995844051E-2</v>
      </c>
      <c r="M572">
        <v>4.6781412670952198</v>
      </c>
      <c r="N572">
        <f>(Table2[[#This Row],[1W Return vs Nifty]]-AVERAGE(Table2[1W Return vs Nifty]))/_xlfn.STDEV.P(Table2[1W Return vs Nifty])</f>
        <v>0.74760680431927307</v>
      </c>
      <c r="O572">
        <v>661.16</v>
      </c>
      <c r="P572">
        <v>626.40923551816502</v>
      </c>
      <c r="Q572">
        <v>609.52201299653302</v>
      </c>
      <c r="R572">
        <v>83.763314950551703</v>
      </c>
      <c r="S572" s="2">
        <f>(Table2[[#This Row],[Close Price]]-Table2[[#This Row],[20D EMA]])/Table2[[#This Row],[20D EMA]]</f>
        <v>7.9315143081856221E-2</v>
      </c>
      <c r="T572" s="2">
        <f>(Table2[[#This Row],[Close Price]]-Table2[[#This Row],[50D EMA]])/Table2[[#This Row],[50D EMA]]</f>
        <v>0.13919137767774273</v>
      </c>
      <c r="U572" s="2">
        <f>(Table2[[#This Row],[Close Price]]-Table2[[#This Row],[200D EMA]])/Table2[[#This Row],[200D EMA]]</f>
        <v>0.17075345071099016</v>
      </c>
      <c r="V572">
        <v>1.0607350515629499</v>
      </c>
      <c r="W572">
        <v>699.05</v>
      </c>
      <c r="X572">
        <v>710.75</v>
      </c>
      <c r="Y572">
        <v>683.9</v>
      </c>
      <c r="Z572">
        <v>722.5</v>
      </c>
      <c r="AA572">
        <v>710.05</v>
      </c>
      <c r="AB572">
        <v>722.5</v>
      </c>
      <c r="AC572" s="2">
        <f>(Table2[[#This Row],[Close Price]]/Table2[[#This Row],[Day Low]])-1</f>
        <v>2.0813961805307368E-2</v>
      </c>
      <c r="AD572" s="2">
        <f>(Table2[[#This Row],[Day High]]/Table2[[#This Row],[Close Price]])-1</f>
        <v>-3.9938340807175177E-3</v>
      </c>
      <c r="AE572" s="2">
        <f>(Table2[[#This Row],[Close Price]]/Table2[[#This Row],[Current Week Low]])-1</f>
        <v>4.3427401666910503E-2</v>
      </c>
      <c r="AF572" s="2">
        <f>(Table2[[#This Row],[Current Week High]]/Table2[[#This Row],[Close Price]])-1</f>
        <v>1.2471973094170474E-2</v>
      </c>
      <c r="AG572" s="2">
        <f>(Table2[[#This Row],[Close Price]]/Table2[[#This Row],[Current Month Low]])-1</f>
        <v>4.9996479121190429E-3</v>
      </c>
      <c r="AH572" s="2">
        <f>(Table2[[#This Row],[Current Month High]]/Table2[[#This Row],[Close Price]])-1</f>
        <v>1.2471973094170474E-2</v>
      </c>
      <c r="AI572">
        <v>1.2471973094170401</v>
      </c>
      <c r="AJ572">
        <v>39.538521705123102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0.15</v>
      </c>
      <c r="AM572" t="s">
        <v>10296</v>
      </c>
      <c r="AN572">
        <v>11.84</v>
      </c>
      <c r="AO572" t="s">
        <v>10296</v>
      </c>
      <c r="AP572">
        <v>-5.5554310355610002E-2</v>
      </c>
      <c r="AQ572">
        <f>(Table2[[#This Row],[Sharpe Ratio]]-AVERAGE(Table2[Sharpe Ratio]))/_xlfn.STDEV.P(Table2[Sharpe Ratio])</f>
        <v>-1.2892589052507846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0.2313885741727576</v>
      </c>
      <c r="AS572">
        <f>_xlfn.RANK.AVG(Table2[[#This Row],[1Y Return vs Nifty Z-Score]],Table2[1Y Return vs Nifty Z-Score])</f>
        <v>594</v>
      </c>
      <c r="AT572">
        <f>_xlfn.RANK.AVG(Table2[[#This Row],[6M Return vs Nifty Z-Score]],Table2[6M Return vs Nifty Z-Score])</f>
        <v>314</v>
      </c>
      <c r="AU572">
        <f>_xlfn.RANK.AVG(Table2[[#This Row],[Sharpe Ratio Z-Score]],Table2[Sharpe Ratio Z-Score])</f>
        <v>662</v>
      </c>
      <c r="AV572">
        <f>(Table2[[#This Row],[Rank 1Y]]+Table2[[#This Row],[Rank 6M]]+Table2[[#This Row],[Rank Sharpe]])/3</f>
        <v>523.33333333333337</v>
      </c>
    </row>
    <row r="573" spans="1:48" x14ac:dyDescent="0.3">
      <c r="A573" t="s">
        <v>1588</v>
      </c>
      <c r="B573" t="s">
        <v>1589</v>
      </c>
      <c r="C573" t="s">
        <v>10265</v>
      </c>
      <c r="D573" t="s">
        <v>289</v>
      </c>
      <c r="E573">
        <v>5710.4555212799996</v>
      </c>
      <c r="F573">
        <v>777.6</v>
      </c>
      <c r="G573">
        <v>-10.79581868336</v>
      </c>
      <c r="H573">
        <f>(Table2[[#This Row],[1Y Return vs Nifty]]-AVERAGE(Table2[1Y Return vs Nifty]))/_xlfn.STDEV.P(Table2[1Y Return vs Nifty])</f>
        <v>-0.67845642931044403</v>
      </c>
      <c r="I573">
        <v>-0.72883181023139398</v>
      </c>
      <c r="J573">
        <f>(Table2[[#This Row],[1M Return vs Nifty]]-AVERAGE(Table2[1M Return vs Nifty]))/_xlfn.STDEV.P(Table2[1M Return vs Nifty])</f>
        <v>-0.27258957803758022</v>
      </c>
      <c r="K573">
        <v>-17.845853377703001</v>
      </c>
      <c r="L573">
        <f>(Table2[[#This Row],[6M Return vs Nifty]]-AVERAGE(Table2[6M Return vs Nifty]))/_xlfn.STDEV.P(Table2[6M Return vs Nifty])</f>
        <v>-0.80314226904002783</v>
      </c>
      <c r="M573">
        <v>-0.27265805721652497</v>
      </c>
      <c r="N573">
        <f>(Table2[[#This Row],[1W Return vs Nifty]]-AVERAGE(Table2[1W Return vs Nifty]))/_xlfn.STDEV.P(Table2[1W Return vs Nifty])</f>
        <v>-0.31017676617872419</v>
      </c>
      <c r="O573">
        <v>784.18</v>
      </c>
      <c r="P573">
        <v>779.93691193075597</v>
      </c>
      <c r="Q573">
        <v>762.72636481421102</v>
      </c>
      <c r="R573">
        <v>41.019045390509802</v>
      </c>
      <c r="S573" s="2">
        <f>(Table2[[#This Row],[Close Price]]-Table2[[#This Row],[20D EMA]])/Table2[[#This Row],[20D EMA]]</f>
        <v>-8.3909306536763591E-3</v>
      </c>
      <c r="T573" s="2">
        <f>(Table2[[#This Row],[Close Price]]-Table2[[#This Row],[50D EMA]])/Table2[[#This Row],[50D EMA]]</f>
        <v>-2.9962832826707152E-3</v>
      </c>
      <c r="U573" s="2">
        <f>(Table2[[#This Row],[Close Price]]-Table2[[#This Row],[200D EMA]])/Table2[[#This Row],[200D EMA]]</f>
        <v>1.9500617615875911E-2</v>
      </c>
      <c r="V573">
        <v>1.24393343598284</v>
      </c>
      <c r="W573">
        <v>770</v>
      </c>
      <c r="X573">
        <v>786</v>
      </c>
      <c r="Y573">
        <v>775</v>
      </c>
      <c r="Z573">
        <v>810</v>
      </c>
      <c r="AA573">
        <v>775</v>
      </c>
      <c r="AB573">
        <v>801</v>
      </c>
      <c r="AC573" s="2">
        <f>(Table2[[#This Row],[Close Price]]/Table2[[#This Row],[Day Low]])-1</f>
        <v>9.8701298701298068E-3</v>
      </c>
      <c r="AD573" s="2">
        <f>(Table2[[#This Row],[Day High]]/Table2[[#This Row],[Close Price]])-1</f>
        <v>1.0802469135802406E-2</v>
      </c>
      <c r="AE573" s="2">
        <f>(Table2[[#This Row],[Close Price]]/Table2[[#This Row],[Current Week Low]])-1</f>
        <v>3.3548387096773435E-3</v>
      </c>
      <c r="AF573" s="2">
        <f>(Table2[[#This Row],[Current Week High]]/Table2[[#This Row],[Close Price]])-1</f>
        <v>4.1666666666666741E-2</v>
      </c>
      <c r="AG573" s="2">
        <f>(Table2[[#This Row],[Close Price]]/Table2[[#This Row],[Current Month Low]])-1</f>
        <v>3.3548387096773435E-3</v>
      </c>
      <c r="AH573" s="2">
        <f>(Table2[[#This Row],[Current Month High]]/Table2[[#This Row],[Close Price]])-1</f>
        <v>3.009259259259256E-2</v>
      </c>
      <c r="AI573">
        <v>11.7283950617283</v>
      </c>
      <c r="AJ573">
        <v>24.815409309791299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</v>
      </c>
      <c r="AM573" t="s">
        <v>10295</v>
      </c>
      <c r="AN573">
        <v>0</v>
      </c>
      <c r="AO573" t="s">
        <v>10297</v>
      </c>
      <c r="AP573">
        <v>2.9542247851126E-2</v>
      </c>
      <c r="AQ573">
        <f>(Table2[[#This Row],[Sharpe Ratio]]-AVERAGE(Table2[Sharpe Ratio]))/_xlfn.STDEV.P(Table2[Sharpe Ratio])</f>
        <v>-0.305464123609126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-2.3698291661759026</v>
      </c>
      <c r="AS573">
        <f>_xlfn.RANK.AVG(Table2[[#This Row],[1Y Return vs Nifty Z-Score]],Table2[1Y Return vs Nifty Z-Score])</f>
        <v>570</v>
      </c>
      <c r="AT573">
        <f>_xlfn.RANK.AVG(Table2[[#This Row],[6M Return vs Nifty Z-Score]],Table2[6M Return vs Nifty Z-Score])</f>
        <v>590</v>
      </c>
      <c r="AU573">
        <f>_xlfn.RANK.AVG(Table2[[#This Row],[Sharpe Ratio Z-Score]],Table2[Sharpe Ratio Z-Score])</f>
        <v>420</v>
      </c>
      <c r="AV573">
        <f>(Table2[[#This Row],[Rank 1Y]]+Table2[[#This Row],[Rank 6M]]+Table2[[#This Row],[Rank Sharpe]])/3</f>
        <v>526.66666666666663</v>
      </c>
    </row>
    <row r="574" spans="1:48" x14ac:dyDescent="0.3">
      <c r="A574" t="s">
        <v>840</v>
      </c>
      <c r="B574" t="s">
        <v>841</v>
      </c>
      <c r="C574" t="s">
        <v>10252</v>
      </c>
      <c r="D574" t="s">
        <v>59</v>
      </c>
      <c r="E574">
        <v>18606.521068459999</v>
      </c>
      <c r="F574">
        <v>225.55</v>
      </c>
      <c r="G574">
        <v>-13.3158276344036</v>
      </c>
      <c r="H574">
        <f>(Table2[[#This Row],[1Y Return vs Nifty]]-AVERAGE(Table2[1Y Return vs Nifty]))/_xlfn.STDEV.P(Table2[1Y Return vs Nifty])</f>
        <v>-0.71383129515622012</v>
      </c>
      <c r="I574">
        <v>-7.8085153157250202</v>
      </c>
      <c r="J574">
        <f>(Table2[[#This Row],[1M Return vs Nifty]]-AVERAGE(Table2[1M Return vs Nifty]))/_xlfn.STDEV.P(Table2[1M Return vs Nifty])</f>
        <v>-0.97243607963958512</v>
      </c>
      <c r="K574">
        <v>-21.9529863626977</v>
      </c>
      <c r="L574">
        <f>(Table2[[#This Row],[6M Return vs Nifty]]-AVERAGE(Table2[6M Return vs Nifty]))/_xlfn.STDEV.P(Table2[6M Return vs Nifty])</f>
        <v>-0.94418488962780511</v>
      </c>
      <c r="M574">
        <v>-3.4963024906440499</v>
      </c>
      <c r="N574">
        <f>(Table2[[#This Row],[1W Return vs Nifty]]-AVERAGE(Table2[1W Return vs Nifty]))/_xlfn.STDEV.P(Table2[1W Return vs Nifty])</f>
        <v>-0.99893789250068532</v>
      </c>
      <c r="O574">
        <v>214.41</v>
      </c>
      <c r="P574">
        <v>216.37333193385101</v>
      </c>
      <c r="Q574">
        <v>212.74214141599501</v>
      </c>
      <c r="R574">
        <v>73.273341030968496</v>
      </c>
      <c r="S574" s="2">
        <f>(Table2[[#This Row],[Close Price]]-Table2[[#This Row],[20D EMA]])/Table2[[#This Row],[20D EMA]]</f>
        <v>5.1956531878177392E-2</v>
      </c>
      <c r="T574" s="2">
        <f>(Table2[[#This Row],[Close Price]]-Table2[[#This Row],[50D EMA]])/Table2[[#This Row],[50D EMA]]</f>
        <v>4.2411271223361614E-2</v>
      </c>
      <c r="U574" s="2">
        <f>(Table2[[#This Row],[Close Price]]-Table2[[#This Row],[200D EMA]])/Table2[[#This Row],[200D EMA]]</f>
        <v>6.0203674263861882E-2</v>
      </c>
      <c r="V574">
        <v>0.70389615021216501</v>
      </c>
      <c r="W574">
        <v>214.75</v>
      </c>
      <c r="X574">
        <v>220.9</v>
      </c>
      <c r="Y574">
        <v>208.7</v>
      </c>
      <c r="Z574">
        <v>228.5</v>
      </c>
      <c r="AA574">
        <v>209.22</v>
      </c>
      <c r="AB574">
        <v>228.5</v>
      </c>
      <c r="AC574" s="2">
        <f>(Table2[[#This Row],[Close Price]]/Table2[[#This Row],[Day Low]])-1</f>
        <v>5.0291036088474961E-2</v>
      </c>
      <c r="AD574" s="2">
        <f>(Table2[[#This Row],[Day High]]/Table2[[#This Row],[Close Price]])-1</f>
        <v>-2.0616271336732495E-2</v>
      </c>
      <c r="AE574" s="2">
        <f>(Table2[[#This Row],[Close Price]]/Table2[[#This Row],[Current Week Low]])-1</f>
        <v>8.0737901293723269E-2</v>
      </c>
      <c r="AF574" s="2">
        <f>(Table2[[#This Row],[Current Week High]]/Table2[[#This Row],[Close Price]])-1</f>
        <v>1.3079139880292523E-2</v>
      </c>
      <c r="AG574" s="2">
        <f>(Table2[[#This Row],[Close Price]]/Table2[[#This Row],[Current Month Low]])-1</f>
        <v>7.8051811490297274E-2</v>
      </c>
      <c r="AH574" s="2">
        <f>(Table2[[#This Row],[Current Month High]]/Table2[[#This Row],[Close Price]])-1</f>
        <v>1.3079139880292523E-2</v>
      </c>
      <c r="AI574">
        <v>28.242074927953801</v>
      </c>
      <c r="AJ574">
        <v>23.234530801803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10295</v>
      </c>
      <c r="AN574">
        <v>2.59</v>
      </c>
      <c r="AO574" t="s">
        <v>10296</v>
      </c>
      <c r="AP574">
        <v>4.3433392623291003E-2</v>
      </c>
      <c r="AQ574">
        <f>(Table2[[#This Row],[Sharpe Ratio]]-AVERAGE(Table2[Sharpe Ratio]))/_xlfn.STDEV.P(Table2[Sharpe Ratio])</f>
        <v>-0.14486966449264704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579</v>
      </c>
      <c r="AT574">
        <f>_xlfn.RANK.AVG(Table2[[#This Row],[6M Return vs Nifty Z-Score]],Table2[6M Return vs Nifty Z-Score])</f>
        <v>628</v>
      </c>
      <c r="AU574">
        <f>_xlfn.RANK.AVG(Table2[[#This Row],[Sharpe Ratio Z-Score]],Table2[Sharpe Ratio Z-Score])</f>
        <v>379</v>
      </c>
      <c r="AV574">
        <f>(Table2[[#This Row],[Rank 1Y]]+Table2[[#This Row],[Rank 6M]]+Table2[[#This Row],[Rank Sharpe]])/3</f>
        <v>528.66666666666663</v>
      </c>
    </row>
    <row r="575" spans="1:48" x14ac:dyDescent="0.3">
      <c r="A575" t="s">
        <v>926</v>
      </c>
      <c r="B575" t="s">
        <v>927</v>
      </c>
      <c r="C575" t="s">
        <v>10260</v>
      </c>
      <c r="D575" t="s">
        <v>928</v>
      </c>
      <c r="E575">
        <v>15895.037731091999</v>
      </c>
      <c r="F575">
        <v>203.32</v>
      </c>
      <c r="G575">
        <v>-15.7605013203247</v>
      </c>
      <c r="H575">
        <f>(Table2[[#This Row],[1Y Return vs Nifty]]-AVERAGE(Table2[1Y Return vs Nifty]))/_xlfn.STDEV.P(Table2[1Y Return vs Nifty])</f>
        <v>-0.74814863503723295</v>
      </c>
      <c r="I575">
        <v>-5.1949448372283697</v>
      </c>
      <c r="J575">
        <f>(Table2[[#This Row],[1M Return vs Nifty]]-AVERAGE(Table2[1M Return vs Nifty]))/_xlfn.STDEV.P(Table2[1M Return vs Nifty])</f>
        <v>-0.7140773331438085</v>
      </c>
      <c r="K575">
        <v>-2.4409606954508201</v>
      </c>
      <c r="L575">
        <f>(Table2[[#This Row],[6M Return vs Nifty]]-AVERAGE(Table2[6M Return vs Nifty]))/_xlfn.STDEV.P(Table2[6M Return vs Nifty])</f>
        <v>-0.27412447445767746</v>
      </c>
      <c r="M575">
        <v>-0.33830997119376399</v>
      </c>
      <c r="N575">
        <f>(Table2[[#This Row],[1W Return vs Nifty]]-AVERAGE(Table2[1W Return vs Nifty]))/_xlfn.STDEV.P(Table2[1W Return vs Nifty])</f>
        <v>-0.32420389824926632</v>
      </c>
      <c r="O575">
        <v>209.78</v>
      </c>
      <c r="P575">
        <v>210.54331060664299</v>
      </c>
      <c r="Q575">
        <v>197.85883918215501</v>
      </c>
      <c r="R575">
        <v>35.267305175452798</v>
      </c>
      <c r="S575" s="2">
        <f>(Table2[[#This Row],[Close Price]]-Table2[[#This Row],[20D EMA]])/Table2[[#This Row],[20D EMA]]</f>
        <v>-3.0794165316045417E-2</v>
      </c>
      <c r="T575" s="2">
        <f>(Table2[[#This Row],[Close Price]]-Table2[[#This Row],[50D EMA]])/Table2[[#This Row],[50D EMA]]</f>
        <v>-3.4307955858727195E-2</v>
      </c>
      <c r="U575" s="2">
        <f>(Table2[[#This Row],[Close Price]]-Table2[[#This Row],[200D EMA]])/Table2[[#This Row],[200D EMA]]</f>
        <v>2.7601298180149888E-2</v>
      </c>
      <c r="V575">
        <v>0.82208515847713903</v>
      </c>
      <c r="W575">
        <v>202</v>
      </c>
      <c r="X575">
        <v>206.19</v>
      </c>
      <c r="Y575">
        <v>202.05</v>
      </c>
      <c r="Z575">
        <v>219.49</v>
      </c>
      <c r="AA575">
        <v>202.05</v>
      </c>
      <c r="AB575">
        <v>209.96</v>
      </c>
      <c r="AC575" s="2">
        <f>(Table2[[#This Row],[Close Price]]/Table2[[#This Row],[Day Low]])-1</f>
        <v>6.5346534653465405E-3</v>
      </c>
      <c r="AD575" s="2">
        <f>(Table2[[#This Row],[Day High]]/Table2[[#This Row],[Close Price]])-1</f>
        <v>1.41156797167028E-2</v>
      </c>
      <c r="AE575" s="2">
        <f>(Table2[[#This Row],[Close Price]]/Table2[[#This Row],[Current Week Low]])-1</f>
        <v>6.2855728780004672E-3</v>
      </c>
      <c r="AF575" s="2">
        <f>(Table2[[#This Row],[Current Week High]]/Table2[[#This Row],[Close Price]])-1</f>
        <v>7.9529805233130135E-2</v>
      </c>
      <c r="AG575" s="2">
        <f>(Table2[[#This Row],[Close Price]]/Table2[[#This Row],[Current Month Low]])-1</f>
        <v>6.2855728780004672E-3</v>
      </c>
      <c r="AH575" s="2">
        <f>(Table2[[#This Row],[Current Month High]]/Table2[[#This Row],[Close Price]])-1</f>
        <v>3.2657879205193918E-2</v>
      </c>
      <c r="AI575">
        <v>16.835530198701498</v>
      </c>
      <c r="AJ575">
        <v>49.280469897209997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-0.15</v>
      </c>
      <c r="AM575" t="s">
        <v>10295</v>
      </c>
      <c r="AN575">
        <v>-2.33</v>
      </c>
      <c r="AO575" t="s">
        <v>10295</v>
      </c>
      <c r="AP575">
        <v>-1.0076082994528999E-2</v>
      </c>
      <c r="AQ575">
        <f>(Table2[[#This Row],[Sharpe Ratio]]-AVERAGE(Table2[Sharpe Ratio]))/_xlfn.STDEV.P(Table2[Sharpe Ratio])</f>
        <v>-0.76348860737987967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595</v>
      </c>
      <c r="AT575">
        <f>_xlfn.RANK.AVG(Table2[[#This Row],[6M Return vs Nifty Z-Score]],Table2[6M Return vs Nifty Z-Score])</f>
        <v>417</v>
      </c>
      <c r="AU575">
        <f>_xlfn.RANK.AVG(Table2[[#This Row],[Sharpe Ratio Z-Score]],Table2[Sharpe Ratio Z-Score])</f>
        <v>576</v>
      </c>
      <c r="AV575">
        <f>(Table2[[#This Row],[Rank 1Y]]+Table2[[#This Row],[Rank 6M]]+Table2[[#This Row],[Rank Sharpe]])/3</f>
        <v>529.33333333333337</v>
      </c>
    </row>
    <row r="576" spans="1:48" x14ac:dyDescent="0.3">
      <c r="A576" t="s">
        <v>642</v>
      </c>
      <c r="B576" t="s">
        <v>643</v>
      </c>
      <c r="C576" t="s">
        <v>10265</v>
      </c>
      <c r="D576" t="s">
        <v>170</v>
      </c>
      <c r="E576">
        <v>28118.724184250001</v>
      </c>
      <c r="F576">
        <v>1103.75</v>
      </c>
      <c r="G576">
        <v>-23.867649599424599</v>
      </c>
      <c r="H576">
        <f>(Table2[[#This Row],[1Y Return vs Nifty]]-AVERAGE(Table2[1Y Return vs Nifty]))/_xlfn.STDEV.P(Table2[1Y Return vs Nifty])</f>
        <v>-0.86195350174066543</v>
      </c>
      <c r="I576">
        <v>-2.5879679042108301</v>
      </c>
      <c r="J576">
        <f>(Table2[[#This Row],[1M Return vs Nifty]]-AVERAGE(Table2[1M Return vs Nifty]))/_xlfn.STDEV.P(Table2[1M Return vs Nifty])</f>
        <v>-0.45637037704701355</v>
      </c>
      <c r="K576">
        <v>-6.5165922754745003</v>
      </c>
      <c r="L576">
        <f>(Table2[[#This Row],[6M Return vs Nifty]]-AVERAGE(Table2[6M Return vs Nifty]))/_xlfn.STDEV.P(Table2[6M Return vs Nifty])</f>
        <v>-0.41408530862033971</v>
      </c>
      <c r="M576">
        <v>4.3459653274256</v>
      </c>
      <c r="N576">
        <f>(Table2[[#This Row],[1W Return vs Nifty]]-AVERAGE(Table2[1W Return vs Nifty]))/_xlfn.STDEV.P(Table2[1W Return vs Nifty])</f>
        <v>0.67663437573147034</v>
      </c>
      <c r="O576">
        <v>1082.4000000000001</v>
      </c>
      <c r="P576">
        <v>1082.6823294529499</v>
      </c>
      <c r="Q576">
        <v>1059.8380007452599</v>
      </c>
      <c r="R576">
        <v>61.243190555255097</v>
      </c>
      <c r="S576" s="2">
        <f>(Table2[[#This Row],[Close Price]]-Table2[[#This Row],[20D EMA]])/Table2[[#This Row],[20D EMA]]</f>
        <v>1.9724685883222383E-2</v>
      </c>
      <c r="T576" s="2">
        <f>(Table2[[#This Row],[Close Price]]-Table2[[#This Row],[50D EMA]])/Table2[[#This Row],[50D EMA]]</f>
        <v>1.94587738008941E-2</v>
      </c>
      <c r="U576" s="2">
        <f>(Table2[[#This Row],[Close Price]]-Table2[[#This Row],[200D EMA]])/Table2[[#This Row],[200D EMA]]</f>
        <v>4.1432746536604559E-2</v>
      </c>
      <c r="V576">
        <v>0.78930689635116202</v>
      </c>
      <c r="W576">
        <v>1084.9000000000001</v>
      </c>
      <c r="X576">
        <v>1100.2</v>
      </c>
      <c r="Y576">
        <v>1076.05</v>
      </c>
      <c r="Z576">
        <v>1133</v>
      </c>
      <c r="AA576">
        <v>1095.2</v>
      </c>
      <c r="AB576">
        <v>1133</v>
      </c>
      <c r="AC576" s="2">
        <f>(Table2[[#This Row],[Close Price]]/Table2[[#This Row],[Day Low]])-1</f>
        <v>1.7374873260208146E-2</v>
      </c>
      <c r="AD576" s="2">
        <f>(Table2[[#This Row],[Day High]]/Table2[[#This Row],[Close Price]])-1</f>
        <v>-3.2163080407701106E-3</v>
      </c>
      <c r="AE576" s="2">
        <f>(Table2[[#This Row],[Close Price]]/Table2[[#This Row],[Current Week Low]])-1</f>
        <v>2.5742298220343018E-2</v>
      </c>
      <c r="AF576" s="2">
        <f>(Table2[[#This Row],[Current Week High]]/Table2[[#This Row],[Close Price]])-1</f>
        <v>2.6500566251415725E-2</v>
      </c>
      <c r="AG576" s="2">
        <f>(Table2[[#This Row],[Close Price]]/Table2[[#This Row],[Current Month Low]])-1</f>
        <v>7.8067932797662998E-3</v>
      </c>
      <c r="AH576" s="2">
        <f>(Table2[[#This Row],[Current Month High]]/Table2[[#This Row],[Close Price]])-1</f>
        <v>2.6500566251415725E-2</v>
      </c>
      <c r="AI576">
        <v>22.2197055492638</v>
      </c>
      <c r="AJ576">
        <v>18.301178992497299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-7.0000000000000007E-2</v>
      </c>
      <c r="AM576" t="s">
        <v>10295</v>
      </c>
      <c r="AN576">
        <v>3.5</v>
      </c>
      <c r="AO576" t="s">
        <v>10296</v>
      </c>
      <c r="AP576">
        <v>8.0996326109320001E-3</v>
      </c>
      <c r="AQ576">
        <f>(Table2[[#This Row],[Sharpe Ratio]]-AVERAGE(Table2[Sharpe Ratio]))/_xlfn.STDEV.P(Table2[Sharpe Ratio])</f>
        <v>-0.55336055353057634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634</v>
      </c>
      <c r="AT576">
        <f>_xlfn.RANK.AVG(Table2[[#This Row],[6M Return vs Nifty Z-Score]],Table2[6M Return vs Nifty Z-Score])</f>
        <v>468</v>
      </c>
      <c r="AU576">
        <f>_xlfn.RANK.AVG(Table2[[#This Row],[Sharpe Ratio Z-Score]],Table2[Sharpe Ratio Z-Score])</f>
        <v>489</v>
      </c>
      <c r="AV576">
        <f>(Table2[[#This Row],[Rank 1Y]]+Table2[[#This Row],[Rank 6M]]+Table2[[#This Row],[Rank Sharpe]])/3</f>
        <v>530.33333333333337</v>
      </c>
    </row>
    <row r="577" spans="1:48" x14ac:dyDescent="0.3">
      <c r="A577" t="s">
        <v>705</v>
      </c>
      <c r="B577" t="s">
        <v>706</v>
      </c>
      <c r="C577" t="s">
        <v>10257</v>
      </c>
      <c r="D577" t="s">
        <v>62</v>
      </c>
      <c r="E577">
        <v>24356.52200995</v>
      </c>
      <c r="F577">
        <v>451.75</v>
      </c>
      <c r="G577">
        <v>-0.66153811830454801</v>
      </c>
      <c r="H577">
        <f>(Table2[[#This Row],[1Y Return vs Nifty]]-AVERAGE(Table2[1Y Return vs Nifty]))/_xlfn.STDEV.P(Table2[1Y Return vs Nifty])</f>
        <v>-0.53619549992611426</v>
      </c>
      <c r="I577">
        <v>5.0053710606371196</v>
      </c>
      <c r="J577">
        <f>(Table2[[#This Row],[1M Return vs Nifty]]-AVERAGE(Table2[1M Return vs Nifty]))/_xlfn.STDEV.P(Table2[1M Return vs Nifty])</f>
        <v>0.29425240233336214</v>
      </c>
      <c r="K577">
        <v>0.78536957199625002</v>
      </c>
      <c r="L577">
        <f>(Table2[[#This Row],[6M Return vs Nifty]]-AVERAGE(Table2[6M Return vs Nifty]))/_xlfn.STDEV.P(Table2[6M Return vs Nifty])</f>
        <v>-0.16332940707979798</v>
      </c>
      <c r="M577">
        <v>5.1462917550977298</v>
      </c>
      <c r="N577">
        <f>(Table2[[#This Row],[1W Return vs Nifty]]-AVERAGE(Table2[1W Return vs Nifty]))/_xlfn.STDEV.P(Table2[1W Return vs Nifty])</f>
        <v>0.84763143918942463</v>
      </c>
      <c r="O577">
        <v>450.24</v>
      </c>
      <c r="P577">
        <v>444.37908533435302</v>
      </c>
      <c r="Q577">
        <v>420.32132182866599</v>
      </c>
      <c r="R577">
        <v>50.6582602805805</v>
      </c>
      <c r="S577" s="2">
        <f>(Table2[[#This Row],[Close Price]]-Table2[[#This Row],[20D EMA]])/Table2[[#This Row],[20D EMA]]</f>
        <v>3.3537668798862626E-3</v>
      </c>
      <c r="T577" s="2">
        <f>(Table2[[#This Row],[Close Price]]-Table2[[#This Row],[50D EMA]])/Table2[[#This Row],[50D EMA]]</f>
        <v>1.6586997248308987E-2</v>
      </c>
      <c r="U577" s="2">
        <f>(Table2[[#This Row],[Close Price]]-Table2[[#This Row],[200D EMA]])/Table2[[#This Row],[200D EMA]]</f>
        <v>7.4772980905653819E-2</v>
      </c>
      <c r="V577">
        <v>1.5892489624295401</v>
      </c>
      <c r="W577">
        <v>437</v>
      </c>
      <c r="X577">
        <v>453.6</v>
      </c>
      <c r="Y577">
        <v>445.1</v>
      </c>
      <c r="Z577">
        <v>467.9</v>
      </c>
      <c r="AA577">
        <v>448.35</v>
      </c>
      <c r="AB577">
        <v>466.1</v>
      </c>
      <c r="AC577" s="2">
        <f>(Table2[[#This Row],[Close Price]]/Table2[[#This Row],[Day Low]])-1</f>
        <v>3.3752860411899288E-2</v>
      </c>
      <c r="AD577" s="2">
        <f>(Table2[[#This Row],[Day High]]/Table2[[#This Row],[Close Price]])-1</f>
        <v>4.095185390149414E-3</v>
      </c>
      <c r="AE577" s="2">
        <f>(Table2[[#This Row],[Close Price]]/Table2[[#This Row],[Current Week Low]])-1</f>
        <v>1.4940462817344402E-2</v>
      </c>
      <c r="AF577" s="2">
        <f>(Table2[[#This Row],[Current Week High]]/Table2[[#This Row],[Close Price]])-1</f>
        <v>3.5749861649142067E-2</v>
      </c>
      <c r="AG577" s="2">
        <f>(Table2[[#This Row],[Close Price]]/Table2[[#This Row],[Current Month Low]])-1</f>
        <v>7.5833612133378026E-3</v>
      </c>
      <c r="AH577" s="2">
        <f>(Table2[[#This Row],[Current Month High]]/Table2[[#This Row],[Close Price]])-1</f>
        <v>3.1765356945213208E-2</v>
      </c>
      <c r="AI577">
        <v>7.2053126729385797</v>
      </c>
      <c r="AJ577">
        <v>29.293073840870001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</v>
      </c>
      <c r="AM577" t="s">
        <v>10295</v>
      </c>
      <c r="AN577">
        <v>-3.1</v>
      </c>
      <c r="AO577" t="s">
        <v>10295</v>
      </c>
      <c r="AP577">
        <v>-0.103971741023239</v>
      </c>
      <c r="AQ577">
        <f>(Table2[[#This Row],[Sharpe Ratio]]-AVERAGE(Table2[Sharpe Ratio]))/_xlfn.STDEV.P(Table2[Sharpe Ratio])</f>
        <v>-1.8490091070813885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-1.4066501725645137</v>
      </c>
      <c r="AS577">
        <f>_xlfn.RANK.AVG(Table2[[#This Row],[1Y Return vs Nifty Z-Score]],Table2[1Y Return vs Nifty Z-Score])</f>
        <v>500</v>
      </c>
      <c r="AT577">
        <f>_xlfn.RANK.AVG(Table2[[#This Row],[6M Return vs Nifty Z-Score]],Table2[6M Return vs Nifty Z-Score])</f>
        <v>375</v>
      </c>
      <c r="AU577">
        <f>_xlfn.RANK.AVG(Table2[[#This Row],[Sharpe Ratio Z-Score]],Table2[Sharpe Ratio Z-Score])</f>
        <v>717</v>
      </c>
      <c r="AV577">
        <f>(Table2[[#This Row],[Rank 1Y]]+Table2[[#This Row],[Rank 6M]]+Table2[[#This Row],[Rank Sharpe]])/3</f>
        <v>530.66666666666663</v>
      </c>
    </row>
    <row r="578" spans="1:48" x14ac:dyDescent="0.3">
      <c r="A578" t="s">
        <v>724</v>
      </c>
      <c r="B578" t="s">
        <v>725</v>
      </c>
      <c r="C578" t="s">
        <v>10265</v>
      </c>
      <c r="D578" t="s">
        <v>170</v>
      </c>
      <c r="E578">
        <v>23095.879127299999</v>
      </c>
      <c r="F578">
        <v>7844.6</v>
      </c>
      <c r="G578">
        <v>-17.945896643015399</v>
      </c>
      <c r="H578">
        <f>(Table2[[#This Row],[1Y Return vs Nifty]]-AVERAGE(Table2[1Y Return vs Nifty]))/_xlfn.STDEV.P(Table2[1Y Return vs Nifty])</f>
        <v>-0.77882633018119451</v>
      </c>
      <c r="I578">
        <v>18.5413805140251</v>
      </c>
      <c r="J578">
        <f>(Table2[[#This Row],[1M Return vs Nifty]]-AVERAGE(Table2[1M Return vs Nifty]))/_xlfn.STDEV.P(Table2[1M Return vs Nifty])</f>
        <v>1.6323247687399078</v>
      </c>
      <c r="K578">
        <v>9.3204726225244592</v>
      </c>
      <c r="L578">
        <f>(Table2[[#This Row],[6M Return vs Nifty]]-AVERAGE(Table2[6M Return vs Nifty]))/_xlfn.STDEV.P(Table2[6M Return vs Nifty])</f>
        <v>0.12977366643433719</v>
      </c>
      <c r="M578">
        <v>8.8285619071357093</v>
      </c>
      <c r="N578">
        <f>(Table2[[#This Row],[1W Return vs Nifty]]-AVERAGE(Table2[1W Return vs Nifty]))/_xlfn.STDEV.P(Table2[1W Return vs Nifty])</f>
        <v>1.6343821462588173</v>
      </c>
      <c r="O578">
        <v>7268.86</v>
      </c>
      <c r="P578">
        <v>6780.2187422972902</v>
      </c>
      <c r="Q578">
        <v>6539.3319876181504</v>
      </c>
      <c r="R578">
        <v>74.114068942601094</v>
      </c>
      <c r="S578" s="2">
        <f>(Table2[[#This Row],[Close Price]]-Table2[[#This Row],[20D EMA]])/Table2[[#This Row],[20D EMA]]</f>
        <v>7.9206367986176751E-2</v>
      </c>
      <c r="T578" s="2">
        <f>(Table2[[#This Row],[Close Price]]-Table2[[#This Row],[50D EMA]])/Table2[[#This Row],[50D EMA]]</f>
        <v>0.15698332135846019</v>
      </c>
      <c r="U578" s="2">
        <f>(Table2[[#This Row],[Close Price]]-Table2[[#This Row],[200D EMA]])/Table2[[#This Row],[200D EMA]]</f>
        <v>0.19960265281733669</v>
      </c>
      <c r="V578">
        <v>2.00021699979462</v>
      </c>
      <c r="W578">
        <v>7704.05</v>
      </c>
      <c r="X578">
        <v>7920</v>
      </c>
      <c r="Y578">
        <v>7687.5</v>
      </c>
      <c r="Z578">
        <v>8023</v>
      </c>
      <c r="AA578">
        <v>7806.05</v>
      </c>
      <c r="AB578">
        <v>7995.95</v>
      </c>
      <c r="AC578" s="2">
        <f>(Table2[[#This Row],[Close Price]]/Table2[[#This Row],[Day Low]])-1</f>
        <v>1.8243651066646827E-2</v>
      </c>
      <c r="AD578" s="2">
        <f>(Table2[[#This Row],[Day High]]/Table2[[#This Row],[Close Price]])-1</f>
        <v>9.6117074165666949E-3</v>
      </c>
      <c r="AE578" s="2">
        <f>(Table2[[#This Row],[Close Price]]/Table2[[#This Row],[Current Week Low]])-1</f>
        <v>2.0435772357723536E-2</v>
      </c>
      <c r="AF578" s="2">
        <f>(Table2[[#This Row],[Current Week High]]/Table2[[#This Row],[Close Price]])-1</f>
        <v>2.2741758662009559E-2</v>
      </c>
      <c r="AG578" s="2">
        <f>(Table2[[#This Row],[Close Price]]/Table2[[#This Row],[Current Month Low]])-1</f>
        <v>4.9384772067819771E-3</v>
      </c>
      <c r="AH578" s="2">
        <f>(Table2[[#This Row],[Current Month High]]/Table2[[#This Row],[Close Price]])-1</f>
        <v>1.9293526757259594E-2</v>
      </c>
      <c r="AI578">
        <v>2.2741758662009501</v>
      </c>
      <c r="AJ578">
        <v>51.590867368136202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0.18</v>
      </c>
      <c r="AM578" t="s">
        <v>10296</v>
      </c>
      <c r="AN578">
        <v>11.27</v>
      </c>
      <c r="AO578" t="s">
        <v>10296</v>
      </c>
      <c r="AP578">
        <v>-9.4349112529420007E-2</v>
      </c>
      <c r="AQ578">
        <f>(Table2[[#This Row],[Sharpe Ratio]]-AVERAGE(Table2[Sharpe Ratio]))/_xlfn.STDEV.P(Table2[Sharpe Ratio])</f>
        <v>-1.7377626372195074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0.87989161403236049</v>
      </c>
      <c r="AS578">
        <f>_xlfn.RANK.AVG(Table2[[#This Row],[1Y Return vs Nifty Z-Score]],Table2[1Y Return vs Nifty Z-Score])</f>
        <v>602</v>
      </c>
      <c r="AT578">
        <f>_xlfn.RANK.AVG(Table2[[#This Row],[6M Return vs Nifty Z-Score]],Table2[6M Return vs Nifty Z-Score])</f>
        <v>281</v>
      </c>
      <c r="AU578">
        <f>_xlfn.RANK.AVG(Table2[[#This Row],[Sharpe Ratio Z-Score]],Table2[Sharpe Ratio Z-Score])</f>
        <v>710</v>
      </c>
      <c r="AV578">
        <f>(Table2[[#This Row],[Rank 1Y]]+Table2[[#This Row],[Rank 6M]]+Table2[[#This Row],[Rank Sharpe]])/3</f>
        <v>531</v>
      </c>
    </row>
    <row r="579" spans="1:48" x14ac:dyDescent="0.3">
      <c r="A579" t="s">
        <v>821</v>
      </c>
      <c r="B579" t="s">
        <v>822</v>
      </c>
      <c r="C579" t="s">
        <v>626</v>
      </c>
      <c r="D579" t="s">
        <v>626</v>
      </c>
      <c r="E579">
        <v>19333.59264486</v>
      </c>
      <c r="F579">
        <v>38.42</v>
      </c>
      <c r="G579">
        <v>-7.7956656503638104</v>
      </c>
      <c r="H579">
        <f>(Table2[[#This Row],[1Y Return vs Nifty]]-AVERAGE(Table2[1Y Return vs Nifty]))/_xlfn.STDEV.P(Table2[1Y Return vs Nifty])</f>
        <v>-0.63634149514916361</v>
      </c>
      <c r="I579">
        <v>-0.94142080164770203</v>
      </c>
      <c r="J579">
        <f>(Table2[[#This Row],[1M Return vs Nifty]]-AVERAGE(Table2[1M Return vs Nifty]))/_xlfn.STDEV.P(Table2[1M Return vs Nifty])</f>
        <v>-0.29360459400635242</v>
      </c>
      <c r="K579">
        <v>-32.5585551873979</v>
      </c>
      <c r="L579">
        <f>(Table2[[#This Row],[6M Return vs Nifty]]-AVERAGE(Table2[6M Return vs Nifty]))/_xlfn.STDEV.P(Table2[6M Return vs Nifty])</f>
        <v>-1.30838960988516</v>
      </c>
      <c r="M579">
        <v>2.2825692905339898</v>
      </c>
      <c r="N579">
        <f>(Table2[[#This Row],[1W Return vs Nifty]]-AVERAGE(Table2[1W Return vs Nifty]))/_xlfn.STDEV.P(Table2[1W Return vs Nifty])</f>
        <v>0.23577093444099717</v>
      </c>
      <c r="O579">
        <v>38.21</v>
      </c>
      <c r="P579">
        <v>38.287718459076501</v>
      </c>
      <c r="Q579">
        <v>38.505787334343701</v>
      </c>
      <c r="R579">
        <v>51.2736767406818</v>
      </c>
      <c r="S579" s="2">
        <f>(Table2[[#This Row],[Close Price]]-Table2[[#This Row],[20D EMA]])/Table2[[#This Row],[20D EMA]]</f>
        <v>5.495943470295756E-3</v>
      </c>
      <c r="T579" s="2">
        <f>(Table2[[#This Row],[Close Price]]-Table2[[#This Row],[50D EMA]])/Table2[[#This Row],[50D EMA]]</f>
        <v>3.4549340166322136E-3</v>
      </c>
      <c r="U579" s="2">
        <f>(Table2[[#This Row],[Close Price]]-Table2[[#This Row],[200D EMA]])/Table2[[#This Row],[200D EMA]]</f>
        <v>-2.2279075505926517E-3</v>
      </c>
      <c r="V579">
        <v>1.77551145439375</v>
      </c>
      <c r="W579">
        <v>37.700000000000003</v>
      </c>
      <c r="X579">
        <v>38.4</v>
      </c>
      <c r="Y579">
        <v>37.97</v>
      </c>
      <c r="Z579">
        <v>41.45</v>
      </c>
      <c r="AA579">
        <v>38.31</v>
      </c>
      <c r="AB579">
        <v>39.68</v>
      </c>
      <c r="AC579" s="2">
        <f>(Table2[[#This Row],[Close Price]]/Table2[[#This Row],[Day Low]])-1</f>
        <v>1.9098143236074172E-2</v>
      </c>
      <c r="AD579" s="2">
        <f>(Table2[[#This Row],[Day High]]/Table2[[#This Row],[Close Price]])-1</f>
        <v>-5.2056220718388335E-4</v>
      </c>
      <c r="AE579" s="2">
        <f>(Table2[[#This Row],[Close Price]]/Table2[[#This Row],[Current Week Low]])-1</f>
        <v>1.1851461680274067E-2</v>
      </c>
      <c r="AF579" s="2">
        <f>(Table2[[#This Row],[Current Week High]]/Table2[[#This Row],[Close Price]])-1</f>
        <v>7.886517438833951E-2</v>
      </c>
      <c r="AG579" s="2">
        <f>(Table2[[#This Row],[Close Price]]/Table2[[#This Row],[Current Month Low]])-1</f>
        <v>2.8713129731141596E-3</v>
      </c>
      <c r="AH579" s="2">
        <f>(Table2[[#This Row],[Current Month High]]/Table2[[#This Row],[Close Price]])-1</f>
        <v>3.2795419052576769E-2</v>
      </c>
      <c r="AI579">
        <v>37.688703800104001</v>
      </c>
      <c r="AJ579">
        <v>21.390205371248001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-0.13</v>
      </c>
      <c r="AM579" t="s">
        <v>10295</v>
      </c>
      <c r="AN579">
        <v>1.99</v>
      </c>
      <c r="AO579" t="s">
        <v>10296</v>
      </c>
      <c r="AP579">
        <v>5.3797782632229001E-2</v>
      </c>
      <c r="AQ579">
        <f>(Table2[[#This Row],[Sharpe Ratio]]-AVERAGE(Table2[Sharpe Ratio]))/_xlfn.STDEV.P(Table2[Sharpe Ratio])</f>
        <v>-2.5047746655257663E-2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551</v>
      </c>
      <c r="AT579">
        <f>_xlfn.RANK.AVG(Table2[[#This Row],[6M Return vs Nifty Z-Score]],Table2[6M Return vs Nifty Z-Score])</f>
        <v>696</v>
      </c>
      <c r="AU579">
        <f>_xlfn.RANK.AVG(Table2[[#This Row],[Sharpe Ratio Z-Score]],Table2[Sharpe Ratio Z-Score])</f>
        <v>347</v>
      </c>
      <c r="AV579">
        <f>(Table2[[#This Row],[Rank 1Y]]+Table2[[#This Row],[Rank 6M]]+Table2[[#This Row],[Rank Sharpe]])/3</f>
        <v>531.33333333333337</v>
      </c>
    </row>
    <row r="580" spans="1:48" x14ac:dyDescent="0.3">
      <c r="A580" t="s">
        <v>441</v>
      </c>
      <c r="B580" t="s">
        <v>442</v>
      </c>
      <c r="C580" t="s">
        <v>10251</v>
      </c>
      <c r="D580" t="s">
        <v>21</v>
      </c>
      <c r="E580">
        <v>53985.1844365</v>
      </c>
      <c r="F580">
        <v>2855</v>
      </c>
      <c r="G580">
        <v>-2.3204767629531</v>
      </c>
      <c r="H580">
        <f>(Table2[[#This Row],[1Y Return vs Nifty]]-AVERAGE(Table2[1Y Return vs Nifty]))/_xlfn.STDEV.P(Table2[1Y Return vs Nifty])</f>
        <v>-0.5594830092726637</v>
      </c>
      <c r="I580">
        <v>13.147817030288101</v>
      </c>
      <c r="J580">
        <f>(Table2[[#This Row],[1M Return vs Nifty]]-AVERAGE(Table2[1M Return vs Nifty]))/_xlfn.STDEV.P(Table2[1M Return vs Nifty])</f>
        <v>1.0991559438436209</v>
      </c>
      <c r="K580">
        <v>-5.4697917607123001</v>
      </c>
      <c r="L580">
        <f>(Table2[[#This Row],[6M Return vs Nifty]]-AVERAGE(Table2[6M Return vs Nifty]))/_xlfn.STDEV.P(Table2[6M Return vs Nifty])</f>
        <v>-0.37813724256693787</v>
      </c>
      <c r="M580">
        <v>-5.5764726343971102E-2</v>
      </c>
      <c r="N580">
        <f>(Table2[[#This Row],[1W Return vs Nifty]]-AVERAGE(Table2[1W Return vs Nifty]))/_xlfn.STDEV.P(Table2[1W Return vs Nifty])</f>
        <v>-0.26383552168090407</v>
      </c>
      <c r="O580">
        <v>2790.68</v>
      </c>
      <c r="P580">
        <v>2629.8877076252402</v>
      </c>
      <c r="Q580">
        <v>2464.3092661348501</v>
      </c>
      <c r="R580">
        <v>52.145604717927</v>
      </c>
      <c r="S580" s="2">
        <f>(Table2[[#This Row],[Close Price]]-Table2[[#This Row],[20D EMA]])/Table2[[#This Row],[20D EMA]]</f>
        <v>2.3048145971591213E-2</v>
      </c>
      <c r="T580" s="2">
        <f>(Table2[[#This Row],[Close Price]]-Table2[[#This Row],[50D EMA]])/Table2[[#This Row],[50D EMA]]</f>
        <v>8.5597682259229896E-2</v>
      </c>
      <c r="U580" s="2">
        <f>(Table2[[#This Row],[Close Price]]-Table2[[#This Row],[200D EMA]])/Table2[[#This Row],[200D EMA]]</f>
        <v>0.1585396521589717</v>
      </c>
      <c r="V580">
        <v>1.0474893075023499</v>
      </c>
      <c r="W580">
        <v>2805</v>
      </c>
      <c r="X580">
        <v>2855</v>
      </c>
      <c r="Y580">
        <v>2840.15</v>
      </c>
      <c r="Z580">
        <v>3043</v>
      </c>
      <c r="AA580">
        <v>2840.15</v>
      </c>
      <c r="AB580">
        <v>2949.95</v>
      </c>
      <c r="AC580" s="2">
        <f>(Table2[[#This Row],[Close Price]]/Table2[[#This Row],[Day Low]])-1</f>
        <v>1.7825311942958999E-2</v>
      </c>
      <c r="AD580" s="2">
        <f>(Table2[[#This Row],[Day High]]/Table2[[#This Row],[Close Price]])-1</f>
        <v>0</v>
      </c>
      <c r="AE580" s="2">
        <f>(Table2[[#This Row],[Close Price]]/Table2[[#This Row],[Current Week Low]])-1</f>
        <v>5.2285970811400961E-3</v>
      </c>
      <c r="AF580" s="2">
        <f>(Table2[[#This Row],[Current Week High]]/Table2[[#This Row],[Close Price]])-1</f>
        <v>6.5849387040280316E-2</v>
      </c>
      <c r="AG580" s="2">
        <f>(Table2[[#This Row],[Close Price]]/Table2[[#This Row],[Current Month Low]])-1</f>
        <v>5.2285970811400961E-3</v>
      </c>
      <c r="AH580" s="2">
        <f>(Table2[[#This Row],[Current Month High]]/Table2[[#This Row],[Close Price]])-1</f>
        <v>3.32574430823116E-2</v>
      </c>
      <c r="AI580">
        <v>7.9141856392294097</v>
      </c>
      <c r="AJ580">
        <v>37.982697791310201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0.01</v>
      </c>
      <c r="AM580" t="s">
        <v>10296</v>
      </c>
      <c r="AN580">
        <v>4.32</v>
      </c>
      <c r="AO580" t="s">
        <v>10296</v>
      </c>
      <c r="AP580">
        <v>-3.8221759895518001E-2</v>
      </c>
      <c r="AQ580">
        <f>(Table2[[#This Row],[Sharpe Ratio]]-AVERAGE(Table2[Sharpe Ratio]))/_xlfn.STDEV.P(Table2[Sharpe Ratio])</f>
        <v>-1.0888786189676023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-1.191178448644487</v>
      </c>
      <c r="AS580">
        <f>_xlfn.RANK.AVG(Table2[[#This Row],[1Y Return vs Nifty Z-Score]],Table2[1Y Return vs Nifty Z-Score])</f>
        <v>512</v>
      </c>
      <c r="AT580">
        <f>_xlfn.RANK.AVG(Table2[[#This Row],[6M Return vs Nifty Z-Score]],Table2[6M Return vs Nifty Z-Score])</f>
        <v>452</v>
      </c>
      <c r="AU580">
        <f>_xlfn.RANK.AVG(Table2[[#This Row],[Sharpe Ratio Z-Score]],Table2[Sharpe Ratio Z-Score])</f>
        <v>632</v>
      </c>
      <c r="AV580">
        <f>(Table2[[#This Row],[Rank 1Y]]+Table2[[#This Row],[Rank 6M]]+Table2[[#This Row],[Rank Sharpe]])/3</f>
        <v>532</v>
      </c>
    </row>
    <row r="581" spans="1:48" x14ac:dyDescent="0.3">
      <c r="A581" t="s">
        <v>1155</v>
      </c>
      <c r="B581" t="s">
        <v>1156</v>
      </c>
      <c r="C581" t="s">
        <v>10251</v>
      </c>
      <c r="D581" t="s">
        <v>21</v>
      </c>
      <c r="E581">
        <v>10496.618510460001</v>
      </c>
      <c r="F581">
        <v>509.55</v>
      </c>
      <c r="G581">
        <v>5.7280435315992797</v>
      </c>
      <c r="H581">
        <f>(Table2[[#This Row],[1Y Return vs Nifty]]-AVERAGE(Table2[1Y Return vs Nifty]))/_xlfn.STDEV.P(Table2[1Y Return vs Nifty])</f>
        <v>-0.44650113849046319</v>
      </c>
      <c r="I581">
        <v>-0.90119048660114298</v>
      </c>
      <c r="J581">
        <f>(Table2[[#This Row],[1M Return vs Nifty]]-AVERAGE(Table2[1M Return vs Nifty]))/_xlfn.STDEV.P(Table2[1M Return vs Nifty])</f>
        <v>-0.28962771492385764</v>
      </c>
      <c r="K581">
        <v>-5.0266664668639898</v>
      </c>
      <c r="L581">
        <f>(Table2[[#This Row],[6M Return vs Nifty]]-AVERAGE(Table2[6M Return vs Nifty]))/_xlfn.STDEV.P(Table2[6M Return vs Nifty])</f>
        <v>-0.36291992359493602</v>
      </c>
      <c r="M581">
        <v>-4.7510115208339299</v>
      </c>
      <c r="N581">
        <f>(Table2[[#This Row],[1W Return vs Nifty]]-AVERAGE(Table2[1W Return vs Nifty]))/_xlfn.STDEV.P(Table2[1W Return vs Nifty])</f>
        <v>-1.2670179561325994</v>
      </c>
      <c r="O581">
        <v>523.1</v>
      </c>
      <c r="P581">
        <v>513.6859615569</v>
      </c>
      <c r="Q581">
        <v>480.68728970670401</v>
      </c>
      <c r="R581">
        <v>38.083779339288597</v>
      </c>
      <c r="S581" s="2">
        <f>(Table2[[#This Row],[Close Price]]-Table2[[#This Row],[20D EMA]])/Table2[[#This Row],[20D EMA]]</f>
        <v>-2.5903268973427665E-2</v>
      </c>
      <c r="T581" s="2">
        <f>(Table2[[#This Row],[Close Price]]-Table2[[#This Row],[50D EMA]])/Table2[[#This Row],[50D EMA]]</f>
        <v>-8.0515370604338637E-3</v>
      </c>
      <c r="U581" s="2">
        <f>(Table2[[#This Row],[Close Price]]-Table2[[#This Row],[200D EMA]])/Table2[[#This Row],[200D EMA]]</f>
        <v>6.0044671268314302E-2</v>
      </c>
      <c r="V581">
        <v>1.4804833065027001</v>
      </c>
      <c r="W581">
        <v>501.4</v>
      </c>
      <c r="X581">
        <v>514.70000000000005</v>
      </c>
      <c r="Y581">
        <v>506</v>
      </c>
      <c r="Z581">
        <v>542.85</v>
      </c>
      <c r="AA581">
        <v>506</v>
      </c>
      <c r="AB581">
        <v>523.35</v>
      </c>
      <c r="AC581" s="2">
        <f>(Table2[[#This Row],[Close Price]]/Table2[[#This Row],[Day Low]])-1</f>
        <v>1.6254487435181542E-2</v>
      </c>
      <c r="AD581" s="2">
        <f>(Table2[[#This Row],[Day High]]/Table2[[#This Row],[Close Price]])-1</f>
        <v>1.0106957119026649E-2</v>
      </c>
      <c r="AE581" s="2">
        <f>(Table2[[#This Row],[Close Price]]/Table2[[#This Row],[Current Week Low]])-1</f>
        <v>7.0158102766799679E-3</v>
      </c>
      <c r="AF581" s="2">
        <f>(Table2[[#This Row],[Current Week High]]/Table2[[#This Row],[Close Price]])-1</f>
        <v>6.5351780983220475E-2</v>
      </c>
      <c r="AG581" s="2">
        <f>(Table2[[#This Row],[Close Price]]/Table2[[#This Row],[Current Month Low]])-1</f>
        <v>7.0158102766799679E-3</v>
      </c>
      <c r="AH581" s="2">
        <f>(Table2[[#This Row],[Current Month High]]/Table2[[#This Row],[Close Price]])-1</f>
        <v>2.7082720047100439E-2</v>
      </c>
      <c r="AI581">
        <v>12.844666862918199</v>
      </c>
      <c r="AJ581">
        <v>37.234042553191401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</v>
      </c>
      <c r="AM581">
        <v>0</v>
      </c>
      <c r="AN581">
        <v>-8.9600000000000009</v>
      </c>
      <c r="AO581" t="s">
        <v>10295</v>
      </c>
      <c r="AP581">
        <v>-7.7862459678921997E-2</v>
      </c>
      <c r="AQ581">
        <f>(Table2[[#This Row],[Sharpe Ratio]]-AVERAGE(Table2[Sharpe Ratio]))/_xlfn.STDEV.P(Table2[Sharpe Ratio])</f>
        <v>-1.5471617083117433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-3.9132284414535992</v>
      </c>
      <c r="AS581">
        <f>_xlfn.RANK.AVG(Table2[[#This Row],[1Y Return vs Nifty Z-Score]],Table2[1Y Return vs Nifty Z-Score])</f>
        <v>459</v>
      </c>
      <c r="AT581">
        <f>_xlfn.RANK.AVG(Table2[[#This Row],[6M Return vs Nifty Z-Score]],Table2[6M Return vs Nifty Z-Score])</f>
        <v>446</v>
      </c>
      <c r="AU581">
        <f>_xlfn.RANK.AVG(Table2[[#This Row],[Sharpe Ratio Z-Score]],Table2[Sharpe Ratio Z-Score])</f>
        <v>693</v>
      </c>
      <c r="AV581">
        <f>(Table2[[#This Row],[Rank 1Y]]+Table2[[#This Row],[Rank 6M]]+Table2[[#This Row],[Rank Sharpe]])/3</f>
        <v>532.66666666666663</v>
      </c>
    </row>
    <row r="582" spans="1:48" x14ac:dyDescent="0.3">
      <c r="A582" t="s">
        <v>2074</v>
      </c>
      <c r="B582" t="s">
        <v>2075</v>
      </c>
      <c r="C582" t="s">
        <v>10252</v>
      </c>
      <c r="D582" t="s">
        <v>560</v>
      </c>
      <c r="E582">
        <v>2948.8178440799902</v>
      </c>
      <c r="F582">
        <v>986.4</v>
      </c>
      <c r="G582">
        <v>9.4154309710295205</v>
      </c>
      <c r="H582">
        <f>(Table2[[#This Row],[1Y Return vs Nifty]]-AVERAGE(Table2[1Y Return vs Nifty]))/_xlfn.STDEV.P(Table2[1Y Return vs Nifty])</f>
        <v>-0.39473908584488593</v>
      </c>
      <c r="I582">
        <v>-12.1017611379279</v>
      </c>
      <c r="J582">
        <f>(Table2[[#This Row],[1M Return vs Nifty]]-AVERAGE(Table2[1M Return vs Nifty]))/_xlfn.STDEV.P(Table2[1M Return vs Nifty])</f>
        <v>-1.3968354284034976</v>
      </c>
      <c r="K582">
        <v>-29.224130575899899</v>
      </c>
      <c r="L582">
        <f>(Table2[[#This Row],[6M Return vs Nifty]]-AVERAGE(Table2[6M Return vs Nifty]))/_xlfn.STDEV.P(Table2[6M Return vs Nifty])</f>
        <v>-1.1938824860407964</v>
      </c>
      <c r="M582">
        <v>-5.6738797057184103</v>
      </c>
      <c r="N582">
        <f>(Table2[[#This Row],[1W Return vs Nifty]]-AVERAGE(Table2[1W Return vs Nifty]))/_xlfn.STDEV.P(Table2[1W Return vs Nifty])</f>
        <v>-1.4641971871534045</v>
      </c>
      <c r="O582">
        <v>1031.69</v>
      </c>
      <c r="P582">
        <v>1055.89024691485</v>
      </c>
      <c r="Q582">
        <v>1014.14438545621</v>
      </c>
      <c r="R582">
        <v>27.176706132777898</v>
      </c>
      <c r="S582" s="2">
        <f>(Table2[[#This Row],[Close Price]]-Table2[[#This Row],[20D EMA]])/Table2[[#This Row],[20D EMA]]</f>
        <v>-4.3898845583460223E-2</v>
      </c>
      <c r="T582" s="2">
        <f>(Table2[[#This Row],[Close Price]]-Table2[[#This Row],[50D EMA]])/Table2[[#This Row],[50D EMA]]</f>
        <v>-6.5811998091553428E-2</v>
      </c>
      <c r="U582" s="2">
        <f>(Table2[[#This Row],[Close Price]]-Table2[[#This Row],[200D EMA]])/Table2[[#This Row],[200D EMA]]</f>
        <v>-2.735743140137711E-2</v>
      </c>
      <c r="V582">
        <v>1.4365287596659899</v>
      </c>
      <c r="W582">
        <v>974</v>
      </c>
      <c r="X582">
        <v>998</v>
      </c>
      <c r="Y582">
        <v>985</v>
      </c>
      <c r="Z582">
        <v>1036</v>
      </c>
      <c r="AA582">
        <v>985</v>
      </c>
      <c r="AB582">
        <v>1009.05</v>
      </c>
      <c r="AC582" s="2">
        <f>(Table2[[#This Row],[Close Price]]/Table2[[#This Row],[Day Low]])-1</f>
        <v>1.2731006160164204E-2</v>
      </c>
      <c r="AD582" s="2">
        <f>(Table2[[#This Row],[Day High]]/Table2[[#This Row],[Close Price]])-1</f>
        <v>1.1759935117599429E-2</v>
      </c>
      <c r="AE582" s="2">
        <f>(Table2[[#This Row],[Close Price]]/Table2[[#This Row],[Current Week Low]])-1</f>
        <v>1.4213197969543678E-3</v>
      </c>
      <c r="AF582" s="2">
        <f>(Table2[[#This Row],[Current Week High]]/Table2[[#This Row],[Close Price]])-1</f>
        <v>5.0283860502838618E-2</v>
      </c>
      <c r="AG582" s="2">
        <f>(Table2[[#This Row],[Close Price]]/Table2[[#This Row],[Current Month Low]])-1</f>
        <v>1.4213197969543678E-3</v>
      </c>
      <c r="AH582" s="2">
        <f>(Table2[[#This Row],[Current Month High]]/Table2[[#This Row],[Close Price]])-1</f>
        <v>2.2962287104622892E-2</v>
      </c>
      <c r="AI582">
        <v>28.137672343876702</v>
      </c>
      <c r="AJ582">
        <v>40.974703444333201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-0.19</v>
      </c>
      <c r="AM582" t="s">
        <v>10295</v>
      </c>
      <c r="AN582">
        <v>-8.02</v>
      </c>
      <c r="AO582" t="s">
        <v>10295</v>
      </c>
      <c r="AP582">
        <v>7.9141585203170006E-3</v>
      </c>
      <c r="AQ582">
        <f>(Table2[[#This Row],[Sharpe Ratio]]-AVERAGE(Table2[Sharpe Ratio]))/_xlfn.STDEV.P(Table2[Sharpe Ratio])</f>
        <v>-0.55550480526439472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432</v>
      </c>
      <c r="AT582">
        <f>_xlfn.RANK.AVG(Table2[[#This Row],[6M Return vs Nifty Z-Score]],Table2[6M Return vs Nifty Z-Score])</f>
        <v>677</v>
      </c>
      <c r="AU582">
        <f>_xlfn.RANK.AVG(Table2[[#This Row],[Sharpe Ratio Z-Score]],Table2[Sharpe Ratio Z-Score])</f>
        <v>491</v>
      </c>
      <c r="AV582">
        <f>(Table2[[#This Row],[Rank 1Y]]+Table2[[#This Row],[Rank 6M]]+Table2[[#This Row],[Rank Sharpe]])/3</f>
        <v>533.33333333333337</v>
      </c>
    </row>
    <row r="583" spans="1:48" x14ac:dyDescent="0.3">
      <c r="A583" t="s">
        <v>463</v>
      </c>
      <c r="B583" t="s">
        <v>464</v>
      </c>
      <c r="C583" t="s">
        <v>626</v>
      </c>
      <c r="D583" t="s">
        <v>465</v>
      </c>
      <c r="E583">
        <v>46862.276609189998</v>
      </c>
      <c r="F583">
        <v>42014.35</v>
      </c>
      <c r="G583">
        <v>-18.1831701899957</v>
      </c>
      <c r="H583">
        <f>(Table2[[#This Row],[1Y Return vs Nifty]]-AVERAGE(Table2[1Y Return vs Nifty]))/_xlfn.STDEV.P(Table2[1Y Return vs Nifty])</f>
        <v>-0.78215708021273855</v>
      </c>
      <c r="I583">
        <v>4.9148403446462696</v>
      </c>
      <c r="J583">
        <f>(Table2[[#This Row],[1M Return vs Nifty]]-AVERAGE(Table2[1M Return vs Nifty]))/_xlfn.STDEV.P(Table2[1M Return vs Nifty])</f>
        <v>0.28530318803238985</v>
      </c>
      <c r="K583">
        <v>-1.76195489314114</v>
      </c>
      <c r="L583">
        <f>(Table2[[#This Row],[6M Return vs Nifty]]-AVERAGE(Table2[6M Return vs Nifty]))/_xlfn.STDEV.P(Table2[6M Return vs Nifty])</f>
        <v>-0.25080680782697617</v>
      </c>
      <c r="M583">
        <v>2.7458115896765798</v>
      </c>
      <c r="N583">
        <f>(Table2[[#This Row],[1W Return vs Nifty]]-AVERAGE(Table2[1W Return vs Nifty]))/_xlfn.STDEV.P(Table2[1W Return vs Nifty])</f>
        <v>0.33474688985621104</v>
      </c>
      <c r="O583">
        <v>40767.040000000001</v>
      </c>
      <c r="P583">
        <v>39335.251155945603</v>
      </c>
      <c r="Q583">
        <v>37905.783020889503</v>
      </c>
      <c r="R583">
        <v>65.575364462810199</v>
      </c>
      <c r="S583" s="2">
        <f>(Table2[[#This Row],[Close Price]]-Table2[[#This Row],[20D EMA]])/Table2[[#This Row],[20D EMA]]</f>
        <v>3.0596040330619974E-2</v>
      </c>
      <c r="T583" s="2">
        <f>(Table2[[#This Row],[Close Price]]-Table2[[#This Row],[50D EMA]])/Table2[[#This Row],[50D EMA]]</f>
        <v>6.8109361585948436E-2</v>
      </c>
      <c r="U583" s="2">
        <f>(Table2[[#This Row],[Close Price]]-Table2[[#This Row],[200D EMA]])/Table2[[#This Row],[200D EMA]]</f>
        <v>0.10838892252525967</v>
      </c>
      <c r="V583">
        <v>0.91495705754354395</v>
      </c>
      <c r="W583">
        <v>41584.85</v>
      </c>
      <c r="X583">
        <v>42443.45</v>
      </c>
      <c r="Y583">
        <v>40920</v>
      </c>
      <c r="Z583">
        <v>42865.2</v>
      </c>
      <c r="AA583">
        <v>41767</v>
      </c>
      <c r="AB583">
        <v>42537.55</v>
      </c>
      <c r="AC583" s="2">
        <f>(Table2[[#This Row],[Close Price]]/Table2[[#This Row],[Day Low]])-1</f>
        <v>1.0328280611809459E-2</v>
      </c>
      <c r="AD583" s="2">
        <f>(Table2[[#This Row],[Day High]]/Table2[[#This Row],[Close Price]])-1</f>
        <v>1.0213177164468679E-2</v>
      </c>
      <c r="AE583" s="2">
        <f>(Table2[[#This Row],[Close Price]]/Table2[[#This Row],[Current Week Low]])-1</f>
        <v>2.6743646138807309E-2</v>
      </c>
      <c r="AF583" s="2">
        <f>(Table2[[#This Row],[Current Week High]]/Table2[[#This Row],[Close Price]])-1</f>
        <v>2.0251414100182386E-2</v>
      </c>
      <c r="AG583" s="2">
        <f>(Table2[[#This Row],[Close Price]]/Table2[[#This Row],[Current Month Low]])-1</f>
        <v>5.9221394881125988E-3</v>
      </c>
      <c r="AH583" s="2">
        <f>(Table2[[#This Row],[Current Month High]]/Table2[[#This Row],[Close Price]])-1</f>
        <v>1.2452888120368488E-2</v>
      </c>
      <c r="AI583">
        <v>2.07226816551964</v>
      </c>
      <c r="AJ583">
        <v>27.0465269934578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0.05</v>
      </c>
      <c r="AM583" t="s">
        <v>10296</v>
      </c>
      <c r="AN583">
        <v>3.63</v>
      </c>
      <c r="AO583" t="s">
        <v>10296</v>
      </c>
      <c r="AP583">
        <v>-2.0025687153228E-2</v>
      </c>
      <c r="AQ583">
        <f>(Table2[[#This Row],[Sharpe Ratio]]-AVERAGE(Table2[Sharpe Ratio]))/_xlfn.STDEV.P(Table2[Sharpe Ratio])</f>
        <v>-0.87851521782102204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-1.2914290279721361</v>
      </c>
      <c r="AS583">
        <f>_xlfn.RANK.AVG(Table2[[#This Row],[1Y Return vs Nifty Z-Score]],Table2[1Y Return vs Nifty Z-Score])</f>
        <v>605</v>
      </c>
      <c r="AT583">
        <f>_xlfn.RANK.AVG(Table2[[#This Row],[6M Return vs Nifty Z-Score]],Table2[6M Return vs Nifty Z-Score])</f>
        <v>408</v>
      </c>
      <c r="AU583">
        <f>_xlfn.RANK.AVG(Table2[[#This Row],[Sharpe Ratio Z-Score]],Table2[Sharpe Ratio Z-Score])</f>
        <v>592</v>
      </c>
      <c r="AV583">
        <f>(Table2[[#This Row],[Rank 1Y]]+Table2[[#This Row],[Rank 6M]]+Table2[[#This Row],[Rank Sharpe]])/3</f>
        <v>535</v>
      </c>
    </row>
    <row r="584" spans="1:48" x14ac:dyDescent="0.3">
      <c r="A584" t="s">
        <v>2150</v>
      </c>
      <c r="B584" t="s">
        <v>2151</v>
      </c>
      <c r="C584" t="s">
        <v>10251</v>
      </c>
      <c r="D584" t="s">
        <v>295</v>
      </c>
      <c r="E584">
        <v>2678.6667990599999</v>
      </c>
      <c r="F584">
        <v>1794.6</v>
      </c>
      <c r="G584">
        <v>4.1923227066369497</v>
      </c>
      <c r="H584">
        <f>(Table2[[#This Row],[1Y Return vs Nifty]]-AVERAGE(Table2[1Y Return vs Nifty]))/_xlfn.STDEV.P(Table2[1Y Return vs Nifty])</f>
        <v>-0.46805896594861929</v>
      </c>
      <c r="I584">
        <v>-5.6098307085405502E-2</v>
      </c>
      <c r="J584">
        <f>(Table2[[#This Row],[1M Return vs Nifty]]-AVERAGE(Table2[1M Return vs Nifty]))/_xlfn.STDEV.P(Table2[1M Return vs Nifty])</f>
        <v>-0.20608799102145914</v>
      </c>
      <c r="K584">
        <v>-16.780396946179501</v>
      </c>
      <c r="L584">
        <f>(Table2[[#This Row],[6M Return vs Nifty]]-AVERAGE(Table2[6M Return vs Nifty]))/_xlfn.STDEV.P(Table2[6M Return vs Nifty])</f>
        <v>-0.76655354211708648</v>
      </c>
      <c r="M584">
        <v>-4.6402311695004999</v>
      </c>
      <c r="N584">
        <f>(Table2[[#This Row],[1W Return vs Nifty]]-AVERAGE(Table2[1W Return vs Nifty]))/_xlfn.STDEV.P(Table2[1W Return vs Nifty])</f>
        <v>-1.2433487205408724</v>
      </c>
      <c r="O584">
        <v>1824.12</v>
      </c>
      <c r="P584">
        <v>1780.5998124605501</v>
      </c>
      <c r="Q584">
        <v>1674.3419452313001</v>
      </c>
      <c r="R584">
        <v>40.0426600575043</v>
      </c>
      <c r="S584" s="2">
        <f>(Table2[[#This Row],[Close Price]]-Table2[[#This Row],[20D EMA]])/Table2[[#This Row],[20D EMA]]</f>
        <v>-1.6183145845668039E-2</v>
      </c>
      <c r="T584" s="2">
        <f>(Table2[[#This Row],[Close Price]]-Table2[[#This Row],[50D EMA]])/Table2[[#This Row],[50D EMA]]</f>
        <v>7.8626244041346063E-3</v>
      </c>
      <c r="U584" s="2">
        <f>(Table2[[#This Row],[Close Price]]-Table2[[#This Row],[200D EMA]])/Table2[[#This Row],[200D EMA]]</f>
        <v>7.1824071009632923E-2</v>
      </c>
      <c r="V584">
        <v>0.81769603409632496</v>
      </c>
      <c r="W584">
        <v>1777.05</v>
      </c>
      <c r="X584">
        <v>1851.4</v>
      </c>
      <c r="Y584">
        <v>1790</v>
      </c>
      <c r="Z584">
        <v>1889.95</v>
      </c>
      <c r="AA584">
        <v>1790</v>
      </c>
      <c r="AB584">
        <v>1821.2</v>
      </c>
      <c r="AC584" s="2">
        <f>(Table2[[#This Row],[Close Price]]/Table2[[#This Row],[Day Low]])-1</f>
        <v>9.8759179539122943E-3</v>
      </c>
      <c r="AD584" s="2">
        <f>(Table2[[#This Row],[Day High]]/Table2[[#This Row],[Close Price]])-1</f>
        <v>3.1650507076786072E-2</v>
      </c>
      <c r="AE584" s="2">
        <f>(Table2[[#This Row],[Close Price]]/Table2[[#This Row],[Current Week Low]])-1</f>
        <v>2.5698324022345176E-3</v>
      </c>
      <c r="AF584" s="2">
        <f>(Table2[[#This Row],[Current Week High]]/Table2[[#This Row],[Close Price]])-1</f>
        <v>5.3131617073442605E-2</v>
      </c>
      <c r="AG584" s="2">
        <f>(Table2[[#This Row],[Close Price]]/Table2[[#This Row],[Current Month Low]])-1</f>
        <v>2.5698324022345176E-3</v>
      </c>
      <c r="AH584" s="2">
        <f>(Table2[[#This Row],[Current Month High]]/Table2[[#This Row],[Close Price]])-1</f>
        <v>1.4822244511311755E-2</v>
      </c>
      <c r="AI584">
        <v>18.544522456257599</v>
      </c>
      <c r="AJ584">
        <v>36.992366412213698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-0.14000000000000001</v>
      </c>
      <c r="AM584" t="s">
        <v>10295</v>
      </c>
      <c r="AN584">
        <v>-5.98</v>
      </c>
      <c r="AO584" t="s">
        <v>10295</v>
      </c>
      <c r="AP584">
        <v>-1.621675435565E-3</v>
      </c>
      <c r="AQ584">
        <f>(Table2[[#This Row],[Sharpe Ratio]]-AVERAGE(Table2[Sharpe Ratio]))/_xlfn.STDEV.P(Table2[Sharpe Ratio])</f>
        <v>-0.66574785013122517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-3.3497970697592625</v>
      </c>
      <c r="AS584">
        <f>_xlfn.RANK.AVG(Table2[[#This Row],[1Y Return vs Nifty Z-Score]],Table2[1Y Return vs Nifty Z-Score])</f>
        <v>474</v>
      </c>
      <c r="AT584">
        <f>_xlfn.RANK.AVG(Table2[[#This Row],[6M Return vs Nifty Z-Score]],Table2[6M Return vs Nifty Z-Score])</f>
        <v>574</v>
      </c>
      <c r="AU584">
        <f>_xlfn.RANK.AVG(Table2[[#This Row],[Sharpe Ratio Z-Score]],Table2[Sharpe Ratio Z-Score])</f>
        <v>561</v>
      </c>
      <c r="AV584">
        <f>(Table2[[#This Row],[Rank 1Y]]+Table2[[#This Row],[Rank 6M]]+Table2[[#This Row],[Rank Sharpe]])/3</f>
        <v>536.33333333333337</v>
      </c>
    </row>
    <row r="585" spans="1:48" x14ac:dyDescent="0.3">
      <c r="A585" t="s">
        <v>715</v>
      </c>
      <c r="B585" t="s">
        <v>716</v>
      </c>
      <c r="C585" t="s">
        <v>10263</v>
      </c>
      <c r="D585" t="s">
        <v>717</v>
      </c>
      <c r="E585">
        <v>23385.488772000001</v>
      </c>
      <c r="F585">
        <v>1468.4</v>
      </c>
      <c r="G585">
        <v>-24.710584361518201</v>
      </c>
      <c r="H585">
        <f>(Table2[[#This Row],[1Y Return vs Nifty]]-AVERAGE(Table2[1Y Return vs Nifty]))/_xlfn.STDEV.P(Table2[1Y Return vs Nifty])</f>
        <v>-0.87378627880816495</v>
      </c>
      <c r="I585">
        <v>1.56815200160206</v>
      </c>
      <c r="J585">
        <f>(Table2[[#This Row],[1M Return vs Nifty]]-AVERAGE(Table2[1M Return vs Nifty]))/_xlfn.STDEV.P(Table2[1M Return vs Nifty])</f>
        <v>-4.5526308372957479E-2</v>
      </c>
      <c r="K585">
        <v>-8.6799763201084001</v>
      </c>
      <c r="L585">
        <f>(Table2[[#This Row],[6M Return vs Nifty]]-AVERAGE(Table2[6M Return vs Nifty]))/_xlfn.STDEV.P(Table2[6M Return vs Nifty])</f>
        <v>-0.48837785188780447</v>
      </c>
      <c r="M585">
        <v>1.1749309228146201</v>
      </c>
      <c r="N585">
        <f>(Table2[[#This Row],[1W Return vs Nifty]]-AVERAGE(Table2[1W Return vs Nifty]))/_xlfn.STDEV.P(Table2[1W Return vs Nifty])</f>
        <v>-8.8613660472717213E-4</v>
      </c>
      <c r="O585">
        <v>1434.42</v>
      </c>
      <c r="P585">
        <v>1379.44159989844</v>
      </c>
      <c r="Q585">
        <v>1306.8249528414899</v>
      </c>
      <c r="R585">
        <v>56.816770945291204</v>
      </c>
      <c r="S585" s="2">
        <f>(Table2[[#This Row],[Close Price]]-Table2[[#This Row],[20D EMA]])/Table2[[#This Row],[20D EMA]]</f>
        <v>2.3689017163731695E-2</v>
      </c>
      <c r="T585" s="2">
        <f>(Table2[[#This Row],[Close Price]]-Table2[[#This Row],[50D EMA]])/Table2[[#This Row],[50D EMA]]</f>
        <v>6.4488703333370215E-2</v>
      </c>
      <c r="U585" s="2">
        <f>(Table2[[#This Row],[Close Price]]-Table2[[#This Row],[200D EMA]])/Table2[[#This Row],[200D EMA]]</f>
        <v>0.12363939547311986</v>
      </c>
      <c r="V585">
        <v>0.78943554317845699</v>
      </c>
      <c r="W585">
        <v>1451.15</v>
      </c>
      <c r="X585">
        <v>1474.3</v>
      </c>
      <c r="Y585">
        <v>1446.2</v>
      </c>
      <c r="Z585">
        <v>1545</v>
      </c>
      <c r="AA585">
        <v>1460</v>
      </c>
      <c r="AB585">
        <v>1499.15</v>
      </c>
      <c r="AC585" s="2">
        <f>(Table2[[#This Row],[Close Price]]/Table2[[#This Row],[Day Low]])-1</f>
        <v>1.1887124005099503E-2</v>
      </c>
      <c r="AD585" s="2">
        <f>(Table2[[#This Row],[Day High]]/Table2[[#This Row],[Close Price]])-1</f>
        <v>4.017978752383522E-3</v>
      </c>
      <c r="AE585" s="2">
        <f>(Table2[[#This Row],[Close Price]]/Table2[[#This Row],[Current Week Low]])-1</f>
        <v>1.535057391785366E-2</v>
      </c>
      <c r="AF585" s="2">
        <f>(Table2[[#This Row],[Current Week High]]/Table2[[#This Row],[Close Price]])-1</f>
        <v>5.2165622446199933E-2</v>
      </c>
      <c r="AG585" s="2">
        <f>(Table2[[#This Row],[Close Price]]/Table2[[#This Row],[Current Month Low]])-1</f>
        <v>5.7534246575343673E-3</v>
      </c>
      <c r="AH585" s="2">
        <f>(Table2[[#This Row],[Current Month High]]/Table2[[#This Row],[Close Price]])-1</f>
        <v>2.0941160446744655E-2</v>
      </c>
      <c r="AI585">
        <v>5.2165622446199897</v>
      </c>
      <c r="AJ585">
        <v>32.246588913405702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0.09</v>
      </c>
      <c r="AM585" t="s">
        <v>10296</v>
      </c>
      <c r="AN585">
        <v>7.21</v>
      </c>
      <c r="AO585" t="s">
        <v>10296</v>
      </c>
      <c r="AP585">
        <v>1.0240134827143E-2</v>
      </c>
      <c r="AQ585">
        <f>(Table2[[#This Row],[Sharpe Ratio]]-AVERAGE(Table2[Sharpe Ratio]))/_xlfn.STDEV.P(Table2[Sharpe Ratio])</f>
        <v>-0.52861437160762648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-1.9371909472812809</v>
      </c>
      <c r="AS585">
        <f>_xlfn.RANK.AVG(Table2[[#This Row],[1Y Return vs Nifty Z-Score]],Table2[1Y Return vs Nifty Z-Score])</f>
        <v>636</v>
      </c>
      <c r="AT585">
        <f>_xlfn.RANK.AVG(Table2[[#This Row],[6M Return vs Nifty Z-Score]],Table2[6M Return vs Nifty Z-Score])</f>
        <v>491</v>
      </c>
      <c r="AU585">
        <f>_xlfn.RANK.AVG(Table2[[#This Row],[Sharpe Ratio Z-Score]],Table2[Sharpe Ratio Z-Score])</f>
        <v>484</v>
      </c>
      <c r="AV585">
        <f>(Table2[[#This Row],[Rank 1Y]]+Table2[[#This Row],[Rank 6M]]+Table2[[#This Row],[Rank Sharpe]])/3</f>
        <v>537</v>
      </c>
    </row>
    <row r="586" spans="1:48" x14ac:dyDescent="0.3">
      <c r="A586" t="s">
        <v>648</v>
      </c>
      <c r="B586" t="s">
        <v>649</v>
      </c>
      <c r="C586" t="s">
        <v>10261</v>
      </c>
      <c r="D586" t="s">
        <v>626</v>
      </c>
      <c r="E586">
        <v>27933.15319212</v>
      </c>
      <c r="F586">
        <v>1150.05</v>
      </c>
      <c r="G586">
        <v>-38.079862380721799</v>
      </c>
      <c r="H586">
        <f>(Table2[[#This Row],[1Y Return vs Nifty]]-AVERAGE(Table2[1Y Return vs Nifty]))/_xlfn.STDEV.P(Table2[1Y Return vs Nifty])</f>
        <v>-1.0614587932999708</v>
      </c>
      <c r="I586">
        <v>5.5524478476000398</v>
      </c>
      <c r="J586">
        <f>(Table2[[#This Row],[1M Return vs Nifty]]-AVERAGE(Table2[1M Return vs Nifty]))/_xlfn.STDEV.P(Table2[1M Return vs Nifty])</f>
        <v>0.34833247175547255</v>
      </c>
      <c r="K586">
        <v>1.8597769378770801</v>
      </c>
      <c r="L586">
        <f>(Table2[[#This Row],[6M Return vs Nifty]]-AVERAGE(Table2[6M Return vs Nifty]))/_xlfn.STDEV.P(Table2[6M Return vs Nifty])</f>
        <v>-0.12643329706430045</v>
      </c>
      <c r="M586">
        <v>4.0083424005971997</v>
      </c>
      <c r="N586">
        <f>(Table2[[#This Row],[1W Return vs Nifty]]-AVERAGE(Table2[1W Return vs Nifty]))/_xlfn.STDEV.P(Table2[1W Return vs Nifty])</f>
        <v>0.60449814850271311</v>
      </c>
      <c r="O586">
        <v>1088.53</v>
      </c>
      <c r="P586">
        <v>1069.9573753571599</v>
      </c>
      <c r="Q586">
        <v>1095.0130383978101</v>
      </c>
      <c r="R586">
        <v>77.358591772350906</v>
      </c>
      <c r="S586" s="2">
        <f>(Table2[[#This Row],[Close Price]]-Table2[[#This Row],[20D EMA]])/Table2[[#This Row],[20D EMA]]</f>
        <v>5.6516586589253383E-2</v>
      </c>
      <c r="T586" s="2">
        <f>(Table2[[#This Row],[Close Price]]-Table2[[#This Row],[50D EMA]])/Table2[[#This Row],[50D EMA]]</f>
        <v>7.485590219526693E-2</v>
      </c>
      <c r="U586" s="2">
        <f>(Table2[[#This Row],[Close Price]]-Table2[[#This Row],[200D EMA]])/Table2[[#This Row],[200D EMA]]</f>
        <v>5.0261466916154983E-2</v>
      </c>
      <c r="V586">
        <v>0.66432478860063404</v>
      </c>
      <c r="W586">
        <v>1124.55</v>
      </c>
      <c r="X586">
        <v>1141.9000000000001</v>
      </c>
      <c r="Y586">
        <v>1055</v>
      </c>
      <c r="Z586">
        <v>1160.8</v>
      </c>
      <c r="AA586">
        <v>1130</v>
      </c>
      <c r="AB586">
        <v>1158</v>
      </c>
      <c r="AC586" s="2">
        <f>(Table2[[#This Row],[Close Price]]/Table2[[#This Row],[Day Low]])-1</f>
        <v>2.2675736961451198E-2</v>
      </c>
      <c r="AD586" s="2">
        <f>(Table2[[#This Row],[Day High]]/Table2[[#This Row],[Close Price]])-1</f>
        <v>-7.0866484065909008E-3</v>
      </c>
      <c r="AE586" s="2">
        <f>(Table2[[#This Row],[Close Price]]/Table2[[#This Row],[Current Week Low]])-1</f>
        <v>9.0094786729857823E-2</v>
      </c>
      <c r="AF586" s="2">
        <f>(Table2[[#This Row],[Current Week High]]/Table2[[#This Row],[Close Price]])-1</f>
        <v>9.3474196774052665E-3</v>
      </c>
      <c r="AG586" s="2">
        <f>(Table2[[#This Row],[Close Price]]/Table2[[#This Row],[Current Month Low]])-1</f>
        <v>1.77433628318584E-2</v>
      </c>
      <c r="AH586" s="2">
        <f>(Table2[[#This Row],[Current Month High]]/Table2[[#This Row],[Close Price]])-1</f>
        <v>6.9127429242206162E-3</v>
      </c>
      <c r="AI586">
        <v>29.376983609408299</v>
      </c>
      <c r="AJ586">
        <v>29.7951582867783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</v>
      </c>
      <c r="AM586" t="s">
        <v>10297</v>
      </c>
      <c r="AN586">
        <v>11.11</v>
      </c>
      <c r="AO586" t="s">
        <v>10296</v>
      </c>
      <c r="AP586">
        <v>-1.725714695962E-3</v>
      </c>
      <c r="AQ586">
        <f>(Table2[[#This Row],[Sharpe Ratio]]-AVERAGE(Table2[Sharpe Ratio]))/_xlfn.STDEV.P(Table2[Sharpe Ratio])</f>
        <v>-0.66695064003978721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691</v>
      </c>
      <c r="AT586">
        <f>_xlfn.RANK.AVG(Table2[[#This Row],[6M Return vs Nifty Z-Score]],Table2[6M Return vs Nifty Z-Score])</f>
        <v>364</v>
      </c>
      <c r="AU586">
        <f>_xlfn.RANK.AVG(Table2[[#This Row],[Sharpe Ratio Z-Score]],Table2[Sharpe Ratio Z-Score])</f>
        <v>562</v>
      </c>
      <c r="AV586">
        <f>(Table2[[#This Row],[Rank 1Y]]+Table2[[#This Row],[Rank 6M]]+Table2[[#This Row],[Rank Sharpe]])/3</f>
        <v>539</v>
      </c>
    </row>
    <row r="587" spans="1:48" x14ac:dyDescent="0.3">
      <c r="A587" t="s">
        <v>1817</v>
      </c>
      <c r="B587" t="s">
        <v>1818</v>
      </c>
      <c r="C587" t="s">
        <v>10262</v>
      </c>
      <c r="D587" t="s">
        <v>127</v>
      </c>
      <c r="E587">
        <v>4072.6850167080001</v>
      </c>
      <c r="F587">
        <v>212.52</v>
      </c>
      <c r="G587">
        <v>-17.520369289198701</v>
      </c>
      <c r="H587">
        <f>(Table2[[#This Row],[1Y Return vs Nifty]]-AVERAGE(Table2[1Y Return vs Nifty]))/_xlfn.STDEV.P(Table2[1Y Return vs Nifty])</f>
        <v>-0.77285294939270976</v>
      </c>
      <c r="I587">
        <v>-8.9149742776116003</v>
      </c>
      <c r="J587">
        <f>(Table2[[#This Row],[1M Return vs Nifty]]-AVERAGE(Table2[1M Return vs Nifty]))/_xlfn.STDEV.P(Table2[1M Return vs Nifty])</f>
        <v>-1.0818126404761867</v>
      </c>
      <c r="K587">
        <v>-36.193940072370502</v>
      </c>
      <c r="L587">
        <f>(Table2[[#This Row],[6M Return vs Nifty]]-AVERAGE(Table2[6M Return vs Nifty]))/_xlfn.STDEV.P(Table2[6M Return vs Nifty])</f>
        <v>-1.4332319787334609</v>
      </c>
      <c r="M587">
        <v>-6.0958164476113703</v>
      </c>
      <c r="N587">
        <f>(Table2[[#This Row],[1W Return vs Nifty]]-AVERAGE(Table2[1W Return vs Nifty]))/_xlfn.STDEV.P(Table2[1W Return vs Nifty])</f>
        <v>-1.5543478323577271</v>
      </c>
      <c r="O587">
        <v>217.96</v>
      </c>
      <c r="P587">
        <v>219.02115875122601</v>
      </c>
      <c r="Q587">
        <v>217.37010583275799</v>
      </c>
      <c r="R587">
        <v>35.5370652943054</v>
      </c>
      <c r="S587" s="2">
        <f>(Table2[[#This Row],[Close Price]]-Table2[[#This Row],[20D EMA]])/Table2[[#This Row],[20D EMA]]</f>
        <v>-2.4958708019820138E-2</v>
      </c>
      <c r="T587" s="2">
        <f>(Table2[[#This Row],[Close Price]]-Table2[[#This Row],[50D EMA]])/Table2[[#This Row],[50D EMA]]</f>
        <v>-2.9682788586696807E-2</v>
      </c>
      <c r="U587" s="2">
        <f>(Table2[[#This Row],[Close Price]]-Table2[[#This Row],[200D EMA]])/Table2[[#This Row],[200D EMA]]</f>
        <v>-2.2312662609133522E-2</v>
      </c>
      <c r="V587">
        <v>1.1121613068804601</v>
      </c>
      <c r="W587">
        <v>208</v>
      </c>
      <c r="X587">
        <v>211.79</v>
      </c>
      <c r="Y587">
        <v>209.5</v>
      </c>
      <c r="Z587">
        <v>215.93</v>
      </c>
      <c r="AA587">
        <v>211.82</v>
      </c>
      <c r="AB587">
        <v>215.93</v>
      </c>
      <c r="AC587" s="2">
        <f>(Table2[[#This Row],[Close Price]]/Table2[[#This Row],[Day Low]])-1</f>
        <v>2.1730769230769331E-2</v>
      </c>
      <c r="AD587" s="2">
        <f>(Table2[[#This Row],[Day High]]/Table2[[#This Row],[Close Price]])-1</f>
        <v>-3.4349708262753076E-3</v>
      </c>
      <c r="AE587" s="2">
        <f>(Table2[[#This Row],[Close Price]]/Table2[[#This Row],[Current Week Low]])-1</f>
        <v>1.4415274463007277E-2</v>
      </c>
      <c r="AF587" s="2">
        <f>(Table2[[#This Row],[Current Week High]]/Table2[[#This Row],[Close Price]])-1</f>
        <v>1.6045548654244346E-2</v>
      </c>
      <c r="AG587" s="2">
        <f>(Table2[[#This Row],[Close Price]]/Table2[[#This Row],[Current Month Low]])-1</f>
        <v>3.3046926635824647E-3</v>
      </c>
      <c r="AH587" s="2">
        <f>(Table2[[#This Row],[Current Month High]]/Table2[[#This Row],[Close Price]])-1</f>
        <v>1.6045548654244346E-2</v>
      </c>
      <c r="AI587">
        <v>30.8112177677394</v>
      </c>
      <c r="AJ587">
        <v>27.3337327741162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-0.06</v>
      </c>
      <c r="AM587" t="s">
        <v>10295</v>
      </c>
      <c r="AN587">
        <v>-3.94</v>
      </c>
      <c r="AO587" t="s">
        <v>10295</v>
      </c>
      <c r="AP587">
        <v>6.1897468802735001E-2</v>
      </c>
      <c r="AQ587">
        <f>(Table2[[#This Row],[Sharpe Ratio]]-AVERAGE(Table2[Sharpe Ratio]))/_xlfn.STDEV.P(Table2[Sharpe Ratio])</f>
        <v>6.8592103832234241E-2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600</v>
      </c>
      <c r="AT587">
        <f>_xlfn.RANK.AVG(Table2[[#This Row],[6M Return vs Nifty Z-Score]],Table2[6M Return vs Nifty Z-Score])</f>
        <v>707</v>
      </c>
      <c r="AU587">
        <f>_xlfn.RANK.AVG(Table2[[#This Row],[Sharpe Ratio Z-Score]],Table2[Sharpe Ratio Z-Score])</f>
        <v>312</v>
      </c>
      <c r="AV587">
        <f>(Table2[[#This Row],[Rank 1Y]]+Table2[[#This Row],[Rank 6M]]+Table2[[#This Row],[Rank Sharpe]])/3</f>
        <v>539.66666666666663</v>
      </c>
    </row>
    <row r="588" spans="1:48" x14ac:dyDescent="0.3">
      <c r="A588" t="s">
        <v>1289</v>
      </c>
      <c r="B588" t="s">
        <v>1290</v>
      </c>
      <c r="C588" t="s">
        <v>10254</v>
      </c>
      <c r="D588" t="s">
        <v>223</v>
      </c>
      <c r="E588">
        <v>8770.7814252000007</v>
      </c>
      <c r="F588">
        <v>656.85</v>
      </c>
      <c r="G588">
        <v>-20.172092236420099</v>
      </c>
      <c r="H588">
        <f>(Table2[[#This Row],[1Y Return vs Nifty]]-AVERAGE(Table2[1Y Return vs Nifty]))/_xlfn.STDEV.P(Table2[1Y Return vs Nifty])</f>
        <v>-0.81007676301419551</v>
      </c>
      <c r="I588">
        <v>8.90159702310204</v>
      </c>
      <c r="J588">
        <f>(Table2[[#This Row],[1M Return vs Nifty]]-AVERAGE(Table2[1M Return vs Nifty]))/_xlfn.STDEV.P(Table2[1M Return vs Nifty])</f>
        <v>0.67940522832707972</v>
      </c>
      <c r="K588">
        <v>-17.2338359418602</v>
      </c>
      <c r="L588">
        <f>(Table2[[#This Row],[6M Return vs Nifty]]-AVERAGE(Table2[6M Return vs Nifty]))/_xlfn.STDEV.P(Table2[6M Return vs Nifty])</f>
        <v>-0.78212504283575091</v>
      </c>
      <c r="M588">
        <v>9.4566357482209096</v>
      </c>
      <c r="N588">
        <f>(Table2[[#This Row],[1W Return vs Nifty]]-AVERAGE(Table2[1W Return vs Nifty]))/_xlfn.STDEV.P(Table2[1W Return vs Nifty])</f>
        <v>1.7685758686537065</v>
      </c>
      <c r="O588">
        <v>614.47</v>
      </c>
      <c r="P588">
        <v>602.40104324066203</v>
      </c>
      <c r="Q588">
        <v>604.13061105718396</v>
      </c>
      <c r="R588">
        <v>70.957227517947103</v>
      </c>
      <c r="S588" s="2">
        <f>(Table2[[#This Row],[Close Price]]-Table2[[#This Row],[20D EMA]])/Table2[[#This Row],[20D EMA]]</f>
        <v>6.8970006672416873E-2</v>
      </c>
      <c r="T588" s="2">
        <f>(Table2[[#This Row],[Close Price]]-Table2[[#This Row],[50D EMA]])/Table2[[#This Row],[50D EMA]]</f>
        <v>9.0386557875839157E-2</v>
      </c>
      <c r="U588" s="2">
        <f>(Table2[[#This Row],[Close Price]]-Table2[[#This Row],[200D EMA]])/Table2[[#This Row],[200D EMA]]</f>
        <v>8.7264886065880731E-2</v>
      </c>
      <c r="V588">
        <v>2.0262034041954999</v>
      </c>
      <c r="W588">
        <v>645.1</v>
      </c>
      <c r="X588">
        <v>654.95000000000005</v>
      </c>
      <c r="Y588">
        <v>611.1</v>
      </c>
      <c r="Z588">
        <v>688.35</v>
      </c>
      <c r="AA588">
        <v>642.6</v>
      </c>
      <c r="AB588">
        <v>673.8</v>
      </c>
      <c r="AC588" s="2">
        <f>(Table2[[#This Row],[Close Price]]/Table2[[#This Row],[Day Low]])-1</f>
        <v>1.821423035188352E-2</v>
      </c>
      <c r="AD588" s="2">
        <f>(Table2[[#This Row],[Day High]]/Table2[[#This Row],[Close Price]])-1</f>
        <v>-2.8925934383801089E-3</v>
      </c>
      <c r="AE588" s="2">
        <f>(Table2[[#This Row],[Close Price]]/Table2[[#This Row],[Current Week Low]])-1</f>
        <v>7.4864997545409873E-2</v>
      </c>
      <c r="AF588" s="2">
        <f>(Table2[[#This Row],[Current Week High]]/Table2[[#This Row],[Close Price]])-1</f>
        <v>4.7956154373144599E-2</v>
      </c>
      <c r="AG588" s="2">
        <f>(Table2[[#This Row],[Close Price]]/Table2[[#This Row],[Current Month Low]])-1</f>
        <v>2.2175536881419156E-2</v>
      </c>
      <c r="AH588" s="2">
        <f>(Table2[[#This Row],[Current Month High]]/Table2[[#This Row],[Close Price]])-1</f>
        <v>2.5804978305549175E-2</v>
      </c>
      <c r="AI588">
        <v>4.8184517013016599</v>
      </c>
      <c r="AJ588">
        <v>19.0808556925308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0.03</v>
      </c>
      <c r="AM588" t="s">
        <v>10296</v>
      </c>
      <c r="AN588">
        <v>9.18</v>
      </c>
      <c r="AO588" t="s">
        <v>10296</v>
      </c>
      <c r="AP588">
        <v>2.4923097840652001E-2</v>
      </c>
      <c r="AQ588">
        <f>(Table2[[#This Row],[Sharpe Ratio]]-AVERAGE(Table2[Sharpe Ratio]))/_xlfn.STDEV.P(Table2[Sharpe Ratio])</f>
        <v>-0.35886576254362074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613</v>
      </c>
      <c r="AT588">
        <f>_xlfn.RANK.AVG(Table2[[#This Row],[6M Return vs Nifty Z-Score]],Table2[6M Return vs Nifty Z-Score])</f>
        <v>583</v>
      </c>
      <c r="AU588">
        <f>_xlfn.RANK.AVG(Table2[[#This Row],[Sharpe Ratio Z-Score]],Table2[Sharpe Ratio Z-Score])</f>
        <v>431</v>
      </c>
      <c r="AV588">
        <f>(Table2[[#This Row],[Rank 1Y]]+Table2[[#This Row],[Rank 6M]]+Table2[[#This Row],[Rank Sharpe]])/3</f>
        <v>542.33333333333337</v>
      </c>
    </row>
    <row r="589" spans="1:48" x14ac:dyDescent="0.3">
      <c r="A589" t="s">
        <v>910</v>
      </c>
      <c r="B589" t="s">
        <v>911</v>
      </c>
      <c r="C589" t="s">
        <v>10266</v>
      </c>
      <c r="D589" t="s">
        <v>170</v>
      </c>
      <c r="E589">
        <v>16416.939390995001</v>
      </c>
      <c r="F589">
        <v>1062.05</v>
      </c>
      <c r="G589">
        <v>-0.56387285007870203</v>
      </c>
      <c r="H589">
        <f>(Table2[[#This Row],[1Y Return vs Nifty]]-AVERAGE(Table2[1Y Return vs Nifty]))/_xlfn.STDEV.P(Table2[1Y Return vs Nifty])</f>
        <v>-0.53482451441439605</v>
      </c>
      <c r="I589">
        <v>0.83500005496049901</v>
      </c>
      <c r="J589">
        <f>(Table2[[#This Row],[1M Return vs Nifty]]-AVERAGE(Table2[1M Return vs Nifty]))/_xlfn.STDEV.P(Table2[1M Return vs Nifty])</f>
        <v>-0.11800042739277673</v>
      </c>
      <c r="K589">
        <v>-12.0191563745016</v>
      </c>
      <c r="L589">
        <f>(Table2[[#This Row],[6M Return vs Nifty]]-AVERAGE(Table2[6M Return vs Nifty]))/_xlfn.STDEV.P(Table2[6M Return vs Nifty])</f>
        <v>-0.60304828189499393</v>
      </c>
      <c r="M589">
        <v>0.50241879753970198</v>
      </c>
      <c r="N589">
        <f>(Table2[[#This Row],[1W Return vs Nifty]]-AVERAGE(Table2[1W Return vs Nifty]))/_xlfn.STDEV.P(Table2[1W Return vs Nifty])</f>
        <v>-0.14457450498257363</v>
      </c>
      <c r="O589">
        <v>1025.1500000000001</v>
      </c>
      <c r="P589">
        <v>1005.73533125273</v>
      </c>
      <c r="Q589">
        <v>974.93384180617898</v>
      </c>
      <c r="R589">
        <v>72.329713559457602</v>
      </c>
      <c r="S589" s="2">
        <f>(Table2[[#This Row],[Close Price]]-Table2[[#This Row],[20D EMA]])/Table2[[#This Row],[20D EMA]]</f>
        <v>3.5994732478173787E-2</v>
      </c>
      <c r="T589" s="2">
        <f>(Table2[[#This Row],[Close Price]]-Table2[[#This Row],[50D EMA]])/Table2[[#This Row],[50D EMA]]</f>
        <v>5.5993527320080484E-2</v>
      </c>
      <c r="U589" s="2">
        <f>(Table2[[#This Row],[Close Price]]-Table2[[#This Row],[200D EMA]])/Table2[[#This Row],[200D EMA]]</f>
        <v>8.9355969049579931E-2</v>
      </c>
      <c r="V589">
        <v>0.80702146002032005</v>
      </c>
      <c r="W589">
        <v>1036.05</v>
      </c>
      <c r="X589">
        <v>1064.05</v>
      </c>
      <c r="Y589">
        <v>1032.95</v>
      </c>
      <c r="Z589">
        <v>1093</v>
      </c>
      <c r="AA589">
        <v>1051.9000000000001</v>
      </c>
      <c r="AB589">
        <v>1072.4000000000001</v>
      </c>
      <c r="AC589" s="2">
        <f>(Table2[[#This Row],[Close Price]]/Table2[[#This Row],[Day Low]])-1</f>
        <v>2.5095313932725238E-2</v>
      </c>
      <c r="AD589" s="2">
        <f>(Table2[[#This Row],[Day High]]/Table2[[#This Row],[Close Price]])-1</f>
        <v>1.8831505108045654E-3</v>
      </c>
      <c r="AE589" s="2">
        <f>(Table2[[#This Row],[Close Price]]/Table2[[#This Row],[Current Week Low]])-1</f>
        <v>2.8171741129773942E-2</v>
      </c>
      <c r="AF589" s="2">
        <f>(Table2[[#This Row],[Current Week High]]/Table2[[#This Row],[Close Price]])-1</f>
        <v>2.9141754154700772E-2</v>
      </c>
      <c r="AG589" s="2">
        <f>(Table2[[#This Row],[Close Price]]/Table2[[#This Row],[Current Month Low]])-1</f>
        <v>9.6492061983077804E-3</v>
      </c>
      <c r="AH589" s="2">
        <f>(Table2[[#This Row],[Current Month High]]/Table2[[#This Row],[Close Price]])-1</f>
        <v>9.7453038934138814E-3</v>
      </c>
      <c r="AI589">
        <v>10.6350925097688</v>
      </c>
      <c r="AJ589">
        <v>27.5888995675156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</v>
      </c>
      <c r="AM589">
        <v>0</v>
      </c>
      <c r="AN589">
        <v>6.51</v>
      </c>
      <c r="AO589" t="s">
        <v>10296</v>
      </c>
      <c r="AP589">
        <v>-2.3737549575654E-2</v>
      </c>
      <c r="AQ589">
        <f>(Table2[[#This Row],[Sharpe Ratio]]-AVERAGE(Table2[Sharpe Ratio]))/_xlfn.STDEV.P(Table2[Sharpe Ratio])</f>
        <v>-0.92142777454843872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-2.321875503233179</v>
      </c>
      <c r="AS589">
        <f>_xlfn.RANK.AVG(Table2[[#This Row],[1Y Return vs Nifty Z-Score]],Table2[1Y Return vs Nifty Z-Score])</f>
        <v>499</v>
      </c>
      <c r="AT589">
        <f>_xlfn.RANK.AVG(Table2[[#This Row],[6M Return vs Nifty Z-Score]],Table2[6M Return vs Nifty Z-Score])</f>
        <v>528</v>
      </c>
      <c r="AU589">
        <f>_xlfn.RANK.AVG(Table2[[#This Row],[Sharpe Ratio Z-Score]],Table2[Sharpe Ratio Z-Score])</f>
        <v>602</v>
      </c>
      <c r="AV589">
        <f>(Table2[[#This Row],[Rank 1Y]]+Table2[[#This Row],[Rank 6M]]+Table2[[#This Row],[Rank Sharpe]])/3</f>
        <v>543</v>
      </c>
    </row>
    <row r="590" spans="1:48" x14ac:dyDescent="0.3">
      <c r="A590" t="s">
        <v>511</v>
      </c>
      <c r="B590" t="s">
        <v>512</v>
      </c>
      <c r="C590" t="s">
        <v>10262</v>
      </c>
      <c r="D590" t="s">
        <v>413</v>
      </c>
      <c r="E590">
        <v>40964.013269219999</v>
      </c>
      <c r="F590">
        <v>1476.05</v>
      </c>
      <c r="G590">
        <v>-33.743002568407903</v>
      </c>
      <c r="H590">
        <f>(Table2[[#This Row],[1Y Return vs Nifty]]-AVERAGE(Table2[1Y Return vs Nifty]))/_xlfn.STDEV.P(Table2[1Y Return vs Nifty])</f>
        <v>-1.0005797103153613</v>
      </c>
      <c r="I590">
        <v>-8.88672064906069</v>
      </c>
      <c r="J590">
        <f>(Table2[[#This Row],[1M Return vs Nifty]]-AVERAGE(Table2[1M Return vs Nifty]))/_xlfn.STDEV.P(Table2[1M Return vs Nifty])</f>
        <v>-1.0790196903275575</v>
      </c>
      <c r="K590">
        <v>-16.360072513475099</v>
      </c>
      <c r="L590">
        <f>(Table2[[#This Row],[6M Return vs Nifty]]-AVERAGE(Table2[6M Return vs Nifty]))/_xlfn.STDEV.P(Table2[6M Return vs Nifty])</f>
        <v>-0.75211922511242868</v>
      </c>
      <c r="M590">
        <v>-1.7523306107138601</v>
      </c>
      <c r="N590">
        <f>(Table2[[#This Row],[1W Return vs Nifty]]-AVERAGE(Table2[1W Return vs Nifty]))/_xlfn.STDEV.P(Table2[1W Return vs Nifty])</f>
        <v>-0.62632234475635906</v>
      </c>
      <c r="O590">
        <v>1513.3</v>
      </c>
      <c r="P590">
        <v>1542.9728529132201</v>
      </c>
      <c r="Q590">
        <v>1528.7342175767999</v>
      </c>
      <c r="R590">
        <v>39.086771840584497</v>
      </c>
      <c r="S590" s="2">
        <f>(Table2[[#This Row],[Close Price]]-Table2[[#This Row],[20D EMA]])/Table2[[#This Row],[20D EMA]]</f>
        <v>-2.4615079627304567E-2</v>
      </c>
      <c r="T590" s="2">
        <f>(Table2[[#This Row],[Close Price]]-Table2[[#This Row],[50D EMA]])/Table2[[#This Row],[50D EMA]]</f>
        <v>-4.337267035312125E-2</v>
      </c>
      <c r="U590" s="2">
        <f>(Table2[[#This Row],[Close Price]]-Table2[[#This Row],[200D EMA]])/Table2[[#This Row],[200D EMA]]</f>
        <v>-3.4462640379901884E-2</v>
      </c>
      <c r="V590">
        <v>0.66829309708363605</v>
      </c>
      <c r="W590">
        <v>1458.05</v>
      </c>
      <c r="X590">
        <v>1495</v>
      </c>
      <c r="Y590">
        <v>1468</v>
      </c>
      <c r="Z590">
        <v>1512</v>
      </c>
      <c r="AA590">
        <v>1468.8</v>
      </c>
      <c r="AB590">
        <v>1506.8</v>
      </c>
      <c r="AC590" s="2">
        <f>(Table2[[#This Row],[Close Price]]/Table2[[#This Row],[Day Low]])-1</f>
        <v>1.234525564966904E-2</v>
      </c>
      <c r="AD590" s="2">
        <f>(Table2[[#This Row],[Day High]]/Table2[[#This Row],[Close Price]])-1</f>
        <v>1.2838318485146161E-2</v>
      </c>
      <c r="AE590" s="2">
        <f>(Table2[[#This Row],[Close Price]]/Table2[[#This Row],[Current Week Low]])-1</f>
        <v>5.483651226158015E-3</v>
      </c>
      <c r="AF590" s="2">
        <f>(Table2[[#This Row],[Current Week High]]/Table2[[#This Row],[Close Price]])-1</f>
        <v>2.4355543511398681E-2</v>
      </c>
      <c r="AG590" s="2">
        <f>(Table2[[#This Row],[Close Price]]/Table2[[#This Row],[Current Month Low]])-1</f>
        <v>4.9360021786493125E-3</v>
      </c>
      <c r="AH590" s="2">
        <f>(Table2[[#This Row],[Current Month High]]/Table2[[#This Row],[Close Price]])-1</f>
        <v>2.0832627621015565E-2</v>
      </c>
      <c r="AI590">
        <v>21.947088513261701</v>
      </c>
      <c r="AJ590">
        <v>13.1072796934865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-0.09</v>
      </c>
      <c r="AM590" t="s">
        <v>10295</v>
      </c>
      <c r="AN590">
        <v>-4.79</v>
      </c>
      <c r="AO590" t="s">
        <v>10295</v>
      </c>
      <c r="AP590">
        <v>3.8507420794979999E-2</v>
      </c>
      <c r="AQ590">
        <f>(Table2[[#This Row],[Sharpe Ratio]]-AVERAGE(Table2[Sharpe Ratio]))/_xlfn.STDEV.P(Table2[Sharpe Ratio])</f>
        <v>-0.20181844692674764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672</v>
      </c>
      <c r="AT590">
        <f>_xlfn.RANK.AVG(Table2[[#This Row],[6M Return vs Nifty Z-Score]],Table2[6M Return vs Nifty Z-Score])</f>
        <v>570</v>
      </c>
      <c r="AU590">
        <f>_xlfn.RANK.AVG(Table2[[#This Row],[Sharpe Ratio Z-Score]],Table2[Sharpe Ratio Z-Score])</f>
        <v>389</v>
      </c>
      <c r="AV590">
        <f>(Table2[[#This Row],[Rank 1Y]]+Table2[[#This Row],[Rank 6M]]+Table2[[#This Row],[Rank Sharpe]])/3</f>
        <v>543.66666666666663</v>
      </c>
    </row>
    <row r="591" spans="1:48" x14ac:dyDescent="0.3">
      <c r="A591" t="s">
        <v>1837</v>
      </c>
      <c r="B591" t="s">
        <v>1838</v>
      </c>
      <c r="C591" t="s">
        <v>10262</v>
      </c>
      <c r="D591" t="s">
        <v>257</v>
      </c>
      <c r="E591">
        <v>3945.4449960059901</v>
      </c>
      <c r="F591">
        <v>169.71</v>
      </c>
      <c r="G591">
        <v>-3.8093144046290699</v>
      </c>
      <c r="H591">
        <f>(Table2[[#This Row],[1Y Return vs Nifty]]-AVERAGE(Table2[1Y Return vs Nifty]))/_xlfn.STDEV.P(Table2[1Y Return vs Nifty])</f>
        <v>-0.5803827095767512</v>
      </c>
      <c r="I591">
        <v>30.0585268749556</v>
      </c>
      <c r="J591">
        <f>(Table2[[#This Row],[1M Return vs Nifty]]-AVERAGE(Table2[1M Return vs Nifty]))/_xlfn.STDEV.P(Table2[1M Return vs Nifty])</f>
        <v>2.7708268759147505</v>
      </c>
      <c r="K591">
        <v>-12.541125161621</v>
      </c>
      <c r="L591">
        <f>(Table2[[#This Row],[6M Return vs Nifty]]-AVERAGE(Table2[6M Return vs Nifty]))/_xlfn.STDEV.P(Table2[6M Return vs Nifty])</f>
        <v>-0.62097315695243949</v>
      </c>
      <c r="M591">
        <v>8.9566530390083692</v>
      </c>
      <c r="N591">
        <f>(Table2[[#This Row],[1W Return vs Nifty]]-AVERAGE(Table2[1W Return vs Nifty]))/_xlfn.STDEV.P(Table2[1W Return vs Nifty])</f>
        <v>1.6617499884890672</v>
      </c>
      <c r="O591">
        <v>161.84</v>
      </c>
      <c r="P591">
        <v>151.08715130495699</v>
      </c>
      <c r="Q591">
        <v>143.339548342455</v>
      </c>
      <c r="R591">
        <v>58.144219259505597</v>
      </c>
      <c r="S591" s="2">
        <f>(Table2[[#This Row],[Close Price]]-Table2[[#This Row],[20D EMA]])/Table2[[#This Row],[20D EMA]]</f>
        <v>4.8628274839347528E-2</v>
      </c>
      <c r="T591" s="2">
        <f>(Table2[[#This Row],[Close Price]]-Table2[[#This Row],[50D EMA]])/Table2[[#This Row],[50D EMA]]</f>
        <v>0.1232589835349687</v>
      </c>
      <c r="U591" s="2">
        <f>(Table2[[#This Row],[Close Price]]-Table2[[#This Row],[200D EMA]])/Table2[[#This Row],[200D EMA]]</f>
        <v>0.18397191816554981</v>
      </c>
      <c r="V591">
        <v>1.3342502261345</v>
      </c>
      <c r="W591">
        <v>165.25</v>
      </c>
      <c r="X591">
        <v>170.9</v>
      </c>
      <c r="Y591">
        <v>165.06</v>
      </c>
      <c r="Z591">
        <v>181.4</v>
      </c>
      <c r="AA591">
        <v>169</v>
      </c>
      <c r="AB591">
        <v>177.4</v>
      </c>
      <c r="AC591" s="2">
        <f>(Table2[[#This Row],[Close Price]]/Table2[[#This Row],[Day Low]])-1</f>
        <v>2.6989409984871537E-2</v>
      </c>
      <c r="AD591" s="2">
        <f>(Table2[[#This Row],[Day High]]/Table2[[#This Row],[Close Price]])-1</f>
        <v>7.0119615815213976E-3</v>
      </c>
      <c r="AE591" s="2">
        <f>(Table2[[#This Row],[Close Price]]/Table2[[#This Row],[Current Week Low]])-1</f>
        <v>2.8171573973100772E-2</v>
      </c>
      <c r="AF591" s="2">
        <f>(Table2[[#This Row],[Current Week High]]/Table2[[#This Row],[Close Price]])-1</f>
        <v>6.8882210830239821E-2</v>
      </c>
      <c r="AG591" s="2">
        <f>(Table2[[#This Row],[Close Price]]/Table2[[#This Row],[Current Month Low]])-1</f>
        <v>4.2011834319526375E-3</v>
      </c>
      <c r="AH591" s="2">
        <f>(Table2[[#This Row],[Current Month High]]/Table2[[#This Row],[Close Price]])-1</f>
        <v>4.5312592068823321E-2</v>
      </c>
      <c r="AI591">
        <v>6.8882210830239803</v>
      </c>
      <c r="AJ591">
        <v>51.459170013386803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0.11</v>
      </c>
      <c r="AM591" t="s">
        <v>10296</v>
      </c>
      <c r="AN591">
        <v>0.6</v>
      </c>
      <c r="AO591" t="s">
        <v>10296</v>
      </c>
      <c r="AP591">
        <v>-1.1549060421111999E-2</v>
      </c>
      <c r="AQ591">
        <f>(Table2[[#This Row],[Sharpe Ratio]]-AVERAGE(Table2[Sharpe Ratio]))/_xlfn.STDEV.P(Table2[Sharpe Ratio])</f>
        <v>-0.78051758641599767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2.4507034114586292</v>
      </c>
      <c r="AS591">
        <f>_xlfn.RANK.AVG(Table2[[#This Row],[1Y Return vs Nifty Z-Score]],Table2[1Y Return vs Nifty Z-Score])</f>
        <v>522</v>
      </c>
      <c r="AT591">
        <f>_xlfn.RANK.AVG(Table2[[#This Row],[6M Return vs Nifty Z-Score]],Table2[6M Return vs Nifty Z-Score])</f>
        <v>534</v>
      </c>
      <c r="AU591">
        <f>_xlfn.RANK.AVG(Table2[[#This Row],[Sharpe Ratio Z-Score]],Table2[Sharpe Ratio Z-Score])</f>
        <v>578</v>
      </c>
      <c r="AV591">
        <f>(Table2[[#This Row],[Rank 1Y]]+Table2[[#This Row],[Rank 6M]]+Table2[[#This Row],[Rank Sharpe]])/3</f>
        <v>544.66666666666663</v>
      </c>
    </row>
    <row r="592" spans="1:48" x14ac:dyDescent="0.3">
      <c r="A592" t="s">
        <v>1810</v>
      </c>
      <c r="B592" t="s">
        <v>1811</v>
      </c>
      <c r="C592" t="s">
        <v>10267</v>
      </c>
      <c r="D592" t="s">
        <v>1812</v>
      </c>
      <c r="E592">
        <v>4122.5733805</v>
      </c>
      <c r="F592">
        <v>23.29</v>
      </c>
      <c r="G592">
        <v>17.915351021751199</v>
      </c>
      <c r="H592">
        <f>(Table2[[#This Row],[1Y Return vs Nifty]]-AVERAGE(Table2[1Y Return vs Nifty]))/_xlfn.STDEV.P(Table2[1Y Return vs Nifty])</f>
        <v>-0.27542064796013915</v>
      </c>
      <c r="I592">
        <v>6.5305477618701602</v>
      </c>
      <c r="J592">
        <f>(Table2[[#This Row],[1M Return vs Nifty]]-AVERAGE(Table2[1M Return vs Nifty]))/_xlfn.STDEV.P(Table2[1M Return vs Nifty])</f>
        <v>0.4450203819830974</v>
      </c>
      <c r="K592">
        <v>-17.823450629926199</v>
      </c>
      <c r="L592">
        <f>(Table2[[#This Row],[6M Return vs Nifty]]-AVERAGE(Table2[6M Return vs Nifty]))/_xlfn.STDEV.P(Table2[6M Return vs Nifty])</f>
        <v>-0.80237293864182768</v>
      </c>
      <c r="M592">
        <v>4.0263557714227103</v>
      </c>
      <c r="N592">
        <f>(Table2[[#This Row],[1W Return vs Nifty]]-AVERAGE(Table2[1W Return vs Nifty]))/_xlfn.STDEV.P(Table2[1W Return vs Nifty])</f>
        <v>0.60834686998389775</v>
      </c>
      <c r="O592">
        <v>23.37</v>
      </c>
      <c r="P592">
        <v>22.724075475123598</v>
      </c>
      <c r="Q592">
        <v>21.340614186433701</v>
      </c>
      <c r="R592">
        <v>45.788125367523399</v>
      </c>
      <c r="S592" s="2">
        <f>(Table2[[#This Row],[Close Price]]-Table2[[#This Row],[20D EMA]])/Table2[[#This Row],[20D EMA]]</f>
        <v>-3.4231921266581877E-3</v>
      </c>
      <c r="T592" s="2">
        <f>(Table2[[#This Row],[Close Price]]-Table2[[#This Row],[50D EMA]])/Table2[[#This Row],[50D EMA]]</f>
        <v>2.4904182592419537E-2</v>
      </c>
      <c r="U592" s="2">
        <f>(Table2[[#This Row],[Close Price]]-Table2[[#This Row],[200D EMA]])/Table2[[#This Row],[200D EMA]]</f>
        <v>9.1346284438501735E-2</v>
      </c>
      <c r="V592">
        <v>1.3467246541198401</v>
      </c>
      <c r="W592">
        <v>22.75</v>
      </c>
      <c r="X592">
        <v>23.31</v>
      </c>
      <c r="Y592">
        <v>23.2</v>
      </c>
      <c r="Z592">
        <v>24.63</v>
      </c>
      <c r="AA592">
        <v>23.2</v>
      </c>
      <c r="AB592">
        <v>24.28</v>
      </c>
      <c r="AC592" s="2">
        <f>(Table2[[#This Row],[Close Price]]/Table2[[#This Row],[Day Low]])-1</f>
        <v>2.3736263736263696E-2</v>
      </c>
      <c r="AD592" s="2">
        <f>(Table2[[#This Row],[Day High]]/Table2[[#This Row],[Close Price]])-1</f>
        <v>8.5873765564614679E-4</v>
      </c>
      <c r="AE592" s="2">
        <f>(Table2[[#This Row],[Close Price]]/Table2[[#This Row],[Current Week Low]])-1</f>
        <v>3.8793103448275801E-3</v>
      </c>
      <c r="AF592" s="2">
        <f>(Table2[[#This Row],[Current Week High]]/Table2[[#This Row],[Close Price]])-1</f>
        <v>5.7535422928295388E-2</v>
      </c>
      <c r="AG592" s="2">
        <f>(Table2[[#This Row],[Close Price]]/Table2[[#This Row],[Current Month Low]])-1</f>
        <v>3.8793103448275801E-3</v>
      </c>
      <c r="AH592" s="2">
        <f>(Table2[[#This Row],[Current Month High]]/Table2[[#This Row],[Close Price]])-1</f>
        <v>4.2507513954487042E-2</v>
      </c>
      <c r="AI592">
        <v>20.008587376556399</v>
      </c>
      <c r="AJ592">
        <v>49.774919614147898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-0.02</v>
      </c>
      <c r="AM592" t="s">
        <v>10295</v>
      </c>
      <c r="AN592">
        <v>-7.65</v>
      </c>
      <c r="AO592" t="s">
        <v>10295</v>
      </c>
      <c r="AP592">
        <v>-5.4209066515539001E-2</v>
      </c>
      <c r="AQ592">
        <f>(Table2[[#This Row],[Sharpe Ratio]]-AVERAGE(Table2[Sharpe Ratio]))/_xlfn.STDEV.P(Table2[Sharpe Ratio])</f>
        <v>-1.2737066444098439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-1.2981329790448157</v>
      </c>
      <c r="AS592">
        <f>_xlfn.RANK.AVG(Table2[[#This Row],[1Y Return vs Nifty Z-Score]],Table2[1Y Return vs Nifty Z-Score])</f>
        <v>385</v>
      </c>
      <c r="AT592">
        <f>_xlfn.RANK.AVG(Table2[[#This Row],[6M Return vs Nifty Z-Score]],Table2[6M Return vs Nifty Z-Score])</f>
        <v>589</v>
      </c>
      <c r="AU592">
        <f>_xlfn.RANK.AVG(Table2[[#This Row],[Sharpe Ratio Z-Score]],Table2[Sharpe Ratio Z-Score])</f>
        <v>661</v>
      </c>
      <c r="AV592">
        <f>(Table2[[#This Row],[Rank 1Y]]+Table2[[#This Row],[Rank 6M]]+Table2[[#This Row],[Rank Sharpe]])/3</f>
        <v>545</v>
      </c>
    </row>
    <row r="593" spans="1:48" x14ac:dyDescent="0.3">
      <c r="A593" t="s">
        <v>234</v>
      </c>
      <c r="B593" t="s">
        <v>235</v>
      </c>
      <c r="C593" t="s">
        <v>10254</v>
      </c>
      <c r="D593" t="s">
        <v>186</v>
      </c>
      <c r="E593">
        <v>114048.23736735</v>
      </c>
      <c r="F593">
        <v>643.5</v>
      </c>
      <c r="G593">
        <v>-13.6001769285593</v>
      </c>
      <c r="H593">
        <f>(Table2[[#This Row],[1Y Return vs Nifty]]-AVERAGE(Table2[1Y Return vs Nifty]))/_xlfn.STDEV.P(Table2[1Y Return vs Nifty])</f>
        <v>-0.7178228754757795</v>
      </c>
      <c r="I593">
        <v>1.9256966741017401</v>
      </c>
      <c r="J593">
        <f>(Table2[[#This Row],[1M Return vs Nifty]]-AVERAGE(Table2[1M Return vs Nifty]))/_xlfn.STDEV.P(Table2[1M Return vs Nifty])</f>
        <v>-1.0182018190893925E-2</v>
      </c>
      <c r="K593">
        <v>0.80027919673247006</v>
      </c>
      <c r="L593">
        <f>(Table2[[#This Row],[6M Return vs Nifty]]-AVERAGE(Table2[6M Return vs Nifty]))/_xlfn.STDEV.P(Table2[6M Return vs Nifty])</f>
        <v>-0.16281739722950589</v>
      </c>
      <c r="M593">
        <v>-1.14123444061597</v>
      </c>
      <c r="N593">
        <f>(Table2[[#This Row],[1W Return vs Nifty]]-AVERAGE(Table2[1W Return vs Nifty]))/_xlfn.STDEV.P(Table2[1W Return vs Nifty])</f>
        <v>-0.49575605709660608</v>
      </c>
      <c r="O593">
        <v>630.35</v>
      </c>
      <c r="P593">
        <v>607.45949614440201</v>
      </c>
      <c r="Q593">
        <v>566.12709435672002</v>
      </c>
      <c r="R593">
        <v>60.532423516144398</v>
      </c>
      <c r="S593" s="2">
        <f>(Table2[[#This Row],[Close Price]]-Table2[[#This Row],[20D EMA]])/Table2[[#This Row],[20D EMA]]</f>
        <v>2.086142619179817E-2</v>
      </c>
      <c r="T593" s="2">
        <f>(Table2[[#This Row],[Close Price]]-Table2[[#This Row],[50D EMA]])/Table2[[#This Row],[50D EMA]]</f>
        <v>5.9329887975001112E-2</v>
      </c>
      <c r="U593" s="2">
        <f>(Table2[[#This Row],[Close Price]]-Table2[[#This Row],[200D EMA]])/Table2[[#This Row],[200D EMA]]</f>
        <v>0.13667055757364416</v>
      </c>
      <c r="V593">
        <v>0.89382061629881804</v>
      </c>
      <c r="W593">
        <v>636.54999999999995</v>
      </c>
      <c r="X593">
        <v>650</v>
      </c>
      <c r="Y593">
        <v>630</v>
      </c>
      <c r="Z593">
        <v>655.85</v>
      </c>
      <c r="AA593">
        <v>636.75</v>
      </c>
      <c r="AB593">
        <v>655.85</v>
      </c>
      <c r="AC593" s="2">
        <f>(Table2[[#This Row],[Close Price]]/Table2[[#This Row],[Day Low]])-1</f>
        <v>1.0918231089466657E-2</v>
      </c>
      <c r="AD593" s="2">
        <f>(Table2[[#This Row],[Day High]]/Table2[[#This Row],[Close Price]])-1</f>
        <v>1.0101010101010166E-2</v>
      </c>
      <c r="AE593" s="2">
        <f>(Table2[[#This Row],[Close Price]]/Table2[[#This Row],[Current Week Low]])-1</f>
        <v>2.1428571428571352E-2</v>
      </c>
      <c r="AF593" s="2">
        <f>(Table2[[#This Row],[Current Week High]]/Table2[[#This Row],[Close Price]])-1</f>
        <v>1.9191919191919204E-2</v>
      </c>
      <c r="AG593" s="2">
        <f>(Table2[[#This Row],[Close Price]]/Table2[[#This Row],[Current Month Low]])-1</f>
        <v>1.0600706713780994E-2</v>
      </c>
      <c r="AH593" s="2">
        <f>(Table2[[#This Row],[Current Month High]]/Table2[[#This Row],[Close Price]])-1</f>
        <v>1.9191919191919204E-2</v>
      </c>
      <c r="AI593">
        <v>2.9292929292929299</v>
      </c>
      <c r="AJ593">
        <v>31.541291905151201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0.03</v>
      </c>
      <c r="AM593" t="s">
        <v>10296</v>
      </c>
      <c r="AN593">
        <v>1.76</v>
      </c>
      <c r="AO593" t="s">
        <v>10296</v>
      </c>
      <c r="AP593">
        <v>-7.2037355046998E-2</v>
      </c>
      <c r="AQ593">
        <f>(Table2[[#This Row],[Sharpe Ratio]]-AVERAGE(Table2[Sharpe Ratio]))/_xlfn.STDEV.P(Table2[Sharpe Ratio])</f>
        <v>-1.4798181205078611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-2.8663964685006467</v>
      </c>
      <c r="AS593">
        <f>_xlfn.RANK.AVG(Table2[[#This Row],[1Y Return vs Nifty Z-Score]],Table2[1Y Return vs Nifty Z-Score])</f>
        <v>581</v>
      </c>
      <c r="AT593">
        <f>_xlfn.RANK.AVG(Table2[[#This Row],[6M Return vs Nifty Z-Score]],Table2[6M Return vs Nifty Z-Score])</f>
        <v>374</v>
      </c>
      <c r="AU593">
        <f>_xlfn.RANK.AVG(Table2[[#This Row],[Sharpe Ratio Z-Score]],Table2[Sharpe Ratio Z-Score])</f>
        <v>685</v>
      </c>
      <c r="AV593">
        <f>(Table2[[#This Row],[Rank 1Y]]+Table2[[#This Row],[Rank 6M]]+Table2[[#This Row],[Rank Sharpe]])/3</f>
        <v>546.66666666666663</v>
      </c>
    </row>
    <row r="594" spans="1:48" x14ac:dyDescent="0.3">
      <c r="A594" t="s">
        <v>439</v>
      </c>
      <c r="B594" t="s">
        <v>440</v>
      </c>
      <c r="C594" t="s">
        <v>10251</v>
      </c>
      <c r="D594" t="s">
        <v>295</v>
      </c>
      <c r="E594">
        <v>54211.063023000002</v>
      </c>
      <c r="F594">
        <v>5122.5</v>
      </c>
      <c r="G594">
        <v>-3.7390720111451099</v>
      </c>
      <c r="H594">
        <f>(Table2[[#This Row],[1Y Return vs Nifty]]-AVERAGE(Table2[1Y Return vs Nifty]))/_xlfn.STDEV.P(Table2[1Y Return vs Nifty])</f>
        <v>-0.57939667528304273</v>
      </c>
      <c r="I594">
        <v>2.50794810107335</v>
      </c>
      <c r="J594">
        <f>(Table2[[#This Row],[1M Return vs Nifty]]-AVERAGE(Table2[1M Return vs Nifty]))/_xlfn.STDEV.P(Table2[1M Return vs Nifty])</f>
        <v>4.7375162706057024E-2</v>
      </c>
      <c r="K594">
        <v>-22.229519034678599</v>
      </c>
      <c r="L594">
        <f>(Table2[[#This Row],[6M Return vs Nifty]]-AVERAGE(Table2[6M Return vs Nifty]))/_xlfn.STDEV.P(Table2[6M Return vs Nifty])</f>
        <v>-0.95368126894564598</v>
      </c>
      <c r="M594">
        <v>-1.11358447927117</v>
      </c>
      <c r="N594">
        <f>(Table2[[#This Row],[1W Return vs Nifty]]-AVERAGE(Table2[1W Return vs Nifty]))/_xlfn.STDEV.P(Table2[1W Return vs Nifty])</f>
        <v>-0.48984838988581691</v>
      </c>
      <c r="O594">
        <v>5074.33</v>
      </c>
      <c r="P594">
        <v>4982.0908913366802</v>
      </c>
      <c r="Q594">
        <v>4876.92341497087</v>
      </c>
      <c r="R594">
        <v>52.103156761366598</v>
      </c>
      <c r="S594" s="2">
        <f>(Table2[[#This Row],[Close Price]]-Table2[[#This Row],[20D EMA]])/Table2[[#This Row],[20D EMA]]</f>
        <v>9.4928788628252537E-3</v>
      </c>
      <c r="T594" s="2">
        <f>(Table2[[#This Row],[Close Price]]-Table2[[#This Row],[50D EMA]])/Table2[[#This Row],[50D EMA]]</f>
        <v>2.8182767381357113E-2</v>
      </c>
      <c r="U594" s="2">
        <f>(Table2[[#This Row],[Close Price]]-Table2[[#This Row],[200D EMA]])/Table2[[#This Row],[200D EMA]]</f>
        <v>5.0354816783727746E-2</v>
      </c>
      <c r="V594">
        <v>1.1317443841071499</v>
      </c>
      <c r="W594">
        <v>5019.8500000000004</v>
      </c>
      <c r="X594">
        <v>5146.05</v>
      </c>
      <c r="Y594">
        <v>5105.3999999999996</v>
      </c>
      <c r="Z594">
        <v>5267.85</v>
      </c>
      <c r="AA594">
        <v>5105.3999999999996</v>
      </c>
      <c r="AB594">
        <v>5267.85</v>
      </c>
      <c r="AC594" s="2">
        <f>(Table2[[#This Row],[Close Price]]/Table2[[#This Row],[Day Low]])-1</f>
        <v>2.0448818191778573E-2</v>
      </c>
      <c r="AD594" s="2">
        <f>(Table2[[#This Row],[Day High]]/Table2[[#This Row],[Close Price]])-1</f>
        <v>4.5973645680821296E-3</v>
      </c>
      <c r="AE594" s="2">
        <f>(Table2[[#This Row],[Close Price]]/Table2[[#This Row],[Current Week Low]])-1</f>
        <v>3.3493947584910533E-3</v>
      </c>
      <c r="AF594" s="2">
        <f>(Table2[[#This Row],[Current Week High]]/Table2[[#This Row],[Close Price]])-1</f>
        <v>2.8374816983894657E-2</v>
      </c>
      <c r="AG594" s="2">
        <f>(Table2[[#This Row],[Close Price]]/Table2[[#This Row],[Current Month Low]])-1</f>
        <v>3.3493947584910533E-3</v>
      </c>
      <c r="AH594" s="2">
        <f>(Table2[[#This Row],[Current Month High]]/Table2[[#This Row],[Close Price]])-1</f>
        <v>2.8374816983894657E-2</v>
      </c>
      <c r="AI594">
        <v>14.6578818936066</v>
      </c>
      <c r="AJ594">
        <v>26.8589259401428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-7.0000000000000007E-2</v>
      </c>
      <c r="AM594" t="s">
        <v>10295</v>
      </c>
      <c r="AN594">
        <v>2.65</v>
      </c>
      <c r="AO594" t="s">
        <v>10296</v>
      </c>
      <c r="AP594">
        <v>6.362678248676E-3</v>
      </c>
      <c r="AQ594">
        <f>(Table2[[#This Row],[Sharpe Ratio]]-AVERAGE(Table2[Sharpe Ratio]))/_xlfn.STDEV.P(Table2[Sharpe Ratio])</f>
        <v>-0.57344134967024807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-2.5489925210786963</v>
      </c>
      <c r="AS594">
        <f>_xlfn.RANK.AVG(Table2[[#This Row],[1Y Return vs Nifty Z-Score]],Table2[1Y Return vs Nifty Z-Score])</f>
        <v>520</v>
      </c>
      <c r="AT594">
        <f>_xlfn.RANK.AVG(Table2[[#This Row],[6M Return vs Nifty Z-Score]],Table2[6M Return vs Nifty Z-Score])</f>
        <v>629</v>
      </c>
      <c r="AU594">
        <f>_xlfn.RANK.AVG(Table2[[#This Row],[Sharpe Ratio Z-Score]],Table2[Sharpe Ratio Z-Score])</f>
        <v>494</v>
      </c>
      <c r="AV594">
        <f>(Table2[[#This Row],[Rank 1Y]]+Table2[[#This Row],[Rank 6M]]+Table2[[#This Row],[Rank Sharpe]])/3</f>
        <v>547.66666666666663</v>
      </c>
    </row>
    <row r="595" spans="1:48" x14ac:dyDescent="0.3">
      <c r="A595" t="s">
        <v>584</v>
      </c>
      <c r="B595" t="s">
        <v>585</v>
      </c>
      <c r="C595" t="s">
        <v>10257</v>
      </c>
      <c r="D595" t="s">
        <v>204</v>
      </c>
      <c r="E595">
        <v>33206.977596999997</v>
      </c>
      <c r="F595">
        <v>828.5</v>
      </c>
      <c r="G595">
        <v>-23.970597180018999</v>
      </c>
      <c r="H595">
        <f>(Table2[[#This Row],[1Y Return vs Nifty]]-AVERAGE(Table2[1Y Return vs Nifty]))/_xlfn.STDEV.P(Table2[1Y Return vs Nifty])</f>
        <v>-0.86339863821574259</v>
      </c>
      <c r="I595">
        <v>10.0922120089899</v>
      </c>
      <c r="J595">
        <f>(Table2[[#This Row],[1M Return vs Nifty]]-AVERAGE(Table2[1M Return vs Nifty]))/_xlfn.STDEV.P(Table2[1M Return vs Nifty])</f>
        <v>0.79710084734478914</v>
      </c>
      <c r="K595">
        <v>-4.3014199345675204</v>
      </c>
      <c r="L595">
        <f>(Table2[[#This Row],[6M Return vs Nifty]]-AVERAGE(Table2[6M Return vs Nifty]))/_xlfn.STDEV.P(Table2[6M Return vs Nifty])</f>
        <v>-0.33801430893356316</v>
      </c>
      <c r="M595">
        <v>7.3247898775610496</v>
      </c>
      <c r="N595">
        <f>(Table2[[#This Row],[1W Return vs Nifty]]-AVERAGE(Table2[1W Return vs Nifty]))/_xlfn.STDEV.P(Table2[1W Return vs Nifty])</f>
        <v>1.3130874941311763</v>
      </c>
      <c r="O595">
        <v>765.98</v>
      </c>
      <c r="P595">
        <v>736.24625869041495</v>
      </c>
      <c r="Q595">
        <v>716.78394070005197</v>
      </c>
      <c r="R595">
        <v>82.195983879317595</v>
      </c>
      <c r="S595" s="2">
        <f>(Table2[[#This Row],[Close Price]]-Table2[[#This Row],[20D EMA]])/Table2[[#This Row],[20D EMA]]</f>
        <v>8.1620930050392934E-2</v>
      </c>
      <c r="T595" s="2">
        <f>(Table2[[#This Row],[Close Price]]-Table2[[#This Row],[50D EMA]])/Table2[[#This Row],[50D EMA]]</f>
        <v>0.12530283206284779</v>
      </c>
      <c r="U595" s="2">
        <f>(Table2[[#This Row],[Close Price]]-Table2[[#This Row],[200D EMA]])/Table2[[#This Row],[200D EMA]]</f>
        <v>0.15585736922459476</v>
      </c>
      <c r="V595">
        <v>1.41557732430565</v>
      </c>
      <c r="W595">
        <v>817.6</v>
      </c>
      <c r="X595">
        <v>828</v>
      </c>
      <c r="Y595">
        <v>784.25</v>
      </c>
      <c r="Z595">
        <v>835</v>
      </c>
      <c r="AA595">
        <v>807.75</v>
      </c>
      <c r="AB595">
        <v>835</v>
      </c>
      <c r="AC595" s="2">
        <f>(Table2[[#This Row],[Close Price]]/Table2[[#This Row],[Day Low]])-1</f>
        <v>1.3331702544031376E-2</v>
      </c>
      <c r="AD595" s="2">
        <f>(Table2[[#This Row],[Day High]]/Table2[[#This Row],[Close Price]])-1</f>
        <v>-6.0350030175015945E-4</v>
      </c>
      <c r="AE595" s="2">
        <f>(Table2[[#This Row],[Close Price]]/Table2[[#This Row],[Current Week Low]])-1</f>
        <v>5.6423334395919733E-2</v>
      </c>
      <c r="AF595" s="2">
        <f>(Table2[[#This Row],[Current Week High]]/Table2[[#This Row],[Close Price]])-1</f>
        <v>7.8455039227518508E-3</v>
      </c>
      <c r="AG595" s="2">
        <f>(Table2[[#This Row],[Close Price]]/Table2[[#This Row],[Current Month Low]])-1</f>
        <v>2.5688641287527014E-2</v>
      </c>
      <c r="AH595" s="2">
        <f>(Table2[[#This Row],[Current Month High]]/Table2[[#This Row],[Close Price]])-1</f>
        <v>7.8455039227518508E-3</v>
      </c>
      <c r="AI595">
        <v>3.8322269161134601</v>
      </c>
      <c r="AJ595">
        <v>36.344935406895402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7.0000000000000007E-2</v>
      </c>
      <c r="AM595" t="s">
        <v>10296</v>
      </c>
      <c r="AN595">
        <v>11.28</v>
      </c>
      <c r="AO595" t="s">
        <v>10296</v>
      </c>
      <c r="AP595">
        <v>-9.4609178945050006E-3</v>
      </c>
      <c r="AQ595">
        <f>(Table2[[#This Row],[Sharpe Ratio]]-AVERAGE(Table2[Sharpe Ratio]))/_xlfn.STDEV.P(Table2[Sharpe Ratio])</f>
        <v>-0.7563767308480297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0.15239866347863007</v>
      </c>
      <c r="AS595">
        <f>_xlfn.RANK.AVG(Table2[[#This Row],[1Y Return vs Nifty Z-Score]],Table2[1Y Return vs Nifty Z-Score])</f>
        <v>635</v>
      </c>
      <c r="AT595">
        <f>_xlfn.RANK.AVG(Table2[[#This Row],[6M Return vs Nifty Z-Score]],Table2[6M Return vs Nifty Z-Score])</f>
        <v>435</v>
      </c>
      <c r="AU595">
        <f>_xlfn.RANK.AVG(Table2[[#This Row],[Sharpe Ratio Z-Score]],Table2[Sharpe Ratio Z-Score])</f>
        <v>574</v>
      </c>
      <c r="AV595">
        <f>(Table2[[#This Row],[Rank 1Y]]+Table2[[#This Row],[Rank 6M]]+Table2[[#This Row],[Rank Sharpe]])/3</f>
        <v>548</v>
      </c>
    </row>
    <row r="596" spans="1:48" x14ac:dyDescent="0.3">
      <c r="A596" t="s">
        <v>1730</v>
      </c>
      <c r="B596" t="s">
        <v>1731</v>
      </c>
      <c r="C596" t="s">
        <v>10263</v>
      </c>
      <c r="D596" t="s">
        <v>942</v>
      </c>
      <c r="E596">
        <v>4553.7683133250002</v>
      </c>
      <c r="F596">
        <v>371.35</v>
      </c>
      <c r="G596">
        <v>-18.0658318472431</v>
      </c>
      <c r="H596">
        <f>(Table2[[#This Row],[1Y Return vs Nifty]]-AVERAGE(Table2[1Y Return vs Nifty]))/_xlfn.STDEV.P(Table2[1Y Return vs Nifty])</f>
        <v>-0.7805099320422052</v>
      </c>
      <c r="I596">
        <v>6.5333396853937904</v>
      </c>
      <c r="J596">
        <f>(Table2[[#This Row],[1M Return vs Nifty]]-AVERAGE(Table2[1M Return vs Nifty]))/_xlfn.STDEV.P(Table2[1M Return vs Nifty])</f>
        <v>0.44529637142658557</v>
      </c>
      <c r="K596">
        <v>-19.4759733138164</v>
      </c>
      <c r="L596">
        <f>(Table2[[#This Row],[6M Return vs Nifty]]-AVERAGE(Table2[6M Return vs Nifty]))/_xlfn.STDEV.P(Table2[6M Return vs Nifty])</f>
        <v>-0.85912204580932328</v>
      </c>
      <c r="M596">
        <v>11.219053181685</v>
      </c>
      <c r="N596">
        <f>(Table2[[#This Row],[1W Return vs Nifty]]-AVERAGE(Table2[1W Return vs Nifty]))/_xlfn.STDEV.P(Table2[1W Return vs Nifty])</f>
        <v>2.1451324776689042</v>
      </c>
      <c r="O596">
        <v>331.81</v>
      </c>
      <c r="P596">
        <v>323.46656204933402</v>
      </c>
      <c r="Q596">
        <v>335.31692121180902</v>
      </c>
      <c r="R596">
        <v>89.212705226359702</v>
      </c>
      <c r="S596" s="2">
        <f>(Table2[[#This Row],[Close Price]]-Table2[[#This Row],[20D EMA]])/Table2[[#This Row],[20D EMA]]</f>
        <v>0.1191645821403816</v>
      </c>
      <c r="T596" s="2">
        <f>(Table2[[#This Row],[Close Price]]-Table2[[#This Row],[50D EMA]])/Table2[[#This Row],[50D EMA]]</f>
        <v>0.14803211079160322</v>
      </c>
      <c r="U596" s="2">
        <f>(Table2[[#This Row],[Close Price]]-Table2[[#This Row],[200D EMA]])/Table2[[#This Row],[200D EMA]]</f>
        <v>0.10745976868083569</v>
      </c>
      <c r="V596">
        <v>1.72838142486228</v>
      </c>
      <c r="W596">
        <v>360.75</v>
      </c>
      <c r="X596">
        <v>369.65</v>
      </c>
      <c r="Y596">
        <v>320</v>
      </c>
      <c r="Z596">
        <v>373.45</v>
      </c>
      <c r="AA596">
        <v>353.55</v>
      </c>
      <c r="AB596">
        <v>373.45</v>
      </c>
      <c r="AC596" s="2">
        <f>(Table2[[#This Row],[Close Price]]/Table2[[#This Row],[Day Low]])-1</f>
        <v>2.9383229383229459E-2</v>
      </c>
      <c r="AD596" s="2">
        <f>(Table2[[#This Row],[Day High]]/Table2[[#This Row],[Close Price]])-1</f>
        <v>-4.5778914770433499E-3</v>
      </c>
      <c r="AE596" s="2">
        <f>(Table2[[#This Row],[Close Price]]/Table2[[#This Row],[Current Week Low]])-1</f>
        <v>0.16046875000000016</v>
      </c>
      <c r="AF596" s="2">
        <f>(Table2[[#This Row],[Current Week High]]/Table2[[#This Row],[Close Price]])-1</f>
        <v>5.655042412818112E-3</v>
      </c>
      <c r="AG596" s="2">
        <f>(Table2[[#This Row],[Close Price]]/Table2[[#This Row],[Current Month Low]])-1</f>
        <v>5.034648564559463E-2</v>
      </c>
      <c r="AH596" s="2">
        <f>(Table2[[#This Row],[Current Month High]]/Table2[[#This Row],[Close Price]])-1</f>
        <v>5.655042412818112E-3</v>
      </c>
      <c r="AI596">
        <v>21.152551501279099</v>
      </c>
      <c r="AJ596">
        <v>38.589289046463897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0.12</v>
      </c>
      <c r="AM596" t="s">
        <v>10296</v>
      </c>
      <c r="AN596">
        <v>15.54</v>
      </c>
      <c r="AO596" t="s">
        <v>10296</v>
      </c>
      <c r="AP596">
        <v>2.3334754350424002E-2</v>
      </c>
      <c r="AQ596">
        <f>(Table2[[#This Row],[Sharpe Ratio]]-AVERAGE(Table2[Sharpe Ratio]))/_xlfn.STDEV.P(Table2[Sharpe Ratio])</f>
        <v>-0.3772284797917681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603</v>
      </c>
      <c r="AT596">
        <f>_xlfn.RANK.AVG(Table2[[#This Row],[6M Return vs Nifty Z-Score]],Table2[6M Return vs Nifty Z-Score])</f>
        <v>603</v>
      </c>
      <c r="AU596">
        <f>_xlfn.RANK.AVG(Table2[[#This Row],[Sharpe Ratio Z-Score]],Table2[Sharpe Ratio Z-Score])</f>
        <v>440</v>
      </c>
      <c r="AV596">
        <f>(Table2[[#This Row],[Rank 1Y]]+Table2[[#This Row],[Rank 6M]]+Table2[[#This Row],[Rank Sharpe]])/3</f>
        <v>548.66666666666663</v>
      </c>
    </row>
    <row r="597" spans="1:48" x14ac:dyDescent="0.3">
      <c r="A597" t="s">
        <v>107</v>
      </c>
      <c r="B597" t="s">
        <v>108</v>
      </c>
      <c r="C597" t="s">
        <v>10251</v>
      </c>
      <c r="D597" t="s">
        <v>21</v>
      </c>
      <c r="E597">
        <v>272488.09887931502</v>
      </c>
      <c r="F597">
        <v>521.54999999999995</v>
      </c>
      <c r="G597">
        <v>1.52825232740404</v>
      </c>
      <c r="H597">
        <f>(Table2[[#This Row],[1Y Return vs Nifty]]-AVERAGE(Table2[1Y Return vs Nifty]))/_xlfn.STDEV.P(Table2[1Y Return vs Nifty])</f>
        <v>-0.50545610782386641</v>
      </c>
      <c r="I597">
        <v>-2.90638055803687</v>
      </c>
      <c r="J597">
        <f>(Table2[[#This Row],[1M Return vs Nifty]]-AVERAGE(Table2[1M Return vs Nifty]))/_xlfn.STDEV.P(Table2[1M Return vs Nifty])</f>
        <v>-0.48784635781268576</v>
      </c>
      <c r="K597">
        <v>-4.6208894828959703</v>
      </c>
      <c r="L597">
        <f>(Table2[[#This Row],[6M Return vs Nifty]]-AVERAGE(Table2[6M Return vs Nifty]))/_xlfn.STDEV.P(Table2[6M Return vs Nifty])</f>
        <v>-0.34898517899276488</v>
      </c>
      <c r="M597">
        <v>2.5622535733068101</v>
      </c>
      <c r="N597">
        <f>(Table2[[#This Row],[1W Return vs Nifty]]-AVERAGE(Table2[1W Return vs Nifty]))/_xlfn.STDEV.P(Table2[1W Return vs Nifty])</f>
        <v>0.29552804028667462</v>
      </c>
      <c r="O597">
        <v>523.35</v>
      </c>
      <c r="P597">
        <v>508.62902226373802</v>
      </c>
      <c r="Q597">
        <v>473.45575450371598</v>
      </c>
      <c r="R597">
        <v>47.015670314286197</v>
      </c>
      <c r="S597" s="2">
        <f>(Table2[[#This Row],[Close Price]]-Table2[[#This Row],[20D EMA]])/Table2[[#This Row],[20D EMA]]</f>
        <v>-3.4393809114360717E-3</v>
      </c>
      <c r="T597" s="2">
        <f>(Table2[[#This Row],[Close Price]]-Table2[[#This Row],[50D EMA]])/Table2[[#This Row],[50D EMA]]</f>
        <v>2.5403540047233192E-2</v>
      </c>
      <c r="U597" s="2">
        <f>(Table2[[#This Row],[Close Price]]-Table2[[#This Row],[200D EMA]])/Table2[[#This Row],[200D EMA]]</f>
        <v>0.10158128830157982</v>
      </c>
      <c r="V597">
        <v>1.3459102916705299</v>
      </c>
      <c r="W597">
        <v>511.5</v>
      </c>
      <c r="X597">
        <v>519.25</v>
      </c>
      <c r="Y597">
        <v>517.5</v>
      </c>
      <c r="Z597">
        <v>530.54999999999995</v>
      </c>
      <c r="AA597">
        <v>517.5</v>
      </c>
      <c r="AB597">
        <v>526.79999999999995</v>
      </c>
      <c r="AC597" s="2">
        <f>(Table2[[#This Row],[Close Price]]/Table2[[#This Row],[Day Low]])-1</f>
        <v>1.9648093841642122E-2</v>
      </c>
      <c r="AD597" s="2">
        <f>(Table2[[#This Row],[Day High]]/Table2[[#This Row],[Close Price]])-1</f>
        <v>-4.4099319336592391E-3</v>
      </c>
      <c r="AE597" s="2">
        <f>(Table2[[#This Row],[Close Price]]/Table2[[#This Row],[Current Week Low]])-1</f>
        <v>7.8260869565216495E-3</v>
      </c>
      <c r="AF597" s="2">
        <f>(Table2[[#This Row],[Current Week High]]/Table2[[#This Row],[Close Price]])-1</f>
        <v>1.7256255392579911E-2</v>
      </c>
      <c r="AG597" s="2">
        <f>(Table2[[#This Row],[Close Price]]/Table2[[#This Row],[Current Month Low]])-1</f>
        <v>7.8260869565216495E-3</v>
      </c>
      <c r="AH597" s="2">
        <f>(Table2[[#This Row],[Current Month High]]/Table2[[#This Row],[Close Price]])-1</f>
        <v>1.0066148979004819E-2</v>
      </c>
      <c r="AI597">
        <v>11.1878055795225</v>
      </c>
      <c r="AJ597">
        <v>39.061458472203597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10295</v>
      </c>
      <c r="AN597">
        <v>-6.82</v>
      </c>
      <c r="AO597" t="s">
        <v>10295</v>
      </c>
      <c r="AP597">
        <v>-0.110829858795456</v>
      </c>
      <c r="AQ597">
        <f>(Table2[[#This Row],[Sharpe Ratio]]-AVERAGE(Table2[Sharpe Ratio]))/_xlfn.STDEV.P(Table2[Sharpe Ratio])</f>
        <v>-1.9282952805574025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-2.9750548849000453</v>
      </c>
      <c r="AS597">
        <f>_xlfn.RANK.AVG(Table2[[#This Row],[1Y Return vs Nifty Z-Score]],Table2[1Y Return vs Nifty Z-Score])</f>
        <v>487</v>
      </c>
      <c r="AT597">
        <f>_xlfn.RANK.AVG(Table2[[#This Row],[6M Return vs Nifty Z-Score]],Table2[6M Return vs Nifty Z-Score])</f>
        <v>439</v>
      </c>
      <c r="AU597">
        <f>_xlfn.RANK.AVG(Table2[[#This Row],[Sharpe Ratio Z-Score]],Table2[Sharpe Ratio Z-Score])</f>
        <v>722</v>
      </c>
      <c r="AV597">
        <f>(Table2[[#This Row],[Rank 1Y]]+Table2[[#This Row],[Rank 6M]]+Table2[[#This Row],[Rank Sharpe]])/3</f>
        <v>549.33333333333337</v>
      </c>
    </row>
    <row r="598" spans="1:48" x14ac:dyDescent="0.3">
      <c r="A598" t="s">
        <v>1350</v>
      </c>
      <c r="B598" t="s">
        <v>1351</v>
      </c>
      <c r="C598" t="s">
        <v>6533</v>
      </c>
      <c r="D598" t="s">
        <v>75</v>
      </c>
      <c r="E598">
        <v>8241.9606409200005</v>
      </c>
      <c r="F598">
        <v>163.74</v>
      </c>
      <c r="G598">
        <v>7.2634019704178101</v>
      </c>
      <c r="H598">
        <f>(Table2[[#This Row],[1Y Return vs Nifty]]-AVERAGE(Table2[1Y Return vs Nifty]))/_xlfn.STDEV.P(Table2[1Y Return vs Nifty])</f>
        <v>-0.42494839806234158</v>
      </c>
      <c r="I598">
        <v>-8.7885224373370097</v>
      </c>
      <c r="J598">
        <f>(Table2[[#This Row],[1M Return vs Nifty]]-AVERAGE(Table2[1M Return vs Nifty]))/_xlfn.STDEV.P(Table2[1M Return vs Nifty])</f>
        <v>-1.0693125226434284</v>
      </c>
      <c r="K598">
        <v>-19.5447535839916</v>
      </c>
      <c r="L598">
        <f>(Table2[[#This Row],[6M Return vs Nifty]]-AVERAGE(Table2[6M Return vs Nifty]))/_xlfn.STDEV.P(Table2[6M Return vs Nifty])</f>
        <v>-0.86148402181197237</v>
      </c>
      <c r="M598">
        <v>1.6820713347454701</v>
      </c>
      <c r="N598">
        <f>(Table2[[#This Row],[1W Return vs Nifty]]-AVERAGE(Table2[1W Return vs Nifty]))/_xlfn.STDEV.P(Table2[1W Return vs Nifty])</f>
        <v>0.10746905223149489</v>
      </c>
      <c r="O598">
        <v>163.94</v>
      </c>
      <c r="P598">
        <v>163.82846959816899</v>
      </c>
      <c r="Q598">
        <v>160.02753028373601</v>
      </c>
      <c r="R598">
        <v>50.386470951087503</v>
      </c>
      <c r="S598" s="2">
        <f>(Table2[[#This Row],[Close Price]]-Table2[[#This Row],[20D EMA]])/Table2[[#This Row],[20D EMA]]</f>
        <v>-1.2199585214102027E-3</v>
      </c>
      <c r="T598" s="2">
        <f>(Table2[[#This Row],[Close Price]]-Table2[[#This Row],[50D EMA]])/Table2[[#This Row],[50D EMA]]</f>
        <v>-5.4001357875086472E-4</v>
      </c>
      <c r="U598" s="2">
        <f>(Table2[[#This Row],[Close Price]]-Table2[[#This Row],[200D EMA]])/Table2[[#This Row],[200D EMA]]</f>
        <v>2.3198944017205167E-2</v>
      </c>
      <c r="V598">
        <v>0.52329934054313398</v>
      </c>
      <c r="W598">
        <v>160</v>
      </c>
      <c r="X598">
        <v>164.47</v>
      </c>
      <c r="Y598">
        <v>159.97999999999999</v>
      </c>
      <c r="Z598">
        <v>170</v>
      </c>
      <c r="AA598">
        <v>162.61000000000001</v>
      </c>
      <c r="AB598">
        <v>170</v>
      </c>
      <c r="AC598" s="2">
        <f>(Table2[[#This Row],[Close Price]]/Table2[[#This Row],[Day Low]])-1</f>
        <v>2.3375000000000146E-2</v>
      </c>
      <c r="AD598" s="2">
        <f>(Table2[[#This Row],[Day High]]/Table2[[#This Row],[Close Price]])-1</f>
        <v>4.4582875290093416E-3</v>
      </c>
      <c r="AE598" s="2">
        <f>(Table2[[#This Row],[Close Price]]/Table2[[#This Row],[Current Week Low]])-1</f>
        <v>2.3502937867233564E-2</v>
      </c>
      <c r="AF598" s="2">
        <f>(Table2[[#This Row],[Current Week High]]/Table2[[#This Row],[Close Price]])-1</f>
        <v>3.8231342372053279E-2</v>
      </c>
      <c r="AG598" s="2">
        <f>(Table2[[#This Row],[Close Price]]/Table2[[#This Row],[Current Month Low]])-1</f>
        <v>6.9491421191807401E-3</v>
      </c>
      <c r="AH598" s="2">
        <f>(Table2[[#This Row],[Current Month High]]/Table2[[#This Row],[Close Price]])-1</f>
        <v>3.8231342372053279E-2</v>
      </c>
      <c r="AI598">
        <v>21.534139489434398</v>
      </c>
      <c r="AJ598">
        <v>36.450000000000003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-0.04</v>
      </c>
      <c r="AM598" t="s">
        <v>10295</v>
      </c>
      <c r="AN598">
        <v>-3.3</v>
      </c>
      <c r="AO598" t="s">
        <v>10295</v>
      </c>
      <c r="AP598">
        <v>-2.1675042356706999E-2</v>
      </c>
      <c r="AQ598">
        <f>(Table2[[#This Row],[Sharpe Ratio]]-AVERAGE(Table2[Sharpe Ratio]))/_xlfn.STDEV.P(Table2[Sharpe Ratio])</f>
        <v>-0.89758328680583455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-3.1458591770920821</v>
      </c>
      <c r="AS598">
        <f>_xlfn.RANK.AVG(Table2[[#This Row],[1Y Return vs Nifty Z-Score]],Table2[1Y Return vs Nifty Z-Score])</f>
        <v>449</v>
      </c>
      <c r="AT598">
        <f>_xlfn.RANK.AVG(Table2[[#This Row],[6M Return vs Nifty Z-Score]],Table2[6M Return vs Nifty Z-Score])</f>
        <v>604</v>
      </c>
      <c r="AU598">
        <f>_xlfn.RANK.AVG(Table2[[#This Row],[Sharpe Ratio Z-Score]],Table2[Sharpe Ratio Z-Score])</f>
        <v>596</v>
      </c>
      <c r="AV598">
        <f>(Table2[[#This Row],[Rank 1Y]]+Table2[[#This Row],[Rank 6M]]+Table2[[#This Row],[Rank Sharpe]])/3</f>
        <v>549.66666666666663</v>
      </c>
    </row>
    <row r="599" spans="1:48" x14ac:dyDescent="0.3">
      <c r="A599" t="s">
        <v>1627</v>
      </c>
      <c r="B599" t="s">
        <v>1628</v>
      </c>
      <c r="C599" t="s">
        <v>10265</v>
      </c>
      <c r="D599" t="s">
        <v>289</v>
      </c>
      <c r="E599">
        <v>5392.9095475199902</v>
      </c>
      <c r="F599">
        <v>563.20000000000005</v>
      </c>
      <c r="G599">
        <v>-23.498304465550198</v>
      </c>
      <c r="H599">
        <f>(Table2[[#This Row],[1Y Return vs Nifty]]-AVERAGE(Table2[1Y Return vs Nifty]))/_xlfn.STDEV.P(Table2[1Y Return vs Nifty])</f>
        <v>-0.85676878421964775</v>
      </c>
      <c r="I599">
        <v>-1.18839553883979</v>
      </c>
      <c r="J599">
        <f>(Table2[[#This Row],[1M Return vs Nifty]]-AVERAGE(Table2[1M Return vs Nifty]))/_xlfn.STDEV.P(Table2[1M Return vs Nifty])</f>
        <v>-0.31801873705015304</v>
      </c>
      <c r="K599">
        <v>-19.235681730395601</v>
      </c>
      <c r="L599">
        <f>(Table2[[#This Row],[6M Return vs Nifty]]-AVERAGE(Table2[6M Return vs Nifty]))/_xlfn.STDEV.P(Table2[6M Return vs Nifty])</f>
        <v>-0.85087021789075401</v>
      </c>
      <c r="M599">
        <v>2.1596387711537099</v>
      </c>
      <c r="N599">
        <f>(Table2[[#This Row],[1W Return vs Nifty]]-AVERAGE(Table2[1W Return vs Nifty]))/_xlfn.STDEV.P(Table2[1W Return vs Nifty])</f>
        <v>0.20950570428418347</v>
      </c>
      <c r="O599">
        <v>549.59</v>
      </c>
      <c r="P599">
        <v>538.85442098810495</v>
      </c>
      <c r="Q599">
        <v>531.76661831850402</v>
      </c>
      <c r="R599">
        <v>59.952984830668598</v>
      </c>
      <c r="S599" s="2">
        <f>(Table2[[#This Row],[Close Price]]-Table2[[#This Row],[20D EMA]])/Table2[[#This Row],[20D EMA]]</f>
        <v>2.4763914918393734E-2</v>
      </c>
      <c r="T599" s="2">
        <f>(Table2[[#This Row],[Close Price]]-Table2[[#This Row],[50D EMA]])/Table2[[#This Row],[50D EMA]]</f>
        <v>4.5180252891406675E-2</v>
      </c>
      <c r="U599" s="2">
        <f>(Table2[[#This Row],[Close Price]]-Table2[[#This Row],[200D EMA]])/Table2[[#This Row],[200D EMA]]</f>
        <v>5.911123526499526E-2</v>
      </c>
      <c r="V599">
        <v>1.3415481241235501</v>
      </c>
      <c r="W599">
        <v>562.75</v>
      </c>
      <c r="X599">
        <v>624</v>
      </c>
      <c r="Y599">
        <v>538</v>
      </c>
      <c r="Z599">
        <v>577</v>
      </c>
      <c r="AA599">
        <v>538</v>
      </c>
      <c r="AB599">
        <v>576</v>
      </c>
      <c r="AC599" s="2">
        <f>(Table2[[#This Row],[Close Price]]/Table2[[#This Row],[Day Low]])-1</f>
        <v>7.9964460239900781E-4</v>
      </c>
      <c r="AD599" s="2">
        <f>(Table2[[#This Row],[Day High]]/Table2[[#This Row],[Close Price]])-1</f>
        <v>0.10795454545454541</v>
      </c>
      <c r="AE599" s="2">
        <f>(Table2[[#This Row],[Close Price]]/Table2[[#This Row],[Current Week Low]])-1</f>
        <v>4.6840148698884754E-2</v>
      </c>
      <c r="AF599" s="2">
        <f>(Table2[[#This Row],[Current Week High]]/Table2[[#This Row],[Close Price]])-1</f>
        <v>2.4502840909090828E-2</v>
      </c>
      <c r="AG599" s="2">
        <f>(Table2[[#This Row],[Close Price]]/Table2[[#This Row],[Current Month Low]])-1</f>
        <v>4.6840148698884754E-2</v>
      </c>
      <c r="AH599" s="2">
        <f>(Table2[[#This Row],[Current Month High]]/Table2[[#This Row],[Close Price]])-1</f>
        <v>2.2727272727272707E-2</v>
      </c>
      <c r="AI599">
        <v>17.169744318181799</v>
      </c>
      <c r="AJ599">
        <v>29.4861478330842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10295</v>
      </c>
      <c r="AN599">
        <v>2.4300000000000002</v>
      </c>
      <c r="AO599" t="s">
        <v>10296</v>
      </c>
      <c r="AP599">
        <v>3.0011440604850999E-2</v>
      </c>
      <c r="AQ599">
        <f>(Table2[[#This Row],[Sharpe Ratio]]-AVERAGE(Table2[Sharpe Ratio]))/_xlfn.STDEV.P(Table2[Sharpe Ratio])</f>
        <v>-0.30003982217524972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-2.1161918570516209</v>
      </c>
      <c r="AS599">
        <f>_xlfn.RANK.AVG(Table2[[#This Row],[1Y Return vs Nifty Z-Score]],Table2[1Y Return vs Nifty Z-Score])</f>
        <v>632</v>
      </c>
      <c r="AT599">
        <f>_xlfn.RANK.AVG(Table2[[#This Row],[6M Return vs Nifty Z-Score]],Table2[6M Return vs Nifty Z-Score])</f>
        <v>600</v>
      </c>
      <c r="AU599">
        <f>_xlfn.RANK.AVG(Table2[[#This Row],[Sharpe Ratio Z-Score]],Table2[Sharpe Ratio Z-Score])</f>
        <v>418</v>
      </c>
      <c r="AV599">
        <f>(Table2[[#This Row],[Rank 1Y]]+Table2[[#This Row],[Rank 6M]]+Table2[[#This Row],[Rank Sharpe]])/3</f>
        <v>550</v>
      </c>
    </row>
    <row r="600" spans="1:48" x14ac:dyDescent="0.3">
      <c r="A600" t="s">
        <v>1215</v>
      </c>
      <c r="B600" t="s">
        <v>1216</v>
      </c>
      <c r="C600" t="s">
        <v>10263</v>
      </c>
      <c r="D600" t="s">
        <v>465</v>
      </c>
      <c r="E600">
        <v>9681.2205669899995</v>
      </c>
      <c r="F600">
        <v>317.10000000000002</v>
      </c>
      <c r="G600">
        <v>-22.089568724881801</v>
      </c>
      <c r="H600">
        <f>(Table2[[#This Row],[1Y Return vs Nifty]]-AVERAGE(Table2[1Y Return vs Nifty]))/_xlfn.STDEV.P(Table2[1Y Return vs Nifty])</f>
        <v>-0.83699352198589372</v>
      </c>
      <c r="I600">
        <v>3.9437043899488402</v>
      </c>
      <c r="J600">
        <f>(Table2[[#This Row],[1M Return vs Nifty]]-AVERAGE(Table2[1M Return vs Nifty]))/_xlfn.STDEV.P(Table2[1M Return vs Nifty])</f>
        <v>0.18930368467217135</v>
      </c>
      <c r="K600">
        <v>2.3693625896889801</v>
      </c>
      <c r="L600">
        <f>(Table2[[#This Row],[6M Return vs Nifty]]-AVERAGE(Table2[6M Return vs Nifty]))/_xlfn.STDEV.P(Table2[6M Return vs Nifty])</f>
        <v>-0.10893366995018748</v>
      </c>
      <c r="M600">
        <v>1.8221136259009201</v>
      </c>
      <c r="N600">
        <f>(Table2[[#This Row],[1W Return vs Nifty]]-AVERAGE(Table2[1W Return vs Nifty]))/_xlfn.STDEV.P(Table2[1W Return vs Nifty])</f>
        <v>0.13739036898365906</v>
      </c>
      <c r="O600">
        <v>301.76</v>
      </c>
      <c r="P600">
        <v>288.60923996194401</v>
      </c>
      <c r="Q600">
        <v>280.090194616198</v>
      </c>
      <c r="R600">
        <v>70.186239376915694</v>
      </c>
      <c r="S600" s="2">
        <f>(Table2[[#This Row],[Close Price]]-Table2[[#This Row],[20D EMA]])/Table2[[#This Row],[20D EMA]]</f>
        <v>5.083510074231188E-2</v>
      </c>
      <c r="T600" s="2">
        <f>(Table2[[#This Row],[Close Price]]-Table2[[#This Row],[50D EMA]])/Table2[[#This Row],[50D EMA]]</f>
        <v>9.8717421666100494E-2</v>
      </c>
      <c r="U600" s="2">
        <f>(Table2[[#This Row],[Close Price]]-Table2[[#This Row],[200D EMA]])/Table2[[#This Row],[200D EMA]]</f>
        <v>0.13213531246431462</v>
      </c>
      <c r="V600">
        <v>0.74943388396725896</v>
      </c>
      <c r="W600">
        <v>309.25</v>
      </c>
      <c r="X600">
        <v>315.39999999999998</v>
      </c>
      <c r="Y600">
        <v>306.95</v>
      </c>
      <c r="Z600">
        <v>320.39999999999998</v>
      </c>
      <c r="AA600">
        <v>310.2</v>
      </c>
      <c r="AB600">
        <v>317.7</v>
      </c>
      <c r="AC600" s="2">
        <f>(Table2[[#This Row],[Close Price]]/Table2[[#This Row],[Day Low]])-1</f>
        <v>2.5383993532740678E-2</v>
      </c>
      <c r="AD600" s="2">
        <f>(Table2[[#This Row],[Day High]]/Table2[[#This Row],[Close Price]])-1</f>
        <v>-5.3610848312836135E-3</v>
      </c>
      <c r="AE600" s="2">
        <f>(Table2[[#This Row],[Close Price]]/Table2[[#This Row],[Current Week Low]])-1</f>
        <v>3.3067274800456126E-2</v>
      </c>
      <c r="AF600" s="2">
        <f>(Table2[[#This Row],[Current Week High]]/Table2[[#This Row],[Close Price]])-1</f>
        <v>1.0406811731314969E-2</v>
      </c>
      <c r="AG600" s="2">
        <f>(Table2[[#This Row],[Close Price]]/Table2[[#This Row],[Current Month Low]])-1</f>
        <v>2.2243713733075543E-2</v>
      </c>
      <c r="AH600" s="2">
        <f>(Table2[[#This Row],[Current Month High]]/Table2[[#This Row],[Close Price]])-1</f>
        <v>1.8921475875117721E-3</v>
      </c>
      <c r="AI600">
        <v>2.0182907600125999</v>
      </c>
      <c r="AJ600">
        <v>48.873239436619698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0.12</v>
      </c>
      <c r="AM600" t="s">
        <v>10296</v>
      </c>
      <c r="AN600">
        <v>5.72</v>
      </c>
      <c r="AO600" t="s">
        <v>10296</v>
      </c>
      <c r="AP600">
        <v>-6.0748870127959001E-2</v>
      </c>
      <c r="AQ600">
        <f>(Table2[[#This Row],[Sharpe Ratio]]-AVERAGE(Table2[Sharpe Ratio]))/_xlfn.STDEV.P(Table2[Sharpe Ratio])</f>
        <v>-1.3493128123024343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-1.9685459505826848</v>
      </c>
      <c r="AS600">
        <f>_xlfn.RANK.AVG(Table2[[#This Row],[1Y Return vs Nifty Z-Score]],Table2[1Y Return vs Nifty Z-Score])</f>
        <v>625</v>
      </c>
      <c r="AT600">
        <f>_xlfn.RANK.AVG(Table2[[#This Row],[6M Return vs Nifty Z-Score]],Table2[6M Return vs Nifty Z-Score])</f>
        <v>358</v>
      </c>
      <c r="AU600">
        <f>_xlfn.RANK.AVG(Table2[[#This Row],[Sharpe Ratio Z-Score]],Table2[Sharpe Ratio Z-Score])</f>
        <v>670</v>
      </c>
      <c r="AV600">
        <f>(Table2[[#This Row],[Rank 1Y]]+Table2[[#This Row],[Rank 6M]]+Table2[[#This Row],[Rank Sharpe]])/3</f>
        <v>551</v>
      </c>
    </row>
    <row r="601" spans="1:48" x14ac:dyDescent="0.3">
      <c r="A601" t="s">
        <v>1442</v>
      </c>
      <c r="B601" t="s">
        <v>1443</v>
      </c>
      <c r="C601" t="s">
        <v>10262</v>
      </c>
      <c r="D601" t="s">
        <v>1444</v>
      </c>
      <c r="E601">
        <v>7165.2195675499997</v>
      </c>
      <c r="F601">
        <v>548.9</v>
      </c>
      <c r="G601">
        <v>-17.899091973458901</v>
      </c>
      <c r="H601">
        <f>(Table2[[#This Row],[1Y Return vs Nifty]]-AVERAGE(Table2[1Y Return vs Nifty]))/_xlfn.STDEV.P(Table2[1Y Return vs Nifty])</f>
        <v>-0.7781693051710924</v>
      </c>
      <c r="I601">
        <v>6.1818579901034703</v>
      </c>
      <c r="J601">
        <f>(Table2[[#This Row],[1M Return vs Nifty]]-AVERAGE(Table2[1M Return vs Nifty]))/_xlfn.STDEV.P(Table2[1M Return vs Nifty])</f>
        <v>0.41055142348714768</v>
      </c>
      <c r="K601">
        <v>-27.0661035768494</v>
      </c>
      <c r="L601">
        <f>(Table2[[#This Row],[6M Return vs Nifty]]-AVERAGE(Table2[6M Return vs Nifty]))/_xlfn.STDEV.P(Table2[6M Return vs Nifty])</f>
        <v>-1.1197739085106115</v>
      </c>
      <c r="M601">
        <v>-1.75474170173255</v>
      </c>
      <c r="N601">
        <f>(Table2[[#This Row],[1W Return vs Nifty]]-AVERAGE(Table2[1W Return vs Nifty]))/_xlfn.STDEV.P(Table2[1W Return vs Nifty])</f>
        <v>-0.62683749641157183</v>
      </c>
      <c r="O601">
        <v>526.45000000000005</v>
      </c>
      <c r="P601">
        <v>514.98381277344095</v>
      </c>
      <c r="Q601">
        <v>503.38551642793999</v>
      </c>
      <c r="R601">
        <v>60.424558057892497</v>
      </c>
      <c r="S601" s="2">
        <f>(Table2[[#This Row],[Close Price]]-Table2[[#This Row],[20D EMA]])/Table2[[#This Row],[20D EMA]]</f>
        <v>4.2644125747934143E-2</v>
      </c>
      <c r="T601" s="2">
        <f>(Table2[[#This Row],[Close Price]]-Table2[[#This Row],[50D EMA]])/Table2[[#This Row],[50D EMA]]</f>
        <v>6.5858744265967689E-2</v>
      </c>
      <c r="U601" s="2">
        <f>(Table2[[#This Row],[Close Price]]-Table2[[#This Row],[200D EMA]])/Table2[[#This Row],[200D EMA]]</f>
        <v>9.0416752343281656E-2</v>
      </c>
      <c r="V601">
        <v>3.80144924599557</v>
      </c>
      <c r="W601">
        <v>536.5</v>
      </c>
      <c r="X601">
        <v>551</v>
      </c>
      <c r="Y601">
        <v>522.15</v>
      </c>
      <c r="Z601">
        <v>571.25</v>
      </c>
      <c r="AA601">
        <v>541.1</v>
      </c>
      <c r="AB601">
        <v>563</v>
      </c>
      <c r="AC601" s="2">
        <f>(Table2[[#This Row],[Close Price]]/Table2[[#This Row],[Day Low]])-1</f>
        <v>2.3112767940353995E-2</v>
      </c>
      <c r="AD601" s="2">
        <f>(Table2[[#This Row],[Day High]]/Table2[[#This Row],[Close Price]])-1</f>
        <v>3.8258334851521969E-3</v>
      </c>
      <c r="AE601" s="2">
        <f>(Table2[[#This Row],[Close Price]]/Table2[[#This Row],[Current Week Low]])-1</f>
        <v>5.1230489322991568E-2</v>
      </c>
      <c r="AF601" s="2">
        <f>(Table2[[#This Row],[Current Week High]]/Table2[[#This Row],[Close Price]])-1</f>
        <v>4.0717799234833318E-2</v>
      </c>
      <c r="AG601" s="2">
        <f>(Table2[[#This Row],[Close Price]]/Table2[[#This Row],[Current Month Low]])-1</f>
        <v>1.4415080391794399E-2</v>
      </c>
      <c r="AH601" s="2">
        <f>(Table2[[#This Row],[Current Month High]]/Table2[[#This Row],[Close Price]])-1</f>
        <v>2.5687739114592878E-2</v>
      </c>
      <c r="AI601">
        <v>21.943887775551101</v>
      </c>
      <c r="AJ601">
        <v>40.365682137834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-0.01</v>
      </c>
      <c r="AM601" t="s">
        <v>10295</v>
      </c>
      <c r="AN601">
        <v>7.99</v>
      </c>
      <c r="AO601" t="s">
        <v>10296</v>
      </c>
      <c r="AP601">
        <v>3.7380795272726003E-2</v>
      </c>
      <c r="AQ601">
        <f>(Table2[[#This Row],[Sharpe Ratio]]-AVERAGE(Table2[Sharpe Ratio]))/_xlfn.STDEV.P(Table2[Sharpe Ratio])</f>
        <v>-0.21484327816569257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-2.3290725647718209</v>
      </c>
      <c r="AS601">
        <f>_xlfn.RANK.AVG(Table2[[#This Row],[1Y Return vs Nifty Z-Score]],Table2[1Y Return vs Nifty Z-Score])</f>
        <v>601</v>
      </c>
      <c r="AT601">
        <f>_xlfn.RANK.AVG(Table2[[#This Row],[6M Return vs Nifty Z-Score]],Table2[6M Return vs Nifty Z-Score])</f>
        <v>664</v>
      </c>
      <c r="AU601">
        <f>_xlfn.RANK.AVG(Table2[[#This Row],[Sharpe Ratio Z-Score]],Table2[Sharpe Ratio Z-Score])</f>
        <v>393</v>
      </c>
      <c r="AV601">
        <f>(Table2[[#This Row],[Rank 1Y]]+Table2[[#This Row],[Rank 6M]]+Table2[[#This Row],[Rank Sharpe]])/3</f>
        <v>552.66666666666663</v>
      </c>
    </row>
    <row r="602" spans="1:48" x14ac:dyDescent="0.3">
      <c r="A602" t="s">
        <v>940</v>
      </c>
      <c r="B602" t="s">
        <v>941</v>
      </c>
      <c r="C602" t="s">
        <v>10263</v>
      </c>
      <c r="D602" t="s">
        <v>942</v>
      </c>
      <c r="E602">
        <v>15576.5483289</v>
      </c>
      <c r="F602">
        <v>701.1</v>
      </c>
      <c r="G602">
        <v>-20.3787770737679</v>
      </c>
      <c r="H602">
        <f>(Table2[[#This Row],[1Y Return vs Nifty]]-AVERAGE(Table2[1Y Return vs Nifty]))/_xlfn.STDEV.P(Table2[1Y Return vs Nifty])</f>
        <v>-0.81297812111870016</v>
      </c>
      <c r="I602">
        <v>-10.528308617590101</v>
      </c>
      <c r="J602">
        <f>(Table2[[#This Row],[1M Return vs Nifty]]-AVERAGE(Table2[1M Return vs Nifty]))/_xlfn.STDEV.P(Table2[1M Return vs Nifty])</f>
        <v>-1.2412952491086484</v>
      </c>
      <c r="K602">
        <v>-26.479356061626198</v>
      </c>
      <c r="L602">
        <f>(Table2[[#This Row],[6M Return vs Nifty]]-AVERAGE(Table2[6M Return vs Nifty]))/_xlfn.STDEV.P(Table2[6M Return vs Nifty])</f>
        <v>-1.0996244739846792</v>
      </c>
      <c r="M602">
        <v>-1.47949554086187</v>
      </c>
      <c r="N602">
        <f>(Table2[[#This Row],[1W Return vs Nifty]]-AVERAGE(Table2[1W Return vs Nifty]))/_xlfn.STDEV.P(Table2[1W Return vs Nifty])</f>
        <v>-0.56802863591466013</v>
      </c>
      <c r="O602">
        <v>703.38</v>
      </c>
      <c r="P602">
        <v>697.64583013206402</v>
      </c>
      <c r="Q602">
        <v>681.10102719260499</v>
      </c>
      <c r="R602">
        <v>48.608545779446899</v>
      </c>
      <c r="S602" s="2">
        <f>(Table2[[#This Row],[Close Price]]-Table2[[#This Row],[20D EMA]])/Table2[[#This Row],[20D EMA]]</f>
        <v>-3.241491085899475E-3</v>
      </c>
      <c r="T602" s="2">
        <f>(Table2[[#This Row],[Close Price]]-Table2[[#This Row],[50D EMA]])/Table2[[#This Row],[50D EMA]]</f>
        <v>4.9511796942613845E-3</v>
      </c>
      <c r="U602" s="2">
        <f>(Table2[[#This Row],[Close Price]]-Table2[[#This Row],[200D EMA]])/Table2[[#This Row],[200D EMA]]</f>
        <v>2.9362711270349662E-2</v>
      </c>
      <c r="V602">
        <v>0.78067502370251496</v>
      </c>
      <c r="W602">
        <v>698.05</v>
      </c>
      <c r="X602">
        <v>719.5</v>
      </c>
      <c r="Y602">
        <v>693.8</v>
      </c>
      <c r="Z602">
        <v>725</v>
      </c>
      <c r="AA602">
        <v>698.55</v>
      </c>
      <c r="AB602">
        <v>716.45</v>
      </c>
      <c r="AC602" s="2">
        <f>(Table2[[#This Row],[Close Price]]/Table2[[#This Row],[Day Low]])-1</f>
        <v>4.3693145190173421E-3</v>
      </c>
      <c r="AD602" s="2">
        <f>(Table2[[#This Row],[Day High]]/Table2[[#This Row],[Close Price]])-1</f>
        <v>2.6244472971045374E-2</v>
      </c>
      <c r="AE602" s="2">
        <f>(Table2[[#This Row],[Close Price]]/Table2[[#This Row],[Current Week Low]])-1</f>
        <v>1.0521764197175099E-2</v>
      </c>
      <c r="AF602" s="2">
        <f>(Table2[[#This Row],[Current Week High]]/Table2[[#This Row],[Close Price]])-1</f>
        <v>3.408928826130353E-2</v>
      </c>
      <c r="AG602" s="2">
        <f>(Table2[[#This Row],[Close Price]]/Table2[[#This Row],[Current Month Low]])-1</f>
        <v>3.6504187245007813E-3</v>
      </c>
      <c r="AH602" s="2">
        <f>(Table2[[#This Row],[Current Month High]]/Table2[[#This Row],[Close Price]])-1</f>
        <v>2.1894166310084229E-2</v>
      </c>
      <c r="AI602">
        <v>21.166737983169298</v>
      </c>
      <c r="AJ602">
        <v>18.030303030302999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-7.0000000000000007E-2</v>
      </c>
      <c r="AM602" t="s">
        <v>10295</v>
      </c>
      <c r="AN602">
        <v>-0.15</v>
      </c>
      <c r="AO602" t="s">
        <v>10295</v>
      </c>
      <c r="AP602">
        <v>3.9827190354899997E-2</v>
      </c>
      <c r="AQ602">
        <f>(Table2[[#This Row],[Sharpe Ratio]]-AVERAGE(Table2[Sharpe Ratio]))/_xlfn.STDEV.P(Table2[Sharpe Ratio])</f>
        <v>-0.18656069228449201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-3.90848717241118</v>
      </c>
      <c r="AS602">
        <f>_xlfn.RANK.AVG(Table2[[#This Row],[1Y Return vs Nifty Z-Score]],Table2[1Y Return vs Nifty Z-Score])</f>
        <v>616</v>
      </c>
      <c r="AT602">
        <f>_xlfn.RANK.AVG(Table2[[#This Row],[6M Return vs Nifty Z-Score]],Table2[6M Return vs Nifty Z-Score])</f>
        <v>657</v>
      </c>
      <c r="AU602">
        <f>_xlfn.RANK.AVG(Table2[[#This Row],[Sharpe Ratio Z-Score]],Table2[Sharpe Ratio Z-Score])</f>
        <v>386</v>
      </c>
      <c r="AV602">
        <f>(Table2[[#This Row],[Rank 1Y]]+Table2[[#This Row],[Rank 6M]]+Table2[[#This Row],[Rank Sharpe]])/3</f>
        <v>553</v>
      </c>
    </row>
    <row r="603" spans="1:48" x14ac:dyDescent="0.3">
      <c r="A603" t="s">
        <v>650</v>
      </c>
      <c r="B603" t="s">
        <v>651</v>
      </c>
      <c r="C603" t="s">
        <v>10252</v>
      </c>
      <c r="D603" t="s">
        <v>59</v>
      </c>
      <c r="E603">
        <v>27763.921017559998</v>
      </c>
      <c r="F603">
        <v>359.8</v>
      </c>
      <c r="G603">
        <v>-33.454358641689403</v>
      </c>
      <c r="H603">
        <f>(Table2[[#This Row],[1Y Return vs Nifty]]-AVERAGE(Table2[1Y Return vs Nifty]))/_xlfn.STDEV.P(Table2[1Y Return vs Nifty])</f>
        <v>-0.99652784368185743</v>
      </c>
      <c r="I603">
        <v>-14.430557574235101</v>
      </c>
      <c r="J603">
        <f>(Table2[[#This Row],[1M Return vs Nifty]]-AVERAGE(Table2[1M Return vs Nifty]))/_xlfn.STDEV.P(Table2[1M Return vs Nifty])</f>
        <v>-1.6270434649107981</v>
      </c>
      <c r="K603">
        <v>-39.698790626533899</v>
      </c>
      <c r="L603">
        <f>(Table2[[#This Row],[6M Return vs Nifty]]-AVERAGE(Table2[6M Return vs Nifty]))/_xlfn.STDEV.P(Table2[6M Return vs Nifty])</f>
        <v>-1.5535916818971427</v>
      </c>
      <c r="M603">
        <v>-5.1747277813451804</v>
      </c>
      <c r="N603">
        <f>(Table2[[#This Row],[1W Return vs Nifty]]-AVERAGE(Table2[1W Return vs Nifty]))/_xlfn.STDEV.P(Table2[1W Return vs Nifty])</f>
        <v>-1.3575488117705339</v>
      </c>
      <c r="O603">
        <v>392.02</v>
      </c>
      <c r="P603">
        <v>415.58575736567298</v>
      </c>
      <c r="Q603">
        <v>427.30185856934099</v>
      </c>
      <c r="R603">
        <v>24.8519369684896</v>
      </c>
      <c r="S603" s="2">
        <f>(Table2[[#This Row],[Close Price]]-Table2[[#This Row],[20D EMA]])/Table2[[#This Row],[20D EMA]]</f>
        <v>-8.2189684199785659E-2</v>
      </c>
      <c r="T603" s="2">
        <f>(Table2[[#This Row],[Close Price]]-Table2[[#This Row],[50D EMA]])/Table2[[#This Row],[50D EMA]]</f>
        <v>-0.13423404526490354</v>
      </c>
      <c r="U603" s="2">
        <f>(Table2[[#This Row],[Close Price]]-Table2[[#This Row],[200D EMA]])/Table2[[#This Row],[200D EMA]]</f>
        <v>-0.15797230275418292</v>
      </c>
      <c r="V603">
        <v>1.12301125846037</v>
      </c>
      <c r="W603">
        <v>351</v>
      </c>
      <c r="X603">
        <v>362.4</v>
      </c>
      <c r="Y603">
        <v>358.4</v>
      </c>
      <c r="Z603">
        <v>385.5</v>
      </c>
      <c r="AA603">
        <v>358.4</v>
      </c>
      <c r="AB603">
        <v>372.7</v>
      </c>
      <c r="AC603" s="2">
        <f>(Table2[[#This Row],[Close Price]]/Table2[[#This Row],[Day Low]])-1</f>
        <v>2.5071225071225056E-2</v>
      </c>
      <c r="AD603" s="2">
        <f>(Table2[[#This Row],[Day High]]/Table2[[#This Row],[Close Price]])-1</f>
        <v>7.2262367982212083E-3</v>
      </c>
      <c r="AE603" s="2">
        <f>(Table2[[#This Row],[Close Price]]/Table2[[#This Row],[Current Week Low]])-1</f>
        <v>3.90625E-3</v>
      </c>
      <c r="AF603" s="2">
        <f>(Table2[[#This Row],[Current Week High]]/Table2[[#This Row],[Close Price]])-1</f>
        <v>7.1428571428571397E-2</v>
      </c>
      <c r="AG603" s="2">
        <f>(Table2[[#This Row],[Close Price]]/Table2[[#This Row],[Current Month Low]])-1</f>
        <v>3.90625E-3</v>
      </c>
      <c r="AH603" s="2">
        <f>(Table2[[#This Row],[Current Month High]]/Table2[[#This Row],[Close Price]])-1</f>
        <v>3.5853251806559072E-2</v>
      </c>
      <c r="AI603">
        <v>44.441356309060502</v>
      </c>
      <c r="AJ603">
        <v>6.9878085043116203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-0.3</v>
      </c>
      <c r="AM603" t="s">
        <v>10295</v>
      </c>
      <c r="AN603">
        <v>-10.18</v>
      </c>
      <c r="AO603" t="s">
        <v>10295</v>
      </c>
      <c r="AP603">
        <v>7.2700102688244006E-2</v>
      </c>
      <c r="AQ603">
        <f>(Table2[[#This Row],[Sharpe Ratio]]-AVERAGE(Table2[Sharpe Ratio]))/_xlfn.STDEV.P(Table2[Sharpe Ratio])</f>
        <v>0.19348052550882169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668</v>
      </c>
      <c r="AT603">
        <f>_xlfn.RANK.AVG(Table2[[#This Row],[6M Return vs Nifty Z-Score]],Table2[6M Return vs Nifty Z-Score])</f>
        <v>720</v>
      </c>
      <c r="AU603">
        <f>_xlfn.RANK.AVG(Table2[[#This Row],[Sharpe Ratio Z-Score]],Table2[Sharpe Ratio Z-Score])</f>
        <v>277</v>
      </c>
      <c r="AV603">
        <f>(Table2[[#This Row],[Rank 1Y]]+Table2[[#This Row],[Rank 6M]]+Table2[[#This Row],[Rank Sharpe]])/3</f>
        <v>555</v>
      </c>
    </row>
    <row r="604" spans="1:48" x14ac:dyDescent="0.3">
      <c r="A604" t="s">
        <v>159</v>
      </c>
      <c r="B604" t="s">
        <v>160</v>
      </c>
      <c r="C604" t="s">
        <v>10251</v>
      </c>
      <c r="D604" t="s">
        <v>21</v>
      </c>
      <c r="E604">
        <v>168142.43346539</v>
      </c>
      <c r="F604">
        <v>5678.9</v>
      </c>
      <c r="G604">
        <v>-12.6504766373889</v>
      </c>
      <c r="H604">
        <f>(Table2[[#This Row],[1Y Return vs Nifty]]-AVERAGE(Table2[1Y Return vs Nifty]))/_xlfn.STDEV.P(Table2[1Y Return vs Nifty])</f>
        <v>-0.70449136711747196</v>
      </c>
      <c r="I604">
        <v>1.8989322544753999</v>
      </c>
      <c r="J604">
        <f>(Table2[[#This Row],[1M Return vs Nifty]]-AVERAGE(Table2[1M Return vs Nifty]))/_xlfn.STDEV.P(Table2[1M Return vs Nifty])</f>
        <v>-1.282775587512338E-2</v>
      </c>
      <c r="K604">
        <v>-9.4133580928790206</v>
      </c>
      <c r="L604">
        <f>(Table2[[#This Row],[6M Return vs Nifty]]-AVERAGE(Table2[6M Return vs Nifty]))/_xlfn.STDEV.P(Table2[6M Return vs Nifty])</f>
        <v>-0.51356283798413649</v>
      </c>
      <c r="M604">
        <v>-1.6423697878582699</v>
      </c>
      <c r="N604">
        <f>(Table2[[#This Row],[1W Return vs Nifty]]-AVERAGE(Table2[1W Return vs Nifty]))/_xlfn.STDEV.P(Table2[1W Return vs Nifty])</f>
        <v>-0.60282820892178779</v>
      </c>
      <c r="O604">
        <v>5580.82</v>
      </c>
      <c r="P604">
        <v>5347.3949026212904</v>
      </c>
      <c r="Q604">
        <v>5210.5295400969298</v>
      </c>
      <c r="R604">
        <v>55.404966939121998</v>
      </c>
      <c r="S604" s="2">
        <f>(Table2[[#This Row],[Close Price]]-Table2[[#This Row],[20D EMA]])/Table2[[#This Row],[20D EMA]]</f>
        <v>1.7574478302471667E-2</v>
      </c>
      <c r="T604" s="2">
        <f>(Table2[[#This Row],[Close Price]]-Table2[[#This Row],[50D EMA]])/Table2[[#This Row],[50D EMA]]</f>
        <v>6.1993756476860465E-2</v>
      </c>
      <c r="U604" s="2">
        <f>(Table2[[#This Row],[Close Price]]-Table2[[#This Row],[200D EMA]])/Table2[[#This Row],[200D EMA]]</f>
        <v>8.9889224559382655E-2</v>
      </c>
      <c r="V604">
        <v>1.2465986773259401</v>
      </c>
      <c r="W604">
        <v>5571.55</v>
      </c>
      <c r="X604">
        <v>5667.95</v>
      </c>
      <c r="Y604">
        <v>5626</v>
      </c>
      <c r="Z604">
        <v>5858.7</v>
      </c>
      <c r="AA604">
        <v>5626</v>
      </c>
      <c r="AB604">
        <v>5767.35</v>
      </c>
      <c r="AC604" s="2">
        <f>(Table2[[#This Row],[Close Price]]/Table2[[#This Row],[Day Low]])-1</f>
        <v>1.9267528784628896E-2</v>
      </c>
      <c r="AD604" s="2">
        <f>(Table2[[#This Row],[Day High]]/Table2[[#This Row],[Close Price]])-1</f>
        <v>-1.928190318547629E-3</v>
      </c>
      <c r="AE604" s="2">
        <f>(Table2[[#This Row],[Close Price]]/Table2[[#This Row],[Current Week Low]])-1</f>
        <v>9.4027728403838218E-3</v>
      </c>
      <c r="AF604" s="2">
        <f>(Table2[[#This Row],[Current Week High]]/Table2[[#This Row],[Close Price]])-1</f>
        <v>3.1661061120991763E-2</v>
      </c>
      <c r="AG604" s="2">
        <f>(Table2[[#This Row],[Close Price]]/Table2[[#This Row],[Current Month Low]])-1</f>
        <v>9.4027728403838218E-3</v>
      </c>
      <c r="AH604" s="2">
        <f>(Table2[[#This Row],[Current Month High]]/Table2[[#This Row],[Close Price]])-1</f>
        <v>1.557519942242358E-2</v>
      </c>
      <c r="AI604">
        <v>13.4374614802162</v>
      </c>
      <c r="AJ604">
        <v>25.818923020682099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 t="s">
        <v>10297</v>
      </c>
      <c r="AN604">
        <v>3.66</v>
      </c>
      <c r="AO604" t="s">
        <v>10296</v>
      </c>
      <c r="AP604">
        <v>-2.0442196134191001E-2</v>
      </c>
      <c r="AQ604">
        <f>(Table2[[#This Row],[Sharpe Ratio]]-AVERAGE(Table2[Sharpe Ratio]))/_xlfn.STDEV.P(Table2[Sharpe Ratio])</f>
        <v>-0.88333044619938728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-2.7170406160979068</v>
      </c>
      <c r="AS604">
        <f>_xlfn.RANK.AVG(Table2[[#This Row],[1Y Return vs Nifty Z-Score]],Table2[1Y Return vs Nifty Z-Score])</f>
        <v>577</v>
      </c>
      <c r="AT604">
        <f>_xlfn.RANK.AVG(Table2[[#This Row],[6M Return vs Nifty Z-Score]],Table2[6M Return vs Nifty Z-Score])</f>
        <v>496</v>
      </c>
      <c r="AU604">
        <f>_xlfn.RANK.AVG(Table2[[#This Row],[Sharpe Ratio Z-Score]],Table2[Sharpe Ratio Z-Score])</f>
        <v>594</v>
      </c>
      <c r="AV604">
        <f>(Table2[[#This Row],[Rank 1Y]]+Table2[[#This Row],[Rank 6M]]+Table2[[#This Row],[Rank Sharpe]])/3</f>
        <v>555.66666666666663</v>
      </c>
    </row>
    <row r="605" spans="1:48" x14ac:dyDescent="0.3">
      <c r="A605" t="s">
        <v>1796</v>
      </c>
      <c r="B605" t="s">
        <v>1797</v>
      </c>
      <c r="C605" t="s">
        <v>10257</v>
      </c>
      <c r="D605" t="s">
        <v>62</v>
      </c>
      <c r="E605">
        <v>4173.7303874999998</v>
      </c>
      <c r="F605">
        <v>338.5</v>
      </c>
      <c r="G605">
        <v>-10.3800227273119</v>
      </c>
      <c r="H605">
        <f>(Table2[[#This Row],[1Y Return vs Nifty]]-AVERAGE(Table2[1Y Return vs Nifty]))/_xlfn.STDEV.P(Table2[1Y Return vs Nifty])</f>
        <v>-0.67261965394568735</v>
      </c>
      <c r="I605">
        <v>3.6805198467864799</v>
      </c>
      <c r="J605">
        <f>(Table2[[#This Row],[1M Return vs Nifty]]-AVERAGE(Table2[1M Return vs Nifty]))/_xlfn.STDEV.P(Table2[1M Return vs Nifty])</f>
        <v>0.16328715700324736</v>
      </c>
      <c r="K605">
        <v>-1.2404941616255301</v>
      </c>
      <c r="L605">
        <f>(Table2[[#This Row],[6M Return vs Nifty]]-AVERAGE(Table2[6M Return vs Nifty]))/_xlfn.STDEV.P(Table2[6M Return vs Nifty])</f>
        <v>-0.2328993798534269</v>
      </c>
      <c r="M605">
        <v>-2.2142167645942799</v>
      </c>
      <c r="N605">
        <f>(Table2[[#This Row],[1W Return vs Nifty]]-AVERAGE(Table2[1W Return vs Nifty]))/_xlfn.STDEV.P(Table2[1W Return vs Nifty])</f>
        <v>-0.72500854732893838</v>
      </c>
      <c r="O605">
        <v>347.97</v>
      </c>
      <c r="P605">
        <v>331.98970669493701</v>
      </c>
      <c r="Q605">
        <v>307.58767673954497</v>
      </c>
      <c r="R605">
        <v>39.547521373616803</v>
      </c>
      <c r="S605" s="2">
        <f>(Table2[[#This Row],[Close Price]]-Table2[[#This Row],[20D EMA]])/Table2[[#This Row],[20D EMA]]</f>
        <v>-2.7214989797971167E-2</v>
      </c>
      <c r="T605" s="2">
        <f>(Table2[[#This Row],[Close Price]]-Table2[[#This Row],[50D EMA]])/Table2[[#This Row],[50D EMA]]</f>
        <v>1.9609925168689792E-2</v>
      </c>
      <c r="U605" s="2">
        <f>(Table2[[#This Row],[Close Price]]-Table2[[#This Row],[200D EMA]])/Table2[[#This Row],[200D EMA]]</f>
        <v>0.10049922541802789</v>
      </c>
      <c r="V605">
        <v>0.96626578036600397</v>
      </c>
      <c r="W605">
        <v>328.6</v>
      </c>
      <c r="X605">
        <v>336.5</v>
      </c>
      <c r="Y605">
        <v>333</v>
      </c>
      <c r="Z605">
        <v>365</v>
      </c>
      <c r="AA605">
        <v>333</v>
      </c>
      <c r="AB605">
        <v>365</v>
      </c>
      <c r="AC605" s="2">
        <f>(Table2[[#This Row],[Close Price]]/Table2[[#This Row],[Day Low]])-1</f>
        <v>3.0127814972610967E-2</v>
      </c>
      <c r="AD605" s="2">
        <f>(Table2[[#This Row],[Day High]]/Table2[[#This Row],[Close Price]])-1</f>
        <v>-5.9084194977843119E-3</v>
      </c>
      <c r="AE605" s="2">
        <f>(Table2[[#This Row],[Close Price]]/Table2[[#This Row],[Current Week Low]])-1</f>
        <v>1.6516516516516422E-2</v>
      </c>
      <c r="AF605" s="2">
        <f>(Table2[[#This Row],[Current Week High]]/Table2[[#This Row],[Close Price]])-1</f>
        <v>7.8286558345642465E-2</v>
      </c>
      <c r="AG605" s="2">
        <f>(Table2[[#This Row],[Close Price]]/Table2[[#This Row],[Current Month Low]])-1</f>
        <v>1.6516516516516422E-2</v>
      </c>
      <c r="AH605" s="2">
        <f>(Table2[[#This Row],[Current Month High]]/Table2[[#This Row],[Close Price]])-1</f>
        <v>7.8286558345642465E-2</v>
      </c>
      <c r="AI605">
        <v>11.6543574593796</v>
      </c>
      <c r="AJ605">
        <v>35.345861655337799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0.02</v>
      </c>
      <c r="AM605" t="s">
        <v>10296</v>
      </c>
      <c r="AN605">
        <v>-5.72</v>
      </c>
      <c r="AO605" t="s">
        <v>10295</v>
      </c>
      <c r="AP605">
        <v>-8.2052116736132996E-2</v>
      </c>
      <c r="AQ605">
        <f>(Table2[[#This Row],[Sharpe Ratio]]-AVERAGE(Table2[Sharpe Ratio]))/_xlfn.STDEV.P(Table2[Sharpe Ratio])</f>
        <v>-1.5955980121601172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-3.062838436284923</v>
      </c>
      <c r="AS605">
        <f>_xlfn.RANK.AVG(Table2[[#This Row],[1Y Return vs Nifty Z-Score]],Table2[1Y Return vs Nifty Z-Score])</f>
        <v>569</v>
      </c>
      <c r="AT605">
        <f>_xlfn.RANK.AVG(Table2[[#This Row],[6M Return vs Nifty Z-Score]],Table2[6M Return vs Nifty Z-Score])</f>
        <v>400</v>
      </c>
      <c r="AU605">
        <f>_xlfn.RANK.AVG(Table2[[#This Row],[Sharpe Ratio Z-Score]],Table2[Sharpe Ratio Z-Score])</f>
        <v>699</v>
      </c>
      <c r="AV605">
        <f>(Table2[[#This Row],[Rank 1Y]]+Table2[[#This Row],[Rank 6M]]+Table2[[#This Row],[Rank Sharpe]])/3</f>
        <v>556</v>
      </c>
    </row>
    <row r="606" spans="1:48" x14ac:dyDescent="0.3">
      <c r="A606" t="s">
        <v>1839</v>
      </c>
      <c r="B606" t="s">
        <v>1840</v>
      </c>
      <c r="C606" t="s">
        <v>10261</v>
      </c>
      <c r="D606" t="s">
        <v>303</v>
      </c>
      <c r="E606">
        <v>3940.48255285199</v>
      </c>
      <c r="F606">
        <v>179.07</v>
      </c>
      <c r="G606">
        <v>0.69769117265605995</v>
      </c>
      <c r="H606">
        <f>(Table2[[#This Row],[1Y Return vs Nifty]]-AVERAGE(Table2[1Y Return vs Nifty]))/_xlfn.STDEV.P(Table2[1Y Return vs Nifty])</f>
        <v>-0.51711518919885724</v>
      </c>
      <c r="I606">
        <v>-9.7437954009621901</v>
      </c>
      <c r="J606">
        <f>(Table2[[#This Row],[1M Return vs Nifty]]-AVERAGE(Table2[1M Return vs Nifty]))/_xlfn.STDEV.P(Table2[1M Return vs Nifty])</f>
        <v>-1.1637439250005097</v>
      </c>
      <c r="K606">
        <v>-25.240983462177201</v>
      </c>
      <c r="L606">
        <f>(Table2[[#This Row],[6M Return vs Nifty]]-AVERAGE(Table2[6M Return vs Nifty]))/_xlfn.STDEV.P(Table2[6M Return vs Nifty])</f>
        <v>-1.0570976511794492</v>
      </c>
      <c r="M606">
        <v>0.32251585375715802</v>
      </c>
      <c r="N606">
        <f>(Table2[[#This Row],[1W Return vs Nifty]]-AVERAGE(Table2[1W Return vs Nifty]))/_xlfn.STDEV.P(Table2[1W Return vs Nifty])</f>
        <v>-0.18301241485359329</v>
      </c>
      <c r="O606">
        <v>183.03</v>
      </c>
      <c r="P606">
        <v>186.59192592379699</v>
      </c>
      <c r="Q606">
        <v>183.17843841449499</v>
      </c>
      <c r="R606">
        <v>41.336533951186702</v>
      </c>
      <c r="S606" s="2">
        <f>(Table2[[#This Row],[Close Price]]-Table2[[#This Row],[20D EMA]])/Table2[[#This Row],[20D EMA]]</f>
        <v>-2.1635797410260657E-2</v>
      </c>
      <c r="T606" s="2">
        <f>(Table2[[#This Row],[Close Price]]-Table2[[#This Row],[50D EMA]])/Table2[[#This Row],[50D EMA]]</f>
        <v>-4.0312172601020838E-2</v>
      </c>
      <c r="U606" s="2">
        <f>(Table2[[#This Row],[Close Price]]-Table2[[#This Row],[200D EMA]])/Table2[[#This Row],[200D EMA]]</f>
        <v>-2.2428613596969585E-2</v>
      </c>
      <c r="V606">
        <v>0.80260348701788597</v>
      </c>
      <c r="W606">
        <v>175</v>
      </c>
      <c r="X606">
        <v>180.12</v>
      </c>
      <c r="Y606">
        <v>177.55</v>
      </c>
      <c r="Z606">
        <v>187.3</v>
      </c>
      <c r="AA606">
        <v>177.55</v>
      </c>
      <c r="AB606">
        <v>185.5</v>
      </c>
      <c r="AC606" s="2">
        <f>(Table2[[#This Row],[Close Price]]/Table2[[#This Row],[Day Low]])-1</f>
        <v>2.3257142857142865E-2</v>
      </c>
      <c r="AD606" s="2">
        <f>(Table2[[#This Row],[Day High]]/Table2[[#This Row],[Close Price]])-1</f>
        <v>5.8636287485340777E-3</v>
      </c>
      <c r="AE606" s="2">
        <f>(Table2[[#This Row],[Close Price]]/Table2[[#This Row],[Current Week Low]])-1</f>
        <v>8.5609687411996038E-3</v>
      </c>
      <c r="AF606" s="2">
        <f>(Table2[[#This Row],[Current Week High]]/Table2[[#This Row],[Close Price]])-1</f>
        <v>4.5959680571843409E-2</v>
      </c>
      <c r="AG606" s="2">
        <f>(Table2[[#This Row],[Close Price]]/Table2[[#This Row],[Current Month Low]])-1</f>
        <v>8.5609687411996038E-3</v>
      </c>
      <c r="AH606" s="2">
        <f>(Table2[[#This Row],[Current Month High]]/Table2[[#This Row],[Close Price]])-1</f>
        <v>3.5907745574356387E-2</v>
      </c>
      <c r="AI606">
        <v>32.825152175127002</v>
      </c>
      <c r="AJ606">
        <v>40.722986247544199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-0.19</v>
      </c>
      <c r="AM606" t="s">
        <v>10295</v>
      </c>
      <c r="AN606">
        <v>-2.2000000000000002</v>
      </c>
      <c r="AO606" t="s">
        <v>10295</v>
      </c>
      <c r="AQ606">
        <f>(Table2[[#This Row],[Sharpe Ratio]]-AVERAGE(Table2[Sharpe Ratio]))/_xlfn.STDEV.P(Table2[Sharpe Ratio])</f>
        <v>-0.64699978481994191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493</v>
      </c>
      <c r="AT606">
        <f>_xlfn.RANK.AVG(Table2[[#This Row],[6M Return vs Nifty Z-Score]],Table2[6M Return vs Nifty Z-Score])</f>
        <v>652</v>
      </c>
      <c r="AU606">
        <f>_xlfn.RANK.AVG(Table2[[#This Row],[Sharpe Ratio Z-Score]],Table2[Sharpe Ratio Z-Score])</f>
        <v>534.5</v>
      </c>
      <c r="AV606">
        <f>(Table2[[#This Row],[Rank 1Y]]+Table2[[#This Row],[Rank 6M]]+Table2[[#This Row],[Rank Sharpe]])/3</f>
        <v>559.83333333333337</v>
      </c>
    </row>
    <row r="607" spans="1:48" x14ac:dyDescent="0.3">
      <c r="A607" t="s">
        <v>2169</v>
      </c>
      <c r="B607" t="s">
        <v>2170</v>
      </c>
      <c r="C607" t="s">
        <v>10267</v>
      </c>
      <c r="D607" t="s">
        <v>1812</v>
      </c>
      <c r="E607">
        <v>2632.7013771080001</v>
      </c>
      <c r="F607">
        <v>55.22</v>
      </c>
      <c r="G607">
        <v>5.6790282787034299</v>
      </c>
      <c r="H607">
        <f>(Table2[[#This Row],[1Y Return vs Nifty]]-AVERAGE(Table2[1Y Return vs Nifty]))/_xlfn.STDEV.P(Table2[1Y Return vs Nifty])</f>
        <v>-0.44718919477489399</v>
      </c>
      <c r="I607">
        <v>3.5053308591402201</v>
      </c>
      <c r="J607">
        <f>(Table2[[#This Row],[1M Return vs Nifty]]-AVERAGE(Table2[1M Return vs Nifty]))/_xlfn.STDEV.P(Table2[1M Return vs Nifty])</f>
        <v>0.14596923593681924</v>
      </c>
      <c r="K607">
        <v>-22.697804865056501</v>
      </c>
      <c r="L607">
        <f>(Table2[[#This Row],[6M Return vs Nifty]]-AVERAGE(Table2[6M Return vs Nifty]))/_xlfn.STDEV.P(Table2[6M Return vs Nifty])</f>
        <v>-0.96976262324849627</v>
      </c>
      <c r="M607">
        <v>4.1515606222912798</v>
      </c>
      <c r="N607">
        <f>(Table2[[#This Row],[1W Return vs Nifty]]-AVERAGE(Table2[1W Return vs Nifty]))/_xlfn.STDEV.P(Table2[1W Return vs Nifty])</f>
        <v>0.63509803187104141</v>
      </c>
      <c r="O607">
        <v>54.75</v>
      </c>
      <c r="P607">
        <v>53.812249633720299</v>
      </c>
      <c r="Q607">
        <v>51.7808366637231</v>
      </c>
      <c r="R607">
        <v>51.315242952202901</v>
      </c>
      <c r="S607" s="2">
        <f>(Table2[[#This Row],[Close Price]]-Table2[[#This Row],[20D EMA]])/Table2[[#This Row],[20D EMA]]</f>
        <v>8.5844748858447274E-3</v>
      </c>
      <c r="T607" s="2">
        <f>(Table2[[#This Row],[Close Price]]-Table2[[#This Row],[50D EMA]])/Table2[[#This Row],[50D EMA]]</f>
        <v>2.6160407265292309E-2</v>
      </c>
      <c r="U607" s="2">
        <f>(Table2[[#This Row],[Close Price]]-Table2[[#This Row],[200D EMA]])/Table2[[#This Row],[200D EMA]]</f>
        <v>6.6417685728247924E-2</v>
      </c>
      <c r="V607">
        <v>1.2023336826500699</v>
      </c>
      <c r="W607">
        <v>54.1</v>
      </c>
      <c r="X607">
        <v>56.07</v>
      </c>
      <c r="Y607">
        <v>54.8</v>
      </c>
      <c r="Z607">
        <v>58.9</v>
      </c>
      <c r="AA607">
        <v>54.8</v>
      </c>
      <c r="AB607">
        <v>58.14</v>
      </c>
      <c r="AC607" s="2">
        <f>(Table2[[#This Row],[Close Price]]/Table2[[#This Row],[Day Low]])-1</f>
        <v>2.0702402957486044E-2</v>
      </c>
      <c r="AD607" s="2">
        <f>(Table2[[#This Row],[Day High]]/Table2[[#This Row],[Close Price]])-1</f>
        <v>1.5392973560304224E-2</v>
      </c>
      <c r="AE607" s="2">
        <f>(Table2[[#This Row],[Close Price]]/Table2[[#This Row],[Current Week Low]])-1</f>
        <v>7.6642335766423653E-3</v>
      </c>
      <c r="AF607" s="2">
        <f>(Table2[[#This Row],[Current Week High]]/Table2[[#This Row],[Close Price]])-1</f>
        <v>6.6642520825787699E-2</v>
      </c>
      <c r="AG607" s="2">
        <f>(Table2[[#This Row],[Close Price]]/Table2[[#This Row],[Current Month Low]])-1</f>
        <v>7.6642335766423653E-3</v>
      </c>
      <c r="AH607" s="2">
        <f>(Table2[[#This Row],[Current Month High]]/Table2[[#This Row],[Close Price]])-1</f>
        <v>5.2879391524809805E-2</v>
      </c>
      <c r="AI607">
        <v>25.6791017747193</v>
      </c>
      <c r="AJ607">
        <v>38.049999999999997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-0.09</v>
      </c>
      <c r="AM607" t="s">
        <v>10295</v>
      </c>
      <c r="AN607">
        <v>-1.07</v>
      </c>
      <c r="AO607" t="s">
        <v>10295</v>
      </c>
      <c r="AP607">
        <v>-2.1969521213905E-2</v>
      </c>
      <c r="AQ607">
        <f>(Table2[[#This Row],[Sharpe Ratio]]-AVERAGE(Table2[Sharpe Ratio]))/_xlfn.STDEV.P(Table2[Sharpe Ratio])</f>
        <v>-0.90098773428432555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-1.536872284499855</v>
      </c>
      <c r="AS607">
        <f>_xlfn.RANK.AVG(Table2[[#This Row],[1Y Return vs Nifty Z-Score]],Table2[1Y Return vs Nifty Z-Score])</f>
        <v>460</v>
      </c>
      <c r="AT607">
        <f>_xlfn.RANK.AVG(Table2[[#This Row],[6M Return vs Nifty Z-Score]],Table2[6M Return vs Nifty Z-Score])</f>
        <v>635</v>
      </c>
      <c r="AU607">
        <f>_xlfn.RANK.AVG(Table2[[#This Row],[Sharpe Ratio Z-Score]],Table2[Sharpe Ratio Z-Score])</f>
        <v>598</v>
      </c>
      <c r="AV607">
        <f>(Table2[[#This Row],[Rank 1Y]]+Table2[[#This Row],[Rank 6M]]+Table2[[#This Row],[Rank Sharpe]])/3</f>
        <v>564.33333333333337</v>
      </c>
    </row>
    <row r="608" spans="1:48" x14ac:dyDescent="0.3">
      <c r="A608" t="s">
        <v>906</v>
      </c>
      <c r="B608" t="s">
        <v>907</v>
      </c>
      <c r="C608" t="s">
        <v>10265</v>
      </c>
      <c r="D608" t="s">
        <v>548</v>
      </c>
      <c r="E608">
        <v>16597.094284819999</v>
      </c>
      <c r="F608">
        <v>1562.05</v>
      </c>
      <c r="G608">
        <v>-6.6592394834705697</v>
      </c>
      <c r="H608">
        <f>(Table2[[#This Row],[1Y Return vs Nifty]]-AVERAGE(Table2[1Y Return vs Nifty]))/_xlfn.STDEV.P(Table2[1Y Return vs Nifty])</f>
        <v>-0.62038880451255707</v>
      </c>
      <c r="I608">
        <v>7.4333116305361298</v>
      </c>
      <c r="J608">
        <f>(Table2[[#This Row],[1M Return vs Nifty]]-AVERAGE(Table2[1M Return vs Nifty]))/_xlfn.STDEV.P(Table2[1M Return vs Nifty])</f>
        <v>0.53426111354522376</v>
      </c>
      <c r="K608">
        <v>-9.6165787094723996</v>
      </c>
      <c r="L608">
        <f>(Table2[[#This Row],[6M Return vs Nifty]]-AVERAGE(Table2[6M Return vs Nifty]))/_xlfn.STDEV.P(Table2[6M Return vs Nifty])</f>
        <v>-0.52054161574139746</v>
      </c>
      <c r="M608">
        <v>8.6277330404432302</v>
      </c>
      <c r="N608">
        <f>(Table2[[#This Row],[1W Return vs Nifty]]-AVERAGE(Table2[1W Return vs Nifty]))/_xlfn.STDEV.P(Table2[1W Return vs Nifty])</f>
        <v>1.5914732215068392</v>
      </c>
      <c r="O608">
        <v>1506.37</v>
      </c>
      <c r="P608">
        <v>1451.50575428294</v>
      </c>
      <c r="Q608">
        <v>1411.7004724159101</v>
      </c>
      <c r="R608">
        <v>59.937256025201002</v>
      </c>
      <c r="S608" s="2">
        <f>(Table2[[#This Row],[Close Price]]-Table2[[#This Row],[20D EMA]])/Table2[[#This Row],[20D EMA]]</f>
        <v>3.6963030331193573E-2</v>
      </c>
      <c r="T608" s="2">
        <f>(Table2[[#This Row],[Close Price]]-Table2[[#This Row],[50D EMA]])/Table2[[#This Row],[50D EMA]]</f>
        <v>7.6158324134009428E-2</v>
      </c>
      <c r="U608" s="2">
        <f>(Table2[[#This Row],[Close Price]]-Table2[[#This Row],[200D EMA]])/Table2[[#This Row],[200D EMA]]</f>
        <v>0.10650242776131509</v>
      </c>
      <c r="V608">
        <v>2.0179888297684401</v>
      </c>
      <c r="W608">
        <v>1518.05</v>
      </c>
      <c r="X608">
        <v>1644</v>
      </c>
      <c r="Y608">
        <v>1505.4</v>
      </c>
      <c r="Z608">
        <v>1690</v>
      </c>
      <c r="AA608">
        <v>1547.3</v>
      </c>
      <c r="AB608">
        <v>1690</v>
      </c>
      <c r="AC608" s="2">
        <f>(Table2[[#This Row],[Close Price]]/Table2[[#This Row],[Day Low]])-1</f>
        <v>2.8984552550969989E-2</v>
      </c>
      <c r="AD608" s="2">
        <f>(Table2[[#This Row],[Day High]]/Table2[[#This Row],[Close Price]])-1</f>
        <v>5.2463109375500139E-2</v>
      </c>
      <c r="AE608" s="2">
        <f>(Table2[[#This Row],[Close Price]]/Table2[[#This Row],[Current Week Low]])-1</f>
        <v>3.7631194366945619E-2</v>
      </c>
      <c r="AF608" s="2">
        <f>(Table2[[#This Row],[Current Week High]]/Table2[[#This Row],[Close Price]])-1</f>
        <v>8.1911590538074952E-2</v>
      </c>
      <c r="AG608" s="2">
        <f>(Table2[[#This Row],[Close Price]]/Table2[[#This Row],[Current Month Low]])-1</f>
        <v>9.5327344406386239E-3</v>
      </c>
      <c r="AH608" s="2">
        <f>(Table2[[#This Row],[Current Month High]]/Table2[[#This Row],[Close Price]])-1</f>
        <v>8.1911590538074952E-2</v>
      </c>
      <c r="AI608">
        <v>8.1911590538074908</v>
      </c>
      <c r="AJ608">
        <v>25.667739340305701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0.08</v>
      </c>
      <c r="AM608" t="s">
        <v>10296</v>
      </c>
      <c r="AN608">
        <v>5.7</v>
      </c>
      <c r="AO608" t="s">
        <v>10296</v>
      </c>
      <c r="AP608">
        <v>-5.1397069640130001E-2</v>
      </c>
      <c r="AQ608">
        <f>(Table2[[#This Row],[Sharpe Ratio]]-AVERAGE(Table2[Sharpe Ratio]))/_xlfn.STDEV.P(Table2[Sharpe Ratio])</f>
        <v>-1.2411973642424936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-0.25639344944438536</v>
      </c>
      <c r="AS608">
        <f>_xlfn.RANK.AVG(Table2[[#This Row],[1Y Return vs Nifty Z-Score]],Table2[1Y Return vs Nifty Z-Score])</f>
        <v>546</v>
      </c>
      <c r="AT608">
        <f>_xlfn.RANK.AVG(Table2[[#This Row],[6M Return vs Nifty Z-Score]],Table2[6M Return vs Nifty Z-Score])</f>
        <v>500</v>
      </c>
      <c r="AU608">
        <f>_xlfn.RANK.AVG(Table2[[#This Row],[Sharpe Ratio Z-Score]],Table2[Sharpe Ratio Z-Score])</f>
        <v>650</v>
      </c>
      <c r="AV608">
        <f>(Table2[[#This Row],[Rank 1Y]]+Table2[[#This Row],[Rank 6M]]+Table2[[#This Row],[Rank Sharpe]])/3</f>
        <v>565.33333333333337</v>
      </c>
    </row>
    <row r="609" spans="1:48" x14ac:dyDescent="0.3">
      <c r="A609" t="s">
        <v>1069</v>
      </c>
      <c r="B609" t="s">
        <v>1070</v>
      </c>
      <c r="C609" t="s">
        <v>6533</v>
      </c>
      <c r="D609" t="s">
        <v>75</v>
      </c>
      <c r="E609">
        <v>11952.76996134</v>
      </c>
      <c r="F609">
        <v>1552.2</v>
      </c>
      <c r="G609">
        <v>-1.9981976171851501</v>
      </c>
      <c r="H609">
        <f>(Table2[[#This Row],[1Y Return vs Nifty]]-AVERAGE(Table2[1Y Return vs Nifty]))/_xlfn.STDEV.P(Table2[1Y Return vs Nifty])</f>
        <v>-0.55495898504580077</v>
      </c>
      <c r="I609">
        <v>-7.7955961650277104</v>
      </c>
      <c r="J609">
        <f>(Table2[[#This Row],[1M Return vs Nifty]]-AVERAGE(Table2[1M Return vs Nifty]))/_xlfn.STDEV.P(Table2[1M Return vs Nifty])</f>
        <v>-0.97115898548528212</v>
      </c>
      <c r="K609">
        <v>-19.349755233057198</v>
      </c>
      <c r="L609">
        <f>(Table2[[#This Row],[6M Return vs Nifty]]-AVERAGE(Table2[6M Return vs Nifty]))/_xlfn.STDEV.P(Table2[6M Return vs Nifty])</f>
        <v>-0.85478760401236253</v>
      </c>
      <c r="M609">
        <v>-1.77787596346177</v>
      </c>
      <c r="N609">
        <f>(Table2[[#This Row],[1W Return vs Nifty]]-AVERAGE(Table2[1W Return vs Nifty]))/_xlfn.STDEV.P(Table2[1W Return vs Nifty])</f>
        <v>-0.63178034308536057</v>
      </c>
      <c r="O609">
        <v>1544.59</v>
      </c>
      <c r="P609">
        <v>1534.3550072139301</v>
      </c>
      <c r="Q609">
        <v>1448.94620246365</v>
      </c>
      <c r="R609">
        <v>54.173802616393097</v>
      </c>
      <c r="S609" s="2">
        <f>(Table2[[#This Row],[Close Price]]-Table2[[#This Row],[20D EMA]])/Table2[[#This Row],[20D EMA]]</f>
        <v>4.9268737982248543E-3</v>
      </c>
      <c r="T609" s="2">
        <f>(Table2[[#This Row],[Close Price]]-Table2[[#This Row],[50D EMA]])/Table2[[#This Row],[50D EMA]]</f>
        <v>1.1630289406408463E-2</v>
      </c>
      <c r="U609" s="2">
        <f>(Table2[[#This Row],[Close Price]]-Table2[[#This Row],[200D EMA]])/Table2[[#This Row],[200D EMA]]</f>
        <v>7.126130518910026E-2</v>
      </c>
      <c r="V609">
        <v>0.71527595764830298</v>
      </c>
      <c r="W609">
        <v>1506.9</v>
      </c>
      <c r="X609">
        <v>1545.4</v>
      </c>
      <c r="Y609">
        <v>1522.05</v>
      </c>
      <c r="Z609">
        <v>1578.5</v>
      </c>
      <c r="AA609">
        <v>1529</v>
      </c>
      <c r="AB609">
        <v>1554.95</v>
      </c>
      <c r="AC609" s="2">
        <f>(Table2[[#This Row],[Close Price]]/Table2[[#This Row],[Day Low]])-1</f>
        <v>3.0061716105912684E-2</v>
      </c>
      <c r="AD609" s="2">
        <f>(Table2[[#This Row],[Day High]]/Table2[[#This Row],[Close Price]])-1</f>
        <v>-4.380878752738071E-3</v>
      </c>
      <c r="AE609" s="2">
        <f>(Table2[[#This Row],[Close Price]]/Table2[[#This Row],[Current Week Low]])-1</f>
        <v>1.9808810485858031E-2</v>
      </c>
      <c r="AF609" s="2">
        <f>(Table2[[#This Row],[Current Week High]]/Table2[[#This Row],[Close Price]])-1</f>
        <v>1.6943692823089718E-2</v>
      </c>
      <c r="AG609" s="2">
        <f>(Table2[[#This Row],[Close Price]]/Table2[[#This Row],[Current Month Low]])-1</f>
        <v>1.5173315892740291E-2</v>
      </c>
      <c r="AH609" s="2">
        <f>(Table2[[#This Row],[Current Month High]]/Table2[[#This Row],[Close Price]])-1</f>
        <v>1.7716789073574102E-3</v>
      </c>
      <c r="AI609">
        <v>16.093286947558202</v>
      </c>
      <c r="AJ609">
        <v>46.358021781151201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-0.04</v>
      </c>
      <c r="AM609" t="s">
        <v>10295</v>
      </c>
      <c r="AN609">
        <v>-1.54</v>
      </c>
      <c r="AO609" t="s">
        <v>10295</v>
      </c>
      <c r="AP609">
        <v>-1.5818821571794001E-2</v>
      </c>
      <c r="AQ609">
        <f>(Table2[[#This Row],[Sharpe Ratio]]-AVERAGE(Table2[Sharpe Ratio]))/_xlfn.STDEV.P(Table2[Sharpe Ratio])</f>
        <v>-0.82987996754417748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-3.8425658851729838</v>
      </c>
      <c r="AS609">
        <f>_xlfn.RANK.AVG(Table2[[#This Row],[1Y Return vs Nifty Z-Score]],Table2[1Y Return vs Nifty Z-Score])</f>
        <v>510</v>
      </c>
      <c r="AT609">
        <f>_xlfn.RANK.AVG(Table2[[#This Row],[6M Return vs Nifty Z-Score]],Table2[6M Return vs Nifty Z-Score])</f>
        <v>601</v>
      </c>
      <c r="AU609">
        <f>_xlfn.RANK.AVG(Table2[[#This Row],[Sharpe Ratio Z-Score]],Table2[Sharpe Ratio Z-Score])</f>
        <v>586</v>
      </c>
      <c r="AV609">
        <f>(Table2[[#This Row],[Rank 1Y]]+Table2[[#This Row],[Rank 6M]]+Table2[[#This Row],[Rank Sharpe]])/3</f>
        <v>565.66666666666663</v>
      </c>
    </row>
    <row r="610" spans="1:48" x14ac:dyDescent="0.3">
      <c r="A610" t="s">
        <v>1891</v>
      </c>
      <c r="B610" t="s">
        <v>1892</v>
      </c>
      <c r="C610" t="s">
        <v>10262</v>
      </c>
      <c r="D610" t="s">
        <v>289</v>
      </c>
      <c r="E610">
        <v>3689.86998348</v>
      </c>
      <c r="F610">
        <v>1175.4000000000001</v>
      </c>
      <c r="G610">
        <v>-34.098612148909197</v>
      </c>
      <c r="H610">
        <f>(Table2[[#This Row],[1Y Return vs Nifty]]-AVERAGE(Table2[1Y Return vs Nifty]))/_xlfn.STDEV.P(Table2[1Y Return vs Nifty])</f>
        <v>-1.005571613696695</v>
      </c>
      <c r="I610">
        <v>13.7454812123731</v>
      </c>
      <c r="J610">
        <f>(Table2[[#This Row],[1M Return vs Nifty]]-AVERAGE(Table2[1M Return vs Nifty]))/_xlfn.STDEV.P(Table2[1M Return vs Nifty])</f>
        <v>1.1582367186608062</v>
      </c>
      <c r="K610">
        <v>0.366609491947606</v>
      </c>
      <c r="L610">
        <f>(Table2[[#This Row],[6M Return vs Nifty]]-AVERAGE(Table2[6M Return vs Nifty]))/_xlfn.STDEV.P(Table2[6M Return vs Nifty])</f>
        <v>-0.1777100028149235</v>
      </c>
      <c r="M610">
        <v>10.3575813449755</v>
      </c>
      <c r="N610">
        <f>(Table2[[#This Row],[1W Return vs Nifty]]-AVERAGE(Table2[1W Return vs Nifty]))/_xlfn.STDEV.P(Table2[1W Return vs Nifty])</f>
        <v>1.9610711381508206</v>
      </c>
      <c r="O610">
        <v>1071</v>
      </c>
      <c r="P610">
        <v>1001.81698830575</v>
      </c>
      <c r="Q610">
        <v>1011.8817348635</v>
      </c>
      <c r="R610">
        <v>75.692596239266507</v>
      </c>
      <c r="S610" s="2">
        <f>(Table2[[#This Row],[Close Price]]-Table2[[#This Row],[20D EMA]])/Table2[[#This Row],[20D EMA]]</f>
        <v>9.7478991596638739E-2</v>
      </c>
      <c r="T610" s="2">
        <f>(Table2[[#This Row],[Close Price]]-Table2[[#This Row],[50D EMA]])/Table2[[#This Row],[50D EMA]]</f>
        <v>0.17326818542756969</v>
      </c>
      <c r="U610" s="2">
        <f>(Table2[[#This Row],[Close Price]]-Table2[[#This Row],[200D EMA]])/Table2[[#This Row],[200D EMA]]</f>
        <v>0.16159819819117324</v>
      </c>
      <c r="V610">
        <v>1.2895707797222</v>
      </c>
      <c r="W610">
        <v>1141.8</v>
      </c>
      <c r="X610">
        <v>1173.95</v>
      </c>
      <c r="Y610">
        <v>1054.25</v>
      </c>
      <c r="Z610">
        <v>1217.4000000000001</v>
      </c>
      <c r="AA610">
        <v>1160.05</v>
      </c>
      <c r="AB610">
        <v>1203.55</v>
      </c>
      <c r="AC610" s="2">
        <f>(Table2[[#This Row],[Close Price]]/Table2[[#This Row],[Day Low]])-1</f>
        <v>2.9427220178665392E-2</v>
      </c>
      <c r="AD610" s="2">
        <f>(Table2[[#This Row],[Day High]]/Table2[[#This Row],[Close Price]])-1</f>
        <v>-1.2336225965629E-3</v>
      </c>
      <c r="AE610" s="2">
        <f>(Table2[[#This Row],[Close Price]]/Table2[[#This Row],[Current Week Low]])-1</f>
        <v>0.11491581693146791</v>
      </c>
      <c r="AF610" s="2">
        <f>(Table2[[#This Row],[Current Week High]]/Table2[[#This Row],[Close Price]])-1</f>
        <v>3.5732516590097019E-2</v>
      </c>
      <c r="AG610" s="2">
        <f>(Table2[[#This Row],[Close Price]]/Table2[[#This Row],[Current Month Low]])-1</f>
        <v>1.3232188267747302E-2</v>
      </c>
      <c r="AH610" s="2">
        <f>(Table2[[#This Row],[Current Month High]]/Table2[[#This Row],[Close Price]])-1</f>
        <v>2.3949293857410181E-2</v>
      </c>
      <c r="AI610">
        <v>12.5574272588055</v>
      </c>
      <c r="AJ610">
        <v>56.375972859708597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0.23</v>
      </c>
      <c r="AM610" t="s">
        <v>10296</v>
      </c>
      <c r="AN610">
        <v>14.76</v>
      </c>
      <c r="AO610" t="s">
        <v>10296</v>
      </c>
      <c r="AP610">
        <v>-4.8267498746826003E-2</v>
      </c>
      <c r="AQ610">
        <f>(Table2[[#This Row],[Sharpe Ratio]]-AVERAGE(Table2[Sharpe Ratio]))/_xlfn.STDEV.P(Table2[Sharpe Ratio])</f>
        <v>-1.2050166352154719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674</v>
      </c>
      <c r="AT610">
        <f>_xlfn.RANK.AVG(Table2[[#This Row],[6M Return vs Nifty Z-Score]],Table2[6M Return vs Nifty Z-Score])</f>
        <v>380</v>
      </c>
      <c r="AU610">
        <f>_xlfn.RANK.AVG(Table2[[#This Row],[Sharpe Ratio Z-Score]],Table2[Sharpe Ratio Z-Score])</f>
        <v>644</v>
      </c>
      <c r="AV610">
        <f>(Table2[[#This Row],[Rank 1Y]]+Table2[[#This Row],[Rank 6M]]+Table2[[#This Row],[Rank Sharpe]])/3</f>
        <v>566</v>
      </c>
    </row>
    <row r="611" spans="1:48" x14ac:dyDescent="0.3">
      <c r="A611" t="s">
        <v>324</v>
      </c>
      <c r="B611" t="s">
        <v>325</v>
      </c>
      <c r="C611" t="s">
        <v>10257</v>
      </c>
      <c r="D611" t="s">
        <v>62</v>
      </c>
      <c r="E611">
        <v>80317.329290549998</v>
      </c>
      <c r="F611">
        <v>2004.75</v>
      </c>
      <c r="G611">
        <v>-13.557058461660301</v>
      </c>
      <c r="H611">
        <f>(Table2[[#This Row],[1Y Return vs Nifty]]-AVERAGE(Table2[1Y Return vs Nifty]))/_xlfn.STDEV.P(Table2[1Y Return vs Nifty])</f>
        <v>-0.71721759588683354</v>
      </c>
      <c r="I611">
        <v>-8.2451698200656995</v>
      </c>
      <c r="J611">
        <f>(Table2[[#This Row],[1M Return vs Nifty]]-AVERAGE(Table2[1M Return vs Nifty]))/_xlfn.STDEV.P(Table2[1M Return vs Nifty])</f>
        <v>-1.0156005978040556</v>
      </c>
      <c r="K611">
        <v>-17.299249557958099</v>
      </c>
      <c r="L611">
        <f>(Table2[[#This Row],[6M Return vs Nifty]]-AVERAGE(Table2[6M Return vs Nifty]))/_xlfn.STDEV.P(Table2[6M Return vs Nifty])</f>
        <v>-0.78437140492587021</v>
      </c>
      <c r="M611">
        <v>-5.2601659860240799</v>
      </c>
      <c r="N611">
        <f>(Table2[[#This Row],[1W Return vs Nifty]]-AVERAGE(Table2[1W Return vs Nifty]))/_xlfn.STDEV.P(Table2[1W Return vs Nifty])</f>
        <v>-1.3758034658742426</v>
      </c>
      <c r="O611">
        <v>2094.3000000000002</v>
      </c>
      <c r="P611">
        <v>2132.24265107675</v>
      </c>
      <c r="Q611">
        <v>2054.5951710682298</v>
      </c>
      <c r="R611">
        <v>29.0546359309261</v>
      </c>
      <c r="S611" s="2">
        <f>(Table2[[#This Row],[Close Price]]-Table2[[#This Row],[20D EMA]])/Table2[[#This Row],[20D EMA]]</f>
        <v>-4.2758917060593121E-2</v>
      </c>
      <c r="T611" s="2">
        <f>(Table2[[#This Row],[Close Price]]-Table2[[#This Row],[50D EMA]])/Table2[[#This Row],[50D EMA]]</f>
        <v>-5.9792749672448471E-2</v>
      </c>
      <c r="U611" s="2">
        <f>(Table2[[#This Row],[Close Price]]-Table2[[#This Row],[200D EMA]])/Table2[[#This Row],[200D EMA]]</f>
        <v>-2.4260336912168522E-2</v>
      </c>
      <c r="V611">
        <v>1.1156888370634801</v>
      </c>
      <c r="W611">
        <v>1960.25</v>
      </c>
      <c r="X611">
        <v>2008.55</v>
      </c>
      <c r="Y611">
        <v>1986</v>
      </c>
      <c r="Z611">
        <v>2104.9</v>
      </c>
      <c r="AA611">
        <v>1986</v>
      </c>
      <c r="AB611">
        <v>2041.45</v>
      </c>
      <c r="AC611" s="2">
        <f>(Table2[[#This Row],[Close Price]]/Table2[[#This Row],[Day Low]])-1</f>
        <v>2.2701186073204926E-2</v>
      </c>
      <c r="AD611" s="2">
        <f>(Table2[[#This Row],[Day High]]/Table2[[#This Row],[Close Price]])-1</f>
        <v>1.8954981917944647E-3</v>
      </c>
      <c r="AE611" s="2">
        <f>(Table2[[#This Row],[Close Price]]/Table2[[#This Row],[Current Week Low]])-1</f>
        <v>9.4410876132930976E-3</v>
      </c>
      <c r="AF611" s="2">
        <f>(Table2[[#This Row],[Current Week High]]/Table2[[#This Row],[Close Price]])-1</f>
        <v>4.9956353660057351E-2</v>
      </c>
      <c r="AG611" s="2">
        <f>(Table2[[#This Row],[Close Price]]/Table2[[#This Row],[Current Month Low]])-1</f>
        <v>9.4410876132930976E-3</v>
      </c>
      <c r="AH611" s="2">
        <f>(Table2[[#This Row],[Current Month High]]/Table2[[#This Row],[Close Price]])-1</f>
        <v>1.8306522010225645E-2</v>
      </c>
      <c r="AI611">
        <v>24.205013093901901</v>
      </c>
      <c r="AJ611">
        <v>19.1141083152609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-0.23</v>
      </c>
      <c r="AM611" t="s">
        <v>10295</v>
      </c>
      <c r="AN611">
        <v>-6.7</v>
      </c>
      <c r="AO611" t="s">
        <v>10295</v>
      </c>
      <c r="AQ611">
        <f>(Table2[[#This Row],[Sharpe Ratio]]-AVERAGE(Table2[Sharpe Ratio]))/_xlfn.STDEV.P(Table2[Sharpe Ratio])</f>
        <v>-0.64699978481994191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580</v>
      </c>
      <c r="AT611">
        <f>_xlfn.RANK.AVG(Table2[[#This Row],[6M Return vs Nifty Z-Score]],Table2[6M Return vs Nifty Z-Score])</f>
        <v>585</v>
      </c>
      <c r="AU611">
        <f>_xlfn.RANK.AVG(Table2[[#This Row],[Sharpe Ratio Z-Score]],Table2[Sharpe Ratio Z-Score])</f>
        <v>534.5</v>
      </c>
      <c r="AV611">
        <f>(Table2[[#This Row],[Rank 1Y]]+Table2[[#This Row],[Rank 6M]]+Table2[[#This Row],[Rank Sharpe]])/3</f>
        <v>566.5</v>
      </c>
    </row>
    <row r="612" spans="1:48" x14ac:dyDescent="0.3">
      <c r="A612" t="s">
        <v>1189</v>
      </c>
      <c r="B612" t="s">
        <v>1190</v>
      </c>
      <c r="C612" t="s">
        <v>10252</v>
      </c>
      <c r="D612" t="s">
        <v>521</v>
      </c>
      <c r="E612">
        <v>9913.8831572660001</v>
      </c>
      <c r="F612">
        <v>103.73</v>
      </c>
      <c r="G612">
        <v>5.9888917123327303</v>
      </c>
      <c r="H612">
        <f>(Table2[[#This Row],[1Y Return vs Nifty]]-AVERAGE(Table2[1Y Return vs Nifty]))/_xlfn.STDEV.P(Table2[1Y Return vs Nifty])</f>
        <v>-0.44283945729058521</v>
      </c>
      <c r="I612">
        <v>14.5818755541291</v>
      </c>
      <c r="J612">
        <f>(Table2[[#This Row],[1M Return vs Nifty]]-AVERAGE(Table2[1M Return vs Nifty]))/_xlfn.STDEV.P(Table2[1M Return vs Nifty])</f>
        <v>1.2409166369909741</v>
      </c>
      <c r="K612">
        <v>-21.694243646234199</v>
      </c>
      <c r="L612">
        <f>(Table2[[#This Row],[6M Return vs Nifty]]-AVERAGE(Table2[6M Return vs Nifty]))/_xlfn.STDEV.P(Table2[6M Return vs Nifty])</f>
        <v>-0.93529943329577458</v>
      </c>
      <c r="M612">
        <v>5.8328397072135099</v>
      </c>
      <c r="N612">
        <f>(Table2[[#This Row],[1W Return vs Nifty]]-AVERAGE(Table2[1W Return vs Nifty]))/_xlfn.STDEV.P(Table2[1W Return vs Nifty])</f>
        <v>0.99431869038558907</v>
      </c>
      <c r="O612">
        <v>97.64</v>
      </c>
      <c r="P612">
        <v>91.750201423819803</v>
      </c>
      <c r="Q612">
        <v>87.230026131399995</v>
      </c>
      <c r="R612">
        <v>70.656828347332905</v>
      </c>
      <c r="S612" s="2">
        <f>(Table2[[#This Row],[Close Price]]-Table2[[#This Row],[20D EMA]])/Table2[[#This Row],[20D EMA]]</f>
        <v>6.2371978697255255E-2</v>
      </c>
      <c r="T612" s="2">
        <f>(Table2[[#This Row],[Close Price]]-Table2[[#This Row],[50D EMA]])/Table2[[#This Row],[50D EMA]]</f>
        <v>0.13056972508258774</v>
      </c>
      <c r="U612" s="2">
        <f>(Table2[[#This Row],[Close Price]]-Table2[[#This Row],[200D EMA]])/Table2[[#This Row],[200D EMA]]</f>
        <v>0.18915475095404735</v>
      </c>
      <c r="V612">
        <v>0.71413280388909295</v>
      </c>
      <c r="W612">
        <v>102</v>
      </c>
      <c r="X612">
        <v>104.39</v>
      </c>
      <c r="Y612">
        <v>101.6</v>
      </c>
      <c r="Z612">
        <v>106.06</v>
      </c>
      <c r="AA612">
        <v>103.09</v>
      </c>
      <c r="AB612">
        <v>105.9</v>
      </c>
      <c r="AC612" s="2">
        <f>(Table2[[#This Row],[Close Price]]/Table2[[#This Row],[Day Low]])-1</f>
        <v>1.6960784313725608E-2</v>
      </c>
      <c r="AD612" s="2">
        <f>(Table2[[#This Row],[Day High]]/Table2[[#This Row],[Close Price]])-1</f>
        <v>6.3626723223753068E-3</v>
      </c>
      <c r="AE612" s="2">
        <f>(Table2[[#This Row],[Close Price]]/Table2[[#This Row],[Current Week Low]])-1</f>
        <v>2.0964566929134065E-2</v>
      </c>
      <c r="AF612" s="2">
        <f>(Table2[[#This Row],[Current Week High]]/Table2[[#This Row],[Close Price]])-1</f>
        <v>2.2462161380507162E-2</v>
      </c>
      <c r="AG612" s="2">
        <f>(Table2[[#This Row],[Close Price]]/Table2[[#This Row],[Current Month Low]])-1</f>
        <v>6.2081676205256731E-3</v>
      </c>
      <c r="AH612" s="2">
        <f>(Table2[[#This Row],[Current Month High]]/Table2[[#This Row],[Close Price]])-1</f>
        <v>2.0919695362961566E-2</v>
      </c>
      <c r="AI612">
        <v>10.7201388219415</v>
      </c>
      <c r="AJ612">
        <v>50.3333333333333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0.17</v>
      </c>
      <c r="AM612" t="s">
        <v>10296</v>
      </c>
      <c r="AN612">
        <v>9.1300000000000008</v>
      </c>
      <c r="AO612" t="s">
        <v>10296</v>
      </c>
      <c r="AP612">
        <v>-3.1263172377384997E-2</v>
      </c>
      <c r="AQ612">
        <f>(Table2[[#This Row],[Sharpe Ratio]]-AVERAGE(Table2[Sharpe Ratio]))/_xlfn.STDEV.P(Table2[Sharpe Ratio])</f>
        <v>-1.0084309224661223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-0.15133448567591878</v>
      </c>
      <c r="AS612">
        <f>_xlfn.RANK.AVG(Table2[[#This Row],[1Y Return vs Nifty Z-Score]],Table2[1Y Return vs Nifty Z-Score])</f>
        <v>457</v>
      </c>
      <c r="AT612">
        <f>_xlfn.RANK.AVG(Table2[[#This Row],[6M Return vs Nifty Z-Score]],Table2[6M Return vs Nifty Z-Score])</f>
        <v>623</v>
      </c>
      <c r="AU612">
        <f>_xlfn.RANK.AVG(Table2[[#This Row],[Sharpe Ratio Z-Score]],Table2[Sharpe Ratio Z-Score])</f>
        <v>622</v>
      </c>
      <c r="AV612">
        <f>(Table2[[#This Row],[Rank 1Y]]+Table2[[#This Row],[Rank 6M]]+Table2[[#This Row],[Rank Sharpe]])/3</f>
        <v>567.33333333333337</v>
      </c>
    </row>
    <row r="613" spans="1:48" x14ac:dyDescent="0.3">
      <c r="A613" t="s">
        <v>743</v>
      </c>
      <c r="B613" t="s">
        <v>744</v>
      </c>
      <c r="C613" t="s">
        <v>10252</v>
      </c>
      <c r="D613" t="s">
        <v>59</v>
      </c>
      <c r="E613">
        <v>22355.838468599999</v>
      </c>
      <c r="F613">
        <v>764.4</v>
      </c>
      <c r="G613">
        <v>-20.8484576358689</v>
      </c>
      <c r="H613">
        <f>(Table2[[#This Row],[1Y Return vs Nifty]]-AVERAGE(Table2[1Y Return vs Nifty]))/_xlfn.STDEV.P(Table2[1Y Return vs Nifty])</f>
        <v>-0.81957130677695389</v>
      </c>
      <c r="I613">
        <v>-10.340163749936499</v>
      </c>
      <c r="J613">
        <f>(Table2[[#This Row],[1M Return vs Nifty]]-AVERAGE(Table2[1M Return vs Nifty]))/_xlfn.STDEV.P(Table2[1M Return vs Nifty])</f>
        <v>-1.2226966030929654</v>
      </c>
      <c r="K613">
        <v>-14.3069438536288</v>
      </c>
      <c r="L613">
        <f>(Table2[[#This Row],[6M Return vs Nifty]]-AVERAGE(Table2[6M Return vs Nifty]))/_xlfn.STDEV.P(Table2[6M Return vs Nifty])</f>
        <v>-0.68161295038342407</v>
      </c>
      <c r="M613">
        <v>2.3418755909995999</v>
      </c>
      <c r="N613">
        <f>(Table2[[#This Row],[1W Return vs Nifty]]-AVERAGE(Table2[1W Return vs Nifty]))/_xlfn.STDEV.P(Table2[1W Return vs Nifty])</f>
        <v>0.2484422681287671</v>
      </c>
      <c r="O613">
        <v>770.98</v>
      </c>
      <c r="P613">
        <v>771.14797018973195</v>
      </c>
      <c r="Q613">
        <v>734.17636211594402</v>
      </c>
      <c r="R613">
        <v>48.902431447803004</v>
      </c>
      <c r="S613" s="2">
        <f>(Table2[[#This Row],[Close Price]]-Table2[[#This Row],[20D EMA]])/Table2[[#This Row],[20D EMA]]</f>
        <v>-8.5345923370256562E-3</v>
      </c>
      <c r="T613" s="2">
        <f>(Table2[[#This Row],[Close Price]]-Table2[[#This Row],[50D EMA]])/Table2[[#This Row],[50D EMA]]</f>
        <v>-8.7505517106810423E-3</v>
      </c>
      <c r="U613" s="2">
        <f>(Table2[[#This Row],[Close Price]]-Table2[[#This Row],[200D EMA]])/Table2[[#This Row],[200D EMA]]</f>
        <v>4.1166727020398031E-2</v>
      </c>
      <c r="V613">
        <v>0.77844490746869499</v>
      </c>
      <c r="W613">
        <v>748.6</v>
      </c>
      <c r="X613">
        <v>767</v>
      </c>
      <c r="Y613">
        <v>737.5</v>
      </c>
      <c r="Z613">
        <v>782</v>
      </c>
      <c r="AA613">
        <v>757</v>
      </c>
      <c r="AB613">
        <v>781.8</v>
      </c>
      <c r="AC613" s="2">
        <f>(Table2[[#This Row],[Close Price]]/Table2[[#This Row],[Day Low]])-1</f>
        <v>2.1106064654020873E-2</v>
      </c>
      <c r="AD613" s="2">
        <f>(Table2[[#This Row],[Day High]]/Table2[[#This Row],[Close Price]])-1</f>
        <v>3.4013605442178019E-3</v>
      </c>
      <c r="AE613" s="2">
        <f>(Table2[[#This Row],[Close Price]]/Table2[[#This Row],[Current Week Low]])-1</f>
        <v>3.6474576271186443E-2</v>
      </c>
      <c r="AF613" s="2">
        <f>(Table2[[#This Row],[Current Week High]]/Table2[[#This Row],[Close Price]])-1</f>
        <v>2.3024594453165959E-2</v>
      </c>
      <c r="AG613" s="2">
        <f>(Table2[[#This Row],[Close Price]]/Table2[[#This Row],[Current Month Low]])-1</f>
        <v>9.7754293262879433E-3</v>
      </c>
      <c r="AH613" s="2">
        <f>(Table2[[#This Row],[Current Month High]]/Table2[[#This Row],[Close Price]])-1</f>
        <v>2.2762951334379888E-2</v>
      </c>
      <c r="AI613">
        <v>14.6716378859236</v>
      </c>
      <c r="AJ613">
        <v>27.389384217981799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-7.0000000000000007E-2</v>
      </c>
      <c r="AM613" t="s">
        <v>10295</v>
      </c>
      <c r="AN613">
        <v>-5.1100000000000003</v>
      </c>
      <c r="AO613" t="s">
        <v>10295</v>
      </c>
      <c r="AQ613">
        <f>(Table2[[#This Row],[Sharpe Ratio]]-AVERAGE(Table2[Sharpe Ratio]))/_xlfn.STDEV.P(Table2[Sharpe Ratio])</f>
        <v>-0.64699978481994191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620</v>
      </c>
      <c r="AT613">
        <f>_xlfn.RANK.AVG(Table2[[#This Row],[6M Return vs Nifty Z-Score]],Table2[6M Return vs Nifty Z-Score])</f>
        <v>550</v>
      </c>
      <c r="AU613">
        <f>_xlfn.RANK.AVG(Table2[[#This Row],[Sharpe Ratio Z-Score]],Table2[Sharpe Ratio Z-Score])</f>
        <v>534.5</v>
      </c>
      <c r="AV613">
        <f>(Table2[[#This Row],[Rank 1Y]]+Table2[[#This Row],[Rank 6M]]+Table2[[#This Row],[Rank Sharpe]])/3</f>
        <v>568.16666666666663</v>
      </c>
    </row>
    <row r="614" spans="1:48" x14ac:dyDescent="0.3">
      <c r="A614" t="s">
        <v>763</v>
      </c>
      <c r="B614" t="s">
        <v>764</v>
      </c>
      <c r="C614" t="s">
        <v>10252</v>
      </c>
      <c r="D614" t="s">
        <v>59</v>
      </c>
      <c r="E614">
        <v>21087.164515904999</v>
      </c>
      <c r="F614">
        <v>1322.55</v>
      </c>
      <c r="G614">
        <v>-37.529232594132203</v>
      </c>
      <c r="H614">
        <f>(Table2[[#This Row],[1Y Return vs Nifty]]-AVERAGE(Table2[1Y Return vs Nifty]))/_xlfn.STDEV.P(Table2[1Y Return vs Nifty])</f>
        <v>-1.0537292751872558</v>
      </c>
      <c r="I614">
        <v>-4.8680398649288499</v>
      </c>
      <c r="J614">
        <f>(Table2[[#This Row],[1M Return vs Nifty]]-AVERAGE(Table2[1M Return vs Nifty]))/_xlfn.STDEV.P(Table2[1M Return vs Nifty])</f>
        <v>-0.68176186296176011</v>
      </c>
      <c r="K614">
        <v>-32.292826445938601</v>
      </c>
      <c r="L614">
        <f>(Table2[[#This Row],[6M Return vs Nifty]]-AVERAGE(Table2[6M Return vs Nifty]))/_xlfn.STDEV.P(Table2[6M Return vs Nifty])</f>
        <v>-1.299264247205685</v>
      </c>
      <c r="M614">
        <v>1.9820248893752701</v>
      </c>
      <c r="N614">
        <f>(Table2[[#This Row],[1W Return vs Nifty]]-AVERAGE(Table2[1W Return vs Nifty]))/_xlfn.STDEV.P(Table2[1W Return vs Nifty])</f>
        <v>0.171556873452967</v>
      </c>
      <c r="O614">
        <v>1315.13</v>
      </c>
      <c r="P614">
        <v>1351.8292686744701</v>
      </c>
      <c r="Q614">
        <v>1410.0362708335699</v>
      </c>
      <c r="R614">
        <v>56.579990152835698</v>
      </c>
      <c r="S614" s="2">
        <f>(Table2[[#This Row],[Close Price]]-Table2[[#This Row],[20D EMA]])/Table2[[#This Row],[20D EMA]]</f>
        <v>5.6420277843253859E-3</v>
      </c>
      <c r="T614" s="2">
        <f>(Table2[[#This Row],[Close Price]]-Table2[[#This Row],[50D EMA]])/Table2[[#This Row],[50D EMA]]</f>
        <v>-2.1658998923125686E-2</v>
      </c>
      <c r="U614" s="2">
        <f>(Table2[[#This Row],[Close Price]]-Table2[[#This Row],[200D EMA]])/Table2[[#This Row],[200D EMA]]</f>
        <v>-6.2045404535481047E-2</v>
      </c>
      <c r="V614">
        <v>1.2351501910798901</v>
      </c>
      <c r="W614">
        <v>1306.05</v>
      </c>
      <c r="X614">
        <v>1321.55</v>
      </c>
      <c r="Y614">
        <v>1303.25</v>
      </c>
      <c r="Z614">
        <v>1349</v>
      </c>
      <c r="AA614">
        <v>1310</v>
      </c>
      <c r="AB614">
        <v>1334.85</v>
      </c>
      <c r="AC614" s="2">
        <f>(Table2[[#This Row],[Close Price]]/Table2[[#This Row],[Day Low]])-1</f>
        <v>1.2633513265188911E-2</v>
      </c>
      <c r="AD614" s="2">
        <f>(Table2[[#This Row],[Day High]]/Table2[[#This Row],[Close Price]])-1</f>
        <v>-7.5611508071526945E-4</v>
      </c>
      <c r="AE614" s="2">
        <f>(Table2[[#This Row],[Close Price]]/Table2[[#This Row],[Current Week Low]])-1</f>
        <v>1.4809131018607369E-2</v>
      </c>
      <c r="AF614" s="2">
        <f>(Table2[[#This Row],[Current Week High]]/Table2[[#This Row],[Close Price]])-1</f>
        <v>1.9999243884919249E-2</v>
      </c>
      <c r="AG614" s="2">
        <f>(Table2[[#This Row],[Close Price]]/Table2[[#This Row],[Current Month Low]])-1</f>
        <v>9.580152671755604E-3</v>
      </c>
      <c r="AH614" s="2">
        <f>(Table2[[#This Row],[Current Month High]]/Table2[[#This Row],[Close Price]])-1</f>
        <v>9.3002154927979142E-3</v>
      </c>
      <c r="AI614">
        <v>35.798268496465099</v>
      </c>
      <c r="AJ614">
        <v>11.129316864129001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-0.13</v>
      </c>
      <c r="AM614" t="s">
        <v>10295</v>
      </c>
      <c r="AN614">
        <v>3.09</v>
      </c>
      <c r="AO614" t="s">
        <v>10296</v>
      </c>
      <c r="AP614">
        <v>6.0368567159946998E-2</v>
      </c>
      <c r="AQ614">
        <f>(Table2[[#This Row],[Sharpe Ratio]]-AVERAGE(Table2[Sharpe Ratio]))/_xlfn.STDEV.P(Table2[Sharpe Ratio])</f>
        <v>5.0916589222536036E-2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689</v>
      </c>
      <c r="AT614">
        <f>_xlfn.RANK.AVG(Table2[[#This Row],[6M Return vs Nifty Z-Score]],Table2[6M Return vs Nifty Z-Score])</f>
        <v>694</v>
      </c>
      <c r="AU614">
        <f>_xlfn.RANK.AVG(Table2[[#This Row],[Sharpe Ratio Z-Score]],Table2[Sharpe Ratio Z-Score])</f>
        <v>322</v>
      </c>
      <c r="AV614">
        <f>(Table2[[#This Row],[Rank 1Y]]+Table2[[#This Row],[Rank 6M]]+Table2[[#This Row],[Rank Sharpe]])/3</f>
        <v>568.33333333333337</v>
      </c>
    </row>
    <row r="615" spans="1:48" x14ac:dyDescent="0.3">
      <c r="A615" t="s">
        <v>491</v>
      </c>
      <c r="B615" t="s">
        <v>492</v>
      </c>
      <c r="C615" t="s">
        <v>10251</v>
      </c>
      <c r="D615" t="s">
        <v>295</v>
      </c>
      <c r="E615">
        <v>43238.220909800002</v>
      </c>
      <c r="F615">
        <v>6942.95</v>
      </c>
      <c r="G615">
        <v>-30.112530456271099</v>
      </c>
      <c r="H615">
        <f>(Table2[[#This Row],[1Y Return vs Nifty]]-AVERAGE(Table2[1Y Return vs Nifty]))/_xlfn.STDEV.P(Table2[1Y Return vs Nifty])</f>
        <v>-0.94961661200156933</v>
      </c>
      <c r="I615">
        <v>-4.0509736648723704</v>
      </c>
      <c r="J615">
        <f>(Table2[[#This Row],[1M Return vs Nifty]]-AVERAGE(Table2[1M Return vs Nifty]))/_xlfn.STDEV.P(Table2[1M Return vs Nifty])</f>
        <v>-0.60099258545902212</v>
      </c>
      <c r="K615">
        <v>-24.405544537569501</v>
      </c>
      <c r="L615">
        <f>(Table2[[#This Row],[6M Return vs Nifty]]-AVERAGE(Table2[6M Return vs Nifty]))/_xlfn.STDEV.P(Table2[6M Return vs Nifty])</f>
        <v>-1.0284079311976024</v>
      </c>
      <c r="M615">
        <v>-1.34861635746866</v>
      </c>
      <c r="N615">
        <f>(Table2[[#This Row],[1W Return vs Nifty]]-AVERAGE(Table2[1W Return vs Nifty]))/_xlfn.STDEV.P(Table2[1W Return vs Nifty])</f>
        <v>-0.54006510096916371</v>
      </c>
      <c r="O615">
        <v>6990.25</v>
      </c>
      <c r="P615">
        <v>7088.7343186232702</v>
      </c>
      <c r="Q615">
        <v>7408.1969467465096</v>
      </c>
      <c r="R615">
        <v>45.453534254104497</v>
      </c>
      <c r="S615" s="2">
        <f>(Table2[[#This Row],[Close Price]]-Table2[[#This Row],[20D EMA]])/Table2[[#This Row],[20D EMA]]</f>
        <v>-6.7665677193233693E-3</v>
      </c>
      <c r="T615" s="2">
        <f>(Table2[[#This Row],[Close Price]]-Table2[[#This Row],[50D EMA]])/Table2[[#This Row],[50D EMA]]</f>
        <v>-2.0565634437768526E-2</v>
      </c>
      <c r="U615" s="2">
        <f>(Table2[[#This Row],[Close Price]]-Table2[[#This Row],[200D EMA]])/Table2[[#This Row],[200D EMA]]</f>
        <v>-6.2801643921039971E-2</v>
      </c>
      <c r="V615">
        <v>0.67600464253175396</v>
      </c>
      <c r="W615">
        <v>6890.05</v>
      </c>
      <c r="X615">
        <v>6940</v>
      </c>
      <c r="Y615">
        <v>6916</v>
      </c>
      <c r="Z615">
        <v>7011.85</v>
      </c>
      <c r="AA615">
        <v>6919.35</v>
      </c>
      <c r="AB615">
        <v>7011.85</v>
      </c>
      <c r="AC615" s="2">
        <f>(Table2[[#This Row],[Close Price]]/Table2[[#This Row],[Day Low]])-1</f>
        <v>7.677738187676475E-3</v>
      </c>
      <c r="AD615" s="2">
        <f>(Table2[[#This Row],[Day High]]/Table2[[#This Row],[Close Price]])-1</f>
        <v>-4.2489143663715367E-4</v>
      </c>
      <c r="AE615" s="2">
        <f>(Table2[[#This Row],[Close Price]]/Table2[[#This Row],[Current Week Low]])-1</f>
        <v>3.8967611336031549E-3</v>
      </c>
      <c r="AF615" s="2">
        <f>(Table2[[#This Row],[Current Week High]]/Table2[[#This Row],[Close Price]])-1</f>
        <v>9.9237355878984967E-3</v>
      </c>
      <c r="AG615" s="2">
        <f>(Table2[[#This Row],[Close Price]]/Table2[[#This Row],[Current Month Low]])-1</f>
        <v>3.4107249958448271E-3</v>
      </c>
      <c r="AH615" s="2">
        <f>(Table2[[#This Row],[Current Month High]]/Table2[[#This Row],[Close Price]])-1</f>
        <v>9.9237355878984967E-3</v>
      </c>
      <c r="AI615">
        <v>32.508515832607102</v>
      </c>
      <c r="AJ615">
        <v>8.2940791115547707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10295</v>
      </c>
      <c r="AN615">
        <v>-1.07</v>
      </c>
      <c r="AO615" t="s">
        <v>10295</v>
      </c>
      <c r="AP615">
        <v>3.2261486830699002E-2</v>
      </c>
      <c r="AQ615">
        <f>(Table2[[#This Row],[Sharpe Ratio]]-AVERAGE(Table2[Sharpe Ratio]))/_xlfn.STDEV.P(Table2[Sharpe Ratio])</f>
        <v>-0.27402721036004529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654</v>
      </c>
      <c r="AT615">
        <f>_xlfn.RANK.AVG(Table2[[#This Row],[6M Return vs Nifty Z-Score]],Table2[6M Return vs Nifty Z-Score])</f>
        <v>648</v>
      </c>
      <c r="AU615">
        <f>_xlfn.RANK.AVG(Table2[[#This Row],[Sharpe Ratio Z-Score]],Table2[Sharpe Ratio Z-Score])</f>
        <v>412</v>
      </c>
      <c r="AV615">
        <f>(Table2[[#This Row],[Rank 1Y]]+Table2[[#This Row],[Rank 6M]]+Table2[[#This Row],[Rank Sharpe]])/3</f>
        <v>571.33333333333337</v>
      </c>
    </row>
    <row r="616" spans="1:48" x14ac:dyDescent="0.3">
      <c r="A616" t="s">
        <v>769</v>
      </c>
      <c r="B616" t="s">
        <v>770</v>
      </c>
      <c r="C616" t="s">
        <v>10261</v>
      </c>
      <c r="D616" t="s">
        <v>524</v>
      </c>
      <c r="E616">
        <v>21001.912159857999</v>
      </c>
      <c r="F616">
        <v>174.11</v>
      </c>
      <c r="G616">
        <v>-36.972474648884798</v>
      </c>
      <c r="H616">
        <f>(Table2[[#This Row],[1Y Return vs Nifty]]-AVERAGE(Table2[1Y Return vs Nifty]))/_xlfn.STDEV.P(Table2[1Y Return vs Nifty])</f>
        <v>-1.0459137324632746</v>
      </c>
      <c r="I616">
        <v>4.4353606458974104</v>
      </c>
      <c r="J616">
        <f>(Table2[[#This Row],[1M Return vs Nifty]]-AVERAGE(Table2[1M Return vs Nifty]))/_xlfn.STDEV.P(Table2[1M Return vs Nifty])</f>
        <v>0.23790527970807201</v>
      </c>
      <c r="K616">
        <v>-17.374045073318499</v>
      </c>
      <c r="L616">
        <f>(Table2[[#This Row],[6M Return vs Nifty]]-AVERAGE(Table2[6M Return vs Nifty]))/_xlfn.STDEV.P(Table2[6M Return vs Nifty])</f>
        <v>-0.78693994982889282</v>
      </c>
      <c r="M616">
        <v>-1.66346226576531</v>
      </c>
      <c r="N616">
        <f>(Table2[[#This Row],[1W Return vs Nifty]]-AVERAGE(Table2[1W Return vs Nifty]))/_xlfn.STDEV.P(Table2[1W Return vs Nifty])</f>
        <v>-0.60733480980168919</v>
      </c>
      <c r="O616">
        <v>174.3</v>
      </c>
      <c r="P616">
        <v>169.65496177460801</v>
      </c>
      <c r="Q616">
        <v>170.61738724027401</v>
      </c>
      <c r="R616">
        <v>45.145816665449203</v>
      </c>
      <c r="S616" s="2">
        <f>(Table2[[#This Row],[Close Price]]-Table2[[#This Row],[20D EMA]])/Table2[[#This Row],[20D EMA]]</f>
        <v>-1.0900745840504746E-3</v>
      </c>
      <c r="T616" s="2">
        <f>(Table2[[#This Row],[Close Price]]-Table2[[#This Row],[50D EMA]])/Table2[[#This Row],[50D EMA]]</f>
        <v>2.6259404256685763E-2</v>
      </c>
      <c r="U616" s="2">
        <f>(Table2[[#This Row],[Close Price]]-Table2[[#This Row],[200D EMA]])/Table2[[#This Row],[200D EMA]]</f>
        <v>2.0470438659381685E-2</v>
      </c>
      <c r="V616">
        <v>1.0702221388634801</v>
      </c>
      <c r="W616">
        <v>170.1</v>
      </c>
      <c r="X616">
        <v>175.48</v>
      </c>
      <c r="Y616">
        <v>173.5</v>
      </c>
      <c r="Z616">
        <v>182.95</v>
      </c>
      <c r="AA616">
        <v>173.5</v>
      </c>
      <c r="AB616">
        <v>179</v>
      </c>
      <c r="AC616" s="2">
        <f>(Table2[[#This Row],[Close Price]]/Table2[[#This Row],[Day Low]])-1</f>
        <v>2.3574368018812519E-2</v>
      </c>
      <c r="AD616" s="2">
        <f>(Table2[[#This Row],[Day High]]/Table2[[#This Row],[Close Price]])-1</f>
        <v>7.8685888231575518E-3</v>
      </c>
      <c r="AE616" s="2">
        <f>(Table2[[#This Row],[Close Price]]/Table2[[#This Row],[Current Week Low]])-1</f>
        <v>3.5158501440923917E-3</v>
      </c>
      <c r="AF616" s="2">
        <f>(Table2[[#This Row],[Current Week High]]/Table2[[#This Row],[Close Price]])-1</f>
        <v>5.0772500143587251E-2</v>
      </c>
      <c r="AG616" s="2">
        <f>(Table2[[#This Row],[Close Price]]/Table2[[#This Row],[Current Month Low]])-1</f>
        <v>3.5158501440923917E-3</v>
      </c>
      <c r="AH616" s="2">
        <f>(Table2[[#This Row],[Current Month High]]/Table2[[#This Row],[Close Price]])-1</f>
        <v>2.808569295273089E-2</v>
      </c>
      <c r="AI616">
        <v>30.664522428349802</v>
      </c>
      <c r="AJ616">
        <v>22.397188049209099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-0.02</v>
      </c>
      <c r="AM616" t="s">
        <v>10295</v>
      </c>
      <c r="AN616">
        <v>2.38</v>
      </c>
      <c r="AO616" t="s">
        <v>10296</v>
      </c>
      <c r="AP616">
        <v>2.2955710510720002E-2</v>
      </c>
      <c r="AQ616">
        <f>(Table2[[#This Row],[Sharpe Ratio]]-AVERAGE(Table2[Sharpe Ratio]))/_xlfn.STDEV.P(Table2[Sharpe Ratio])</f>
        <v>-0.381610576546002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686</v>
      </c>
      <c r="AT616">
        <f>_xlfn.RANK.AVG(Table2[[#This Row],[6M Return vs Nifty Z-Score]],Table2[6M Return vs Nifty Z-Score])</f>
        <v>586</v>
      </c>
      <c r="AU616">
        <f>_xlfn.RANK.AVG(Table2[[#This Row],[Sharpe Ratio Z-Score]],Table2[Sharpe Ratio Z-Score])</f>
        <v>443</v>
      </c>
      <c r="AV616">
        <f>(Table2[[#This Row],[Rank 1Y]]+Table2[[#This Row],[Rank 6M]]+Table2[[#This Row],[Rank Sharpe]])/3</f>
        <v>571.66666666666663</v>
      </c>
    </row>
    <row r="617" spans="1:48" x14ac:dyDescent="0.3">
      <c r="A617" t="s">
        <v>38</v>
      </c>
      <c r="B617" t="s">
        <v>39</v>
      </c>
      <c r="C617" t="s">
        <v>10254</v>
      </c>
      <c r="D617" t="s">
        <v>40</v>
      </c>
      <c r="E617">
        <v>638043.25515241001</v>
      </c>
      <c r="F617">
        <v>2715.55</v>
      </c>
      <c r="G617">
        <v>-20.2967951940694</v>
      </c>
      <c r="H617">
        <f>(Table2[[#This Row],[1Y Return vs Nifty]]-AVERAGE(Table2[1Y Return vs Nifty]))/_xlfn.STDEV.P(Table2[1Y Return vs Nifty])</f>
        <v>-0.81182729266830189</v>
      </c>
      <c r="I617">
        <v>6.2711841901589001</v>
      </c>
      <c r="J617">
        <f>(Table2[[#This Row],[1M Return vs Nifty]]-AVERAGE(Table2[1M Return vs Nifty]))/_xlfn.STDEV.P(Table2[1M Return vs Nifty])</f>
        <v>0.4193815680213891</v>
      </c>
      <c r="K617">
        <v>-5.4898589477879396</v>
      </c>
      <c r="L617">
        <f>(Table2[[#This Row],[6M Return vs Nifty]]-AVERAGE(Table2[6M Return vs Nifty]))/_xlfn.STDEV.P(Table2[6M Return vs Nifty])</f>
        <v>-0.37882636772147121</v>
      </c>
      <c r="M617">
        <v>-2.5408297412697398</v>
      </c>
      <c r="N617">
        <f>(Table2[[#This Row],[1W Return vs Nifty]]-AVERAGE(Table2[1W Return vs Nifty]))/_xlfn.STDEV.P(Table2[1W Return vs Nifty])</f>
        <v>-0.79479239797749535</v>
      </c>
      <c r="O617">
        <v>2661.67</v>
      </c>
      <c r="P617">
        <v>2562.40301247039</v>
      </c>
      <c r="Q617">
        <v>2476.5592280339001</v>
      </c>
      <c r="R617">
        <v>62.782416907926702</v>
      </c>
      <c r="S617" s="2">
        <f>(Table2[[#This Row],[Close Price]]-Table2[[#This Row],[20D EMA]])/Table2[[#This Row],[20D EMA]]</f>
        <v>2.0242930190444385E-2</v>
      </c>
      <c r="T617" s="2">
        <f>(Table2[[#This Row],[Close Price]]-Table2[[#This Row],[50D EMA]])/Table2[[#This Row],[50D EMA]]</f>
        <v>5.9766940166825114E-2</v>
      </c>
      <c r="U617" s="2">
        <f>(Table2[[#This Row],[Close Price]]-Table2[[#This Row],[200D EMA]])/Table2[[#This Row],[200D EMA]]</f>
        <v>9.6501133209655129E-2</v>
      </c>
      <c r="V617">
        <v>1.0456499049096799</v>
      </c>
      <c r="W617">
        <v>2702</v>
      </c>
      <c r="X617">
        <v>2759.5</v>
      </c>
      <c r="Y617">
        <v>2675.05</v>
      </c>
      <c r="Z617">
        <v>2754.35</v>
      </c>
      <c r="AA617">
        <v>2695.2</v>
      </c>
      <c r="AB617">
        <v>2724.95</v>
      </c>
      <c r="AC617" s="2">
        <f>(Table2[[#This Row],[Close Price]]/Table2[[#This Row],[Day Low]])-1</f>
        <v>5.0148038490007707E-3</v>
      </c>
      <c r="AD617" s="2">
        <f>(Table2[[#This Row],[Day High]]/Table2[[#This Row],[Close Price]])-1</f>
        <v>1.6184566662370337E-2</v>
      </c>
      <c r="AE617" s="2">
        <f>(Table2[[#This Row],[Close Price]]/Table2[[#This Row],[Current Week Low]])-1</f>
        <v>1.5139903927029463E-2</v>
      </c>
      <c r="AF617" s="2">
        <f>(Table2[[#This Row],[Current Week High]]/Table2[[#This Row],[Close Price]])-1</f>
        <v>1.4288081604094893E-2</v>
      </c>
      <c r="AG617" s="2">
        <f>(Table2[[#This Row],[Close Price]]/Table2[[#This Row],[Current Month Low]])-1</f>
        <v>7.5504600771743036E-3</v>
      </c>
      <c r="AH617" s="2">
        <f>(Table2[[#This Row],[Current Month High]]/Table2[[#This Row],[Close Price]])-1</f>
        <v>3.4615455432600584E-3</v>
      </c>
      <c r="AI617">
        <v>3.5259892102888801</v>
      </c>
      <c r="AJ617">
        <v>25.022444234709099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0.02</v>
      </c>
      <c r="AM617" t="s">
        <v>10296</v>
      </c>
      <c r="AN617">
        <v>3.64</v>
      </c>
      <c r="AO617" t="s">
        <v>10296</v>
      </c>
      <c r="AP617">
        <v>-5.3039102787545998E-2</v>
      </c>
      <c r="AQ617">
        <f>(Table2[[#This Row],[Sharpe Ratio]]-AVERAGE(Table2[Sharpe Ratio]))/_xlfn.STDEV.P(Table2[Sharpe Ratio])</f>
        <v>-1.2601807834988392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-2.8262452738447186</v>
      </c>
      <c r="AS617">
        <f>_xlfn.RANK.AVG(Table2[[#This Row],[1Y Return vs Nifty Z-Score]],Table2[1Y Return vs Nifty Z-Score])</f>
        <v>615</v>
      </c>
      <c r="AT617">
        <f>_xlfn.RANK.AVG(Table2[[#This Row],[6M Return vs Nifty Z-Score]],Table2[6M Return vs Nifty Z-Score])</f>
        <v>453</v>
      </c>
      <c r="AU617">
        <f>_xlfn.RANK.AVG(Table2[[#This Row],[Sharpe Ratio Z-Score]],Table2[Sharpe Ratio Z-Score])</f>
        <v>658</v>
      </c>
      <c r="AV617">
        <f>(Table2[[#This Row],[Rank 1Y]]+Table2[[#This Row],[Rank 6M]]+Table2[[#This Row],[Rank Sharpe]])/3</f>
        <v>575.33333333333337</v>
      </c>
    </row>
    <row r="618" spans="1:48" x14ac:dyDescent="0.3">
      <c r="A618" t="s">
        <v>470</v>
      </c>
      <c r="B618" t="s">
        <v>471</v>
      </c>
      <c r="C618" t="s">
        <v>6533</v>
      </c>
      <c r="D618" t="s">
        <v>75</v>
      </c>
      <c r="E618">
        <v>46719.593161769997</v>
      </c>
      <c r="F618">
        <v>2487.9</v>
      </c>
      <c r="G618">
        <v>-3.0038517377847</v>
      </c>
      <c r="H618">
        <f>(Table2[[#This Row],[1Y Return vs Nifty]]-AVERAGE(Table2[1Y Return vs Nifty]))/_xlfn.STDEV.P(Table2[1Y Return vs Nifty])</f>
        <v>-0.56907595061797811</v>
      </c>
      <c r="I618">
        <v>-5.3785283124492897</v>
      </c>
      <c r="J618">
        <f>(Table2[[#This Row],[1M Return vs Nifty]]-AVERAGE(Table2[1M Return vs Nifty]))/_xlfn.STDEV.P(Table2[1M Return vs Nifty])</f>
        <v>-0.73222507276883586</v>
      </c>
      <c r="K618">
        <v>-16.9351809952494</v>
      </c>
      <c r="L618">
        <f>(Table2[[#This Row],[6M Return vs Nifty]]-AVERAGE(Table2[6M Return vs Nifty]))/_xlfn.STDEV.P(Table2[6M Return vs Nifty])</f>
        <v>-0.77186896481846101</v>
      </c>
      <c r="M618">
        <v>-3.5778093464249499</v>
      </c>
      <c r="N618">
        <f>(Table2[[#This Row],[1W Return vs Nifty]]-AVERAGE(Table2[1W Return vs Nifty]))/_xlfn.STDEV.P(Table2[1W Return vs Nifty])</f>
        <v>-1.0163525779444285</v>
      </c>
      <c r="O618">
        <v>2617.34</v>
      </c>
      <c r="P618">
        <v>2604.3819641013802</v>
      </c>
      <c r="Q618">
        <v>2424.6544965551998</v>
      </c>
      <c r="R618">
        <v>21.714856657455101</v>
      </c>
      <c r="S618" s="2">
        <f>(Table2[[#This Row],[Close Price]]-Table2[[#This Row],[20D EMA]])/Table2[[#This Row],[20D EMA]]</f>
        <v>-4.9454789977610873E-2</v>
      </c>
      <c r="T618" s="2">
        <f>(Table2[[#This Row],[Close Price]]-Table2[[#This Row],[50D EMA]])/Table2[[#This Row],[50D EMA]]</f>
        <v>-4.4725376579533786E-2</v>
      </c>
      <c r="U618" s="2">
        <f>(Table2[[#This Row],[Close Price]]-Table2[[#This Row],[200D EMA]])/Table2[[#This Row],[200D EMA]]</f>
        <v>2.6084336359945566E-2</v>
      </c>
      <c r="V618">
        <v>1.0647562170906</v>
      </c>
      <c r="W618">
        <v>2433</v>
      </c>
      <c r="X618">
        <v>2485</v>
      </c>
      <c r="Y618">
        <v>2483</v>
      </c>
      <c r="Z618">
        <v>2691.9</v>
      </c>
      <c r="AA618">
        <v>2483</v>
      </c>
      <c r="AB618">
        <v>2590.5500000000002</v>
      </c>
      <c r="AC618" s="2">
        <f>(Table2[[#This Row],[Close Price]]/Table2[[#This Row],[Day Low]])-1</f>
        <v>2.2564734895191174E-2</v>
      </c>
      <c r="AD618" s="2">
        <f>(Table2[[#This Row],[Day High]]/Table2[[#This Row],[Close Price]])-1</f>
        <v>-1.1656417058564239E-3</v>
      </c>
      <c r="AE618" s="2">
        <f>(Table2[[#This Row],[Close Price]]/Table2[[#This Row],[Current Week Low]])-1</f>
        <v>1.9734192509062165E-3</v>
      </c>
      <c r="AF618" s="2">
        <f>(Table2[[#This Row],[Current Week High]]/Table2[[#This Row],[Close Price]])-1</f>
        <v>8.1996864825756743E-2</v>
      </c>
      <c r="AG618" s="2">
        <f>(Table2[[#This Row],[Close Price]]/Table2[[#This Row],[Current Month Low]])-1</f>
        <v>1.9734192509062165E-3</v>
      </c>
      <c r="AH618" s="2">
        <f>(Table2[[#This Row],[Current Month High]]/Table2[[#This Row],[Close Price]])-1</f>
        <v>4.1259696933156453E-2</v>
      </c>
      <c r="AI618">
        <v>14.313276257084199</v>
      </c>
      <c r="AJ618">
        <v>37.986688851913399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-0.11</v>
      </c>
      <c r="AM618" t="s">
        <v>10295</v>
      </c>
      <c r="AN618">
        <v>-7.71</v>
      </c>
      <c r="AO618" t="s">
        <v>10295</v>
      </c>
      <c r="AP618">
        <v>-4.2748602565091998E-2</v>
      </c>
      <c r="AQ618">
        <f>(Table2[[#This Row],[Sharpe Ratio]]-AVERAGE(Table2[Sharpe Ratio]))/_xlfn.STDEV.P(Table2[Sharpe Ratio])</f>
        <v>-1.1412130998148802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-4.2307356659645841</v>
      </c>
      <c r="AS618">
        <f>_xlfn.RANK.AVG(Table2[[#This Row],[1Y Return vs Nifty Z-Score]],Table2[1Y Return vs Nifty Z-Score])</f>
        <v>516</v>
      </c>
      <c r="AT618">
        <f>_xlfn.RANK.AVG(Table2[[#This Row],[6M Return vs Nifty Z-Score]],Table2[6M Return vs Nifty Z-Score])</f>
        <v>578</v>
      </c>
      <c r="AU618">
        <f>_xlfn.RANK.AVG(Table2[[#This Row],[Sharpe Ratio Z-Score]],Table2[Sharpe Ratio Z-Score])</f>
        <v>638</v>
      </c>
      <c r="AV618">
        <f>(Table2[[#This Row],[Rank 1Y]]+Table2[[#This Row],[Rank 6M]]+Table2[[#This Row],[Rank Sharpe]])/3</f>
        <v>577.33333333333337</v>
      </c>
    </row>
    <row r="619" spans="1:48" x14ac:dyDescent="0.3">
      <c r="A619" t="s">
        <v>729</v>
      </c>
      <c r="B619" t="s">
        <v>730</v>
      </c>
      <c r="C619" t="s">
        <v>10252</v>
      </c>
      <c r="D619" t="s">
        <v>424</v>
      </c>
      <c r="E619">
        <v>22955.29899702</v>
      </c>
      <c r="F619">
        <v>1023.1</v>
      </c>
      <c r="G619">
        <v>-22.9304250507336</v>
      </c>
      <c r="H619">
        <f>(Table2[[#This Row],[1Y Return vs Nifty]]-AVERAGE(Table2[1Y Return vs Nifty]))/_xlfn.STDEV.P(Table2[1Y Return vs Nifty])</f>
        <v>-0.84879712280654207</v>
      </c>
      <c r="I619">
        <v>9.1582770460294896</v>
      </c>
      <c r="J619">
        <f>(Table2[[#This Row],[1M Return vs Nifty]]-AVERAGE(Table2[1M Return vs Nifty]))/_xlfn.STDEV.P(Table2[1M Return vs Nifty])</f>
        <v>0.70477876599122879</v>
      </c>
      <c r="K619">
        <v>-0.92636032747621</v>
      </c>
      <c r="L619">
        <f>(Table2[[#This Row],[6M Return vs Nifty]]-AVERAGE(Table2[6M Return vs Nifty]))/_xlfn.STDEV.P(Table2[6M Return vs Nifty])</f>
        <v>-0.2221117429920012</v>
      </c>
      <c r="M619">
        <v>10.3173670154815</v>
      </c>
      <c r="N619">
        <f>(Table2[[#This Row],[1W Return vs Nifty]]-AVERAGE(Table2[1W Return vs Nifty]))/_xlfn.STDEV.P(Table2[1W Return vs Nifty])</f>
        <v>1.952478978733561</v>
      </c>
      <c r="O619">
        <v>965.43</v>
      </c>
      <c r="P619">
        <v>923.05433932103494</v>
      </c>
      <c r="Q619">
        <v>912.02155060629195</v>
      </c>
      <c r="R619">
        <v>68.166725341699205</v>
      </c>
      <c r="S619" s="2">
        <f>(Table2[[#This Row],[Close Price]]-Table2[[#This Row],[20D EMA]])/Table2[[#This Row],[20D EMA]]</f>
        <v>5.9735040344716939E-2</v>
      </c>
      <c r="T619" s="2">
        <f>(Table2[[#This Row],[Close Price]]-Table2[[#This Row],[50D EMA]])/Table2[[#This Row],[50D EMA]]</f>
        <v>0.10838545079865505</v>
      </c>
      <c r="U619" s="2">
        <f>(Table2[[#This Row],[Close Price]]-Table2[[#This Row],[200D EMA]])/Table2[[#This Row],[200D EMA]]</f>
        <v>0.12179366739729511</v>
      </c>
      <c r="V619">
        <v>1.1593903740424201</v>
      </c>
      <c r="W619">
        <v>1002</v>
      </c>
      <c r="X619">
        <v>1046</v>
      </c>
      <c r="Y619">
        <v>996.6</v>
      </c>
      <c r="Z619">
        <v>1048.9000000000001</v>
      </c>
      <c r="AA619">
        <v>1010.05</v>
      </c>
      <c r="AB619">
        <v>1048.9000000000001</v>
      </c>
      <c r="AC619" s="2">
        <f>(Table2[[#This Row],[Close Price]]/Table2[[#This Row],[Day Low]])-1</f>
        <v>2.1057884231536983E-2</v>
      </c>
      <c r="AD619" s="2">
        <f>(Table2[[#This Row],[Day High]]/Table2[[#This Row],[Close Price]])-1</f>
        <v>2.2382953767960068E-2</v>
      </c>
      <c r="AE619" s="2">
        <f>(Table2[[#This Row],[Close Price]]/Table2[[#This Row],[Current Week Low]])-1</f>
        <v>2.6590407385109316E-2</v>
      </c>
      <c r="AF619" s="2">
        <f>(Table2[[#This Row],[Current Week High]]/Table2[[#This Row],[Close Price]])-1</f>
        <v>2.5217476297527242E-2</v>
      </c>
      <c r="AG619" s="2">
        <f>(Table2[[#This Row],[Close Price]]/Table2[[#This Row],[Current Month Low]])-1</f>
        <v>1.2920152467699619E-2</v>
      </c>
      <c r="AH619" s="2">
        <f>(Table2[[#This Row],[Current Month High]]/Table2[[#This Row],[Close Price]])-1</f>
        <v>2.5217476297527242E-2</v>
      </c>
      <c r="AI619">
        <v>11.421170951031099</v>
      </c>
      <c r="AJ619">
        <v>38.894922617431398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0.12</v>
      </c>
      <c r="AM619" t="s">
        <v>10296</v>
      </c>
      <c r="AN619">
        <v>8.14</v>
      </c>
      <c r="AO619" t="s">
        <v>10296</v>
      </c>
      <c r="AP619">
        <v>-9.2677846578539003E-2</v>
      </c>
      <c r="AQ619">
        <f>(Table2[[#This Row],[Sharpe Ratio]]-AVERAGE(Table2[Sharpe Ratio]))/_xlfn.STDEV.P(Table2[Sharpe Ratio])</f>
        <v>-1.7184412597647611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-0.1320923808385146</v>
      </c>
      <c r="AS619">
        <f>_xlfn.RANK.AVG(Table2[[#This Row],[1Y Return vs Nifty Z-Score]],Table2[1Y Return vs Nifty Z-Score])</f>
        <v>628</v>
      </c>
      <c r="AT619">
        <f>_xlfn.RANK.AVG(Table2[[#This Row],[6M Return vs Nifty Z-Score]],Table2[6M Return vs Nifty Z-Score])</f>
        <v>396</v>
      </c>
      <c r="AU619">
        <f>_xlfn.RANK.AVG(Table2[[#This Row],[Sharpe Ratio Z-Score]],Table2[Sharpe Ratio Z-Score])</f>
        <v>709</v>
      </c>
      <c r="AV619">
        <f>(Table2[[#This Row],[Rank 1Y]]+Table2[[#This Row],[Rank 6M]]+Table2[[#This Row],[Rank Sharpe]])/3</f>
        <v>577.66666666666663</v>
      </c>
    </row>
    <row r="620" spans="1:48" x14ac:dyDescent="0.3">
      <c r="A620" t="s">
        <v>122</v>
      </c>
      <c r="B620" t="s">
        <v>123</v>
      </c>
      <c r="C620" t="s">
        <v>10254</v>
      </c>
      <c r="D620" t="s">
        <v>124</v>
      </c>
      <c r="E620">
        <v>239496.63854399999</v>
      </c>
      <c r="F620">
        <v>2484</v>
      </c>
      <c r="G620">
        <v>-16.800882055589</v>
      </c>
      <c r="H620">
        <f>(Table2[[#This Row],[1Y Return vs Nifty]]-AVERAGE(Table2[1Y Return vs Nifty]))/_xlfn.STDEV.P(Table2[1Y Return vs Nifty])</f>
        <v>-0.76275307877274556</v>
      </c>
      <c r="I620">
        <v>-7.84511971325235</v>
      </c>
      <c r="J620">
        <f>(Table2[[#This Row],[1M Return vs Nifty]]-AVERAGE(Table2[1M Return vs Nifty]))/_xlfn.STDEV.P(Table2[1M Return vs Nifty])</f>
        <v>-0.97605452664118808</v>
      </c>
      <c r="K620">
        <v>-14.6146942324641</v>
      </c>
      <c r="L620">
        <f>(Table2[[#This Row],[6M Return vs Nifty]]-AVERAGE(Table2[6M Return vs Nifty]))/_xlfn.STDEV.P(Table2[6M Return vs Nifty])</f>
        <v>-0.69218137367928367</v>
      </c>
      <c r="M620">
        <v>-5.79445063666543</v>
      </c>
      <c r="N620">
        <f>(Table2[[#This Row],[1W Return vs Nifty]]-AVERAGE(Table2[1W Return vs Nifty]))/_xlfn.STDEV.P(Table2[1W Return vs Nifty])</f>
        <v>-1.4899582696535798</v>
      </c>
      <c r="O620">
        <v>2528.3200000000002</v>
      </c>
      <c r="P620">
        <v>2531.1270966096699</v>
      </c>
      <c r="Q620">
        <v>2468.2236754083001</v>
      </c>
      <c r="R620">
        <v>35.389863378651697</v>
      </c>
      <c r="S620" s="2">
        <f>(Table2[[#This Row],[Close Price]]-Table2[[#This Row],[20D EMA]])/Table2[[#This Row],[20D EMA]]</f>
        <v>-1.752942665485388E-2</v>
      </c>
      <c r="T620" s="2">
        <f>(Table2[[#This Row],[Close Price]]-Table2[[#This Row],[50D EMA]])/Table2[[#This Row],[50D EMA]]</f>
        <v>-1.8619016276501699E-2</v>
      </c>
      <c r="U620" s="2">
        <f>(Table2[[#This Row],[Close Price]]-Table2[[#This Row],[200D EMA]])/Table2[[#This Row],[200D EMA]]</f>
        <v>6.3917726537041433E-3</v>
      </c>
      <c r="V620">
        <v>1.4483077274012399</v>
      </c>
      <c r="W620">
        <v>2465</v>
      </c>
      <c r="X620">
        <v>2502.25</v>
      </c>
      <c r="Y620">
        <v>2451</v>
      </c>
      <c r="Z620">
        <v>2492.3000000000002</v>
      </c>
      <c r="AA620">
        <v>2456.35</v>
      </c>
      <c r="AB620">
        <v>2492.3000000000002</v>
      </c>
      <c r="AC620" s="2">
        <f>(Table2[[#This Row],[Close Price]]/Table2[[#This Row],[Day Low]])-1</f>
        <v>7.7079107505071409E-3</v>
      </c>
      <c r="AD620" s="2">
        <f>(Table2[[#This Row],[Day High]]/Table2[[#This Row],[Close Price]])-1</f>
        <v>7.3470209339774328E-3</v>
      </c>
      <c r="AE620" s="2">
        <f>(Table2[[#This Row],[Close Price]]/Table2[[#This Row],[Current Week Low]])-1</f>
        <v>1.346389228886169E-2</v>
      </c>
      <c r="AF620" s="2">
        <f>(Table2[[#This Row],[Current Week High]]/Table2[[#This Row],[Close Price]])-1</f>
        <v>3.341384863124075E-3</v>
      </c>
      <c r="AG620" s="2">
        <f>(Table2[[#This Row],[Close Price]]/Table2[[#This Row],[Current Month Low]])-1</f>
        <v>1.125653917397762E-2</v>
      </c>
      <c r="AH620" s="2">
        <f>(Table2[[#This Row],[Current Month High]]/Table2[[#This Row],[Close Price]])-1</f>
        <v>3.341384863124075E-3</v>
      </c>
      <c r="AI620">
        <v>11.4855072463768</v>
      </c>
      <c r="AJ620">
        <v>15.8041958041958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-0.12</v>
      </c>
      <c r="AM620" t="s">
        <v>10295</v>
      </c>
      <c r="AN620">
        <v>-4.6500000000000004</v>
      </c>
      <c r="AO620" t="s">
        <v>10295</v>
      </c>
      <c r="AP620">
        <v>-1.7501428960289001E-2</v>
      </c>
      <c r="AQ620">
        <f>(Table2[[#This Row],[Sharpe Ratio]]-AVERAGE(Table2[Sharpe Ratio]))/_xlfn.STDEV.P(Table2[Sharpe Ratio])</f>
        <v>-0.84933246248917338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597</v>
      </c>
      <c r="AT620">
        <f>_xlfn.RANK.AVG(Table2[[#This Row],[6M Return vs Nifty Z-Score]],Table2[6M Return vs Nifty Z-Score])</f>
        <v>553</v>
      </c>
      <c r="AU620">
        <f>_xlfn.RANK.AVG(Table2[[#This Row],[Sharpe Ratio Z-Score]],Table2[Sharpe Ratio Z-Score])</f>
        <v>588</v>
      </c>
      <c r="AV620">
        <f>(Table2[[#This Row],[Rank 1Y]]+Table2[[#This Row],[Rank 6M]]+Table2[[#This Row],[Rank Sharpe]])/3</f>
        <v>579.33333333333337</v>
      </c>
    </row>
    <row r="621" spans="1:48" x14ac:dyDescent="0.3">
      <c r="A621" t="s">
        <v>1187</v>
      </c>
      <c r="B621" t="s">
        <v>1188</v>
      </c>
      <c r="C621" t="s">
        <v>10252</v>
      </c>
      <c r="D621" t="s">
        <v>508</v>
      </c>
      <c r="E621">
        <v>9921.3281433970005</v>
      </c>
      <c r="F621">
        <v>170.23</v>
      </c>
      <c r="G621">
        <v>11.471585816835701</v>
      </c>
      <c r="H621">
        <f>(Table2[[#This Row],[1Y Return vs Nifty]]-AVERAGE(Table2[1Y Return vs Nifty]))/_xlfn.STDEV.P(Table2[1Y Return vs Nifty])</f>
        <v>-0.36587561621379039</v>
      </c>
      <c r="I621">
        <v>0.47066561503148802</v>
      </c>
      <c r="J621">
        <f>(Table2[[#This Row],[1M Return vs Nifty]]-AVERAGE(Table2[1M Return vs Nifty]))/_xlfn.STDEV.P(Table2[1M Return vs Nifty])</f>
        <v>-0.15401590506202403</v>
      </c>
      <c r="K621">
        <v>-27.478472737254101</v>
      </c>
      <c r="L621">
        <f>(Table2[[#This Row],[6M Return vs Nifty]]-AVERAGE(Table2[6M Return vs Nifty]))/_xlfn.STDEV.P(Table2[6M Return vs Nifty])</f>
        <v>-1.1339350343484045</v>
      </c>
      <c r="M621">
        <v>3.6954469743968099</v>
      </c>
      <c r="N621">
        <f>(Table2[[#This Row],[1W Return vs Nifty]]-AVERAGE(Table2[1W Return vs Nifty]))/_xlfn.STDEV.P(Table2[1W Return vs Nifty])</f>
        <v>0.53764517801501255</v>
      </c>
      <c r="O621">
        <v>169.06</v>
      </c>
      <c r="P621">
        <v>168.47098630224099</v>
      </c>
      <c r="Q621">
        <v>165.539169725417</v>
      </c>
      <c r="R621">
        <v>52.156517223445</v>
      </c>
      <c r="S621" s="2">
        <f>(Table2[[#This Row],[Close Price]]-Table2[[#This Row],[20D EMA]])/Table2[[#This Row],[20D EMA]]</f>
        <v>6.9206198982608982E-3</v>
      </c>
      <c r="T621" s="2">
        <f>(Table2[[#This Row],[Close Price]]-Table2[[#This Row],[50D EMA]])/Table2[[#This Row],[50D EMA]]</f>
        <v>1.0441048256245674E-2</v>
      </c>
      <c r="U621" s="2">
        <f>(Table2[[#This Row],[Close Price]]-Table2[[#This Row],[200D EMA]])/Table2[[#This Row],[200D EMA]]</f>
        <v>2.8336678759255367E-2</v>
      </c>
      <c r="V621">
        <v>1.02979886948275</v>
      </c>
      <c r="W621">
        <v>166.6</v>
      </c>
      <c r="X621">
        <v>168.88</v>
      </c>
      <c r="Y621">
        <v>167.7</v>
      </c>
      <c r="Z621">
        <v>178.75</v>
      </c>
      <c r="AA621">
        <v>169.9</v>
      </c>
      <c r="AB621">
        <v>175.25</v>
      </c>
      <c r="AC621" s="2">
        <f>(Table2[[#This Row],[Close Price]]/Table2[[#This Row],[Day Low]])-1</f>
        <v>2.1788715486194432E-2</v>
      </c>
      <c r="AD621" s="2">
        <f>(Table2[[#This Row],[Day High]]/Table2[[#This Row],[Close Price]])-1</f>
        <v>-7.9304470422368878E-3</v>
      </c>
      <c r="AE621" s="2">
        <f>(Table2[[#This Row],[Close Price]]/Table2[[#This Row],[Current Week Low]])-1</f>
        <v>1.5086463923673188E-2</v>
      </c>
      <c r="AF621" s="2">
        <f>(Table2[[#This Row],[Current Week High]]/Table2[[#This Row],[Close Price]])-1</f>
        <v>5.0049932444339973E-2</v>
      </c>
      <c r="AG621" s="2">
        <f>(Table2[[#This Row],[Close Price]]/Table2[[#This Row],[Current Month Low]])-1</f>
        <v>1.9423190111829136E-3</v>
      </c>
      <c r="AH621" s="2">
        <f>(Table2[[#This Row],[Current Month High]]/Table2[[#This Row],[Close Price]])-1</f>
        <v>2.9489514186688659E-2</v>
      </c>
      <c r="AI621">
        <v>22.9497610745189</v>
      </c>
      <c r="AJ621">
        <v>37.291380966477099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-0.03</v>
      </c>
      <c r="AM621" t="s">
        <v>10295</v>
      </c>
      <c r="AN621">
        <v>1.97</v>
      </c>
      <c r="AO621" t="s">
        <v>10296</v>
      </c>
      <c r="AP621">
        <v>-5.0056533357425E-2</v>
      </c>
      <c r="AQ621">
        <f>(Table2[[#This Row],[Sharpe Ratio]]-AVERAGE(Table2[Sharpe Ratio]))/_xlfn.STDEV.P(Table2[Sharpe Ratio])</f>
        <v>-1.2256995271111431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-2.3418809047203495</v>
      </c>
      <c r="AS621">
        <f>_xlfn.RANK.AVG(Table2[[#This Row],[1Y Return vs Nifty Z-Score]],Table2[1Y Return vs Nifty Z-Score])</f>
        <v>421</v>
      </c>
      <c r="AT621">
        <f>_xlfn.RANK.AVG(Table2[[#This Row],[6M Return vs Nifty Z-Score]],Table2[6M Return vs Nifty Z-Score])</f>
        <v>668</v>
      </c>
      <c r="AU621">
        <f>_xlfn.RANK.AVG(Table2[[#This Row],[Sharpe Ratio Z-Score]],Table2[Sharpe Ratio Z-Score])</f>
        <v>649</v>
      </c>
      <c r="AV621">
        <f>(Table2[[#This Row],[Rank 1Y]]+Table2[[#This Row],[Rank 6M]]+Table2[[#This Row],[Rank Sharpe]])/3</f>
        <v>579.33333333333337</v>
      </c>
    </row>
    <row r="622" spans="1:48" x14ac:dyDescent="0.3">
      <c r="A622" t="s">
        <v>1433</v>
      </c>
      <c r="B622" t="s">
        <v>1434</v>
      </c>
      <c r="C622" t="s">
        <v>10261</v>
      </c>
      <c r="D622" t="s">
        <v>829</v>
      </c>
      <c r="E622">
        <v>7297.2632649240004</v>
      </c>
      <c r="F622">
        <v>41.18</v>
      </c>
      <c r="G622">
        <v>-26.6701300616959</v>
      </c>
      <c r="H622">
        <f>(Table2[[#This Row],[1Y Return vs Nifty]]-AVERAGE(Table2[1Y Return vs Nifty]))/_xlfn.STDEV.P(Table2[1Y Return vs Nifty])</f>
        <v>-0.9012935883491674</v>
      </c>
      <c r="I622">
        <v>-3.7527493673571999</v>
      </c>
      <c r="J622">
        <f>(Table2[[#This Row],[1M Return vs Nifty]]-AVERAGE(Table2[1M Return vs Nifty]))/_xlfn.STDEV.P(Table2[1M Return vs Nifty])</f>
        <v>-0.57151228013933464</v>
      </c>
      <c r="K622">
        <v>-27.279696383243099</v>
      </c>
      <c r="L622">
        <f>(Table2[[#This Row],[6M Return vs Nifty]]-AVERAGE(Table2[6M Return vs Nifty]))/_xlfn.STDEV.P(Table2[6M Return vs Nifty])</f>
        <v>-1.1271088765436721</v>
      </c>
      <c r="M622">
        <v>-4.9372792225192299</v>
      </c>
      <c r="N622">
        <f>(Table2[[#This Row],[1W Return vs Nifty]]-AVERAGE(Table2[1W Return vs Nifty]))/_xlfn.STDEV.P(Table2[1W Return vs Nifty])</f>
        <v>-1.3068157547607078</v>
      </c>
      <c r="O622">
        <v>41.6</v>
      </c>
      <c r="P622">
        <v>42.202944521342999</v>
      </c>
      <c r="Q622">
        <v>43.491370217345697</v>
      </c>
      <c r="R622">
        <v>43.363666030656297</v>
      </c>
      <c r="S622" s="2">
        <f>(Table2[[#This Row],[Close Price]]-Table2[[#This Row],[20D EMA]])/Table2[[#This Row],[20D EMA]]</f>
        <v>-1.0096153846153887E-2</v>
      </c>
      <c r="T622" s="2">
        <f>(Table2[[#This Row],[Close Price]]-Table2[[#This Row],[50D EMA]])/Table2[[#This Row],[50D EMA]]</f>
        <v>-2.4238700236322921E-2</v>
      </c>
      <c r="U622" s="2">
        <f>(Table2[[#This Row],[Close Price]]-Table2[[#This Row],[200D EMA]])/Table2[[#This Row],[200D EMA]]</f>
        <v>-5.3145490836337267E-2</v>
      </c>
      <c r="V622">
        <v>1.85850950192083</v>
      </c>
      <c r="W622">
        <v>40.86</v>
      </c>
      <c r="X622">
        <v>41.2</v>
      </c>
      <c r="Y622">
        <v>41.05</v>
      </c>
      <c r="Z622">
        <v>43.45</v>
      </c>
      <c r="AA622">
        <v>41.05</v>
      </c>
      <c r="AB622">
        <v>42.75</v>
      </c>
      <c r="AC622" s="2">
        <f>(Table2[[#This Row],[Close Price]]/Table2[[#This Row],[Day Low]])-1</f>
        <v>7.8316201664219154E-3</v>
      </c>
      <c r="AD622" s="2">
        <f>(Table2[[#This Row],[Day High]]/Table2[[#This Row],[Close Price]])-1</f>
        <v>4.8567265662957659E-4</v>
      </c>
      <c r="AE622" s="2">
        <f>(Table2[[#This Row],[Close Price]]/Table2[[#This Row],[Current Week Low]])-1</f>
        <v>3.1668696711328881E-3</v>
      </c>
      <c r="AF622" s="2">
        <f>(Table2[[#This Row],[Current Week High]]/Table2[[#This Row],[Close Price]])-1</f>
        <v>5.5123846527440623E-2</v>
      </c>
      <c r="AG622" s="2">
        <f>(Table2[[#This Row],[Close Price]]/Table2[[#This Row],[Current Month Low]])-1</f>
        <v>3.1668696711328881E-3</v>
      </c>
      <c r="AH622" s="2">
        <f>(Table2[[#This Row],[Current Month High]]/Table2[[#This Row],[Close Price]])-1</f>
        <v>3.8125303545410327E-2</v>
      </c>
      <c r="AI622">
        <v>31.131617289946501</v>
      </c>
      <c r="AJ622">
        <v>11.297297297297201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-0.17</v>
      </c>
      <c r="AM622" t="s">
        <v>10295</v>
      </c>
      <c r="AN622">
        <v>0.37</v>
      </c>
      <c r="AO622" t="s">
        <v>10296</v>
      </c>
      <c r="AP622">
        <v>2.6469763271097999E-2</v>
      </c>
      <c r="AQ622">
        <f>(Table2[[#This Row],[Sharpe Ratio]]-AVERAGE(Table2[Sharpe Ratio]))/_xlfn.STDEV.P(Table2[Sharpe Ratio])</f>
        <v>-0.34098488214747474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646</v>
      </c>
      <c r="AT622">
        <f>_xlfn.RANK.AVG(Table2[[#This Row],[6M Return vs Nifty Z-Score]],Table2[6M Return vs Nifty Z-Score])</f>
        <v>666</v>
      </c>
      <c r="AU622">
        <f>_xlfn.RANK.AVG(Table2[[#This Row],[Sharpe Ratio Z-Score]],Table2[Sharpe Ratio Z-Score])</f>
        <v>426</v>
      </c>
      <c r="AV622">
        <f>(Table2[[#This Row],[Rank 1Y]]+Table2[[#This Row],[Rank 6M]]+Table2[[#This Row],[Rank Sharpe]])/3</f>
        <v>579.33333333333337</v>
      </c>
    </row>
    <row r="623" spans="1:48" x14ac:dyDescent="0.3">
      <c r="A623" t="s">
        <v>2058</v>
      </c>
      <c r="B623" t="s">
        <v>2059</v>
      </c>
      <c r="C623" t="s">
        <v>10257</v>
      </c>
      <c r="D623" t="s">
        <v>204</v>
      </c>
      <c r="E623">
        <v>2990.6375371250001</v>
      </c>
      <c r="F623">
        <v>190.75</v>
      </c>
      <c r="G623">
        <v>-7.9326946133037302</v>
      </c>
      <c r="H623">
        <f>(Table2[[#This Row],[1Y Return vs Nifty]]-AVERAGE(Table2[1Y Return vs Nifty]))/_xlfn.STDEV.P(Table2[1Y Return vs Nifty])</f>
        <v>-0.6382650522773945</v>
      </c>
      <c r="I623">
        <v>9.9723179983507197</v>
      </c>
      <c r="J623">
        <f>(Table2[[#This Row],[1M Return vs Nifty]]-AVERAGE(Table2[1M Return vs Nifty]))/_xlfn.STDEV.P(Table2[1M Return vs Nifty])</f>
        <v>0.78524898930003972</v>
      </c>
      <c r="K623">
        <v>-19.728950526712101</v>
      </c>
      <c r="L623">
        <f>(Table2[[#This Row],[6M Return vs Nifty]]-AVERAGE(Table2[6M Return vs Nifty]))/_xlfn.STDEV.P(Table2[6M Return vs Nifty])</f>
        <v>-0.8678095095915187</v>
      </c>
      <c r="M623">
        <v>20.927996755744299</v>
      </c>
      <c r="N623">
        <f>(Table2[[#This Row],[1W Return vs Nifty]]-AVERAGE(Table2[1W Return vs Nifty]))/_xlfn.STDEV.P(Table2[1W Return vs Nifty])</f>
        <v>4.2195370993831469</v>
      </c>
      <c r="O623">
        <v>173.15</v>
      </c>
      <c r="P623">
        <v>177.52453294349101</v>
      </c>
      <c r="Q623">
        <v>183.51684181961801</v>
      </c>
      <c r="R623">
        <v>67.850092772291404</v>
      </c>
      <c r="S623" s="2">
        <f>(Table2[[#This Row],[Close Price]]-Table2[[#This Row],[20D EMA]])/Table2[[#This Row],[20D EMA]]</f>
        <v>0.10164597170083739</v>
      </c>
      <c r="T623" s="2">
        <f>(Table2[[#This Row],[Close Price]]-Table2[[#This Row],[50D EMA]])/Table2[[#This Row],[50D EMA]]</f>
        <v>7.4499376718365304E-2</v>
      </c>
      <c r="U623" s="2">
        <f>(Table2[[#This Row],[Close Price]]-Table2[[#This Row],[200D EMA]])/Table2[[#This Row],[200D EMA]]</f>
        <v>3.9414138281060829E-2</v>
      </c>
      <c r="V623">
        <v>1.84549724630709</v>
      </c>
      <c r="W623">
        <v>185.22</v>
      </c>
      <c r="X623">
        <v>207.45</v>
      </c>
      <c r="Y623">
        <v>168.1</v>
      </c>
      <c r="Z623">
        <v>204.8</v>
      </c>
      <c r="AA623">
        <v>188.56</v>
      </c>
      <c r="AB623">
        <v>204.8</v>
      </c>
      <c r="AC623" s="2">
        <f>(Table2[[#This Row],[Close Price]]/Table2[[#This Row],[Day Low]])-1</f>
        <v>2.9856386999244089E-2</v>
      </c>
      <c r="AD623" s="2">
        <f>(Table2[[#This Row],[Day High]]/Table2[[#This Row],[Close Price]])-1</f>
        <v>8.7549148099606677E-2</v>
      </c>
      <c r="AE623" s="2">
        <f>(Table2[[#This Row],[Close Price]]/Table2[[#This Row],[Current Week Low]])-1</f>
        <v>0.13474122546103517</v>
      </c>
      <c r="AF623" s="2">
        <f>(Table2[[#This Row],[Current Week High]]/Table2[[#This Row],[Close Price]])-1</f>
        <v>7.3656618610747016E-2</v>
      </c>
      <c r="AG623" s="2">
        <f>(Table2[[#This Row],[Close Price]]/Table2[[#This Row],[Current Month Low]])-1</f>
        <v>1.1614340263046197E-2</v>
      </c>
      <c r="AH623" s="2">
        <f>(Table2[[#This Row],[Current Month High]]/Table2[[#This Row],[Close Price]])-1</f>
        <v>7.3656618610747016E-2</v>
      </c>
      <c r="AI623">
        <v>48.361730013106097</v>
      </c>
      <c r="AJ623">
        <v>43.421052631578902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-0.18</v>
      </c>
      <c r="AM623" t="s">
        <v>10295</v>
      </c>
      <c r="AN623">
        <v>13.7</v>
      </c>
      <c r="AO623" t="s">
        <v>10296</v>
      </c>
      <c r="AP623">
        <v>-1.7710565582117001E-2</v>
      </c>
      <c r="AQ623">
        <f>(Table2[[#This Row],[Sharpe Ratio]]-AVERAGE(Table2[Sharpe Ratio]))/_xlfn.STDEV.P(Table2[Sharpe Ratio])</f>
        <v>-0.85175027493118438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552</v>
      </c>
      <c r="AT623">
        <f>_xlfn.RANK.AVG(Table2[[#This Row],[6M Return vs Nifty Z-Score]],Table2[6M Return vs Nifty Z-Score])</f>
        <v>607</v>
      </c>
      <c r="AU623">
        <f>_xlfn.RANK.AVG(Table2[[#This Row],[Sharpe Ratio Z-Score]],Table2[Sharpe Ratio Z-Score])</f>
        <v>589</v>
      </c>
      <c r="AV623">
        <f>(Table2[[#This Row],[Rank 1Y]]+Table2[[#This Row],[Rank 6M]]+Table2[[#This Row],[Rank Sharpe]])/3</f>
        <v>582.66666666666663</v>
      </c>
    </row>
    <row r="624" spans="1:48" x14ac:dyDescent="0.3">
      <c r="A624" t="s">
        <v>1045</v>
      </c>
      <c r="B624" t="s">
        <v>1046</v>
      </c>
      <c r="C624" t="s">
        <v>10261</v>
      </c>
      <c r="D624" t="s">
        <v>524</v>
      </c>
      <c r="E624">
        <v>12647.871755480001</v>
      </c>
      <c r="F624">
        <v>813.8</v>
      </c>
      <c r="G624">
        <v>-40.370713969527202</v>
      </c>
      <c r="H624">
        <f>(Table2[[#This Row],[1Y Return vs Nifty]]-AVERAGE(Table2[1Y Return vs Nifty]))/_xlfn.STDEV.P(Table2[1Y Return vs Nifty])</f>
        <v>-1.0936168408311171</v>
      </c>
      <c r="I624">
        <v>-5.0317467533529703</v>
      </c>
      <c r="J624">
        <f>(Table2[[#This Row],[1M Return vs Nifty]]-AVERAGE(Table2[1M Return vs Nifty]))/_xlfn.STDEV.P(Table2[1M Return vs Nifty])</f>
        <v>-0.69794474642863646</v>
      </c>
      <c r="K624">
        <v>-17.175681679421199</v>
      </c>
      <c r="L624">
        <f>(Table2[[#This Row],[6M Return vs Nifty]]-AVERAGE(Table2[6M Return vs Nifty]))/_xlfn.STDEV.P(Table2[6M Return vs Nifty])</f>
        <v>-0.78012797344386298</v>
      </c>
      <c r="M624">
        <v>-4.0223563276152401</v>
      </c>
      <c r="N624">
        <f>(Table2[[#This Row],[1W Return vs Nifty]]-AVERAGE(Table2[1W Return vs Nifty]))/_xlfn.STDEV.P(Table2[1W Return vs Nifty])</f>
        <v>-1.1113341076356857</v>
      </c>
      <c r="O624">
        <v>836.74</v>
      </c>
      <c r="P624">
        <v>835.11282127170205</v>
      </c>
      <c r="Q624">
        <v>827.43128822140295</v>
      </c>
      <c r="R624">
        <v>30.4413546002109</v>
      </c>
      <c r="S624" s="2">
        <f>(Table2[[#This Row],[Close Price]]-Table2[[#This Row],[20D EMA]])/Table2[[#This Row],[20D EMA]]</f>
        <v>-2.7415923703898528E-2</v>
      </c>
      <c r="T624" s="2">
        <f>(Table2[[#This Row],[Close Price]]-Table2[[#This Row],[50D EMA]])/Table2[[#This Row],[50D EMA]]</f>
        <v>-2.5520888589935817E-2</v>
      </c>
      <c r="U624" s="2">
        <f>(Table2[[#This Row],[Close Price]]-Table2[[#This Row],[200D EMA]])/Table2[[#This Row],[200D EMA]]</f>
        <v>-1.6474223800146598E-2</v>
      </c>
      <c r="V624">
        <v>0.70476781034010605</v>
      </c>
      <c r="W624">
        <v>801.95</v>
      </c>
      <c r="X624">
        <v>821.15</v>
      </c>
      <c r="Y624">
        <v>808.3</v>
      </c>
      <c r="Z624">
        <v>848</v>
      </c>
      <c r="AA624">
        <v>808.3</v>
      </c>
      <c r="AB624">
        <v>844</v>
      </c>
      <c r="AC624" s="2">
        <f>(Table2[[#This Row],[Close Price]]/Table2[[#This Row],[Day Low]])-1</f>
        <v>1.4776482324334372E-2</v>
      </c>
      <c r="AD624" s="2">
        <f>(Table2[[#This Row],[Day High]]/Table2[[#This Row],[Close Price]])-1</f>
        <v>9.031703121159973E-3</v>
      </c>
      <c r="AE624" s="2">
        <f>(Table2[[#This Row],[Close Price]]/Table2[[#This Row],[Current Week Low]])-1</f>
        <v>6.8044043053321346E-3</v>
      </c>
      <c r="AF624" s="2">
        <f>(Table2[[#This Row],[Current Week High]]/Table2[[#This Row],[Close Price]])-1</f>
        <v>4.2025067584173126E-2</v>
      </c>
      <c r="AG624" s="2">
        <f>(Table2[[#This Row],[Close Price]]/Table2[[#This Row],[Current Month Low]])-1</f>
        <v>6.8044043053321346E-3</v>
      </c>
      <c r="AH624" s="2">
        <f>(Table2[[#This Row],[Current Month High]]/Table2[[#This Row],[Close Price]])-1</f>
        <v>3.7109855001228764E-2</v>
      </c>
      <c r="AI624">
        <v>25.9461784222167</v>
      </c>
      <c r="AJ624">
        <v>14.7894773961492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-0.13</v>
      </c>
      <c r="AM624" t="s">
        <v>10295</v>
      </c>
      <c r="AN624">
        <v>-4.62</v>
      </c>
      <c r="AO624" t="s">
        <v>10295</v>
      </c>
      <c r="AP624">
        <v>1.5738526230596999E-2</v>
      </c>
      <c r="AQ624">
        <f>(Table2[[#This Row],[Sharpe Ratio]]-AVERAGE(Table2[Sharpe Ratio]))/_xlfn.STDEV.P(Table2[Sharpe Ratio])</f>
        <v>-0.4650478903758013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-4.1480715587151034</v>
      </c>
      <c r="AS624">
        <f>_xlfn.RANK.AVG(Table2[[#This Row],[1Y Return vs Nifty Z-Score]],Table2[1Y Return vs Nifty Z-Score])</f>
        <v>699</v>
      </c>
      <c r="AT624">
        <f>_xlfn.RANK.AVG(Table2[[#This Row],[6M Return vs Nifty Z-Score]],Table2[6M Return vs Nifty Z-Score])</f>
        <v>582</v>
      </c>
      <c r="AU624">
        <f>_xlfn.RANK.AVG(Table2[[#This Row],[Sharpe Ratio Z-Score]],Table2[Sharpe Ratio Z-Score])</f>
        <v>468</v>
      </c>
      <c r="AV624">
        <f>(Table2[[#This Row],[Rank 1Y]]+Table2[[#This Row],[Rank 6M]]+Table2[[#This Row],[Rank Sharpe]])/3</f>
        <v>583</v>
      </c>
    </row>
    <row r="625" spans="1:48" x14ac:dyDescent="0.3">
      <c r="A625" t="s">
        <v>893</v>
      </c>
      <c r="B625" t="s">
        <v>894</v>
      </c>
      <c r="C625" t="s">
        <v>10259</v>
      </c>
      <c r="D625" t="s">
        <v>127</v>
      </c>
      <c r="E625">
        <v>16950.624236399999</v>
      </c>
      <c r="F625">
        <v>57.84</v>
      </c>
      <c r="G625">
        <v>-4.3303356587180302</v>
      </c>
      <c r="H625">
        <f>(Table2[[#This Row],[1Y Return vs Nifty]]-AVERAGE(Table2[1Y Return vs Nifty]))/_xlfn.STDEV.P(Table2[1Y Return vs Nifty])</f>
        <v>-0.58769659509234118</v>
      </c>
      <c r="I625">
        <v>-1.3934629745860201</v>
      </c>
      <c r="J625">
        <f>(Table2[[#This Row],[1M Return vs Nifty]]-AVERAGE(Table2[1M Return vs Nifty]))/_xlfn.STDEV.P(Table2[1M Return vs Nifty])</f>
        <v>-0.33829022621886079</v>
      </c>
      <c r="K625">
        <v>-31.807945911492599</v>
      </c>
      <c r="L625">
        <f>(Table2[[#This Row],[6M Return vs Nifty]]-AVERAGE(Table2[6M Return vs Nifty]))/_xlfn.STDEV.P(Table2[6M Return vs Nifty])</f>
        <v>-1.2826130159209608</v>
      </c>
      <c r="M625">
        <v>1.3674032591865499</v>
      </c>
      <c r="N625">
        <f>(Table2[[#This Row],[1W Return vs Nifty]]-AVERAGE(Table2[1W Return vs Nifty]))/_xlfn.STDEV.P(Table2[1W Return vs Nifty])</f>
        <v>4.0237338990376847E-2</v>
      </c>
      <c r="O625">
        <v>57.85</v>
      </c>
      <c r="P625">
        <v>58.7294071845402</v>
      </c>
      <c r="Q625">
        <v>56.050525655854599</v>
      </c>
      <c r="R625">
        <v>51.276718949946101</v>
      </c>
      <c r="S625" s="2">
        <f>(Table2[[#This Row],[Close Price]]-Table2[[#This Row],[20D EMA]])/Table2[[#This Row],[20D EMA]]</f>
        <v>-1.7286084701811599E-4</v>
      </c>
      <c r="T625" s="2">
        <f>(Table2[[#This Row],[Close Price]]-Table2[[#This Row],[50D EMA]])/Table2[[#This Row],[50D EMA]]</f>
        <v>-1.5144153962690131E-2</v>
      </c>
      <c r="U625" s="2">
        <f>(Table2[[#This Row],[Close Price]]-Table2[[#This Row],[200D EMA]])/Table2[[#This Row],[200D EMA]]</f>
        <v>3.1926093880593059E-2</v>
      </c>
      <c r="V625">
        <v>0.58564342123972601</v>
      </c>
      <c r="W625">
        <v>56.22</v>
      </c>
      <c r="X625">
        <v>57.31</v>
      </c>
      <c r="Y625">
        <v>57.45</v>
      </c>
      <c r="Z625">
        <v>59.59</v>
      </c>
      <c r="AA625">
        <v>57.45</v>
      </c>
      <c r="AB625">
        <v>59.59</v>
      </c>
      <c r="AC625" s="2">
        <f>(Table2[[#This Row],[Close Price]]/Table2[[#This Row],[Day Low]])-1</f>
        <v>2.8815368196371427E-2</v>
      </c>
      <c r="AD625" s="2">
        <f>(Table2[[#This Row],[Day High]]/Table2[[#This Row],[Close Price]])-1</f>
        <v>-9.1632088520054999E-3</v>
      </c>
      <c r="AE625" s="2">
        <f>(Table2[[#This Row],[Close Price]]/Table2[[#This Row],[Current Week Low]])-1</f>
        <v>6.788511749347359E-3</v>
      </c>
      <c r="AF625" s="2">
        <f>(Table2[[#This Row],[Current Week High]]/Table2[[#This Row],[Close Price]])-1</f>
        <v>3.0255878284923821E-2</v>
      </c>
      <c r="AG625" s="2">
        <f>(Table2[[#This Row],[Close Price]]/Table2[[#This Row],[Current Month Low]])-1</f>
        <v>6.788511749347359E-3</v>
      </c>
      <c r="AH625" s="2">
        <f>(Table2[[#This Row],[Current Month High]]/Table2[[#This Row],[Close Price]])-1</f>
        <v>3.0255878284923821E-2</v>
      </c>
      <c r="AI625">
        <v>27.420470262793899</v>
      </c>
      <c r="AJ625">
        <v>47.739463601532499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</v>
      </c>
      <c r="AM625" t="s">
        <v>10295</v>
      </c>
      <c r="AN625">
        <v>-2.71</v>
      </c>
      <c r="AO625" t="s">
        <v>10295</v>
      </c>
      <c r="AQ625">
        <f>(Table2[[#This Row],[Sharpe Ratio]]-AVERAGE(Table2[Sharpe Ratio]))/_xlfn.STDEV.P(Table2[Sharpe Ratio])</f>
        <v>-0.64699978481994191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528</v>
      </c>
      <c r="AT625">
        <f>_xlfn.RANK.AVG(Table2[[#This Row],[6M Return vs Nifty Z-Score]],Table2[6M Return vs Nifty Z-Score])</f>
        <v>689</v>
      </c>
      <c r="AU625">
        <f>_xlfn.RANK.AVG(Table2[[#This Row],[Sharpe Ratio Z-Score]],Table2[Sharpe Ratio Z-Score])</f>
        <v>534.5</v>
      </c>
      <c r="AV625">
        <f>(Table2[[#This Row],[Rank 1Y]]+Table2[[#This Row],[Rank 6M]]+Table2[[#This Row],[Rank Sharpe]])/3</f>
        <v>583.83333333333337</v>
      </c>
    </row>
    <row r="626" spans="1:48" x14ac:dyDescent="0.3">
      <c r="A626" t="s">
        <v>2106</v>
      </c>
      <c r="B626" t="s">
        <v>2107</v>
      </c>
      <c r="C626" t="s">
        <v>10255</v>
      </c>
      <c r="D626" t="s">
        <v>46</v>
      </c>
      <c r="E626">
        <v>2828.2435788950002</v>
      </c>
      <c r="F626">
        <v>713.45</v>
      </c>
      <c r="G626">
        <v>-40.889406231758699</v>
      </c>
      <c r="H626">
        <f>(Table2[[#This Row],[1Y Return vs Nifty]]-AVERAGE(Table2[1Y Return vs Nifty]))/_xlfn.STDEV.P(Table2[1Y Return vs Nifty])</f>
        <v>-1.1008980329015194</v>
      </c>
      <c r="I626">
        <v>-3.3434238948883799</v>
      </c>
      <c r="J626">
        <f>(Table2[[#This Row],[1M Return vs Nifty]]-AVERAGE(Table2[1M Return vs Nifty]))/_xlfn.STDEV.P(Table2[1M Return vs Nifty])</f>
        <v>-0.53104931315760406</v>
      </c>
      <c r="K626">
        <v>-21.3652592792699</v>
      </c>
      <c r="L626">
        <f>(Table2[[#This Row],[6M Return vs Nifty]]-AVERAGE(Table2[6M Return vs Nifty]))/_xlfn.STDEV.P(Table2[6M Return vs Nifty])</f>
        <v>-0.92400181585349073</v>
      </c>
      <c r="M626">
        <v>-0.92251345178278599</v>
      </c>
      <c r="N626">
        <f>(Table2[[#This Row],[1W Return vs Nifty]]-AVERAGE(Table2[1W Return vs Nifty]))/_xlfn.STDEV.P(Table2[1W Return vs Nifty])</f>
        <v>-0.44902431675425625</v>
      </c>
      <c r="O626">
        <v>684.71</v>
      </c>
      <c r="P626">
        <v>678.66595989508505</v>
      </c>
      <c r="Q626">
        <v>697.52261932802298</v>
      </c>
      <c r="R626">
        <v>70.378361783993199</v>
      </c>
      <c r="S626" s="2">
        <f>(Table2[[#This Row],[Close Price]]-Table2[[#This Row],[20D EMA]])/Table2[[#This Row],[20D EMA]]</f>
        <v>4.1973974383315578E-2</v>
      </c>
      <c r="T626" s="2">
        <f>(Table2[[#This Row],[Close Price]]-Table2[[#This Row],[50D EMA]])/Table2[[#This Row],[50D EMA]]</f>
        <v>5.1253550583695483E-2</v>
      </c>
      <c r="U626" s="2">
        <f>(Table2[[#This Row],[Close Price]]-Table2[[#This Row],[200D EMA]])/Table2[[#This Row],[200D EMA]]</f>
        <v>2.2834213874413319E-2</v>
      </c>
      <c r="V626">
        <v>0.876039267318656</v>
      </c>
      <c r="W626">
        <v>691.1</v>
      </c>
      <c r="X626">
        <v>720</v>
      </c>
      <c r="Y626">
        <v>677.25</v>
      </c>
      <c r="Z626">
        <v>720.8</v>
      </c>
      <c r="AA626">
        <v>681.2</v>
      </c>
      <c r="AB626">
        <v>720.8</v>
      </c>
      <c r="AC626" s="2">
        <f>(Table2[[#This Row],[Close Price]]/Table2[[#This Row],[Day Low]])-1</f>
        <v>3.2339748227463438E-2</v>
      </c>
      <c r="AD626" s="2">
        <f>(Table2[[#This Row],[Day High]]/Table2[[#This Row],[Close Price]])-1</f>
        <v>9.1807414675169063E-3</v>
      </c>
      <c r="AE626" s="2">
        <f>(Table2[[#This Row],[Close Price]]/Table2[[#This Row],[Current Week Low]])-1</f>
        <v>5.3451458102620863E-2</v>
      </c>
      <c r="AF626" s="2">
        <f>(Table2[[#This Row],[Current Week High]]/Table2[[#This Row],[Close Price]])-1</f>
        <v>1.0302053402480693E-2</v>
      </c>
      <c r="AG626" s="2">
        <f>(Table2[[#This Row],[Close Price]]/Table2[[#This Row],[Current Month Low]])-1</f>
        <v>4.734292425132125E-2</v>
      </c>
      <c r="AH626" s="2">
        <f>(Table2[[#This Row],[Current Month High]]/Table2[[#This Row],[Close Price]])-1</f>
        <v>1.0302053402480693E-2</v>
      </c>
      <c r="AI626">
        <v>18.5787371224332</v>
      </c>
      <c r="AJ626">
        <v>18.9281546924487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-0.01</v>
      </c>
      <c r="AM626" t="s">
        <v>10295</v>
      </c>
      <c r="AN626">
        <v>4.3499999999999996</v>
      </c>
      <c r="AO626" t="s">
        <v>10296</v>
      </c>
      <c r="AP626">
        <v>2.4802296289166002E-2</v>
      </c>
      <c r="AQ626">
        <f>(Table2[[#This Row],[Sharpe Ratio]]-AVERAGE(Table2[Sharpe Ratio]))/_xlfn.STDEV.P(Table2[Sharpe Ratio])</f>
        <v>-0.36026234001362162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701</v>
      </c>
      <c r="AT626">
        <f>_xlfn.RANK.AVG(Table2[[#This Row],[6M Return vs Nifty Z-Score]],Table2[6M Return vs Nifty Z-Score])</f>
        <v>619</v>
      </c>
      <c r="AU626">
        <f>_xlfn.RANK.AVG(Table2[[#This Row],[Sharpe Ratio Z-Score]],Table2[Sharpe Ratio Z-Score])</f>
        <v>433</v>
      </c>
      <c r="AV626">
        <f>(Table2[[#This Row],[Rank 1Y]]+Table2[[#This Row],[Rank 6M]]+Table2[[#This Row],[Rank Sharpe]])/3</f>
        <v>584.33333333333337</v>
      </c>
    </row>
    <row r="627" spans="1:48" x14ac:dyDescent="0.3">
      <c r="A627" t="s">
        <v>2363</v>
      </c>
      <c r="B627" t="s">
        <v>2364</v>
      </c>
      <c r="C627" t="s">
        <v>10257</v>
      </c>
      <c r="D627" t="s">
        <v>292</v>
      </c>
      <c r="E627">
        <v>2186.5013015449999</v>
      </c>
      <c r="F627">
        <v>677.15</v>
      </c>
      <c r="G627">
        <v>4.3351695677627697</v>
      </c>
      <c r="H627">
        <f>(Table2[[#This Row],[1Y Return vs Nifty]]-AVERAGE(Table2[1Y Return vs Nifty]))/_xlfn.STDEV.P(Table2[1Y Return vs Nifty])</f>
        <v>-0.46605373952006895</v>
      </c>
      <c r="I627">
        <v>7.9440245928322604</v>
      </c>
      <c r="J627">
        <f>(Table2[[#This Row],[1M Return vs Nifty]]-AVERAGE(Table2[1M Return vs Nifty]))/_xlfn.STDEV.P(Table2[1M Return vs Nifty])</f>
        <v>0.58474651726537541</v>
      </c>
      <c r="K627">
        <v>-21.072081418933401</v>
      </c>
      <c r="L627">
        <f>(Table2[[#This Row],[6M Return vs Nifty]]-AVERAGE(Table2[6M Return vs Nifty]))/_xlfn.STDEV.P(Table2[6M Return vs Nifty])</f>
        <v>-0.91393382587818428</v>
      </c>
      <c r="M627">
        <v>-2.0656978733177298</v>
      </c>
      <c r="N627">
        <f>(Table2[[#This Row],[1W Return vs Nifty]]-AVERAGE(Table2[1W Return vs Nifty]))/_xlfn.STDEV.P(Table2[1W Return vs Nifty])</f>
        <v>-0.69327612740849398</v>
      </c>
      <c r="O627">
        <v>666.48</v>
      </c>
      <c r="P627">
        <v>644.98272123605398</v>
      </c>
      <c r="Q627">
        <v>628.02559551698096</v>
      </c>
      <c r="R627">
        <v>54.287478317089999</v>
      </c>
      <c r="S627" s="2">
        <f>(Table2[[#This Row],[Close Price]]-Table2[[#This Row],[20D EMA]])/Table2[[#This Row],[20D EMA]]</f>
        <v>1.6009482655143379E-2</v>
      </c>
      <c r="T627" s="2">
        <f>(Table2[[#This Row],[Close Price]]-Table2[[#This Row],[50D EMA]])/Table2[[#This Row],[50D EMA]]</f>
        <v>4.9873086060817529E-2</v>
      </c>
      <c r="U627" s="2">
        <f>(Table2[[#This Row],[Close Price]]-Table2[[#This Row],[200D EMA]])/Table2[[#This Row],[200D EMA]]</f>
        <v>7.8220385974206302E-2</v>
      </c>
      <c r="V627">
        <v>0.66638158487149302</v>
      </c>
      <c r="W627">
        <v>666.6</v>
      </c>
      <c r="X627">
        <v>694</v>
      </c>
      <c r="Y627">
        <v>665.05</v>
      </c>
      <c r="Z627">
        <v>703</v>
      </c>
      <c r="AA627">
        <v>674</v>
      </c>
      <c r="AB627">
        <v>694.3</v>
      </c>
      <c r="AC627" s="2">
        <f>(Table2[[#This Row],[Close Price]]/Table2[[#This Row],[Day Low]])-1</f>
        <v>1.5826582658265753E-2</v>
      </c>
      <c r="AD627" s="2">
        <f>(Table2[[#This Row],[Day High]]/Table2[[#This Row],[Close Price]])-1</f>
        <v>2.4883703758399101E-2</v>
      </c>
      <c r="AE627" s="2">
        <f>(Table2[[#This Row],[Close Price]]/Table2[[#This Row],[Current Week Low]])-1</f>
        <v>1.8194120742801356E-2</v>
      </c>
      <c r="AF627" s="2">
        <f>(Table2[[#This Row],[Current Week High]]/Table2[[#This Row],[Close Price]])-1</f>
        <v>3.8174702798493776E-2</v>
      </c>
      <c r="AG627" s="2">
        <f>(Table2[[#This Row],[Close Price]]/Table2[[#This Row],[Current Month Low]])-1</f>
        <v>4.6735905044510417E-3</v>
      </c>
      <c r="AH627" s="2">
        <f>(Table2[[#This Row],[Current Month High]]/Table2[[#This Row],[Close Price]])-1</f>
        <v>2.5326737059735649E-2</v>
      </c>
      <c r="AI627">
        <v>13.401757365428599</v>
      </c>
      <c r="AJ627">
        <v>40.458411118025197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</v>
      </c>
      <c r="AM627" t="s">
        <v>10297</v>
      </c>
      <c r="AN627">
        <v>2.0699999999999998</v>
      </c>
      <c r="AO627" t="s">
        <v>10296</v>
      </c>
      <c r="AP627">
        <v>-5.9679741330953003E-2</v>
      </c>
      <c r="AQ627">
        <f>(Table2[[#This Row],[Sharpe Ratio]]-AVERAGE(Table2[Sharpe Ratio]))/_xlfn.STDEV.P(Table2[Sharpe Ratio])</f>
        <v>-1.3369526962934879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-2.8254698718348599</v>
      </c>
      <c r="AS627">
        <f>_xlfn.RANK.AVG(Table2[[#This Row],[1Y Return vs Nifty Z-Score]],Table2[1Y Return vs Nifty Z-Score])</f>
        <v>473</v>
      </c>
      <c r="AT627">
        <f>_xlfn.RANK.AVG(Table2[[#This Row],[6M Return vs Nifty Z-Score]],Table2[6M Return vs Nifty Z-Score])</f>
        <v>615</v>
      </c>
      <c r="AU627">
        <f>_xlfn.RANK.AVG(Table2[[#This Row],[Sharpe Ratio Z-Score]],Table2[Sharpe Ratio Z-Score])</f>
        <v>668</v>
      </c>
      <c r="AV627">
        <f>(Table2[[#This Row],[Rank 1Y]]+Table2[[#This Row],[Rank 6M]]+Table2[[#This Row],[Rank Sharpe]])/3</f>
        <v>585.33333333333337</v>
      </c>
    </row>
    <row r="628" spans="1:48" x14ac:dyDescent="0.3">
      <c r="A628" t="s">
        <v>1463</v>
      </c>
      <c r="B628" t="s">
        <v>1464</v>
      </c>
      <c r="C628" t="s">
        <v>10262</v>
      </c>
      <c r="D628" t="s">
        <v>1465</v>
      </c>
      <c r="E628">
        <v>6979.1834723219999</v>
      </c>
      <c r="F628">
        <v>219.21</v>
      </c>
      <c r="G628">
        <v>-30.132192290896398</v>
      </c>
      <c r="H628">
        <f>(Table2[[#This Row],[1Y Return vs Nifty]]-AVERAGE(Table2[1Y Return vs Nifty]))/_xlfn.STDEV.P(Table2[1Y Return vs Nifty])</f>
        <v>-0.94989261687919657</v>
      </c>
      <c r="I628">
        <v>9.69178434772987</v>
      </c>
      <c r="J628">
        <f>(Table2[[#This Row],[1M Return vs Nifty]]-AVERAGE(Table2[1M Return vs Nifty]))/_xlfn.STDEV.P(Table2[1M Return vs Nifty])</f>
        <v>0.75751745386963609</v>
      </c>
      <c r="K628">
        <v>-4.3629783653361196</v>
      </c>
      <c r="L628">
        <f>(Table2[[#This Row],[6M Return vs Nifty]]-AVERAGE(Table2[6M Return vs Nifty]))/_xlfn.STDEV.P(Table2[6M Return vs Nifty])</f>
        <v>-0.34012828051096167</v>
      </c>
      <c r="M628">
        <v>-1.6377704331641001</v>
      </c>
      <c r="N628">
        <f>(Table2[[#This Row],[1W Return vs Nifty]]-AVERAGE(Table2[1W Return vs Nifty]))/_xlfn.STDEV.P(Table2[1W Return vs Nifty])</f>
        <v>-0.6018455147118863</v>
      </c>
      <c r="O628">
        <v>221.55</v>
      </c>
      <c r="P628">
        <v>211.05698302488</v>
      </c>
      <c r="Q628">
        <v>197.471620175596</v>
      </c>
      <c r="R628">
        <v>39.968229291831499</v>
      </c>
      <c r="S628" s="2">
        <f>(Table2[[#This Row],[Close Price]]-Table2[[#This Row],[20D EMA]])/Table2[[#This Row],[20D EMA]]</f>
        <v>-1.0561949898442804E-2</v>
      </c>
      <c r="T628" s="2">
        <f>(Table2[[#This Row],[Close Price]]-Table2[[#This Row],[50D EMA]])/Table2[[#This Row],[50D EMA]]</f>
        <v>3.8629458538971484E-2</v>
      </c>
      <c r="U628" s="2">
        <f>(Table2[[#This Row],[Close Price]]-Table2[[#This Row],[200D EMA]])/Table2[[#This Row],[200D EMA]]</f>
        <v>0.11008356443864578</v>
      </c>
      <c r="V628">
        <v>0.60094261380187097</v>
      </c>
      <c r="W628">
        <v>215.2</v>
      </c>
      <c r="X628">
        <v>221.59</v>
      </c>
      <c r="Y628">
        <v>218.25</v>
      </c>
      <c r="Z628">
        <v>234.79</v>
      </c>
      <c r="AA628">
        <v>218.25</v>
      </c>
      <c r="AB628">
        <v>226.64</v>
      </c>
      <c r="AC628" s="2">
        <f>(Table2[[#This Row],[Close Price]]/Table2[[#This Row],[Day Low]])-1</f>
        <v>1.8633828996282631E-2</v>
      </c>
      <c r="AD628" s="2">
        <f>(Table2[[#This Row],[Day High]]/Table2[[#This Row],[Close Price]])-1</f>
        <v>1.0857168924775396E-2</v>
      </c>
      <c r="AE628" s="2">
        <f>(Table2[[#This Row],[Close Price]]/Table2[[#This Row],[Current Week Low]])-1</f>
        <v>4.3986254295533822E-3</v>
      </c>
      <c r="AF628" s="2">
        <f>(Table2[[#This Row],[Current Week High]]/Table2[[#This Row],[Close Price]])-1</f>
        <v>7.1073399936134152E-2</v>
      </c>
      <c r="AG628" s="2">
        <f>(Table2[[#This Row],[Close Price]]/Table2[[#This Row],[Current Month Low]])-1</f>
        <v>4.3986254295533822E-3</v>
      </c>
      <c r="AH628" s="2">
        <f>(Table2[[#This Row],[Current Month High]]/Table2[[#This Row],[Close Price]])-1</f>
        <v>3.3894439122302611E-2</v>
      </c>
      <c r="AI628">
        <v>10.350805163998</v>
      </c>
      <c r="AJ628">
        <v>29.251179245283002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0.02</v>
      </c>
      <c r="AM628" t="s">
        <v>10296</v>
      </c>
      <c r="AN628">
        <v>-7.03</v>
      </c>
      <c r="AO628" t="s">
        <v>10295</v>
      </c>
      <c r="AP628">
        <v>-5.9094835556201E-2</v>
      </c>
      <c r="AQ628">
        <f>(Table2[[#This Row],[Sharpe Ratio]]-AVERAGE(Table2[Sharpe Ratio]))/_xlfn.STDEV.P(Table2[Sharpe Ratio])</f>
        <v>-1.3301906454999042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-2.4645396037323128</v>
      </c>
      <c r="AS628">
        <f>_xlfn.RANK.AVG(Table2[[#This Row],[1Y Return vs Nifty Z-Score]],Table2[1Y Return vs Nifty Z-Score])</f>
        <v>655</v>
      </c>
      <c r="AT628">
        <f>_xlfn.RANK.AVG(Table2[[#This Row],[6M Return vs Nifty Z-Score]],Table2[6M Return vs Nifty Z-Score])</f>
        <v>437</v>
      </c>
      <c r="AU628">
        <f>_xlfn.RANK.AVG(Table2[[#This Row],[Sharpe Ratio Z-Score]],Table2[Sharpe Ratio Z-Score])</f>
        <v>667</v>
      </c>
      <c r="AV628">
        <f>(Table2[[#This Row],[Rank 1Y]]+Table2[[#This Row],[Rank 6M]]+Table2[[#This Row],[Rank Sharpe]])/3</f>
        <v>586.33333333333337</v>
      </c>
    </row>
    <row r="629" spans="1:48" x14ac:dyDescent="0.3">
      <c r="A629" t="s">
        <v>987</v>
      </c>
      <c r="B629" t="s">
        <v>988</v>
      </c>
      <c r="C629" t="s">
        <v>10252</v>
      </c>
      <c r="D629" t="s">
        <v>24</v>
      </c>
      <c r="E629">
        <v>14015.533324464001</v>
      </c>
      <c r="F629">
        <v>231.12</v>
      </c>
      <c r="G629">
        <v>-23.840095513981002</v>
      </c>
      <c r="H629">
        <f>(Table2[[#This Row],[1Y Return vs Nifty]]-AVERAGE(Table2[1Y Return vs Nifty]))/_xlfn.STDEV.P(Table2[1Y Return vs Nifty])</f>
        <v>-0.86156670863992402</v>
      </c>
      <c r="I629">
        <v>-14.637420920316501</v>
      </c>
      <c r="J629">
        <f>(Table2[[#This Row],[1M Return vs Nifty]]-AVERAGE(Table2[1M Return vs Nifty]))/_xlfn.STDEV.P(Table2[1M Return vs Nifty])</f>
        <v>-1.6474924848355468</v>
      </c>
      <c r="K629">
        <v>-28.5632146532554</v>
      </c>
      <c r="L629">
        <f>(Table2[[#This Row],[6M Return vs Nifty]]-AVERAGE(Table2[6M Return vs Nifty]))/_xlfn.STDEV.P(Table2[6M Return vs Nifty])</f>
        <v>-1.1711860420594264</v>
      </c>
      <c r="M629">
        <v>-0.25826487240907298</v>
      </c>
      <c r="N629">
        <f>(Table2[[#This Row],[1W Return vs Nifty]]-AVERAGE(Table2[1W Return vs Nifty]))/_xlfn.STDEV.P(Table2[1W Return vs Nifty])</f>
        <v>-0.30710153056137662</v>
      </c>
      <c r="O629">
        <v>241.59</v>
      </c>
      <c r="P629">
        <v>247.69206848769801</v>
      </c>
      <c r="Q629">
        <v>244.18518570756299</v>
      </c>
      <c r="R629">
        <v>31.8916490040524</v>
      </c>
      <c r="S629" s="2">
        <f>(Table2[[#This Row],[Close Price]]-Table2[[#This Row],[20D EMA]])/Table2[[#This Row],[20D EMA]]</f>
        <v>-4.3337886501924744E-2</v>
      </c>
      <c r="T629" s="2">
        <f>(Table2[[#This Row],[Close Price]]-Table2[[#This Row],[50D EMA]])/Table2[[#This Row],[50D EMA]]</f>
        <v>-6.6905931178499078E-2</v>
      </c>
      <c r="U629" s="2">
        <f>(Table2[[#This Row],[Close Price]]-Table2[[#This Row],[200D EMA]])/Table2[[#This Row],[200D EMA]]</f>
        <v>-5.3505234847497668E-2</v>
      </c>
      <c r="V629">
        <v>1.3525802787941701</v>
      </c>
      <c r="W629">
        <v>224.51</v>
      </c>
      <c r="X629">
        <v>230</v>
      </c>
      <c r="Y629">
        <v>230.57</v>
      </c>
      <c r="Z629">
        <v>241.65</v>
      </c>
      <c r="AA629">
        <v>230.57</v>
      </c>
      <c r="AB629">
        <v>236.95</v>
      </c>
      <c r="AC629" s="2">
        <f>(Table2[[#This Row],[Close Price]]/Table2[[#This Row],[Day Low]])-1</f>
        <v>2.9441895683933961E-2</v>
      </c>
      <c r="AD629" s="2">
        <f>(Table2[[#This Row],[Day High]]/Table2[[#This Row],[Close Price]])-1</f>
        <v>-4.8459674627898686E-3</v>
      </c>
      <c r="AE629" s="2">
        <f>(Table2[[#This Row],[Close Price]]/Table2[[#This Row],[Current Week Low]])-1</f>
        <v>2.3853927223838056E-3</v>
      </c>
      <c r="AF629" s="2">
        <f>(Table2[[#This Row],[Current Week High]]/Table2[[#This Row],[Close Price]])-1</f>
        <v>4.5560747663551338E-2</v>
      </c>
      <c r="AG629" s="2">
        <f>(Table2[[#This Row],[Close Price]]/Table2[[#This Row],[Current Month Low]])-1</f>
        <v>2.3853927223838056E-3</v>
      </c>
      <c r="AH629" s="2">
        <f>(Table2[[#This Row],[Current Month High]]/Table2[[#This Row],[Close Price]])-1</f>
        <v>2.5224991346486592E-2</v>
      </c>
      <c r="AI629">
        <v>30.1055728625821</v>
      </c>
      <c r="AJ629">
        <v>10.557282946663401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-0.14000000000000001</v>
      </c>
      <c r="AM629" t="s">
        <v>10295</v>
      </c>
      <c r="AN629">
        <v>-6.2</v>
      </c>
      <c r="AO629" t="s">
        <v>10295</v>
      </c>
      <c r="AP629">
        <v>1.9919006957054002E-2</v>
      </c>
      <c r="AQ629">
        <f>(Table2[[#This Row],[Sharpe Ratio]]-AVERAGE(Table2[Sharpe Ratio]))/_xlfn.STDEV.P(Table2[Sharpe Ratio])</f>
        <v>-0.41671767338335453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633</v>
      </c>
      <c r="AT629">
        <f>_xlfn.RANK.AVG(Table2[[#This Row],[6M Return vs Nifty Z-Score]],Table2[6M Return vs Nifty Z-Score])</f>
        <v>675</v>
      </c>
      <c r="AU629">
        <f>_xlfn.RANK.AVG(Table2[[#This Row],[Sharpe Ratio Z-Score]],Table2[Sharpe Ratio Z-Score])</f>
        <v>453</v>
      </c>
      <c r="AV629">
        <f>(Table2[[#This Row],[Rank 1Y]]+Table2[[#This Row],[Rank 6M]]+Table2[[#This Row],[Rank Sharpe]])/3</f>
        <v>587</v>
      </c>
    </row>
    <row r="630" spans="1:48" x14ac:dyDescent="0.3">
      <c r="A630" t="s">
        <v>1326</v>
      </c>
      <c r="B630" t="s">
        <v>1327</v>
      </c>
      <c r="C630" t="s">
        <v>10260</v>
      </c>
      <c r="D630" t="s">
        <v>391</v>
      </c>
      <c r="E630">
        <v>8460.0755528000009</v>
      </c>
      <c r="F630">
        <v>192.16</v>
      </c>
      <c r="G630">
        <v>-31.141044021665198</v>
      </c>
      <c r="H630">
        <f>(Table2[[#This Row],[1Y Return vs Nifty]]-AVERAGE(Table2[1Y Return vs Nifty]))/_xlfn.STDEV.P(Table2[1Y Return vs Nifty])</f>
        <v>-0.96405446920890592</v>
      </c>
      <c r="I630">
        <v>3.05601713126938</v>
      </c>
      <c r="J630">
        <f>(Table2[[#This Row],[1M Return vs Nifty]]-AVERAGE(Table2[1M Return vs Nifty]))/_xlfn.STDEV.P(Table2[1M Return vs Nifty])</f>
        <v>0.10155331814499163</v>
      </c>
      <c r="K630">
        <v>-15.9893100566904</v>
      </c>
      <c r="L630">
        <f>(Table2[[#This Row],[6M Return vs Nifty]]-AVERAGE(Table2[6M Return vs Nifty]))/_xlfn.STDEV.P(Table2[6M Return vs Nifty])</f>
        <v>-0.73938691069467588</v>
      </c>
      <c r="M630">
        <v>1.87861069900107</v>
      </c>
      <c r="N630">
        <f>(Table2[[#This Row],[1W Return vs Nifty]]-AVERAGE(Table2[1W Return vs Nifty]))/_xlfn.STDEV.P(Table2[1W Return vs Nifty])</f>
        <v>0.14946148554317967</v>
      </c>
      <c r="O630">
        <v>189.85</v>
      </c>
      <c r="P630">
        <v>184.20882540359301</v>
      </c>
      <c r="Q630">
        <v>191.178414222062</v>
      </c>
      <c r="R630">
        <v>52.565025356311097</v>
      </c>
      <c r="S630" s="2">
        <f>(Table2[[#This Row],[Close Price]]-Table2[[#This Row],[20D EMA]])/Table2[[#This Row],[20D EMA]]</f>
        <v>1.216750065841455E-2</v>
      </c>
      <c r="T630" s="2">
        <f>(Table2[[#This Row],[Close Price]]-Table2[[#This Row],[50D EMA]])/Table2[[#This Row],[50D EMA]]</f>
        <v>4.3163917792680834E-2</v>
      </c>
      <c r="U630" s="2">
        <f>(Table2[[#This Row],[Close Price]]-Table2[[#This Row],[200D EMA]])/Table2[[#This Row],[200D EMA]]</f>
        <v>5.134396484729911E-3</v>
      </c>
      <c r="V630">
        <v>1.19172222163928</v>
      </c>
      <c r="W630">
        <v>188.11</v>
      </c>
      <c r="X630">
        <v>191.98</v>
      </c>
      <c r="Y630">
        <v>190.34</v>
      </c>
      <c r="Z630">
        <v>201.3</v>
      </c>
      <c r="AA630">
        <v>190.34</v>
      </c>
      <c r="AB630">
        <v>196.7</v>
      </c>
      <c r="AC630" s="2">
        <f>(Table2[[#This Row],[Close Price]]/Table2[[#This Row],[Day Low]])-1</f>
        <v>2.1529955876880447E-2</v>
      </c>
      <c r="AD630" s="2">
        <f>(Table2[[#This Row],[Day High]]/Table2[[#This Row],[Close Price]])-1</f>
        <v>-9.3671940049966373E-4</v>
      </c>
      <c r="AE630" s="2">
        <f>(Table2[[#This Row],[Close Price]]/Table2[[#This Row],[Current Week Low]])-1</f>
        <v>9.5618367132499493E-3</v>
      </c>
      <c r="AF630" s="2">
        <f>(Table2[[#This Row],[Current Week High]]/Table2[[#This Row],[Close Price]])-1</f>
        <v>4.7564529558701052E-2</v>
      </c>
      <c r="AG630" s="2">
        <f>(Table2[[#This Row],[Close Price]]/Table2[[#This Row],[Current Month Low]])-1</f>
        <v>9.5618367132499493E-3</v>
      </c>
      <c r="AH630" s="2">
        <f>(Table2[[#This Row],[Current Month High]]/Table2[[#This Row],[Close Price]])-1</f>
        <v>2.3626144879267175E-2</v>
      </c>
      <c r="AI630">
        <v>34.263114071606999</v>
      </c>
      <c r="AJ630">
        <v>32.524137931034403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-0.01</v>
      </c>
      <c r="AM630" t="s">
        <v>10295</v>
      </c>
      <c r="AN630">
        <v>1.03</v>
      </c>
      <c r="AO630" t="s">
        <v>10296</v>
      </c>
      <c r="AQ630">
        <f>(Table2[[#This Row],[Sharpe Ratio]]-AVERAGE(Table2[Sharpe Ratio]))/_xlfn.STDEV.P(Table2[Sharpe Ratio])</f>
        <v>-0.64699978481994191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659</v>
      </c>
      <c r="AT630">
        <f>_xlfn.RANK.AVG(Table2[[#This Row],[6M Return vs Nifty Z-Score]],Table2[6M Return vs Nifty Z-Score])</f>
        <v>568</v>
      </c>
      <c r="AU630">
        <f>_xlfn.RANK.AVG(Table2[[#This Row],[Sharpe Ratio Z-Score]],Table2[Sharpe Ratio Z-Score])</f>
        <v>534.5</v>
      </c>
      <c r="AV630">
        <f>(Table2[[#This Row],[Rank 1Y]]+Table2[[#This Row],[Rank 6M]]+Table2[[#This Row],[Rank Sharpe]])/3</f>
        <v>587.16666666666663</v>
      </c>
    </row>
    <row r="631" spans="1:48" x14ac:dyDescent="0.3">
      <c r="A631" t="s">
        <v>1658</v>
      </c>
      <c r="B631" t="s">
        <v>1659</v>
      </c>
      <c r="C631" t="s">
        <v>10260</v>
      </c>
      <c r="D631" t="s">
        <v>391</v>
      </c>
      <c r="E631">
        <v>5031.1878323999999</v>
      </c>
      <c r="F631">
        <v>575.20000000000005</v>
      </c>
      <c r="G631">
        <v>-48.367233553634698</v>
      </c>
      <c r="H631">
        <f>(Table2[[#This Row],[1Y Return vs Nifty]]-AVERAGE(Table2[1Y Return vs Nifty]))/_xlfn.STDEV.P(Table2[1Y Return vs Nifty])</f>
        <v>-1.2058687466839824</v>
      </c>
      <c r="I631">
        <v>-1.8290431535173901</v>
      </c>
      <c r="J631">
        <f>(Table2[[#This Row],[1M Return vs Nifty]]-AVERAGE(Table2[1M Return vs Nifty]))/_xlfn.STDEV.P(Table2[1M Return vs Nifty])</f>
        <v>-0.38134854431397736</v>
      </c>
      <c r="K631">
        <v>-37.693430040958098</v>
      </c>
      <c r="L631">
        <f>(Table2[[#This Row],[6M Return vs Nifty]]-AVERAGE(Table2[6M Return vs Nifty]))/_xlfn.STDEV.P(Table2[6M Return vs Nifty])</f>
        <v>-1.4847258055677413</v>
      </c>
      <c r="M631">
        <v>-1.38805494264072</v>
      </c>
      <c r="N631">
        <f>(Table2[[#This Row],[1W Return vs Nifty]]-AVERAGE(Table2[1W Return vs Nifty]))/_xlfn.STDEV.P(Table2[1W Return vs Nifty])</f>
        <v>-0.54849151551475639</v>
      </c>
      <c r="O631">
        <v>574.20000000000005</v>
      </c>
      <c r="P631">
        <v>573.91695902150104</v>
      </c>
      <c r="Q631">
        <v>606.73146208776802</v>
      </c>
      <c r="R631">
        <v>52.123646727489202</v>
      </c>
      <c r="S631" s="2">
        <f>(Table2[[#This Row],[Close Price]]-Table2[[#This Row],[20D EMA]])/Table2[[#This Row],[20D EMA]]</f>
        <v>1.7415534656913965E-3</v>
      </c>
      <c r="T631" s="2">
        <f>(Table2[[#This Row],[Close Price]]-Table2[[#This Row],[50D EMA]])/Table2[[#This Row],[50D EMA]]</f>
        <v>2.2355864525880564E-3</v>
      </c>
      <c r="U631" s="2">
        <f>(Table2[[#This Row],[Close Price]]-Table2[[#This Row],[200D EMA]])/Table2[[#This Row],[200D EMA]]</f>
        <v>-5.1969386883726043E-2</v>
      </c>
      <c r="V631">
        <v>0.72077754436373198</v>
      </c>
      <c r="W631">
        <v>562</v>
      </c>
      <c r="X631">
        <v>573.95000000000005</v>
      </c>
      <c r="Y631">
        <v>567</v>
      </c>
      <c r="Z631">
        <v>583.79999999999995</v>
      </c>
      <c r="AA631">
        <v>570.70000000000005</v>
      </c>
      <c r="AB631">
        <v>583.79999999999995</v>
      </c>
      <c r="AC631" s="2">
        <f>(Table2[[#This Row],[Close Price]]/Table2[[#This Row],[Day Low]])-1</f>
        <v>2.3487544483985934E-2</v>
      </c>
      <c r="AD631" s="2">
        <f>(Table2[[#This Row],[Day High]]/Table2[[#This Row],[Close Price]])-1</f>
        <v>-2.173157162726036E-3</v>
      </c>
      <c r="AE631" s="2">
        <f>(Table2[[#This Row],[Close Price]]/Table2[[#This Row],[Current Week Low]])-1</f>
        <v>1.4462081128747917E-2</v>
      </c>
      <c r="AF631" s="2">
        <f>(Table2[[#This Row],[Current Week High]]/Table2[[#This Row],[Close Price]])-1</f>
        <v>1.4951321279554675E-2</v>
      </c>
      <c r="AG631" s="2">
        <f>(Table2[[#This Row],[Close Price]]/Table2[[#This Row],[Current Month Low]])-1</f>
        <v>7.8850534431400554E-3</v>
      </c>
      <c r="AH631" s="2">
        <f>(Table2[[#This Row],[Current Month High]]/Table2[[#This Row],[Close Price]])-1</f>
        <v>1.4951321279554675E-2</v>
      </c>
      <c r="AI631">
        <v>38.908205841446403</v>
      </c>
      <c r="AJ631">
        <v>12.508557457212699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10295</v>
      </c>
      <c r="AN631">
        <v>-0.96</v>
      </c>
      <c r="AO631" t="s">
        <v>10295</v>
      </c>
      <c r="AP631">
        <v>5.6130105135589997E-2</v>
      </c>
      <c r="AQ631">
        <f>(Table2[[#This Row],[Sharpe Ratio]]-AVERAGE(Table2[Sharpe Ratio]))/_xlfn.STDEV.P(Table2[Sharpe Ratio])</f>
        <v>1.9160548928327959E-3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715</v>
      </c>
      <c r="AT631">
        <f>_xlfn.RANK.AVG(Table2[[#This Row],[6M Return vs Nifty Z-Score]],Table2[6M Return vs Nifty Z-Score])</f>
        <v>711</v>
      </c>
      <c r="AU631">
        <f>_xlfn.RANK.AVG(Table2[[#This Row],[Sharpe Ratio Z-Score]],Table2[Sharpe Ratio Z-Score])</f>
        <v>340</v>
      </c>
      <c r="AV631">
        <f>(Table2[[#This Row],[Rank 1Y]]+Table2[[#This Row],[Rank 6M]]+Table2[[#This Row],[Rank Sharpe]])/3</f>
        <v>588.66666666666663</v>
      </c>
    </row>
    <row r="632" spans="1:48" x14ac:dyDescent="0.3">
      <c r="A632" t="s">
        <v>1020</v>
      </c>
      <c r="B632" t="s">
        <v>1021</v>
      </c>
      <c r="C632" t="s">
        <v>10252</v>
      </c>
      <c r="D632" t="s">
        <v>508</v>
      </c>
      <c r="E632">
        <v>13169.63830905</v>
      </c>
      <c r="F632">
        <v>1664.1</v>
      </c>
      <c r="G632">
        <v>-19.7751096643971</v>
      </c>
      <c r="H632">
        <f>(Table2[[#This Row],[1Y Return vs Nifty]]-AVERAGE(Table2[1Y Return vs Nifty]))/_xlfn.STDEV.P(Table2[1Y Return vs Nifty])</f>
        <v>-0.80450408232089521</v>
      </c>
      <c r="I632">
        <v>-13.0415468102244</v>
      </c>
      <c r="J632">
        <f>(Table2[[#This Row],[1M Return vs Nifty]]-AVERAGE(Table2[1M Return vs Nifty]))/_xlfn.STDEV.P(Table2[1M Return vs Nifty])</f>
        <v>-1.4897358687271411</v>
      </c>
      <c r="K632">
        <v>-4.6886992966152299</v>
      </c>
      <c r="L632">
        <f>(Table2[[#This Row],[6M Return vs Nifty]]-AVERAGE(Table2[6M Return vs Nifty]))/_xlfn.STDEV.P(Table2[6M Return vs Nifty])</f>
        <v>-0.35131382865263111</v>
      </c>
      <c r="M632">
        <v>-5.9696569308230103</v>
      </c>
      <c r="N632">
        <f>(Table2[[#This Row],[1W Return vs Nifty]]-AVERAGE(Table2[1W Return vs Nifty]))/_xlfn.STDEV.P(Table2[1W Return vs Nifty])</f>
        <v>-1.5273926973625827</v>
      </c>
      <c r="O632">
        <v>1753.82</v>
      </c>
      <c r="P632">
        <v>1736.39465946169</v>
      </c>
      <c r="Q632">
        <v>1629.7932512943801</v>
      </c>
      <c r="R632">
        <v>21.919981630123001</v>
      </c>
      <c r="S632" s="2">
        <f>(Table2[[#This Row],[Close Price]]-Table2[[#This Row],[20D EMA]])/Table2[[#This Row],[20D EMA]]</f>
        <v>-5.1156903216977814E-2</v>
      </c>
      <c r="T632" s="2">
        <f>(Table2[[#This Row],[Close Price]]-Table2[[#This Row],[50D EMA]])/Table2[[#This Row],[50D EMA]]</f>
        <v>-4.1634923873874741E-2</v>
      </c>
      <c r="U632" s="2">
        <f>(Table2[[#This Row],[Close Price]]-Table2[[#This Row],[200D EMA]])/Table2[[#This Row],[200D EMA]]</f>
        <v>2.1049755040017167E-2</v>
      </c>
      <c r="V632">
        <v>0.74357641174710598</v>
      </c>
      <c r="W632">
        <v>1651</v>
      </c>
      <c r="X632">
        <v>1687.95</v>
      </c>
      <c r="Y632">
        <v>1660.05</v>
      </c>
      <c r="Z632">
        <v>1774.95</v>
      </c>
      <c r="AA632">
        <v>1660.05</v>
      </c>
      <c r="AB632">
        <v>1705</v>
      </c>
      <c r="AC632" s="2">
        <f>(Table2[[#This Row],[Close Price]]/Table2[[#This Row],[Day Low]])-1</f>
        <v>7.9345850999392731E-3</v>
      </c>
      <c r="AD632" s="2">
        <f>(Table2[[#This Row],[Day High]]/Table2[[#This Row],[Close Price]])-1</f>
        <v>1.4332071389940637E-2</v>
      </c>
      <c r="AE632" s="2">
        <f>(Table2[[#This Row],[Close Price]]/Table2[[#This Row],[Current Week Low]])-1</f>
        <v>2.4396855516399807E-3</v>
      </c>
      <c r="AF632" s="2">
        <f>(Table2[[#This Row],[Current Week High]]/Table2[[#This Row],[Close Price]])-1</f>
        <v>6.6612583378402812E-2</v>
      </c>
      <c r="AG632" s="2">
        <f>(Table2[[#This Row],[Close Price]]/Table2[[#This Row],[Current Month Low]])-1</f>
        <v>2.4396855516399807E-3</v>
      </c>
      <c r="AH632" s="2">
        <f>(Table2[[#This Row],[Current Month High]]/Table2[[#This Row],[Close Price]])-1</f>
        <v>2.457784988882894E-2</v>
      </c>
      <c r="AI632">
        <v>18.9201370109969</v>
      </c>
      <c r="AJ632">
        <v>27.322111706197301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-0.03</v>
      </c>
      <c r="AM632" t="s">
        <v>10295</v>
      </c>
      <c r="AN632">
        <v>-6.66</v>
      </c>
      <c r="AO632" t="s">
        <v>10295</v>
      </c>
      <c r="AP632">
        <v>-0.103476548880844</v>
      </c>
      <c r="AQ632">
        <f>(Table2[[#This Row],[Sharpe Ratio]]-AVERAGE(Table2[Sharpe Ratio]))/_xlfn.STDEV.P(Table2[Sharpe Ratio])</f>
        <v>-1.8432842287095204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-6.0162307057727702</v>
      </c>
      <c r="AS632">
        <f>_xlfn.RANK.AVG(Table2[[#This Row],[1Y Return vs Nifty Z-Score]],Table2[1Y Return vs Nifty Z-Score])</f>
        <v>611</v>
      </c>
      <c r="AT632">
        <f>_xlfn.RANK.AVG(Table2[[#This Row],[6M Return vs Nifty Z-Score]],Table2[6M Return vs Nifty Z-Score])</f>
        <v>441</v>
      </c>
      <c r="AU632">
        <f>_xlfn.RANK.AVG(Table2[[#This Row],[Sharpe Ratio Z-Score]],Table2[Sharpe Ratio Z-Score])</f>
        <v>716</v>
      </c>
      <c r="AV632">
        <f>(Table2[[#This Row],[Rank 1Y]]+Table2[[#This Row],[Rank 6M]]+Table2[[#This Row],[Rank Sharpe]])/3</f>
        <v>589.33333333333337</v>
      </c>
    </row>
    <row r="633" spans="1:48" x14ac:dyDescent="0.3">
      <c r="A633" t="s">
        <v>1380</v>
      </c>
      <c r="B633" t="s">
        <v>1381</v>
      </c>
      <c r="C633" t="s">
        <v>10267</v>
      </c>
      <c r="D633" t="s">
        <v>569</v>
      </c>
      <c r="E633">
        <v>7906.6290579199904</v>
      </c>
      <c r="F633">
        <v>46.12</v>
      </c>
      <c r="G633">
        <v>-12.159183139739399</v>
      </c>
      <c r="H633">
        <f>(Table2[[#This Row],[1Y Return vs Nifty]]-AVERAGE(Table2[1Y Return vs Nifty]))/_xlfn.STDEV.P(Table2[1Y Return vs Nifty])</f>
        <v>-0.69759478781641193</v>
      </c>
      <c r="I633">
        <v>10.181311189861299</v>
      </c>
      <c r="J633">
        <f>(Table2[[#This Row],[1M Return vs Nifty]]-AVERAGE(Table2[1M Return vs Nifty]))/_xlfn.STDEV.P(Table2[1M Return vs Nifty])</f>
        <v>0.80590855039819065</v>
      </c>
      <c r="K633">
        <v>-39.973190191022603</v>
      </c>
      <c r="L633">
        <f>(Table2[[#This Row],[6M Return vs Nifty]]-AVERAGE(Table2[6M Return vs Nifty]))/_xlfn.STDEV.P(Table2[6M Return vs Nifty])</f>
        <v>-1.5630148083956099</v>
      </c>
      <c r="M633">
        <v>11.2460023867764</v>
      </c>
      <c r="N633">
        <f>(Table2[[#This Row],[1W Return vs Nifty]]-AVERAGE(Table2[1W Return vs Nifty]))/_xlfn.STDEV.P(Table2[1W Return vs Nifty])</f>
        <v>2.1508904218949358</v>
      </c>
      <c r="O633">
        <v>44.16</v>
      </c>
      <c r="P633">
        <v>44.103595232812403</v>
      </c>
      <c r="Q633">
        <v>46.320566135532502</v>
      </c>
      <c r="R633">
        <v>61.156467722266498</v>
      </c>
      <c r="S633" s="2">
        <f>(Table2[[#This Row],[Close Price]]-Table2[[#This Row],[20D EMA]])/Table2[[#This Row],[20D EMA]]</f>
        <v>4.4384057971014516E-2</v>
      </c>
      <c r="T633" s="2">
        <f>(Table2[[#This Row],[Close Price]]-Table2[[#This Row],[50D EMA]])/Table2[[#This Row],[50D EMA]]</f>
        <v>4.5719736827428081E-2</v>
      </c>
      <c r="U633" s="2">
        <f>(Table2[[#This Row],[Close Price]]-Table2[[#This Row],[200D EMA]])/Table2[[#This Row],[200D EMA]]</f>
        <v>-4.3299586396602849E-3</v>
      </c>
      <c r="V633">
        <v>1.96148237332103</v>
      </c>
      <c r="W633">
        <v>45</v>
      </c>
      <c r="X633">
        <v>47.19</v>
      </c>
      <c r="Y633">
        <v>44.34</v>
      </c>
      <c r="Z633">
        <v>48.6</v>
      </c>
      <c r="AA633">
        <v>45.7</v>
      </c>
      <c r="AB633">
        <v>47.6</v>
      </c>
      <c r="AC633" s="2">
        <f>(Table2[[#This Row],[Close Price]]/Table2[[#This Row],[Day Low]])-1</f>
        <v>2.4888888888888738E-2</v>
      </c>
      <c r="AD633" s="2">
        <f>(Table2[[#This Row],[Day High]]/Table2[[#This Row],[Close Price]])-1</f>
        <v>2.3200346921075532E-2</v>
      </c>
      <c r="AE633" s="2">
        <f>(Table2[[#This Row],[Close Price]]/Table2[[#This Row],[Current Week Low]])-1</f>
        <v>4.0144339197113021E-2</v>
      </c>
      <c r="AF633" s="2">
        <f>(Table2[[#This Row],[Current Week High]]/Table2[[#This Row],[Close Price]])-1</f>
        <v>5.3772766695576735E-2</v>
      </c>
      <c r="AG633" s="2">
        <f>(Table2[[#This Row],[Close Price]]/Table2[[#This Row],[Current Month Low]])-1</f>
        <v>9.1903719912471704E-3</v>
      </c>
      <c r="AH633" s="2">
        <f>(Table2[[#This Row],[Current Month High]]/Table2[[#This Row],[Close Price]])-1</f>
        <v>3.2090199479618553E-2</v>
      </c>
      <c r="AI633">
        <v>48.959236773633997</v>
      </c>
      <c r="AJ633">
        <v>19.327296248382901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-0.08</v>
      </c>
      <c r="AM633" t="s">
        <v>10295</v>
      </c>
      <c r="AN633">
        <v>5.2</v>
      </c>
      <c r="AO633" t="s">
        <v>10296</v>
      </c>
      <c r="AP633">
        <v>1.3648608452279E-2</v>
      </c>
      <c r="AQ633">
        <f>(Table2[[#This Row],[Sharpe Ratio]]-AVERAGE(Table2[Sharpe Ratio]))/_xlfn.STDEV.P(Table2[Sharpe Ratio])</f>
        <v>-0.48920926949262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576</v>
      </c>
      <c r="AT633">
        <f>_xlfn.RANK.AVG(Table2[[#This Row],[6M Return vs Nifty Z-Score]],Table2[6M Return vs Nifty Z-Score])</f>
        <v>721</v>
      </c>
      <c r="AU633">
        <f>_xlfn.RANK.AVG(Table2[[#This Row],[Sharpe Ratio Z-Score]],Table2[Sharpe Ratio Z-Score])</f>
        <v>477</v>
      </c>
      <c r="AV633">
        <f>(Table2[[#This Row],[Rank 1Y]]+Table2[[#This Row],[Rank 6M]]+Table2[[#This Row],[Rank Sharpe]])/3</f>
        <v>591.33333333333337</v>
      </c>
    </row>
    <row r="634" spans="1:48" x14ac:dyDescent="0.3">
      <c r="A634" t="s">
        <v>1546</v>
      </c>
      <c r="B634" t="s">
        <v>1547</v>
      </c>
      <c r="C634" t="s">
        <v>10260</v>
      </c>
      <c r="D634" t="s">
        <v>391</v>
      </c>
      <c r="E634">
        <v>6294.7193248800004</v>
      </c>
      <c r="F634">
        <v>64.05</v>
      </c>
      <c r="G634">
        <v>-43.682570463052002</v>
      </c>
      <c r="H634">
        <f>(Table2[[#This Row],[1Y Return vs Nifty]]-AVERAGE(Table2[1Y Return vs Nifty]))/_xlfn.STDEV.P(Table2[1Y Return vs Nifty])</f>
        <v>-1.1401073420296881</v>
      </c>
      <c r="I634">
        <v>3.4979802417862098</v>
      </c>
      <c r="J634">
        <f>(Table2[[#This Row],[1M Return vs Nifty]]-AVERAGE(Table2[1M Return vs Nifty]))/_xlfn.STDEV.P(Table2[1M Return vs Nifty])</f>
        <v>0.14524260686705542</v>
      </c>
      <c r="K634">
        <v>-34.450960100248103</v>
      </c>
      <c r="L634">
        <f>(Table2[[#This Row],[6M Return vs Nifty]]-AVERAGE(Table2[6M Return vs Nifty]))/_xlfn.STDEV.P(Table2[6M Return vs Nifty])</f>
        <v>-1.3733764873728684</v>
      </c>
      <c r="M634">
        <v>0.92922100850951606</v>
      </c>
      <c r="N634">
        <f>(Table2[[#This Row],[1W Return vs Nifty]]-AVERAGE(Table2[1W Return vs Nifty]))/_xlfn.STDEV.P(Table2[1W Return vs Nifty])</f>
        <v>-5.3384307795808932E-2</v>
      </c>
      <c r="O634">
        <v>63.93</v>
      </c>
      <c r="P634">
        <v>65.146244412585503</v>
      </c>
      <c r="Q634">
        <v>69.718210999736399</v>
      </c>
      <c r="R634">
        <v>50.766329804964698</v>
      </c>
      <c r="S634" s="2">
        <f>(Table2[[#This Row],[Close Price]]-Table2[[#This Row],[20D EMA]])/Table2[[#This Row],[20D EMA]]</f>
        <v>1.8770530267479657E-3</v>
      </c>
      <c r="T634" s="2">
        <f>(Table2[[#This Row],[Close Price]]-Table2[[#This Row],[50D EMA]])/Table2[[#This Row],[50D EMA]]</f>
        <v>-1.6827438365329989E-2</v>
      </c>
      <c r="U634" s="2">
        <f>(Table2[[#This Row],[Close Price]]-Table2[[#This Row],[200D EMA]])/Table2[[#This Row],[200D EMA]]</f>
        <v>-8.1301727603966104E-2</v>
      </c>
      <c r="V634">
        <v>0.82423391807590396</v>
      </c>
      <c r="W634">
        <v>63.3</v>
      </c>
      <c r="X634">
        <v>64.69</v>
      </c>
      <c r="Y634">
        <v>63.72</v>
      </c>
      <c r="Z634">
        <v>66.099999999999994</v>
      </c>
      <c r="AA634">
        <v>63.81</v>
      </c>
      <c r="AB634">
        <v>65.680000000000007</v>
      </c>
      <c r="AC634" s="2">
        <f>(Table2[[#This Row],[Close Price]]/Table2[[#This Row],[Day Low]])-1</f>
        <v>1.1848341232227444E-2</v>
      </c>
      <c r="AD634" s="2">
        <f>(Table2[[#This Row],[Day High]]/Table2[[#This Row],[Close Price]])-1</f>
        <v>9.9921935987510313E-3</v>
      </c>
      <c r="AE634" s="2">
        <f>(Table2[[#This Row],[Close Price]]/Table2[[#This Row],[Current Week Low]])-1</f>
        <v>5.1789077212804902E-3</v>
      </c>
      <c r="AF634" s="2">
        <f>(Table2[[#This Row],[Current Week High]]/Table2[[#This Row],[Close Price]])-1</f>
        <v>3.2006245120999255E-2</v>
      </c>
      <c r="AG634" s="2">
        <f>(Table2[[#This Row],[Close Price]]/Table2[[#This Row],[Current Month Low]])-1</f>
        <v>3.761165961448043E-3</v>
      </c>
      <c r="AH634" s="2">
        <f>(Table2[[#This Row],[Current Month High]]/Table2[[#This Row],[Close Price]])-1</f>
        <v>2.5448868071819009E-2</v>
      </c>
      <c r="AI634">
        <v>53.005464480874302</v>
      </c>
      <c r="AJ634">
        <v>8.0101180438448605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-0.18</v>
      </c>
      <c r="AM634" t="s">
        <v>10295</v>
      </c>
      <c r="AN634">
        <v>0.34</v>
      </c>
      <c r="AO634" t="s">
        <v>10296</v>
      </c>
      <c r="AP634">
        <v>4.7456245032635E-2</v>
      </c>
      <c r="AQ634">
        <f>(Table2[[#This Row],[Sharpe Ratio]]-AVERAGE(Table2[Sharpe Ratio]))/_xlfn.STDEV.P(Table2[Sharpe Ratio])</f>
        <v>-9.8361776382620988E-2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706</v>
      </c>
      <c r="AT634">
        <f>_xlfn.RANK.AVG(Table2[[#This Row],[6M Return vs Nifty Z-Score]],Table2[6M Return vs Nifty Z-Score])</f>
        <v>703</v>
      </c>
      <c r="AU634">
        <f>_xlfn.RANK.AVG(Table2[[#This Row],[Sharpe Ratio Z-Score]],Table2[Sharpe Ratio Z-Score])</f>
        <v>365</v>
      </c>
      <c r="AV634">
        <f>(Table2[[#This Row],[Rank 1Y]]+Table2[[#This Row],[Rank 6M]]+Table2[[#This Row],[Rank Sharpe]])/3</f>
        <v>591.33333333333337</v>
      </c>
    </row>
    <row r="635" spans="1:48" x14ac:dyDescent="0.3">
      <c r="A635" t="s">
        <v>242</v>
      </c>
      <c r="B635" t="s">
        <v>243</v>
      </c>
      <c r="C635" t="s">
        <v>10252</v>
      </c>
      <c r="D635" t="s">
        <v>24</v>
      </c>
      <c r="E635">
        <v>110567.269834925</v>
      </c>
      <c r="F635">
        <v>1419.85</v>
      </c>
      <c r="G635">
        <v>-24.932479073567599</v>
      </c>
      <c r="H635">
        <f>(Table2[[#This Row],[1Y Return vs Nifty]]-AVERAGE(Table2[1Y Return vs Nifty]))/_xlfn.STDEV.P(Table2[1Y Return vs Nifty])</f>
        <v>-0.87690114697852761</v>
      </c>
      <c r="I635">
        <v>-6.1324282515737796</v>
      </c>
      <c r="J635">
        <f>(Table2[[#This Row],[1M Return vs Nifty]]-AVERAGE(Table2[1M Return vs Nifty]))/_xlfn.STDEV.P(Table2[1M Return vs Nifty])</f>
        <v>-0.8067501888343811</v>
      </c>
      <c r="K635">
        <v>-23.1418952462855</v>
      </c>
      <c r="L635">
        <f>(Table2[[#This Row],[6M Return vs Nifty]]-AVERAGE(Table2[6M Return vs Nifty]))/_xlfn.STDEV.P(Table2[6M Return vs Nifty])</f>
        <v>-0.98501308418443412</v>
      </c>
      <c r="M635">
        <v>0.62662413345588197</v>
      </c>
      <c r="N635">
        <f>(Table2[[#This Row],[1W Return vs Nifty]]-AVERAGE(Table2[1W Return vs Nifty]))/_xlfn.STDEV.P(Table2[1W Return vs Nifty])</f>
        <v>-0.11803689860956948</v>
      </c>
      <c r="O635">
        <v>1429.1</v>
      </c>
      <c r="P635">
        <v>1448.8553141126699</v>
      </c>
      <c r="Q635">
        <v>1454.95973855531</v>
      </c>
      <c r="R635">
        <v>47.774759602175699</v>
      </c>
      <c r="S635" s="2">
        <f>(Table2[[#This Row],[Close Price]]-Table2[[#This Row],[20D EMA]])/Table2[[#This Row],[20D EMA]]</f>
        <v>-6.4726051360996439E-3</v>
      </c>
      <c r="T635" s="2">
        <f>(Table2[[#This Row],[Close Price]]-Table2[[#This Row],[50D EMA]])/Table2[[#This Row],[50D EMA]]</f>
        <v>-2.0019469045764515E-2</v>
      </c>
      <c r="U635" s="2">
        <f>(Table2[[#This Row],[Close Price]]-Table2[[#This Row],[200D EMA]])/Table2[[#This Row],[200D EMA]]</f>
        <v>-2.4131072238584402E-2</v>
      </c>
      <c r="V635">
        <v>0.94484478958678797</v>
      </c>
      <c r="W635">
        <v>1392.7</v>
      </c>
      <c r="X635">
        <v>1413.95</v>
      </c>
      <c r="Y635">
        <v>1406.45</v>
      </c>
      <c r="Z635">
        <v>1444.95</v>
      </c>
      <c r="AA635">
        <v>1416.8</v>
      </c>
      <c r="AB635">
        <v>1440</v>
      </c>
      <c r="AC635" s="2">
        <f>(Table2[[#This Row],[Close Price]]/Table2[[#This Row],[Day Low]])-1</f>
        <v>1.9494507072592704E-2</v>
      </c>
      <c r="AD635" s="2">
        <f>(Table2[[#This Row],[Day High]]/Table2[[#This Row],[Close Price]])-1</f>
        <v>-4.1553685248441052E-3</v>
      </c>
      <c r="AE635" s="2">
        <f>(Table2[[#This Row],[Close Price]]/Table2[[#This Row],[Current Week Low]])-1</f>
        <v>9.5275338618505678E-3</v>
      </c>
      <c r="AF635" s="2">
        <f>(Table2[[#This Row],[Current Week High]]/Table2[[#This Row],[Close Price]])-1</f>
        <v>1.7677923724337186E-2</v>
      </c>
      <c r="AG635" s="2">
        <f>(Table2[[#This Row],[Close Price]]/Table2[[#This Row],[Current Month Low]])-1</f>
        <v>2.1527385657820197E-3</v>
      </c>
      <c r="AH635" s="2">
        <f>(Table2[[#This Row],[Current Month High]]/Table2[[#This Row],[Close Price]])-1</f>
        <v>1.4191639961967928E-2</v>
      </c>
      <c r="AI635">
        <v>19.343592633024599</v>
      </c>
      <c r="AJ635">
        <v>4.8594955873121304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-7.0000000000000007E-2</v>
      </c>
      <c r="AM635" t="s">
        <v>10295</v>
      </c>
      <c r="AN635">
        <v>-1.68</v>
      </c>
      <c r="AO635" t="s">
        <v>10295</v>
      </c>
      <c r="AP635">
        <v>3.866875700638E-3</v>
      </c>
      <c r="AQ635">
        <f>(Table2[[#This Row],[Sharpe Ratio]]-AVERAGE(Table2[Sharpe Ratio]))/_xlfn.STDEV.P(Table2[Sharpe Ratio])</f>
        <v>-0.60229513147423863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637</v>
      </c>
      <c r="AT635">
        <f>_xlfn.RANK.AVG(Table2[[#This Row],[6M Return vs Nifty Z-Score]],Table2[6M Return vs Nifty Z-Score])</f>
        <v>638</v>
      </c>
      <c r="AU635">
        <f>_xlfn.RANK.AVG(Table2[[#This Row],[Sharpe Ratio Z-Score]],Table2[Sharpe Ratio Z-Score])</f>
        <v>500</v>
      </c>
      <c r="AV635">
        <f>(Table2[[#This Row],[Rank 1Y]]+Table2[[#This Row],[Rank 6M]]+Table2[[#This Row],[Rank Sharpe]])/3</f>
        <v>591.66666666666663</v>
      </c>
    </row>
    <row r="636" spans="1:48" x14ac:dyDescent="0.3">
      <c r="A636" t="s">
        <v>1297</v>
      </c>
      <c r="B636" t="s">
        <v>1298</v>
      </c>
      <c r="C636" t="s">
        <v>10252</v>
      </c>
      <c r="D636" t="s">
        <v>24</v>
      </c>
      <c r="E636">
        <v>8723.5288639979899</v>
      </c>
      <c r="F636">
        <v>45.11</v>
      </c>
      <c r="G636">
        <v>-35.887042127811199</v>
      </c>
      <c r="H636">
        <f>(Table2[[#This Row],[1Y Return vs Nifty]]-AVERAGE(Table2[1Y Return vs Nifty]))/_xlfn.STDEV.P(Table2[1Y Return vs Nifty])</f>
        <v>-1.0306768699903375</v>
      </c>
      <c r="I636">
        <v>-5.5359701452590802</v>
      </c>
      <c r="J636">
        <f>(Table2[[#This Row],[1M Return vs Nifty]]-AVERAGE(Table2[1M Return vs Nifty]))/_xlfn.STDEV.P(Table2[1M Return vs Nifty])</f>
        <v>-0.74778863797796413</v>
      </c>
      <c r="K636">
        <v>-33.697912485003499</v>
      </c>
      <c r="L636">
        <f>(Table2[[#This Row],[6M Return vs Nifty]]-AVERAGE(Table2[6M Return vs Nifty]))/_xlfn.STDEV.P(Table2[6M Return vs Nifty])</f>
        <v>-1.3475161586546318</v>
      </c>
      <c r="M636">
        <v>-1.4441287960549001</v>
      </c>
      <c r="N636">
        <f>(Table2[[#This Row],[1W Return vs Nifty]]-AVERAGE(Table2[1W Return vs Nifty]))/_xlfn.STDEV.P(Table2[1W Return vs Nifty])</f>
        <v>-0.56047220731633296</v>
      </c>
      <c r="O636">
        <v>44.8</v>
      </c>
      <c r="P636">
        <v>46.6746353137653</v>
      </c>
      <c r="Q636">
        <v>49.025638324056899</v>
      </c>
      <c r="R636">
        <v>57.0871061188613</v>
      </c>
      <c r="S636" s="2">
        <f>(Table2[[#This Row],[Close Price]]-Table2[[#This Row],[20D EMA]])/Table2[[#This Row],[20D EMA]]</f>
        <v>6.919642857142908E-3</v>
      </c>
      <c r="T636" s="2">
        <f>(Table2[[#This Row],[Close Price]]-Table2[[#This Row],[50D EMA]])/Table2[[#This Row],[50D EMA]]</f>
        <v>-3.3522175443840223E-2</v>
      </c>
      <c r="U636" s="2">
        <f>(Table2[[#This Row],[Close Price]]-Table2[[#This Row],[200D EMA]])/Table2[[#This Row],[200D EMA]]</f>
        <v>-7.9869196157625444E-2</v>
      </c>
      <c r="V636">
        <v>1.01755028502084</v>
      </c>
      <c r="W636">
        <v>44.21</v>
      </c>
      <c r="X636">
        <v>44.7</v>
      </c>
      <c r="Y636">
        <v>43.4</v>
      </c>
      <c r="Z636">
        <v>46.23</v>
      </c>
      <c r="AA636">
        <v>44.81</v>
      </c>
      <c r="AB636">
        <v>45.7</v>
      </c>
      <c r="AC636" s="2">
        <f>(Table2[[#This Row],[Close Price]]/Table2[[#This Row],[Day Low]])-1</f>
        <v>2.0357385206966727E-2</v>
      </c>
      <c r="AD636" s="2">
        <f>(Table2[[#This Row],[Day High]]/Table2[[#This Row],[Close Price]])-1</f>
        <v>-9.0888938151185705E-3</v>
      </c>
      <c r="AE636" s="2">
        <f>(Table2[[#This Row],[Close Price]]/Table2[[#This Row],[Current Week Low]])-1</f>
        <v>3.9400921658986121E-2</v>
      </c>
      <c r="AF636" s="2">
        <f>(Table2[[#This Row],[Current Week High]]/Table2[[#This Row],[Close Price]])-1</f>
        <v>2.4828197738860469E-2</v>
      </c>
      <c r="AG636" s="2">
        <f>(Table2[[#This Row],[Close Price]]/Table2[[#This Row],[Current Month Low]])-1</f>
        <v>6.6949341664805928E-3</v>
      </c>
      <c r="AH636" s="2">
        <f>(Table2[[#This Row],[Current Month High]]/Table2[[#This Row],[Close Price]])-1</f>
        <v>1.3079139880292745E-2</v>
      </c>
      <c r="AI636">
        <v>39.658612281090598</v>
      </c>
      <c r="AJ636">
        <v>12.775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-0.21</v>
      </c>
      <c r="AM636" t="s">
        <v>10295</v>
      </c>
      <c r="AN636">
        <v>2.73</v>
      </c>
      <c r="AO636" t="s">
        <v>10296</v>
      </c>
      <c r="AP636">
        <v>3.8002740895528998E-2</v>
      </c>
      <c r="AQ636">
        <f>(Table2[[#This Row],[Sharpe Ratio]]-AVERAGE(Table2[Sharpe Ratio]))/_xlfn.STDEV.P(Table2[Sharpe Ratio])</f>
        <v>-0.20765301253013099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683</v>
      </c>
      <c r="AT636">
        <f>_xlfn.RANK.AVG(Table2[[#This Row],[6M Return vs Nifty Z-Score]],Table2[6M Return vs Nifty Z-Score])</f>
        <v>702</v>
      </c>
      <c r="AU636">
        <f>_xlfn.RANK.AVG(Table2[[#This Row],[Sharpe Ratio Z-Score]],Table2[Sharpe Ratio Z-Score])</f>
        <v>392</v>
      </c>
      <c r="AV636">
        <f>(Table2[[#This Row],[Rank 1Y]]+Table2[[#This Row],[Rank 6M]]+Table2[[#This Row],[Rank Sharpe]])/3</f>
        <v>592.33333333333337</v>
      </c>
    </row>
    <row r="637" spans="1:48" x14ac:dyDescent="0.3">
      <c r="A637" t="s">
        <v>437</v>
      </c>
      <c r="B637" t="s">
        <v>438</v>
      </c>
      <c r="C637" t="s">
        <v>10254</v>
      </c>
      <c r="D637" t="s">
        <v>186</v>
      </c>
      <c r="E637">
        <v>54573.151666879901</v>
      </c>
      <c r="F637">
        <v>16812.05</v>
      </c>
      <c r="G637">
        <v>-18.1759268308477</v>
      </c>
      <c r="H637">
        <f>(Table2[[#This Row],[1Y Return vs Nifty]]-AVERAGE(Table2[1Y Return vs Nifty]))/_xlfn.STDEV.P(Table2[1Y Return vs Nifty])</f>
        <v>-0.78205540086829528</v>
      </c>
      <c r="I637">
        <v>-2.62341077011784</v>
      </c>
      <c r="J637">
        <f>(Table2[[#This Row],[1M Return vs Nifty]]-AVERAGE(Table2[1M Return vs Nifty]))/_xlfn.STDEV.P(Table2[1M Return vs Nifty])</f>
        <v>-0.45987400340157053</v>
      </c>
      <c r="K637">
        <v>-16.518186706517799</v>
      </c>
      <c r="L637">
        <f>(Table2[[#This Row],[6M Return vs Nifty]]-AVERAGE(Table2[6M Return vs Nifty]))/_xlfn.STDEV.P(Table2[6M Return vs Nifty])</f>
        <v>-0.75754900793668578</v>
      </c>
      <c r="M637">
        <v>-4.0353539060841701</v>
      </c>
      <c r="N637">
        <f>(Table2[[#This Row],[1W Return vs Nifty]]-AVERAGE(Table2[1W Return vs Nifty]))/_xlfn.STDEV.P(Table2[1W Return vs Nifty])</f>
        <v>-1.1141111591904069</v>
      </c>
      <c r="O637">
        <v>16893.919999999998</v>
      </c>
      <c r="P637">
        <v>16650.6335967589</v>
      </c>
      <c r="Q637">
        <v>16381.3230159904</v>
      </c>
      <c r="R637">
        <v>43.19348298968</v>
      </c>
      <c r="S637" s="2">
        <f>(Table2[[#This Row],[Close Price]]-Table2[[#This Row],[20D EMA]])/Table2[[#This Row],[20D EMA]]</f>
        <v>-4.8461221551894997E-3</v>
      </c>
      <c r="T637" s="2">
        <f>(Table2[[#This Row],[Close Price]]-Table2[[#This Row],[50D EMA]])/Table2[[#This Row],[50D EMA]]</f>
        <v>9.6943099674308645E-3</v>
      </c>
      <c r="U637" s="2">
        <f>(Table2[[#This Row],[Close Price]]-Table2[[#This Row],[200D EMA]])/Table2[[#This Row],[200D EMA]]</f>
        <v>2.6293784915244728E-2</v>
      </c>
      <c r="V637">
        <v>0.92352913288768701</v>
      </c>
      <c r="W637">
        <v>16708</v>
      </c>
      <c r="X637">
        <v>16961.400000000001</v>
      </c>
      <c r="Y637">
        <v>16718</v>
      </c>
      <c r="Z637">
        <v>17523.650000000001</v>
      </c>
      <c r="AA637">
        <v>16718</v>
      </c>
      <c r="AB637">
        <v>17009.95</v>
      </c>
      <c r="AC637" s="2">
        <f>(Table2[[#This Row],[Close Price]]/Table2[[#This Row],[Day Low]])-1</f>
        <v>6.2275556619582062E-3</v>
      </c>
      <c r="AD637" s="2">
        <f>(Table2[[#This Row],[Day High]]/Table2[[#This Row],[Close Price]])-1</f>
        <v>8.8835091496874963E-3</v>
      </c>
      <c r="AE637" s="2">
        <f>(Table2[[#This Row],[Close Price]]/Table2[[#This Row],[Current Week Low]])-1</f>
        <v>5.6256729273835848E-3</v>
      </c>
      <c r="AF637" s="2">
        <f>(Table2[[#This Row],[Current Week High]]/Table2[[#This Row],[Close Price]])-1</f>
        <v>4.2326783467810492E-2</v>
      </c>
      <c r="AG637" s="2">
        <f>(Table2[[#This Row],[Close Price]]/Table2[[#This Row],[Current Month Low]])-1</f>
        <v>5.6256729273835848E-3</v>
      </c>
      <c r="AH637" s="2">
        <f>(Table2[[#This Row],[Current Month High]]/Table2[[#This Row],[Close Price]])-1</f>
        <v>1.1771318786227836E-2</v>
      </c>
      <c r="AI637">
        <v>14.501205980234401</v>
      </c>
      <c r="AJ637">
        <v>10.9299893438377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-0.05</v>
      </c>
      <c r="AM637" t="s">
        <v>10295</v>
      </c>
      <c r="AN637">
        <v>-0.08</v>
      </c>
      <c r="AO637" t="s">
        <v>10295</v>
      </c>
      <c r="AP637">
        <v>-2.4908583120930999E-2</v>
      </c>
      <c r="AQ637">
        <f>(Table2[[#This Row],[Sharpe Ratio]]-AVERAGE(Table2[Sharpe Ratio]))/_xlfn.STDEV.P(Table2[Sharpe Ratio])</f>
        <v>-0.93496600353499759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-4.0485555749319566</v>
      </c>
      <c r="AS637">
        <f>_xlfn.RANK.AVG(Table2[[#This Row],[1Y Return vs Nifty Z-Score]],Table2[1Y Return vs Nifty Z-Score])</f>
        <v>604</v>
      </c>
      <c r="AT637">
        <f>_xlfn.RANK.AVG(Table2[[#This Row],[6M Return vs Nifty Z-Score]],Table2[6M Return vs Nifty Z-Score])</f>
        <v>572</v>
      </c>
      <c r="AU637">
        <f>_xlfn.RANK.AVG(Table2[[#This Row],[Sharpe Ratio Z-Score]],Table2[Sharpe Ratio Z-Score])</f>
        <v>603</v>
      </c>
      <c r="AV637">
        <f>(Table2[[#This Row],[Rank 1Y]]+Table2[[#This Row],[Rank 6M]]+Table2[[#This Row],[Rank Sharpe]])/3</f>
        <v>593</v>
      </c>
    </row>
    <row r="638" spans="1:48" x14ac:dyDescent="0.3">
      <c r="A638" t="s">
        <v>22</v>
      </c>
      <c r="B638" t="s">
        <v>23</v>
      </c>
      <c r="C638" t="s">
        <v>10252</v>
      </c>
      <c r="D638" t="s">
        <v>24</v>
      </c>
      <c r="E638">
        <v>1248352.83691891</v>
      </c>
      <c r="F638">
        <v>1638.8</v>
      </c>
      <c r="G638">
        <v>-28.153772528327199</v>
      </c>
      <c r="H638">
        <f>(Table2[[#This Row],[1Y Return vs Nifty]]-AVERAGE(Table2[1Y Return vs Nifty]))/_xlfn.STDEV.P(Table2[1Y Return vs Nifty])</f>
        <v>-0.92212036088838567</v>
      </c>
      <c r="I638">
        <v>-7.4880416550545599</v>
      </c>
      <c r="J638">
        <f>(Table2[[#This Row],[1M Return vs Nifty]]-AVERAGE(Table2[1M Return vs Nifty]))/_xlfn.STDEV.P(Table2[1M Return vs Nifty])</f>
        <v>-0.94075636258701156</v>
      </c>
      <c r="K638">
        <v>-3.51065563172887</v>
      </c>
      <c r="L638">
        <f>(Table2[[#This Row],[6M Return vs Nifty]]-AVERAGE(Table2[6M Return vs Nifty]))/_xlfn.STDEV.P(Table2[6M Return vs Nifty])</f>
        <v>-0.3108587554252869</v>
      </c>
      <c r="M638">
        <v>-1.5328481438494399</v>
      </c>
      <c r="N638">
        <f>(Table2[[#This Row],[1W Return vs Nifty]]-AVERAGE(Table2[1W Return vs Nifty]))/_xlfn.STDEV.P(Table2[1W Return vs Nifty])</f>
        <v>-0.5794279076658736</v>
      </c>
      <c r="O638">
        <v>1626.36</v>
      </c>
      <c r="P638">
        <v>1606.24878927788</v>
      </c>
      <c r="Q638">
        <v>1559.31615209693</v>
      </c>
      <c r="R638">
        <v>58.514886810136503</v>
      </c>
      <c r="S638" s="2">
        <f>(Table2[[#This Row],[Close Price]]-Table2[[#This Row],[20D EMA]])/Table2[[#This Row],[20D EMA]]</f>
        <v>7.6489830049927786E-3</v>
      </c>
      <c r="T638" s="2">
        <f>(Table2[[#This Row],[Close Price]]-Table2[[#This Row],[50D EMA]])/Table2[[#This Row],[50D EMA]]</f>
        <v>2.0265360471807128E-2</v>
      </c>
      <c r="U638" s="2">
        <f>(Table2[[#This Row],[Close Price]]-Table2[[#This Row],[200D EMA]])/Table2[[#This Row],[200D EMA]]</f>
        <v>5.0973529515603411E-2</v>
      </c>
      <c r="V638">
        <v>0.98737691954727902</v>
      </c>
      <c r="W638">
        <v>1631</v>
      </c>
      <c r="X638">
        <v>1666.35</v>
      </c>
      <c r="Y638">
        <v>1598.3</v>
      </c>
      <c r="Z638">
        <v>1650.05</v>
      </c>
      <c r="AA638">
        <v>1617.95</v>
      </c>
      <c r="AB638">
        <v>1650.05</v>
      </c>
      <c r="AC638" s="2">
        <f>(Table2[[#This Row],[Close Price]]/Table2[[#This Row],[Day Low]])-1</f>
        <v>4.7823421213979422E-3</v>
      </c>
      <c r="AD638" s="2">
        <f>(Table2[[#This Row],[Day High]]/Table2[[#This Row],[Close Price]])-1</f>
        <v>1.6811081278984563E-2</v>
      </c>
      <c r="AE638" s="2">
        <f>(Table2[[#This Row],[Close Price]]/Table2[[#This Row],[Current Week Low]])-1</f>
        <v>2.533942313708315E-2</v>
      </c>
      <c r="AF638" s="2">
        <f>(Table2[[#This Row],[Current Week High]]/Table2[[#This Row],[Close Price]])-1</f>
        <v>6.8647791066633879E-3</v>
      </c>
      <c r="AG638" s="2">
        <f>(Table2[[#This Row],[Close Price]]/Table2[[#This Row],[Current Month Low]])-1</f>
        <v>1.2886677585833839E-2</v>
      </c>
      <c r="AH638" s="2">
        <f>(Table2[[#This Row],[Current Month High]]/Table2[[#This Row],[Close Price]])-1</f>
        <v>6.8647791066633879E-3</v>
      </c>
      <c r="AI638">
        <v>9.4703441542592195</v>
      </c>
      <c r="AJ638">
        <v>20.186278464302699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0.04</v>
      </c>
      <c r="AM638" t="s">
        <v>10296</v>
      </c>
      <c r="AN638">
        <v>1.03</v>
      </c>
      <c r="AO638" t="s">
        <v>10296</v>
      </c>
      <c r="AP638">
        <v>-9.1706591435839993E-2</v>
      </c>
      <c r="AQ638">
        <f>(Table2[[#This Row],[Sharpe Ratio]]-AVERAGE(Table2[Sharpe Ratio]))/_xlfn.STDEV.P(Table2[Sharpe Ratio])</f>
        <v>-1.707212653565336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-4.4603760401318935</v>
      </c>
      <c r="AS638">
        <f>_xlfn.RANK.AVG(Table2[[#This Row],[1Y Return vs Nifty Z-Score]],Table2[1Y Return vs Nifty Z-Score])</f>
        <v>650</v>
      </c>
      <c r="AT638">
        <f>_xlfn.RANK.AVG(Table2[[#This Row],[6M Return vs Nifty Z-Score]],Table2[6M Return vs Nifty Z-Score])</f>
        <v>424</v>
      </c>
      <c r="AU638">
        <f>_xlfn.RANK.AVG(Table2[[#This Row],[Sharpe Ratio Z-Score]],Table2[Sharpe Ratio Z-Score])</f>
        <v>706</v>
      </c>
      <c r="AV638">
        <f>(Table2[[#This Row],[Rank 1Y]]+Table2[[#This Row],[Rank 6M]]+Table2[[#This Row],[Rank Sharpe]])/3</f>
        <v>593.33333333333337</v>
      </c>
    </row>
    <row r="639" spans="1:48" x14ac:dyDescent="0.3">
      <c r="A639" t="s">
        <v>1847</v>
      </c>
      <c r="B639" t="s">
        <v>1848</v>
      </c>
      <c r="C639" t="s">
        <v>10252</v>
      </c>
      <c r="D639" t="s">
        <v>24</v>
      </c>
      <c r="E639">
        <v>3908.92264634499</v>
      </c>
      <c r="F639">
        <v>124.79</v>
      </c>
      <c r="G639">
        <v>-24.956737170926999</v>
      </c>
      <c r="H639">
        <f>(Table2[[#This Row],[1Y Return vs Nifty]]-AVERAGE(Table2[1Y Return vs Nifty]))/_xlfn.STDEV.P(Table2[1Y Return vs Nifty])</f>
        <v>-0.87724167233237882</v>
      </c>
      <c r="I639">
        <v>-12.1413905094595</v>
      </c>
      <c r="J639">
        <f>(Table2[[#This Row],[1M Return vs Nifty]]-AVERAGE(Table2[1M Return vs Nifty]))/_xlfn.STDEV.P(Table2[1M Return vs Nifty])</f>
        <v>-1.4007529025399552</v>
      </c>
      <c r="K639">
        <v>-24.283179998101101</v>
      </c>
      <c r="L639">
        <f>(Table2[[#This Row],[6M Return vs Nifty]]-AVERAGE(Table2[6M Return vs Nifty]))/_xlfn.STDEV.P(Table2[6M Return vs Nifty])</f>
        <v>-1.0242058234556097</v>
      </c>
      <c r="M639">
        <v>-5.9758542524887899</v>
      </c>
      <c r="N639">
        <f>(Table2[[#This Row],[1W Return vs Nifty]]-AVERAGE(Table2[1W Return vs Nifty]))/_xlfn.STDEV.P(Table2[1W Return vs Nifty])</f>
        <v>-1.528716811835767</v>
      </c>
      <c r="O639">
        <v>130.71</v>
      </c>
      <c r="P639">
        <v>132.32547123369301</v>
      </c>
      <c r="Q639">
        <v>129.03511927814</v>
      </c>
      <c r="R639">
        <v>32.348699787426703</v>
      </c>
      <c r="S639" s="2">
        <f>(Table2[[#This Row],[Close Price]]-Table2[[#This Row],[20D EMA]])/Table2[[#This Row],[20D EMA]]</f>
        <v>-4.5291102440517185E-2</v>
      </c>
      <c r="T639" s="2">
        <f>(Table2[[#This Row],[Close Price]]-Table2[[#This Row],[50D EMA]])/Table2[[#This Row],[50D EMA]]</f>
        <v>-5.6946490826282455E-2</v>
      </c>
      <c r="U639" s="2">
        <f>(Table2[[#This Row],[Close Price]]-Table2[[#This Row],[200D EMA]])/Table2[[#This Row],[200D EMA]]</f>
        <v>-3.2898944891037632E-2</v>
      </c>
      <c r="V639">
        <v>0.97946549885738099</v>
      </c>
      <c r="W639">
        <v>123.48</v>
      </c>
      <c r="X639">
        <v>124.69</v>
      </c>
      <c r="Y639">
        <v>124.42</v>
      </c>
      <c r="Z639">
        <v>128.4</v>
      </c>
      <c r="AA639">
        <v>124.42</v>
      </c>
      <c r="AB639">
        <v>127.1</v>
      </c>
      <c r="AC639" s="2">
        <f>(Table2[[#This Row],[Close Price]]/Table2[[#This Row],[Day Low]])-1</f>
        <v>1.0609005506964753E-2</v>
      </c>
      <c r="AD639" s="2">
        <f>(Table2[[#This Row],[Day High]]/Table2[[#This Row],[Close Price]])-1</f>
        <v>-8.0134626171979306E-4</v>
      </c>
      <c r="AE639" s="2">
        <f>(Table2[[#This Row],[Close Price]]/Table2[[#This Row],[Current Week Low]])-1</f>
        <v>2.973798424690699E-3</v>
      </c>
      <c r="AF639" s="2">
        <f>(Table2[[#This Row],[Current Week High]]/Table2[[#This Row],[Close Price]])-1</f>
        <v>2.8928600048080844E-2</v>
      </c>
      <c r="AG639" s="2">
        <f>(Table2[[#This Row],[Close Price]]/Table2[[#This Row],[Current Month Low]])-1</f>
        <v>2.973798424690699E-3</v>
      </c>
      <c r="AH639" s="2">
        <f>(Table2[[#This Row],[Current Month High]]/Table2[[#This Row],[Close Price]])-1</f>
        <v>1.8511098645724644E-2</v>
      </c>
      <c r="AI639">
        <v>30.9800464780831</v>
      </c>
      <c r="AJ639">
        <v>13.548680618744299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</v>
      </c>
      <c r="AM639" t="s">
        <v>10295</v>
      </c>
      <c r="AN639">
        <v>-9.25</v>
      </c>
      <c r="AO639" t="s">
        <v>10295</v>
      </c>
      <c r="AP639">
        <v>5.9809640165140003E-3</v>
      </c>
      <c r="AQ639">
        <f>(Table2[[#This Row],[Sharpe Ratio]]-AVERAGE(Table2[Sharpe Ratio]))/_xlfn.STDEV.P(Table2[Sharpe Ratio])</f>
        <v>-0.57785431862684211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638</v>
      </c>
      <c r="AT639">
        <f>_xlfn.RANK.AVG(Table2[[#This Row],[6M Return vs Nifty Z-Score]],Table2[6M Return vs Nifty Z-Score])</f>
        <v>647</v>
      </c>
      <c r="AU639">
        <f>_xlfn.RANK.AVG(Table2[[#This Row],[Sharpe Ratio Z-Score]],Table2[Sharpe Ratio Z-Score])</f>
        <v>495</v>
      </c>
      <c r="AV639">
        <f>(Table2[[#This Row],[Rank 1Y]]+Table2[[#This Row],[Rank 6M]]+Table2[[#This Row],[Rank Sharpe]])/3</f>
        <v>593.33333333333337</v>
      </c>
    </row>
    <row r="640" spans="1:48" x14ac:dyDescent="0.3">
      <c r="A640" t="s">
        <v>2010</v>
      </c>
      <c r="B640" t="s">
        <v>2011</v>
      </c>
      <c r="C640" t="s">
        <v>10262</v>
      </c>
      <c r="D640" t="s">
        <v>92</v>
      </c>
      <c r="E640">
        <v>3165.9155120999999</v>
      </c>
      <c r="F640">
        <v>736.5</v>
      </c>
      <c r="G640">
        <v>-62.949183919835598</v>
      </c>
      <c r="H640">
        <f>(Table2[[#This Row],[1Y Return vs Nifty]]-AVERAGE(Table2[1Y Return vs Nifty]))/_xlfn.STDEV.P(Table2[1Y Return vs Nifty])</f>
        <v>-1.4105642648330359</v>
      </c>
      <c r="I640">
        <v>-8.7308379907038791</v>
      </c>
      <c r="J640">
        <f>(Table2[[#This Row],[1M Return vs Nifty]]-AVERAGE(Table2[1M Return vs Nifty]))/_xlfn.STDEV.P(Table2[1M Return vs Nifty])</f>
        <v>-1.0636102538708598</v>
      </c>
      <c r="K640">
        <v>-11.706500566427801</v>
      </c>
      <c r="L640">
        <f>(Table2[[#This Row],[6M Return vs Nifty]]-AVERAGE(Table2[6M Return vs Nifty]))/_xlfn.STDEV.P(Table2[6M Return vs Nifty])</f>
        <v>-0.59231140177111474</v>
      </c>
      <c r="M640">
        <v>-8.4831258973509804</v>
      </c>
      <c r="N640">
        <f>(Table2[[#This Row],[1W Return vs Nifty]]-AVERAGE(Table2[1W Return vs Nifty]))/_xlfn.STDEV.P(Table2[1W Return vs Nifty])</f>
        <v>-2.0644183377867131</v>
      </c>
      <c r="O640">
        <v>791.41</v>
      </c>
      <c r="P640">
        <v>771.986567582568</v>
      </c>
      <c r="Q640">
        <v>804.24860512695705</v>
      </c>
      <c r="R640">
        <v>34.466352698376603</v>
      </c>
      <c r="S640" s="2">
        <f>(Table2[[#This Row],[Close Price]]-Table2[[#This Row],[20D EMA]])/Table2[[#This Row],[20D EMA]]</f>
        <v>-6.9382494535070283E-2</v>
      </c>
      <c r="T640" s="2">
        <f>(Table2[[#This Row],[Close Price]]-Table2[[#This Row],[50D EMA]])/Table2[[#This Row],[50D EMA]]</f>
        <v>-4.5967856272023183E-2</v>
      </c>
      <c r="U640" s="2">
        <f>(Table2[[#This Row],[Close Price]]-Table2[[#This Row],[200D EMA]])/Table2[[#This Row],[200D EMA]]</f>
        <v>-8.4238386855843395E-2</v>
      </c>
      <c r="V640">
        <v>1.2586306885330101</v>
      </c>
      <c r="W640">
        <v>725.6</v>
      </c>
      <c r="X640">
        <v>739.8</v>
      </c>
      <c r="Y640">
        <v>733</v>
      </c>
      <c r="Z640">
        <v>864.4</v>
      </c>
      <c r="AA640">
        <v>733</v>
      </c>
      <c r="AB640">
        <v>757.95</v>
      </c>
      <c r="AC640" s="2">
        <f>(Table2[[#This Row],[Close Price]]/Table2[[#This Row],[Day Low]])-1</f>
        <v>1.5022050716648305E-2</v>
      </c>
      <c r="AD640" s="2">
        <f>(Table2[[#This Row],[Day High]]/Table2[[#This Row],[Close Price]])-1</f>
        <v>4.4806517311608562E-3</v>
      </c>
      <c r="AE640" s="2">
        <f>(Table2[[#This Row],[Close Price]]/Table2[[#This Row],[Current Week Low]])-1</f>
        <v>4.7748976807640009E-3</v>
      </c>
      <c r="AF640" s="2">
        <f>(Table2[[#This Row],[Current Week High]]/Table2[[#This Row],[Close Price]])-1</f>
        <v>0.17365919891378145</v>
      </c>
      <c r="AG640" s="2">
        <f>(Table2[[#This Row],[Close Price]]/Table2[[#This Row],[Current Month Low]])-1</f>
        <v>4.7748976807640009E-3</v>
      </c>
      <c r="AH640" s="2">
        <f>(Table2[[#This Row],[Current Month High]]/Table2[[#This Row],[Close Price]])-1</f>
        <v>2.9124236252545899E-2</v>
      </c>
      <c r="AI640">
        <v>58.7780040733197</v>
      </c>
      <c r="AJ640">
        <v>19.0206851971557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10295</v>
      </c>
      <c r="AN640">
        <v>-10.75</v>
      </c>
      <c r="AO640" t="s">
        <v>10295</v>
      </c>
      <c r="AQ640">
        <f>(Table2[[#This Row],[Sharpe Ratio]]-AVERAGE(Table2[Sharpe Ratio]))/_xlfn.STDEV.P(Table2[Sharpe Ratio])</f>
        <v>-0.64699978481994191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729</v>
      </c>
      <c r="AT640">
        <f>_xlfn.RANK.AVG(Table2[[#This Row],[6M Return vs Nifty Z-Score]],Table2[6M Return vs Nifty Z-Score])</f>
        <v>520</v>
      </c>
      <c r="AU640">
        <f>_xlfn.RANK.AVG(Table2[[#This Row],[Sharpe Ratio Z-Score]],Table2[Sharpe Ratio Z-Score])</f>
        <v>534.5</v>
      </c>
      <c r="AV640">
        <f>(Table2[[#This Row],[Rank 1Y]]+Table2[[#This Row],[Rank 6M]]+Table2[[#This Row],[Rank Sharpe]])/3</f>
        <v>594.5</v>
      </c>
    </row>
    <row r="641" spans="1:48" x14ac:dyDescent="0.3">
      <c r="A641" t="s">
        <v>969</v>
      </c>
      <c r="B641" t="s">
        <v>970</v>
      </c>
      <c r="C641" t="s">
        <v>10267</v>
      </c>
      <c r="D641" t="s">
        <v>971</v>
      </c>
      <c r="E641">
        <v>14625.1627748799</v>
      </c>
      <c r="F641">
        <v>1490.3</v>
      </c>
      <c r="G641">
        <v>-31.5435706583403</v>
      </c>
      <c r="H641">
        <f>(Table2[[#This Row],[1Y Return vs Nifty]]-AVERAGE(Table2[1Y Return vs Nifty]))/_xlfn.STDEV.P(Table2[1Y Return vs Nifty])</f>
        <v>-0.96970497523819432</v>
      </c>
      <c r="I641">
        <v>0.25627925394548701</v>
      </c>
      <c r="J641">
        <f>(Table2[[#This Row],[1M Return vs Nifty]]-AVERAGE(Table2[1M Return vs Nifty]))/_xlfn.STDEV.P(Table2[1M Return vs Nifty])</f>
        <v>-0.17520859604613331</v>
      </c>
      <c r="K641">
        <v>-11.3812922816323</v>
      </c>
      <c r="L641">
        <f>(Table2[[#This Row],[6M Return vs Nifty]]-AVERAGE(Table2[6M Return vs Nifty]))/_xlfn.STDEV.P(Table2[6M Return vs Nifty])</f>
        <v>-0.58114345836826131</v>
      </c>
      <c r="M641">
        <v>-0.32263282048853797</v>
      </c>
      <c r="N641">
        <f>(Table2[[#This Row],[1W Return vs Nifty]]-AVERAGE(Table2[1W Return vs Nifty]))/_xlfn.STDEV.P(Table2[1W Return vs Nifty])</f>
        <v>-0.32085433157085635</v>
      </c>
      <c r="O641">
        <v>1468.6</v>
      </c>
      <c r="P641">
        <v>1433.1043258280299</v>
      </c>
      <c r="Q641">
        <v>1463.3230654401</v>
      </c>
      <c r="R641">
        <v>55.560429801059001</v>
      </c>
      <c r="S641" s="2">
        <f>(Table2[[#This Row],[Close Price]]-Table2[[#This Row],[20D EMA]])/Table2[[#This Row],[20D EMA]]</f>
        <v>1.4775977121067716E-2</v>
      </c>
      <c r="T641" s="2">
        <f>(Table2[[#This Row],[Close Price]]-Table2[[#This Row],[50D EMA]])/Table2[[#This Row],[50D EMA]]</f>
        <v>3.9910335305786679E-2</v>
      </c>
      <c r="U641" s="2">
        <f>(Table2[[#This Row],[Close Price]]-Table2[[#This Row],[200D EMA]])/Table2[[#This Row],[200D EMA]]</f>
        <v>1.8435392154354212E-2</v>
      </c>
      <c r="V641">
        <v>0.982034189992812</v>
      </c>
      <c r="W641">
        <v>1475.65</v>
      </c>
      <c r="X641">
        <v>1494.85</v>
      </c>
      <c r="Y641">
        <v>1480.5</v>
      </c>
      <c r="Z641">
        <v>1537.25</v>
      </c>
      <c r="AA641">
        <v>1480.5</v>
      </c>
      <c r="AB641">
        <v>1512</v>
      </c>
      <c r="AC641" s="2">
        <f>(Table2[[#This Row],[Close Price]]/Table2[[#This Row],[Day Low]])-1</f>
        <v>9.9278284145969398E-3</v>
      </c>
      <c r="AD641" s="2">
        <f>(Table2[[#This Row],[Day High]]/Table2[[#This Row],[Close Price]])-1</f>
        <v>3.0530765617660105E-3</v>
      </c>
      <c r="AE641" s="2">
        <f>(Table2[[#This Row],[Close Price]]/Table2[[#This Row],[Current Week Low]])-1</f>
        <v>6.6193853427896077E-3</v>
      </c>
      <c r="AF641" s="2">
        <f>(Table2[[#This Row],[Current Week High]]/Table2[[#This Row],[Close Price]])-1</f>
        <v>3.1503724082399653E-2</v>
      </c>
      <c r="AG641" s="2">
        <f>(Table2[[#This Row],[Close Price]]/Table2[[#This Row],[Current Month Low]])-1</f>
        <v>6.6193853427896077E-3</v>
      </c>
      <c r="AH641" s="2">
        <f>(Table2[[#This Row],[Current Month High]]/Table2[[#This Row],[Close Price]])-1</f>
        <v>1.4560826679192118E-2</v>
      </c>
      <c r="AI641">
        <v>25.843789840971599</v>
      </c>
      <c r="AJ641">
        <v>23.7585118751038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-0.03</v>
      </c>
      <c r="AM641" t="s">
        <v>10295</v>
      </c>
      <c r="AN641">
        <v>2.08</v>
      </c>
      <c r="AO641" t="s">
        <v>10296</v>
      </c>
      <c r="AP641">
        <v>-2.850286944746E-2</v>
      </c>
      <c r="AQ641">
        <f>(Table2[[#This Row],[Sharpe Ratio]]-AVERAGE(Table2[Sharpe Ratio]))/_xlfn.STDEV.P(Table2[Sharpe Ratio])</f>
        <v>-0.97651927203705202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661</v>
      </c>
      <c r="AT641">
        <f>_xlfn.RANK.AVG(Table2[[#This Row],[6M Return vs Nifty Z-Score]],Table2[6M Return vs Nifty Z-Score])</f>
        <v>515</v>
      </c>
      <c r="AU641">
        <f>_xlfn.RANK.AVG(Table2[[#This Row],[Sharpe Ratio Z-Score]],Table2[Sharpe Ratio Z-Score])</f>
        <v>614</v>
      </c>
      <c r="AV641">
        <f>(Table2[[#This Row],[Rank 1Y]]+Table2[[#This Row],[Rank 6M]]+Table2[[#This Row],[Rank Sharpe]])/3</f>
        <v>596.66666666666663</v>
      </c>
    </row>
    <row r="642" spans="1:48" x14ac:dyDescent="0.3">
      <c r="A642" t="s">
        <v>1641</v>
      </c>
      <c r="B642" t="s">
        <v>1642</v>
      </c>
      <c r="C642" t="s">
        <v>6533</v>
      </c>
      <c r="D642" t="s">
        <v>75</v>
      </c>
      <c r="E642">
        <v>5194.1992318359999</v>
      </c>
      <c r="F642">
        <v>229.21</v>
      </c>
      <c r="G642">
        <v>-2.2400465646266499</v>
      </c>
      <c r="H642">
        <f>(Table2[[#This Row],[1Y Return vs Nifty]]-AVERAGE(Table2[1Y Return vs Nifty]))/_xlfn.STDEV.P(Table2[1Y Return vs Nifty])</f>
        <v>-0.55835396269742477</v>
      </c>
      <c r="I642">
        <v>2.4608722526976998</v>
      </c>
      <c r="J642">
        <f>(Table2[[#This Row],[1M Return vs Nifty]]-AVERAGE(Table2[1M Return vs Nifty]))/_xlfn.STDEV.P(Table2[1M Return vs Nifty])</f>
        <v>4.2721583521326496E-2</v>
      </c>
      <c r="K642">
        <v>-15.332191450126601</v>
      </c>
      <c r="L642">
        <f>(Table2[[#This Row],[6M Return vs Nifty]]-AVERAGE(Table2[6M Return vs Nifty]))/_xlfn.STDEV.P(Table2[6M Return vs Nifty])</f>
        <v>-0.71682086994426497</v>
      </c>
      <c r="M642">
        <v>-1.39908756581913</v>
      </c>
      <c r="N642">
        <f>(Table2[[#This Row],[1W Return vs Nifty]]-AVERAGE(Table2[1W Return vs Nifty]))/_xlfn.STDEV.P(Table2[1W Return vs Nifty])</f>
        <v>-0.55084873639428367</v>
      </c>
      <c r="O642">
        <v>230.02</v>
      </c>
      <c r="P642">
        <v>222.22047161317099</v>
      </c>
      <c r="Q642">
        <v>208.84062859381299</v>
      </c>
      <c r="R642">
        <v>44.400275517390597</v>
      </c>
      <c r="S642" s="2">
        <f>(Table2[[#This Row],[Close Price]]-Table2[[#This Row],[20D EMA]])/Table2[[#This Row],[20D EMA]]</f>
        <v>-3.521432918876629E-3</v>
      </c>
      <c r="T642" s="2">
        <f>(Table2[[#This Row],[Close Price]]-Table2[[#This Row],[50D EMA]])/Table2[[#This Row],[50D EMA]]</f>
        <v>3.1453125520298615E-2</v>
      </c>
      <c r="U642" s="2">
        <f>(Table2[[#This Row],[Close Price]]-Table2[[#This Row],[200D EMA]])/Table2[[#This Row],[200D EMA]]</f>
        <v>9.7535482168101775E-2</v>
      </c>
      <c r="V642">
        <v>1.12790650225149</v>
      </c>
      <c r="W642">
        <v>225.45</v>
      </c>
      <c r="X642">
        <v>229.05</v>
      </c>
      <c r="Y642">
        <v>228.71</v>
      </c>
      <c r="Z642">
        <v>241.6</v>
      </c>
      <c r="AA642">
        <v>228.71</v>
      </c>
      <c r="AB642">
        <v>233.51</v>
      </c>
      <c r="AC642" s="2">
        <f>(Table2[[#This Row],[Close Price]]/Table2[[#This Row],[Day Low]])-1</f>
        <v>1.6677755599911359E-2</v>
      </c>
      <c r="AD642" s="2">
        <f>(Table2[[#This Row],[Day High]]/Table2[[#This Row],[Close Price]])-1</f>
        <v>-6.9804982330612386E-4</v>
      </c>
      <c r="AE642" s="2">
        <f>(Table2[[#This Row],[Close Price]]/Table2[[#This Row],[Current Week Low]])-1</f>
        <v>2.1861746316296227E-3</v>
      </c>
      <c r="AF642" s="2">
        <f>(Table2[[#This Row],[Current Week High]]/Table2[[#This Row],[Close Price]])-1</f>
        <v>5.4055233192269014E-2</v>
      </c>
      <c r="AG642" s="2">
        <f>(Table2[[#This Row],[Close Price]]/Table2[[#This Row],[Current Month Low]])-1</f>
        <v>2.1861746316296227E-3</v>
      </c>
      <c r="AH642" s="2">
        <f>(Table2[[#This Row],[Current Month High]]/Table2[[#This Row],[Close Price]])-1</f>
        <v>1.8760089001352398E-2</v>
      </c>
      <c r="AI642">
        <v>7.7614414728851298</v>
      </c>
      <c r="AJ642">
        <v>30.122055066704501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0.03</v>
      </c>
      <c r="AM642" t="s">
        <v>10296</v>
      </c>
      <c r="AN642">
        <v>1.96</v>
      </c>
      <c r="AO642" t="s">
        <v>10296</v>
      </c>
      <c r="AP642">
        <v>-0.100871616586623</v>
      </c>
      <c r="AQ642">
        <f>(Table2[[#This Row],[Sharpe Ratio]]-AVERAGE(Table2[Sharpe Ratio]))/_xlfn.STDEV.P(Table2[Sharpe Ratio])</f>
        <v>-1.813168806281289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-3.5964707917959355</v>
      </c>
      <c r="AS642">
        <f>_xlfn.RANK.AVG(Table2[[#This Row],[1Y Return vs Nifty Z-Score]],Table2[1Y Return vs Nifty Z-Score])</f>
        <v>511</v>
      </c>
      <c r="AT642">
        <f>_xlfn.RANK.AVG(Table2[[#This Row],[6M Return vs Nifty Z-Score]],Table2[6M Return vs Nifty Z-Score])</f>
        <v>565</v>
      </c>
      <c r="AU642">
        <f>_xlfn.RANK.AVG(Table2[[#This Row],[Sharpe Ratio Z-Score]],Table2[Sharpe Ratio Z-Score])</f>
        <v>714</v>
      </c>
      <c r="AV642">
        <f>(Table2[[#This Row],[Rank 1Y]]+Table2[[#This Row],[Rank 6M]]+Table2[[#This Row],[Rank Sharpe]])/3</f>
        <v>596.66666666666663</v>
      </c>
    </row>
    <row r="643" spans="1:48" x14ac:dyDescent="0.3">
      <c r="A643" t="s">
        <v>425</v>
      </c>
      <c r="B643" t="s">
        <v>426</v>
      </c>
      <c r="C643" t="s">
        <v>10252</v>
      </c>
      <c r="D643" t="s">
        <v>24</v>
      </c>
      <c r="E643">
        <v>56382.811766819897</v>
      </c>
      <c r="F643">
        <v>75.39</v>
      </c>
      <c r="G643">
        <v>-41.556593393450299</v>
      </c>
      <c r="H643">
        <f>(Table2[[#This Row],[1Y Return vs Nifty]]-AVERAGE(Table2[1Y Return vs Nifty]))/_xlfn.STDEV.P(Table2[1Y Return vs Nifty])</f>
        <v>-1.1102637362769341</v>
      </c>
      <c r="I643">
        <v>-10.907375375321701</v>
      </c>
      <c r="J643">
        <f>(Table2[[#This Row],[1M Return vs Nifty]]-AVERAGE(Table2[1M Return vs Nifty]))/_xlfn.STDEV.P(Table2[1M Return vs Nifty])</f>
        <v>-1.278767057568196</v>
      </c>
      <c r="K643">
        <v>-24.875465921458702</v>
      </c>
      <c r="L643">
        <f>(Table2[[#This Row],[6M Return vs Nifty]]-AVERAGE(Table2[6M Return vs Nifty]))/_xlfn.STDEV.P(Table2[6M Return vs Nifty])</f>
        <v>-1.0445454518710542</v>
      </c>
      <c r="M643">
        <v>-1.0523528181311299</v>
      </c>
      <c r="N643">
        <f>(Table2[[#This Row],[1W Return vs Nifty]]-AVERAGE(Table2[1W Return vs Nifty]))/_xlfn.STDEV.P(Table2[1W Return vs Nifty])</f>
        <v>-0.47676568527483176</v>
      </c>
      <c r="O643">
        <v>77</v>
      </c>
      <c r="P643">
        <v>78.278997194607001</v>
      </c>
      <c r="Q643">
        <v>79.761058263372902</v>
      </c>
      <c r="R643">
        <v>37.8581842132376</v>
      </c>
      <c r="S643" s="2">
        <f>(Table2[[#This Row],[Close Price]]-Table2[[#This Row],[20D EMA]])/Table2[[#This Row],[20D EMA]]</f>
        <v>-2.0909090909090901E-2</v>
      </c>
      <c r="T643" s="2">
        <f>(Table2[[#This Row],[Close Price]]-Table2[[#This Row],[50D EMA]])/Table2[[#This Row],[50D EMA]]</f>
        <v>-3.6906415490029258E-2</v>
      </c>
      <c r="U643" s="2">
        <f>(Table2[[#This Row],[Close Price]]-Table2[[#This Row],[200D EMA]])/Table2[[#This Row],[200D EMA]]</f>
        <v>-5.4801909083748164E-2</v>
      </c>
      <c r="V643">
        <v>0.90557962767524203</v>
      </c>
      <c r="W643">
        <v>74.11</v>
      </c>
      <c r="X643">
        <v>75</v>
      </c>
      <c r="Y643">
        <v>73.05</v>
      </c>
      <c r="Z643">
        <v>76.459999999999994</v>
      </c>
      <c r="AA643">
        <v>75.069999999999993</v>
      </c>
      <c r="AB643">
        <v>76.459999999999994</v>
      </c>
      <c r="AC643" s="2">
        <f>(Table2[[#This Row],[Close Price]]/Table2[[#This Row],[Day Low]])-1</f>
        <v>1.7271623262717695E-2</v>
      </c>
      <c r="AD643" s="2">
        <f>(Table2[[#This Row],[Day High]]/Table2[[#This Row],[Close Price]])-1</f>
        <v>-5.1730998806207573E-3</v>
      </c>
      <c r="AE643" s="2">
        <f>(Table2[[#This Row],[Close Price]]/Table2[[#This Row],[Current Week Low]])-1</f>
        <v>3.2032854209445683E-2</v>
      </c>
      <c r="AF643" s="2">
        <f>(Table2[[#This Row],[Current Week High]]/Table2[[#This Row],[Close Price]])-1</f>
        <v>1.4192863775036368E-2</v>
      </c>
      <c r="AG643" s="2">
        <f>(Table2[[#This Row],[Close Price]]/Table2[[#This Row],[Current Month Low]])-1</f>
        <v>4.2626881577194631E-3</v>
      </c>
      <c r="AH643" s="2">
        <f>(Table2[[#This Row],[Current Month High]]/Table2[[#This Row],[Close Price]])-1</f>
        <v>1.4192863775036368E-2</v>
      </c>
      <c r="AI643">
        <v>33.572091789361899</v>
      </c>
      <c r="AJ643">
        <v>6.4830508474576298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</v>
      </c>
      <c r="AM643" t="s">
        <v>10295</v>
      </c>
      <c r="AN643">
        <v>-3.54</v>
      </c>
      <c r="AO643" t="s">
        <v>10295</v>
      </c>
      <c r="AP643">
        <v>2.3295506494221001E-2</v>
      </c>
      <c r="AQ643">
        <f>(Table2[[#This Row],[Sharpe Ratio]]-AVERAGE(Table2[Sharpe Ratio]))/_xlfn.STDEV.P(Table2[Sharpe Ratio])</f>
        <v>-0.37768222124661432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702</v>
      </c>
      <c r="AT643">
        <f>_xlfn.RANK.AVG(Table2[[#This Row],[6M Return vs Nifty Z-Score]],Table2[6M Return vs Nifty Z-Score])</f>
        <v>649</v>
      </c>
      <c r="AU643">
        <f>_xlfn.RANK.AVG(Table2[[#This Row],[Sharpe Ratio Z-Score]],Table2[Sharpe Ratio Z-Score])</f>
        <v>441</v>
      </c>
      <c r="AV643">
        <f>(Table2[[#This Row],[Rank 1Y]]+Table2[[#This Row],[Rank 6M]]+Table2[[#This Row],[Rank Sharpe]])/3</f>
        <v>597.33333333333337</v>
      </c>
    </row>
    <row r="644" spans="1:48" x14ac:dyDescent="0.3">
      <c r="A644" t="s">
        <v>1544</v>
      </c>
      <c r="B644" t="s">
        <v>1545</v>
      </c>
      <c r="C644" t="s">
        <v>10254</v>
      </c>
      <c r="D644" t="s">
        <v>933</v>
      </c>
      <c r="E644">
        <v>6298.9241737800003</v>
      </c>
      <c r="F644">
        <v>137.33000000000001</v>
      </c>
      <c r="G644">
        <v>-22.448369176789502</v>
      </c>
      <c r="H644">
        <f>(Table2[[#This Row],[1Y Return vs Nifty]]-AVERAGE(Table2[1Y Return vs Nifty]))/_xlfn.STDEV.P(Table2[1Y Return vs Nifty])</f>
        <v>-0.84203021752873397</v>
      </c>
      <c r="I644">
        <v>-1.3357526044302099</v>
      </c>
      <c r="J644">
        <f>(Table2[[#This Row],[1M Return vs Nifty]]-AVERAGE(Table2[1M Return vs Nifty]))/_xlfn.STDEV.P(Table2[1M Return vs Nifty])</f>
        <v>-0.33258539483362159</v>
      </c>
      <c r="K644">
        <v>-46.313077569524097</v>
      </c>
      <c r="L644">
        <f>(Table2[[#This Row],[6M Return vs Nifty]]-AVERAGE(Table2[6M Return vs Nifty]))/_xlfn.STDEV.P(Table2[6M Return vs Nifty])</f>
        <v>-1.7807322120838125</v>
      </c>
      <c r="M644">
        <v>-0.46258777468170997</v>
      </c>
      <c r="N644">
        <f>(Table2[[#This Row],[1W Return vs Nifty]]-AVERAGE(Table2[1W Return vs Nifty]))/_xlfn.STDEV.P(Table2[1W Return vs Nifty])</f>
        <v>-0.35075698798198401</v>
      </c>
      <c r="O644">
        <v>138.44</v>
      </c>
      <c r="P644">
        <v>143.00457330409</v>
      </c>
      <c r="Q644">
        <v>155.909730334166</v>
      </c>
      <c r="R644">
        <v>45.468119633462102</v>
      </c>
      <c r="S644" s="2">
        <f>(Table2[[#This Row],[Close Price]]-Table2[[#This Row],[20D EMA]])/Table2[[#This Row],[20D EMA]]</f>
        <v>-8.0179138977173169E-3</v>
      </c>
      <c r="T644" s="2">
        <f>(Table2[[#This Row],[Close Price]]-Table2[[#This Row],[50D EMA]])/Table2[[#This Row],[50D EMA]]</f>
        <v>-3.9681061751943941E-2</v>
      </c>
      <c r="U644" s="2">
        <f>(Table2[[#This Row],[Close Price]]-Table2[[#This Row],[200D EMA]])/Table2[[#This Row],[200D EMA]]</f>
        <v>-0.11916979327937707</v>
      </c>
      <c r="V644">
        <v>1.0100559898716599</v>
      </c>
      <c r="W644">
        <v>134.54</v>
      </c>
      <c r="X644">
        <v>137.56</v>
      </c>
      <c r="Y644">
        <v>136.31</v>
      </c>
      <c r="Z644">
        <v>142.99</v>
      </c>
      <c r="AA644">
        <v>136.31</v>
      </c>
      <c r="AB644">
        <v>140.69999999999999</v>
      </c>
      <c r="AC644" s="2">
        <f>(Table2[[#This Row],[Close Price]]/Table2[[#This Row],[Day Low]])-1</f>
        <v>2.0737327188940169E-2</v>
      </c>
      <c r="AD644" s="2">
        <f>(Table2[[#This Row],[Day High]]/Table2[[#This Row],[Close Price]])-1</f>
        <v>1.6747979319886586E-3</v>
      </c>
      <c r="AE644" s="2">
        <f>(Table2[[#This Row],[Close Price]]/Table2[[#This Row],[Current Week Low]])-1</f>
        <v>7.4829432910279436E-3</v>
      </c>
      <c r="AF644" s="2">
        <f>(Table2[[#This Row],[Current Week High]]/Table2[[#This Row],[Close Price]])-1</f>
        <v>4.1214592587198728E-2</v>
      </c>
      <c r="AG644" s="2">
        <f>(Table2[[#This Row],[Close Price]]/Table2[[#This Row],[Current Month Low]])-1</f>
        <v>7.4829432910279436E-3</v>
      </c>
      <c r="AH644" s="2">
        <f>(Table2[[#This Row],[Current Month High]]/Table2[[#This Row],[Close Price]])-1</f>
        <v>2.4539430568703002E-2</v>
      </c>
      <c r="AI644">
        <v>53.353236729046699</v>
      </c>
      <c r="AJ644">
        <v>15.8902953586498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-0.2</v>
      </c>
      <c r="AM644" t="s">
        <v>10295</v>
      </c>
      <c r="AN644">
        <v>1.82</v>
      </c>
      <c r="AO644" t="s">
        <v>10296</v>
      </c>
      <c r="AP644">
        <v>2.3580004778666001E-2</v>
      </c>
      <c r="AQ644">
        <f>(Table2[[#This Row],[Sharpe Ratio]]-AVERAGE(Table2[Sharpe Ratio]))/_xlfn.STDEV.P(Table2[Sharpe Ratio])</f>
        <v>-0.37439315840410753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626</v>
      </c>
      <c r="AT644">
        <f>_xlfn.RANK.AVG(Table2[[#This Row],[6M Return vs Nifty Z-Score]],Table2[6M Return vs Nifty Z-Score])</f>
        <v>727</v>
      </c>
      <c r="AU644">
        <f>_xlfn.RANK.AVG(Table2[[#This Row],[Sharpe Ratio Z-Score]],Table2[Sharpe Ratio Z-Score])</f>
        <v>439</v>
      </c>
      <c r="AV644">
        <f>(Table2[[#This Row],[Rank 1Y]]+Table2[[#This Row],[Rank 6M]]+Table2[[#This Row],[Rank Sharpe]])/3</f>
        <v>597.33333333333337</v>
      </c>
    </row>
    <row r="645" spans="1:48" x14ac:dyDescent="0.3">
      <c r="A645" t="s">
        <v>1947</v>
      </c>
      <c r="B645" t="s">
        <v>1948</v>
      </c>
      <c r="C645" t="s">
        <v>10262</v>
      </c>
      <c r="D645" t="s">
        <v>130</v>
      </c>
      <c r="E645">
        <v>3443.2650713849998</v>
      </c>
      <c r="F645">
        <v>522.95000000000005</v>
      </c>
      <c r="G645">
        <v>-38.889191148274897</v>
      </c>
      <c r="H645">
        <f>(Table2[[#This Row],[1Y Return vs Nifty]]-AVERAGE(Table2[1Y Return vs Nifty]))/_xlfn.STDEV.P(Table2[1Y Return vs Nifty])</f>
        <v>-1.0728198230159414</v>
      </c>
      <c r="I645">
        <v>-5.5319268006043902</v>
      </c>
      <c r="J645">
        <f>(Table2[[#This Row],[1M Return vs Nifty]]-AVERAGE(Table2[1M Return vs Nifty]))/_xlfn.STDEV.P(Table2[1M Return vs Nifty])</f>
        <v>-0.74738894205806039</v>
      </c>
      <c r="K645">
        <v>-15.699557600134</v>
      </c>
      <c r="L645">
        <f>(Table2[[#This Row],[6M Return vs Nifty]]-AVERAGE(Table2[6M Return vs Nifty]))/_xlfn.STDEV.P(Table2[6M Return vs Nifty])</f>
        <v>-0.72943655214924552</v>
      </c>
      <c r="M645">
        <v>-1.6888705667183901</v>
      </c>
      <c r="N645">
        <f>(Table2[[#This Row],[1W Return vs Nifty]]-AVERAGE(Table2[1W Return vs Nifty]))/_xlfn.STDEV.P(Table2[1W Return vs Nifty])</f>
        <v>-0.61276352576083859</v>
      </c>
      <c r="O645">
        <v>525.42999999999995</v>
      </c>
      <c r="P645">
        <v>521.61631629857698</v>
      </c>
      <c r="Q645">
        <v>514.18122082816205</v>
      </c>
      <c r="R645">
        <v>47.382141430795002</v>
      </c>
      <c r="S645" s="2">
        <f>(Table2[[#This Row],[Close Price]]-Table2[[#This Row],[20D EMA]])/Table2[[#This Row],[20D EMA]]</f>
        <v>-4.7199436651883314E-3</v>
      </c>
      <c r="T645" s="2">
        <f>(Table2[[#This Row],[Close Price]]-Table2[[#This Row],[50D EMA]])/Table2[[#This Row],[50D EMA]]</f>
        <v>2.5568289559785538E-3</v>
      </c>
      <c r="U645" s="2">
        <f>(Table2[[#This Row],[Close Price]]-Table2[[#This Row],[200D EMA]])/Table2[[#This Row],[200D EMA]]</f>
        <v>1.7053868979723965E-2</v>
      </c>
      <c r="V645">
        <v>0.54004948705457601</v>
      </c>
      <c r="W645">
        <v>507.3</v>
      </c>
      <c r="X645">
        <v>519.79999999999995</v>
      </c>
      <c r="Y645">
        <v>514.1</v>
      </c>
      <c r="Z645">
        <v>534.20000000000005</v>
      </c>
      <c r="AA645">
        <v>518</v>
      </c>
      <c r="AB645">
        <v>527.15</v>
      </c>
      <c r="AC645" s="2">
        <f>(Table2[[#This Row],[Close Price]]/Table2[[#This Row],[Day Low]])-1</f>
        <v>3.0849595899862026E-2</v>
      </c>
      <c r="AD645" s="2">
        <f>(Table2[[#This Row],[Day High]]/Table2[[#This Row],[Close Price]])-1</f>
        <v>-6.0235204130415498E-3</v>
      </c>
      <c r="AE645" s="2">
        <f>(Table2[[#This Row],[Close Price]]/Table2[[#This Row],[Current Week Low]])-1</f>
        <v>1.7214549698502335E-2</v>
      </c>
      <c r="AF645" s="2">
        <f>(Table2[[#This Row],[Current Week High]]/Table2[[#This Row],[Close Price]])-1</f>
        <v>2.1512572903719329E-2</v>
      </c>
      <c r="AG645" s="2">
        <f>(Table2[[#This Row],[Close Price]]/Table2[[#This Row],[Current Month Low]])-1</f>
        <v>9.5559845559847201E-3</v>
      </c>
      <c r="AH645" s="2">
        <f>(Table2[[#This Row],[Current Month High]]/Table2[[#This Row],[Close Price]])-1</f>
        <v>8.0313605507218444E-3</v>
      </c>
      <c r="AI645">
        <v>18.5581795582751</v>
      </c>
      <c r="AJ645">
        <v>16.405119643850799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-0.06</v>
      </c>
      <c r="AM645" t="s">
        <v>10295</v>
      </c>
      <c r="AN645">
        <v>-2.63</v>
      </c>
      <c r="AO645" t="s">
        <v>10295</v>
      </c>
      <c r="AQ645">
        <f>(Table2[[#This Row],[Sharpe Ratio]]-AVERAGE(Table2[Sharpe Ratio]))/_xlfn.STDEV.P(Table2[Sharpe Ratio])</f>
        <v>-0.64699978481994191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-3.8094086278040278</v>
      </c>
      <c r="AS645">
        <f>_xlfn.RANK.AVG(Table2[[#This Row],[1Y Return vs Nifty Z-Score]],Table2[1Y Return vs Nifty Z-Score])</f>
        <v>695</v>
      </c>
      <c r="AT645">
        <f>_xlfn.RANK.AVG(Table2[[#This Row],[6M Return vs Nifty Z-Score]],Table2[6M Return vs Nifty Z-Score])</f>
        <v>566</v>
      </c>
      <c r="AU645">
        <f>_xlfn.RANK.AVG(Table2[[#This Row],[Sharpe Ratio Z-Score]],Table2[Sharpe Ratio Z-Score])</f>
        <v>534.5</v>
      </c>
      <c r="AV645">
        <f>(Table2[[#This Row],[Rank 1Y]]+Table2[[#This Row],[Rank 6M]]+Table2[[#This Row],[Rank Sharpe]])/3</f>
        <v>598.5</v>
      </c>
    </row>
    <row r="646" spans="1:48" x14ac:dyDescent="0.3">
      <c r="A646" t="s">
        <v>1582</v>
      </c>
      <c r="B646" t="s">
        <v>1583</v>
      </c>
      <c r="C646" t="s">
        <v>10262</v>
      </c>
      <c r="D646" t="s">
        <v>257</v>
      </c>
      <c r="E646">
        <v>5806.6417910250002</v>
      </c>
      <c r="F646">
        <v>1887.75</v>
      </c>
      <c r="G646">
        <v>-37.987098202311103</v>
      </c>
      <c r="H646">
        <f>(Table2[[#This Row],[1Y Return vs Nifty]]-AVERAGE(Table2[1Y Return vs Nifty]))/_xlfn.STDEV.P(Table2[1Y Return vs Nifty])</f>
        <v>-1.0601566073036819</v>
      </c>
      <c r="I646">
        <v>-1.2233964426713999</v>
      </c>
      <c r="J646">
        <f>(Table2[[#This Row],[1M Return vs Nifty]]-AVERAGE(Table2[1M Return vs Nifty]))/_xlfn.STDEV.P(Table2[1M Return vs Nifty])</f>
        <v>-0.32147867421831217</v>
      </c>
      <c r="K646">
        <v>-22.232706792143102</v>
      </c>
      <c r="L646">
        <f>(Table2[[#This Row],[6M Return vs Nifty]]-AVERAGE(Table2[6M Return vs Nifty]))/_xlfn.STDEV.P(Table2[6M Return vs Nifty])</f>
        <v>-0.95379073938846692</v>
      </c>
      <c r="M646">
        <v>-0.53161653076538795</v>
      </c>
      <c r="N646">
        <f>(Table2[[#This Row],[1W Return vs Nifty]]-AVERAGE(Table2[1W Return vs Nifty]))/_xlfn.STDEV.P(Table2[1W Return vs Nifty])</f>
        <v>-0.36550561326329228</v>
      </c>
      <c r="O646">
        <v>1910.96</v>
      </c>
      <c r="P646">
        <v>1900.4374010942099</v>
      </c>
      <c r="Q646">
        <v>1964.20007913826</v>
      </c>
      <c r="R646">
        <v>39.309356801749601</v>
      </c>
      <c r="S646" s="2">
        <f>(Table2[[#This Row],[Close Price]]-Table2[[#This Row],[20D EMA]])/Table2[[#This Row],[20D EMA]]</f>
        <v>-1.2145727801733178E-2</v>
      </c>
      <c r="T646" s="2">
        <f>(Table2[[#This Row],[Close Price]]-Table2[[#This Row],[50D EMA]])/Table2[[#This Row],[50D EMA]]</f>
        <v>-6.6760426241374354E-3</v>
      </c>
      <c r="U646" s="2">
        <f>(Table2[[#This Row],[Close Price]]-Table2[[#This Row],[200D EMA]])/Table2[[#This Row],[200D EMA]]</f>
        <v>-3.8921737123542119E-2</v>
      </c>
      <c r="V646">
        <v>0.52685617378970895</v>
      </c>
      <c r="W646">
        <v>1850</v>
      </c>
      <c r="X646">
        <v>1881.3</v>
      </c>
      <c r="Y646">
        <v>1878.1</v>
      </c>
      <c r="Z646">
        <v>1952.4</v>
      </c>
      <c r="AA646">
        <v>1878.1</v>
      </c>
      <c r="AB646">
        <v>1938.65</v>
      </c>
      <c r="AC646" s="2">
        <f>(Table2[[#This Row],[Close Price]]/Table2[[#This Row],[Day Low]])-1</f>
        <v>2.0405405405405475E-2</v>
      </c>
      <c r="AD646" s="2">
        <f>(Table2[[#This Row],[Day High]]/Table2[[#This Row],[Close Price]])-1</f>
        <v>-3.4167659912595072E-3</v>
      </c>
      <c r="AE646" s="2">
        <f>(Table2[[#This Row],[Close Price]]/Table2[[#This Row],[Current Week Low]])-1</f>
        <v>5.1381715563600938E-3</v>
      </c>
      <c r="AF646" s="2">
        <f>(Table2[[#This Row],[Current Week High]]/Table2[[#This Row],[Close Price]])-1</f>
        <v>3.4247119586809704E-2</v>
      </c>
      <c r="AG646" s="2">
        <f>(Table2[[#This Row],[Close Price]]/Table2[[#This Row],[Current Month Low]])-1</f>
        <v>5.1381715563600938E-3</v>
      </c>
      <c r="AH646" s="2">
        <f>(Table2[[#This Row],[Current Month High]]/Table2[[#This Row],[Close Price]])-1</f>
        <v>2.696331611707059E-2</v>
      </c>
      <c r="AI646">
        <v>54.700039729837101</v>
      </c>
      <c r="AJ646">
        <v>17.984375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</v>
      </c>
      <c r="AM646" t="s">
        <v>10295</v>
      </c>
      <c r="AN646">
        <v>-3</v>
      </c>
      <c r="AO646" t="s">
        <v>10295</v>
      </c>
      <c r="AP646">
        <v>1.4153621000791001E-2</v>
      </c>
      <c r="AQ646">
        <f>(Table2[[#This Row],[Sharpe Ratio]]-AVERAGE(Table2[Sharpe Ratio]))/_xlfn.STDEV.P(Table2[Sharpe Ratio])</f>
        <v>-0.48337085815896008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690</v>
      </c>
      <c r="AT646">
        <f>_xlfn.RANK.AVG(Table2[[#This Row],[6M Return vs Nifty Z-Score]],Table2[6M Return vs Nifty Z-Score])</f>
        <v>630</v>
      </c>
      <c r="AU646">
        <f>_xlfn.RANK.AVG(Table2[[#This Row],[Sharpe Ratio Z-Score]],Table2[Sharpe Ratio Z-Score])</f>
        <v>476</v>
      </c>
      <c r="AV646">
        <f>(Table2[[#This Row],[Rank 1Y]]+Table2[[#This Row],[Rank 6M]]+Table2[[#This Row],[Rank Sharpe]])/3</f>
        <v>598.66666666666663</v>
      </c>
    </row>
    <row r="647" spans="1:48" x14ac:dyDescent="0.3">
      <c r="A647" t="s">
        <v>1370</v>
      </c>
      <c r="B647" t="s">
        <v>1371</v>
      </c>
      <c r="C647" t="s">
        <v>10265</v>
      </c>
      <c r="D647" t="s">
        <v>548</v>
      </c>
      <c r="E647">
        <v>7977.9362250000004</v>
      </c>
      <c r="F647">
        <v>2462.25</v>
      </c>
      <c r="G647">
        <v>-14.9876726734815</v>
      </c>
      <c r="H647">
        <f>(Table2[[#This Row],[1Y Return vs Nifty]]-AVERAGE(Table2[1Y Return vs Nifty]))/_xlfn.STDEV.P(Table2[1Y Return vs Nifty])</f>
        <v>-0.73729997924474888</v>
      </c>
      <c r="I647">
        <v>5.3806937115449598</v>
      </c>
      <c r="J647">
        <f>(Table2[[#This Row],[1M Return vs Nifty]]-AVERAGE(Table2[1M Return vs Nifty]))/_xlfn.STDEV.P(Table2[1M Return vs Nifty])</f>
        <v>0.33135409536893634</v>
      </c>
      <c r="K647">
        <v>-12.1575349017282</v>
      </c>
      <c r="L647">
        <f>(Table2[[#This Row],[6M Return vs Nifty]]-AVERAGE(Table2[6M Return vs Nifty]))/_xlfn.STDEV.P(Table2[6M Return vs Nifty])</f>
        <v>-0.60780032430132025</v>
      </c>
      <c r="M647">
        <v>7.9410820902280204</v>
      </c>
      <c r="N647">
        <f>(Table2[[#This Row],[1W Return vs Nifty]]-AVERAGE(Table2[1W Return vs Nifty]))/_xlfn.STDEV.P(Table2[1W Return vs Nifty])</f>
        <v>1.4447639638244021</v>
      </c>
      <c r="O647">
        <v>2363.39</v>
      </c>
      <c r="P647">
        <v>2309.1257029579801</v>
      </c>
      <c r="Q647">
        <v>2270.56642293204</v>
      </c>
      <c r="R647">
        <v>67.422630105341895</v>
      </c>
      <c r="S647" s="2">
        <f>(Table2[[#This Row],[Close Price]]-Table2[[#This Row],[20D EMA]])/Table2[[#This Row],[20D EMA]]</f>
        <v>4.1829744561837079E-2</v>
      </c>
      <c r="T647" s="2">
        <f>(Table2[[#This Row],[Close Price]]-Table2[[#This Row],[50D EMA]])/Table2[[#This Row],[50D EMA]]</f>
        <v>6.6312672734043149E-2</v>
      </c>
      <c r="U647" s="2">
        <f>(Table2[[#This Row],[Close Price]]-Table2[[#This Row],[200D EMA]])/Table2[[#This Row],[200D EMA]]</f>
        <v>8.4421039231450487E-2</v>
      </c>
      <c r="V647">
        <v>1.1927259235751699</v>
      </c>
      <c r="W647">
        <v>2415.0500000000002</v>
      </c>
      <c r="X647">
        <v>2478.9499999999998</v>
      </c>
      <c r="Y647">
        <v>2384</v>
      </c>
      <c r="Z647">
        <v>2549.75</v>
      </c>
      <c r="AA647">
        <v>2451.0500000000002</v>
      </c>
      <c r="AB647">
        <v>2549.75</v>
      </c>
      <c r="AC647" s="2">
        <f>(Table2[[#This Row],[Close Price]]/Table2[[#This Row],[Day Low]])-1</f>
        <v>1.9544108817622696E-2</v>
      </c>
      <c r="AD647" s="2">
        <f>(Table2[[#This Row],[Day High]]/Table2[[#This Row],[Close Price]])-1</f>
        <v>6.7824144583206181E-3</v>
      </c>
      <c r="AE647" s="2">
        <f>(Table2[[#This Row],[Close Price]]/Table2[[#This Row],[Current Week Low]])-1</f>
        <v>3.282298657718119E-2</v>
      </c>
      <c r="AF647" s="2">
        <f>(Table2[[#This Row],[Current Week High]]/Table2[[#This Row],[Close Price]])-1</f>
        <v>3.5536602700781739E-2</v>
      </c>
      <c r="AG647" s="2">
        <f>(Table2[[#This Row],[Close Price]]/Table2[[#This Row],[Current Month Low]])-1</f>
        <v>4.5694702270455689E-3</v>
      </c>
      <c r="AH647" s="2">
        <f>(Table2[[#This Row],[Current Month High]]/Table2[[#This Row],[Close Price]])-1</f>
        <v>3.5536602700781739E-2</v>
      </c>
      <c r="AI647">
        <v>11.077266727586499</v>
      </c>
      <c r="AJ647">
        <v>25.625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0.02</v>
      </c>
      <c r="AM647" t="s">
        <v>10296</v>
      </c>
      <c r="AN647">
        <v>3.53</v>
      </c>
      <c r="AO647" t="s">
        <v>10296</v>
      </c>
      <c r="AP647">
        <v>-6.6551645301032997E-2</v>
      </c>
      <c r="AQ647">
        <f>(Table2[[#This Row],[Sharpe Ratio]]-AVERAGE(Table2[Sharpe Ratio]))/_xlfn.STDEV.P(Table2[Sharpe Ratio])</f>
        <v>-1.416398250945452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-0.98538049529818261</v>
      </c>
      <c r="AS647">
        <f>_xlfn.RANK.AVG(Table2[[#This Row],[1Y Return vs Nifty Z-Score]],Table2[1Y Return vs Nifty Z-Score])</f>
        <v>590</v>
      </c>
      <c r="AT647">
        <f>_xlfn.RANK.AVG(Table2[[#This Row],[6M Return vs Nifty Z-Score]],Table2[6M Return vs Nifty Z-Score])</f>
        <v>531</v>
      </c>
      <c r="AU647">
        <f>_xlfn.RANK.AVG(Table2[[#This Row],[Sharpe Ratio Z-Score]],Table2[Sharpe Ratio Z-Score])</f>
        <v>676</v>
      </c>
      <c r="AV647">
        <f>(Table2[[#This Row],[Rank 1Y]]+Table2[[#This Row],[Rank 6M]]+Table2[[#This Row],[Rank Sharpe]])/3</f>
        <v>599</v>
      </c>
    </row>
    <row r="648" spans="1:48" x14ac:dyDescent="0.3">
      <c r="A648" t="s">
        <v>697</v>
      </c>
      <c r="B648" t="s">
        <v>698</v>
      </c>
      <c r="C648" t="s">
        <v>10252</v>
      </c>
      <c r="D648" t="s">
        <v>521</v>
      </c>
      <c r="E648">
        <v>24932.61214728</v>
      </c>
      <c r="F648">
        <v>769.85</v>
      </c>
      <c r="G648">
        <v>-5.7069520023967097</v>
      </c>
      <c r="H648">
        <f>(Table2[[#This Row],[1Y Return vs Nifty]]-AVERAGE(Table2[1Y Return vs Nifty]))/_xlfn.STDEV.P(Table2[1Y Return vs Nifty])</f>
        <v>-0.60702097822938095</v>
      </c>
      <c r="I648">
        <v>-1.1838821393769201</v>
      </c>
      <c r="J648">
        <f>(Table2[[#This Row],[1M Return vs Nifty]]-AVERAGE(Table2[1M Return vs Nifty]))/_xlfn.STDEV.P(Table2[1M Return vs Nifty])</f>
        <v>-0.31757257489869939</v>
      </c>
      <c r="K648">
        <v>-21.489933635872799</v>
      </c>
      <c r="L648">
        <f>(Table2[[#This Row],[6M Return vs Nifty]]-AVERAGE(Table2[6M Return vs Nifty]))/_xlfn.STDEV.P(Table2[6M Return vs Nifty])</f>
        <v>-0.92828324478204294</v>
      </c>
      <c r="M648">
        <v>-2.8449351977225801</v>
      </c>
      <c r="N648">
        <f>(Table2[[#This Row],[1W Return vs Nifty]]-AVERAGE(Table2[1W Return vs Nifty]))/_xlfn.STDEV.P(Table2[1W Return vs Nifty])</f>
        <v>-0.85976731100920611</v>
      </c>
      <c r="O648">
        <v>770.05</v>
      </c>
      <c r="P648">
        <v>758.63078248997999</v>
      </c>
      <c r="Q648">
        <v>721.96706588771099</v>
      </c>
      <c r="R648">
        <v>46.645059477028497</v>
      </c>
      <c r="S648" s="2">
        <f>(Table2[[#This Row],[Close Price]]-Table2[[#This Row],[20D EMA]])/Table2[[#This Row],[20D EMA]]</f>
        <v>-2.5972339458467863E-4</v>
      </c>
      <c r="T648" s="2">
        <f>(Table2[[#This Row],[Close Price]]-Table2[[#This Row],[50D EMA]])/Table2[[#This Row],[50D EMA]]</f>
        <v>1.4788771783286046E-2</v>
      </c>
      <c r="U648" s="2">
        <f>(Table2[[#This Row],[Close Price]]-Table2[[#This Row],[200D EMA]])/Table2[[#This Row],[200D EMA]]</f>
        <v>6.632287866679E-2</v>
      </c>
      <c r="V648">
        <v>0.89284424918857996</v>
      </c>
      <c r="W648">
        <v>758</v>
      </c>
      <c r="X648">
        <v>768</v>
      </c>
      <c r="Y648">
        <v>768.1</v>
      </c>
      <c r="Z648">
        <v>793.95</v>
      </c>
      <c r="AA648">
        <v>768.1</v>
      </c>
      <c r="AB648">
        <v>780</v>
      </c>
      <c r="AC648" s="2">
        <f>(Table2[[#This Row],[Close Price]]/Table2[[#This Row],[Day Low]])-1</f>
        <v>1.5633245382585814E-2</v>
      </c>
      <c r="AD648" s="2">
        <f>(Table2[[#This Row],[Day High]]/Table2[[#This Row],[Close Price]])-1</f>
        <v>-2.4030655322465622E-3</v>
      </c>
      <c r="AE648" s="2">
        <f>(Table2[[#This Row],[Close Price]]/Table2[[#This Row],[Current Week Low]])-1</f>
        <v>2.2783491732847327E-3</v>
      </c>
      <c r="AF648" s="2">
        <f>(Table2[[#This Row],[Current Week High]]/Table2[[#This Row],[Close Price]])-1</f>
        <v>3.1304799636292735E-2</v>
      </c>
      <c r="AG648" s="2">
        <f>(Table2[[#This Row],[Close Price]]/Table2[[#This Row],[Current Month Low]])-1</f>
        <v>2.2783491732847327E-3</v>
      </c>
      <c r="AH648" s="2">
        <f>(Table2[[#This Row],[Current Month High]]/Table2[[#This Row],[Close Price]])-1</f>
        <v>1.3184386568812156E-2</v>
      </c>
      <c r="AI648">
        <v>12.5478989413522</v>
      </c>
      <c r="AJ648">
        <v>26.6513120013161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-0.04</v>
      </c>
      <c r="AM648" t="s">
        <v>10295</v>
      </c>
      <c r="AN648">
        <v>-0.21</v>
      </c>
      <c r="AO648" t="s">
        <v>10295</v>
      </c>
      <c r="AP648">
        <v>-4.3084027288838998E-2</v>
      </c>
      <c r="AQ648">
        <f>(Table2[[#This Row],[Sharpe Ratio]]-AVERAGE(Table2[Sharpe Ratio]))/_xlfn.STDEV.P(Table2[Sharpe Ratio])</f>
        <v>-1.1450909193155727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-3.8577350282349023</v>
      </c>
      <c r="AS648">
        <f>_xlfn.RANK.AVG(Table2[[#This Row],[1Y Return vs Nifty Z-Score]],Table2[1Y Return vs Nifty Z-Score])</f>
        <v>539</v>
      </c>
      <c r="AT648">
        <f>_xlfn.RANK.AVG(Table2[[#This Row],[6M Return vs Nifty Z-Score]],Table2[6M Return vs Nifty Z-Score])</f>
        <v>620</v>
      </c>
      <c r="AU648">
        <f>_xlfn.RANK.AVG(Table2[[#This Row],[Sharpe Ratio Z-Score]],Table2[Sharpe Ratio Z-Score])</f>
        <v>639</v>
      </c>
      <c r="AV648">
        <f>(Table2[[#This Row],[Rank 1Y]]+Table2[[#This Row],[Rank 6M]]+Table2[[#This Row],[Rank Sharpe]])/3</f>
        <v>599.33333333333337</v>
      </c>
    </row>
    <row r="649" spans="1:48" x14ac:dyDescent="0.3">
      <c r="A649" t="s">
        <v>1893</v>
      </c>
      <c r="B649" t="s">
        <v>1894</v>
      </c>
      <c r="C649" t="s">
        <v>10256</v>
      </c>
      <c r="D649" t="s">
        <v>201</v>
      </c>
      <c r="E649">
        <v>3685.1713389749998</v>
      </c>
      <c r="F649">
        <v>234.83</v>
      </c>
      <c r="G649">
        <v>-28.999017422092798</v>
      </c>
      <c r="H649">
        <f>(Table2[[#This Row],[1Y Return vs Nifty]]-AVERAGE(Table2[1Y Return vs Nifty]))/_xlfn.STDEV.P(Table2[1Y Return vs Nifty])</f>
        <v>-0.93398556664942178</v>
      </c>
      <c r="I649">
        <v>5.7382075997239097</v>
      </c>
      <c r="J649">
        <f>(Table2[[#This Row],[1M Return vs Nifty]]-AVERAGE(Table2[1M Return vs Nifty]))/_xlfn.STDEV.P(Table2[1M Return vs Nifty])</f>
        <v>0.3666953424348563</v>
      </c>
      <c r="K649">
        <v>-30.234031866095599</v>
      </c>
      <c r="L649">
        <f>(Table2[[#This Row],[6M Return vs Nifty]]-AVERAGE(Table2[6M Return vs Nifty]))/_xlfn.STDEV.P(Table2[6M Return vs Nifty])</f>
        <v>-1.2285633997157555</v>
      </c>
      <c r="M649">
        <v>0.49825078410202001</v>
      </c>
      <c r="N649">
        <f>(Table2[[#This Row],[1W Return vs Nifty]]-AVERAGE(Table2[1W Return vs Nifty]))/_xlfn.STDEV.P(Table2[1W Return vs Nifty])</f>
        <v>-0.14546503918668577</v>
      </c>
      <c r="O649">
        <v>231.25</v>
      </c>
      <c r="P649">
        <v>227.62899409978399</v>
      </c>
      <c r="Q649">
        <v>232.96831708687799</v>
      </c>
      <c r="R649">
        <v>55.502458283524</v>
      </c>
      <c r="S649" s="2">
        <f>(Table2[[#This Row],[Close Price]]-Table2[[#This Row],[20D EMA]])/Table2[[#This Row],[20D EMA]]</f>
        <v>1.5481081081081136E-2</v>
      </c>
      <c r="T649" s="2">
        <f>(Table2[[#This Row],[Close Price]]-Table2[[#This Row],[50D EMA]])/Table2[[#This Row],[50D EMA]]</f>
        <v>3.1634836013286462E-2</v>
      </c>
      <c r="U649" s="2">
        <f>(Table2[[#This Row],[Close Price]]-Table2[[#This Row],[200D EMA]])/Table2[[#This Row],[200D EMA]]</f>
        <v>7.9911420419789096E-3</v>
      </c>
      <c r="V649">
        <v>1.2240174395097201</v>
      </c>
      <c r="W649">
        <v>228.92</v>
      </c>
      <c r="X649">
        <v>235</v>
      </c>
      <c r="Y649">
        <v>234</v>
      </c>
      <c r="Z649">
        <v>241.09</v>
      </c>
      <c r="AA649">
        <v>234.1</v>
      </c>
      <c r="AB649">
        <v>239.9</v>
      </c>
      <c r="AC649" s="2">
        <f>(Table2[[#This Row],[Close Price]]/Table2[[#This Row],[Day Low]])-1</f>
        <v>2.581687925913001E-2</v>
      </c>
      <c r="AD649" s="2">
        <f>(Table2[[#This Row],[Day High]]/Table2[[#This Row],[Close Price]])-1</f>
        <v>7.2392794787723425E-4</v>
      </c>
      <c r="AE649" s="2">
        <f>(Table2[[#This Row],[Close Price]]/Table2[[#This Row],[Current Week Low]])-1</f>
        <v>3.5470085470086232E-3</v>
      </c>
      <c r="AF649" s="2">
        <f>(Table2[[#This Row],[Current Week High]]/Table2[[#This Row],[Close Price]])-1</f>
        <v>2.6657582080654052E-2</v>
      </c>
      <c r="AG649" s="2">
        <f>(Table2[[#This Row],[Close Price]]/Table2[[#This Row],[Current Month Low]])-1</f>
        <v>3.1183255019222589E-3</v>
      </c>
      <c r="AH649" s="2">
        <f>(Table2[[#This Row],[Current Month High]]/Table2[[#This Row],[Close Price]])-1</f>
        <v>2.1590086445513856E-2</v>
      </c>
      <c r="AI649">
        <v>27.326150832517101</v>
      </c>
      <c r="AJ649">
        <v>23.237995276830201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10295</v>
      </c>
      <c r="AN649">
        <v>6.26</v>
      </c>
      <c r="AO649" t="s">
        <v>10296</v>
      </c>
      <c r="AP649">
        <v>1.6311645903274E-2</v>
      </c>
      <c r="AQ649">
        <f>(Table2[[#This Row],[Sharpe Ratio]]-AVERAGE(Table2[Sharpe Ratio]))/_xlfn.STDEV.P(Table2[Sharpe Ratio])</f>
        <v>-0.45842209780419091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651</v>
      </c>
      <c r="AT649">
        <f>_xlfn.RANK.AVG(Table2[[#This Row],[6M Return vs Nifty Z-Score]],Table2[6M Return vs Nifty Z-Score])</f>
        <v>682</v>
      </c>
      <c r="AU649">
        <f>_xlfn.RANK.AVG(Table2[[#This Row],[Sharpe Ratio Z-Score]],Table2[Sharpe Ratio Z-Score])</f>
        <v>466</v>
      </c>
      <c r="AV649">
        <f>(Table2[[#This Row],[Rank 1Y]]+Table2[[#This Row],[Rank 6M]]+Table2[[#This Row],[Rank Sharpe]])/3</f>
        <v>599.66666666666663</v>
      </c>
    </row>
    <row r="650" spans="1:48" x14ac:dyDescent="0.3">
      <c r="A650" t="s">
        <v>846</v>
      </c>
      <c r="B650" t="s">
        <v>847</v>
      </c>
      <c r="C650" t="s">
        <v>10265</v>
      </c>
      <c r="D650" t="s">
        <v>548</v>
      </c>
      <c r="E650">
        <v>18277.432907999999</v>
      </c>
      <c r="F650">
        <v>3686.2</v>
      </c>
      <c r="G650">
        <v>-45.805029745881498</v>
      </c>
      <c r="H650">
        <f>(Table2[[#This Row],[1Y Return vs Nifty]]-AVERAGE(Table2[1Y Return vs Nifty]))/_xlfn.STDEV.P(Table2[1Y Return vs Nifty])</f>
        <v>-1.1699015665153281</v>
      </c>
      <c r="I650">
        <v>2.0024872891655598</v>
      </c>
      <c r="J650">
        <f>(Table2[[#This Row],[1M Return vs Nifty]]-AVERAGE(Table2[1M Return vs Nifty]))/_xlfn.STDEV.P(Table2[1M Return vs Nifty])</f>
        <v>-2.5910512689152005E-3</v>
      </c>
      <c r="K650">
        <v>-4.32791215083527</v>
      </c>
      <c r="L650">
        <f>(Table2[[#This Row],[6M Return vs Nifty]]-AVERAGE(Table2[6M Return vs Nifty]))/_xlfn.STDEV.P(Table2[6M Return vs Nifty])</f>
        <v>-0.33892407533782443</v>
      </c>
      <c r="M650">
        <v>5.3695283767958601</v>
      </c>
      <c r="N650">
        <f>(Table2[[#This Row],[1W Return vs Nifty]]-AVERAGE(Table2[1W Return vs Nifty]))/_xlfn.STDEV.P(Table2[1W Return vs Nifty])</f>
        <v>0.89532798580689166</v>
      </c>
      <c r="O650">
        <v>3627.13</v>
      </c>
      <c r="P650">
        <v>3547.70544807336</v>
      </c>
      <c r="Q650">
        <v>3562.1335650487899</v>
      </c>
      <c r="R650">
        <v>55.973316569385602</v>
      </c>
      <c r="S650" s="2">
        <f>(Table2[[#This Row],[Close Price]]-Table2[[#This Row],[20D EMA]])/Table2[[#This Row],[20D EMA]]</f>
        <v>1.6285603217971154E-2</v>
      </c>
      <c r="T650" s="2">
        <f>(Table2[[#This Row],[Close Price]]-Table2[[#This Row],[50D EMA]])/Table2[[#This Row],[50D EMA]]</f>
        <v>3.9037782012554499E-2</v>
      </c>
      <c r="U650" s="2">
        <f>(Table2[[#This Row],[Close Price]]-Table2[[#This Row],[200D EMA]])/Table2[[#This Row],[200D EMA]]</f>
        <v>3.4829248450573065E-2</v>
      </c>
      <c r="V650">
        <v>1.1925782951388499</v>
      </c>
      <c r="W650">
        <v>3624.85</v>
      </c>
      <c r="X650">
        <v>3699</v>
      </c>
      <c r="Y650">
        <v>3515</v>
      </c>
      <c r="Z650">
        <v>3820.95</v>
      </c>
      <c r="AA650">
        <v>3660.35</v>
      </c>
      <c r="AB650">
        <v>3790</v>
      </c>
      <c r="AC650" s="2">
        <f>(Table2[[#This Row],[Close Price]]/Table2[[#This Row],[Day Low]])-1</f>
        <v>1.6924838269169795E-2</v>
      </c>
      <c r="AD650" s="2">
        <f>(Table2[[#This Row],[Day High]]/Table2[[#This Row],[Close Price]])-1</f>
        <v>3.4724106125549881E-3</v>
      </c>
      <c r="AE650" s="2">
        <f>(Table2[[#This Row],[Close Price]]/Table2[[#This Row],[Current Week Low]])-1</f>
        <v>4.8705547652916126E-2</v>
      </c>
      <c r="AF650" s="2">
        <f>(Table2[[#This Row],[Current Week High]]/Table2[[#This Row],[Close Price]])-1</f>
        <v>3.6555260159513825E-2</v>
      </c>
      <c r="AG650" s="2">
        <f>(Table2[[#This Row],[Close Price]]/Table2[[#This Row],[Current Month Low]])-1</f>
        <v>7.062166186293739E-3</v>
      </c>
      <c r="AH650" s="2">
        <f>(Table2[[#This Row],[Current Month High]]/Table2[[#This Row],[Close Price]])-1</f>
        <v>2.8159079811187704E-2</v>
      </c>
      <c r="AI650">
        <v>28.1604362215832</v>
      </c>
      <c r="AJ650">
        <v>28.1732992576366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-0.01</v>
      </c>
      <c r="AM650" t="s">
        <v>10295</v>
      </c>
      <c r="AN650">
        <v>0.71</v>
      </c>
      <c r="AO650" t="s">
        <v>10296</v>
      </c>
      <c r="AP650">
        <v>-5.1928258796786003E-2</v>
      </c>
      <c r="AQ650">
        <f>(Table2[[#This Row],[Sharpe Ratio]]-AVERAGE(Table2[Sharpe Ratio]))/_xlfn.STDEV.P(Table2[Sharpe Ratio])</f>
        <v>-1.2473384013348896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713</v>
      </c>
      <c r="AT650">
        <f>_xlfn.RANK.AVG(Table2[[#This Row],[6M Return vs Nifty Z-Score]],Table2[6M Return vs Nifty Z-Score])</f>
        <v>436</v>
      </c>
      <c r="AU650">
        <f>_xlfn.RANK.AVG(Table2[[#This Row],[Sharpe Ratio Z-Score]],Table2[Sharpe Ratio Z-Score])</f>
        <v>652</v>
      </c>
      <c r="AV650">
        <f>(Table2[[#This Row],[Rank 1Y]]+Table2[[#This Row],[Rank 6M]]+Table2[[#This Row],[Rank Sharpe]])/3</f>
        <v>600.33333333333337</v>
      </c>
    </row>
    <row r="651" spans="1:48" x14ac:dyDescent="0.3">
      <c r="A651" t="s">
        <v>1051</v>
      </c>
      <c r="B651" t="s">
        <v>1052</v>
      </c>
      <c r="C651" t="s">
        <v>10262</v>
      </c>
      <c r="D651" t="s">
        <v>75</v>
      </c>
      <c r="E651">
        <v>12410.735702600001</v>
      </c>
      <c r="F651">
        <v>601</v>
      </c>
      <c r="G651">
        <v>-38.2044365463722</v>
      </c>
      <c r="H651">
        <f>(Table2[[#This Row],[1Y Return vs Nifty]]-AVERAGE(Table2[1Y Return vs Nifty]))/_xlfn.STDEV.P(Table2[1Y Return vs Nifty])</f>
        <v>-1.0632075150241169</v>
      </c>
      <c r="I651">
        <v>-9.2912034264018093</v>
      </c>
      <c r="J651">
        <f>(Table2[[#This Row],[1M Return vs Nifty]]-AVERAGE(Table2[1M Return vs Nifty]))/_xlfn.STDEV.P(Table2[1M Return vs Nifty])</f>
        <v>-1.1190039433610139</v>
      </c>
      <c r="K651">
        <v>-32.403172814889103</v>
      </c>
      <c r="L651">
        <f>(Table2[[#This Row],[6M Return vs Nifty]]-AVERAGE(Table2[6M Return vs Nifty]))/_xlfn.STDEV.P(Table2[6M Return vs Nifty])</f>
        <v>-1.3030536402216857</v>
      </c>
      <c r="M651">
        <v>-0.40758814872260501</v>
      </c>
      <c r="N651">
        <f>(Table2[[#This Row],[1W Return vs Nifty]]-AVERAGE(Table2[1W Return vs Nifty]))/_xlfn.STDEV.P(Table2[1W Return vs Nifty])</f>
        <v>-0.33900581470429025</v>
      </c>
      <c r="O651">
        <v>607.37</v>
      </c>
      <c r="P651">
        <v>624.06849267096197</v>
      </c>
      <c r="Q651">
        <v>652.70725899765205</v>
      </c>
      <c r="R651">
        <v>47.693726179829703</v>
      </c>
      <c r="S651" s="2">
        <f>(Table2[[#This Row],[Close Price]]-Table2[[#This Row],[20D EMA]])/Table2[[#This Row],[20D EMA]]</f>
        <v>-1.0487841019477426E-2</v>
      </c>
      <c r="T651" s="2">
        <f>(Table2[[#This Row],[Close Price]]-Table2[[#This Row],[50D EMA]])/Table2[[#This Row],[50D EMA]]</f>
        <v>-3.6964680867368767E-2</v>
      </c>
      <c r="U651" s="2">
        <f>(Table2[[#This Row],[Close Price]]-Table2[[#This Row],[200D EMA]])/Table2[[#This Row],[200D EMA]]</f>
        <v>-7.9219678170973196E-2</v>
      </c>
      <c r="V651">
        <v>0.68991643682129999</v>
      </c>
      <c r="W651">
        <v>594.65</v>
      </c>
      <c r="X651">
        <v>609</v>
      </c>
      <c r="Y651">
        <v>595.04999999999995</v>
      </c>
      <c r="Z651">
        <v>622.4</v>
      </c>
      <c r="AA651">
        <v>595.04999999999995</v>
      </c>
      <c r="AB651">
        <v>610.85</v>
      </c>
      <c r="AC651" s="2">
        <f>(Table2[[#This Row],[Close Price]]/Table2[[#This Row],[Day Low]])-1</f>
        <v>1.0678550407802856E-2</v>
      </c>
      <c r="AD651" s="2">
        <f>(Table2[[#This Row],[Day High]]/Table2[[#This Row],[Close Price]])-1</f>
        <v>1.3311148086522451E-2</v>
      </c>
      <c r="AE651" s="2">
        <f>(Table2[[#This Row],[Close Price]]/Table2[[#This Row],[Current Week Low]])-1</f>
        <v>9.9991597344761818E-3</v>
      </c>
      <c r="AF651" s="2">
        <f>(Table2[[#This Row],[Current Week High]]/Table2[[#This Row],[Close Price]])-1</f>
        <v>3.56073211314476E-2</v>
      </c>
      <c r="AG651" s="2">
        <f>(Table2[[#This Row],[Close Price]]/Table2[[#This Row],[Current Month Low]])-1</f>
        <v>9.9991597344761818E-3</v>
      </c>
      <c r="AH651" s="2">
        <f>(Table2[[#This Row],[Current Month High]]/Table2[[#This Row],[Close Price]])-1</f>
        <v>1.6389351081530723E-2</v>
      </c>
      <c r="AI651">
        <v>37.104825291181299</v>
      </c>
      <c r="AJ651">
        <v>19.186911254338099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-0.17</v>
      </c>
      <c r="AM651" t="s">
        <v>10295</v>
      </c>
      <c r="AN651">
        <v>-1.38</v>
      </c>
      <c r="AO651" t="s">
        <v>10295</v>
      </c>
      <c r="AP651">
        <v>3.0664754044378E-2</v>
      </c>
      <c r="AQ651">
        <f>(Table2[[#This Row],[Sharpe Ratio]]-AVERAGE(Table2[Sharpe Ratio]))/_xlfn.STDEV.P(Table2[Sharpe Ratio])</f>
        <v>-0.29248691561677798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692</v>
      </c>
      <c r="AT651">
        <f>_xlfn.RANK.AVG(Table2[[#This Row],[6M Return vs Nifty Z-Score]],Table2[6M Return vs Nifty Z-Score])</f>
        <v>695</v>
      </c>
      <c r="AU651">
        <f>_xlfn.RANK.AVG(Table2[[#This Row],[Sharpe Ratio Z-Score]],Table2[Sharpe Ratio Z-Score])</f>
        <v>415</v>
      </c>
      <c r="AV651">
        <f>(Table2[[#This Row],[Rank 1Y]]+Table2[[#This Row],[Rank 6M]]+Table2[[#This Row],[Rank Sharpe]])/3</f>
        <v>600.66666666666663</v>
      </c>
    </row>
    <row r="652" spans="1:48" x14ac:dyDescent="0.3">
      <c r="A652" t="s">
        <v>112</v>
      </c>
      <c r="B652" t="s">
        <v>113</v>
      </c>
      <c r="C652" t="s">
        <v>10252</v>
      </c>
      <c r="D652" t="s">
        <v>37</v>
      </c>
      <c r="E652">
        <v>260532.14608996001</v>
      </c>
      <c r="F652">
        <v>1634.8</v>
      </c>
      <c r="G652">
        <v>-22.771272059141801</v>
      </c>
      <c r="H652">
        <f>(Table2[[#This Row],[1Y Return vs Nifty]]-AVERAGE(Table2[1Y Return vs Nifty]))/_xlfn.STDEV.P(Table2[1Y Return vs Nifty])</f>
        <v>-0.8465629975173512</v>
      </c>
      <c r="I652">
        <v>9.3509956907830802E-2</v>
      </c>
      <c r="J652">
        <f>(Table2[[#This Row],[1M Return vs Nifty]]-AVERAGE(Table2[1M Return vs Nifty]))/_xlfn.STDEV.P(Table2[1M Return vs Nifty])</f>
        <v>-0.19129879598397345</v>
      </c>
      <c r="K652">
        <v>-14.4975324845743</v>
      </c>
      <c r="L652">
        <f>(Table2[[#This Row],[6M Return vs Nifty]]-AVERAGE(Table2[6M Return vs Nifty]))/_xlfn.STDEV.P(Table2[6M Return vs Nifty])</f>
        <v>-0.68815793445406404</v>
      </c>
      <c r="M652">
        <v>2.74145718594673</v>
      </c>
      <c r="N652">
        <f>(Table2[[#This Row],[1W Return vs Nifty]]-AVERAGE(Table2[1W Return vs Nifty]))/_xlfn.STDEV.P(Table2[1W Return vs Nifty])</f>
        <v>0.33381653166089265</v>
      </c>
      <c r="O652">
        <v>1610.45</v>
      </c>
      <c r="P652">
        <v>1599.85133327277</v>
      </c>
      <c r="Q652">
        <v>1591.81429070992</v>
      </c>
      <c r="R652">
        <v>58.807781910791398</v>
      </c>
      <c r="S652" s="2">
        <f>(Table2[[#This Row],[Close Price]]-Table2[[#This Row],[20D EMA]])/Table2[[#This Row],[20D EMA]]</f>
        <v>1.5119997516222117E-2</v>
      </c>
      <c r="T652" s="2">
        <f>(Table2[[#This Row],[Close Price]]-Table2[[#This Row],[50D EMA]])/Table2[[#This Row],[50D EMA]]</f>
        <v>2.184494646495461E-2</v>
      </c>
      <c r="U652" s="2">
        <f>(Table2[[#This Row],[Close Price]]-Table2[[#This Row],[200D EMA]])/Table2[[#This Row],[200D EMA]]</f>
        <v>2.7004223759612769E-2</v>
      </c>
      <c r="V652">
        <v>1.3307238775749599</v>
      </c>
      <c r="W652">
        <v>1603</v>
      </c>
      <c r="X652">
        <v>1625</v>
      </c>
      <c r="Y652">
        <v>1582.5</v>
      </c>
      <c r="Z652">
        <v>1669.9</v>
      </c>
      <c r="AA652">
        <v>1630</v>
      </c>
      <c r="AB652">
        <v>1659</v>
      </c>
      <c r="AC652" s="2">
        <f>(Table2[[#This Row],[Close Price]]/Table2[[#This Row],[Day Low]])-1</f>
        <v>1.9837804117279978E-2</v>
      </c>
      <c r="AD652" s="2">
        <f>(Table2[[#This Row],[Day High]]/Table2[[#This Row],[Close Price]])-1</f>
        <v>-5.994617078541653E-3</v>
      </c>
      <c r="AE652" s="2">
        <f>(Table2[[#This Row],[Close Price]]/Table2[[#This Row],[Current Week Low]])-1</f>
        <v>3.3048973143759763E-2</v>
      </c>
      <c r="AF652" s="2">
        <f>(Table2[[#This Row],[Current Week High]]/Table2[[#This Row],[Close Price]])-1</f>
        <v>2.1470516271103524E-2</v>
      </c>
      <c r="AG652" s="2">
        <f>(Table2[[#This Row],[Close Price]]/Table2[[#This Row],[Current Month Low]])-1</f>
        <v>2.9447852760735582E-3</v>
      </c>
      <c r="AH652" s="2">
        <f>(Table2[[#This Row],[Current Month High]]/Table2[[#This Row],[Close Price]])-1</f>
        <v>1.4803034010276495E-2</v>
      </c>
      <c r="AI652">
        <v>6.4962074871544004</v>
      </c>
      <c r="AJ652">
        <v>15.203833550614799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-0.06</v>
      </c>
      <c r="AM652" t="s">
        <v>10295</v>
      </c>
      <c r="AN652">
        <v>2.0299999999999998</v>
      </c>
      <c r="AO652" t="s">
        <v>10296</v>
      </c>
      <c r="AP652">
        <v>-3.5286825204469997E-2</v>
      </c>
      <c r="AQ652">
        <f>(Table2[[#This Row],[Sharpe Ratio]]-AVERAGE(Table2[Sharpe Ratio]))/_xlfn.STDEV.P(Table2[Sharpe Ratio])</f>
        <v>-1.0549480641442519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-2.4471512604387478</v>
      </c>
      <c r="AS652">
        <f>_xlfn.RANK.AVG(Table2[[#This Row],[1Y Return vs Nifty Z-Score]],Table2[1Y Return vs Nifty Z-Score])</f>
        <v>627</v>
      </c>
      <c r="AT652">
        <f>_xlfn.RANK.AVG(Table2[[#This Row],[6M Return vs Nifty Z-Score]],Table2[6M Return vs Nifty Z-Score])</f>
        <v>551</v>
      </c>
      <c r="AU652">
        <f>_xlfn.RANK.AVG(Table2[[#This Row],[Sharpe Ratio Z-Score]],Table2[Sharpe Ratio Z-Score])</f>
        <v>628</v>
      </c>
      <c r="AV652">
        <f>(Table2[[#This Row],[Rank 1Y]]+Table2[[#This Row],[Rank 6M]]+Table2[[#This Row],[Rank Sharpe]])/3</f>
        <v>602</v>
      </c>
    </row>
    <row r="653" spans="1:48" x14ac:dyDescent="0.3">
      <c r="A653" t="s">
        <v>885</v>
      </c>
      <c r="B653" t="s">
        <v>886</v>
      </c>
      <c r="C653" t="s">
        <v>10261</v>
      </c>
      <c r="D653" t="s">
        <v>144</v>
      </c>
      <c r="E653">
        <v>17074.653553700002</v>
      </c>
      <c r="F653">
        <v>2848.15</v>
      </c>
      <c r="G653">
        <v>-35.723108532532002</v>
      </c>
      <c r="H653">
        <f>(Table2[[#This Row],[1Y Return vs Nifty]]-AVERAGE(Table2[1Y Return vs Nifty]))/_xlfn.STDEV.P(Table2[1Y Return vs Nifty])</f>
        <v>-1.02837563652122</v>
      </c>
      <c r="I653">
        <v>6.1358416448651498</v>
      </c>
      <c r="J653">
        <f>(Table2[[#This Row],[1M Return vs Nifty]]-AVERAGE(Table2[1M Return vs Nifty]))/_xlfn.STDEV.P(Table2[1M Return vs Nifty])</f>
        <v>0.40600257914875909</v>
      </c>
      <c r="K653">
        <v>-4.0065974565775004</v>
      </c>
      <c r="L653">
        <f>(Table2[[#This Row],[6M Return vs Nifty]]-AVERAGE(Table2[6M Return vs Nifty]))/_xlfn.STDEV.P(Table2[6M Return vs Nifty])</f>
        <v>-0.32788984131690324</v>
      </c>
      <c r="M653">
        <v>-4.2219154820984501</v>
      </c>
      <c r="N653">
        <f>(Table2[[#This Row],[1W Return vs Nifty]]-AVERAGE(Table2[1W Return vs Nifty]))/_xlfn.STDEV.P(Table2[1W Return vs Nifty])</f>
        <v>-1.1539717467575574</v>
      </c>
      <c r="O653">
        <v>2882.69</v>
      </c>
      <c r="P653">
        <v>2766.5376920174299</v>
      </c>
      <c r="Q653">
        <v>2692.82017062967</v>
      </c>
      <c r="R653">
        <v>42.678798952047501</v>
      </c>
      <c r="S653" s="2">
        <f>(Table2[[#This Row],[Close Price]]-Table2[[#This Row],[20D EMA]])/Table2[[#This Row],[20D EMA]]</f>
        <v>-1.1981864161599048E-2</v>
      </c>
      <c r="T653" s="2">
        <f>(Table2[[#This Row],[Close Price]]-Table2[[#This Row],[50D EMA]])/Table2[[#This Row],[50D EMA]]</f>
        <v>2.9499799774300714E-2</v>
      </c>
      <c r="U653" s="2">
        <f>(Table2[[#This Row],[Close Price]]-Table2[[#This Row],[200D EMA]])/Table2[[#This Row],[200D EMA]]</f>
        <v>5.7682956724885527E-2</v>
      </c>
      <c r="V653">
        <v>1.58958572614794</v>
      </c>
      <c r="W653">
        <v>2775</v>
      </c>
      <c r="X653">
        <v>2862.85</v>
      </c>
      <c r="Y653">
        <v>2835</v>
      </c>
      <c r="Z653">
        <v>3198.4</v>
      </c>
      <c r="AA653">
        <v>2835</v>
      </c>
      <c r="AB653">
        <v>2957.6</v>
      </c>
      <c r="AC653" s="2">
        <f>(Table2[[#This Row],[Close Price]]/Table2[[#This Row],[Day Low]])-1</f>
        <v>2.636036036036038E-2</v>
      </c>
      <c r="AD653" s="2">
        <f>(Table2[[#This Row],[Day High]]/Table2[[#This Row],[Close Price]])-1</f>
        <v>5.1612450186961922E-3</v>
      </c>
      <c r="AE653" s="2">
        <f>(Table2[[#This Row],[Close Price]]/Table2[[#This Row],[Current Week Low]])-1</f>
        <v>4.6384479717813676E-3</v>
      </c>
      <c r="AF653" s="2">
        <f>(Table2[[#This Row],[Current Week High]]/Table2[[#This Row],[Close Price]])-1</f>
        <v>0.12297456243526494</v>
      </c>
      <c r="AG653" s="2">
        <f>(Table2[[#This Row],[Close Price]]/Table2[[#This Row],[Current Month Low]])-1</f>
        <v>4.6384479717813676E-3</v>
      </c>
      <c r="AH653" s="2">
        <f>(Table2[[#This Row],[Current Month High]]/Table2[[#This Row],[Close Price]])-1</f>
        <v>3.8428453557572295E-2</v>
      </c>
      <c r="AI653">
        <v>15.5838000105331</v>
      </c>
      <c r="AJ653">
        <v>27.719730941704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-0.12</v>
      </c>
      <c r="AM653" t="s">
        <v>10295</v>
      </c>
      <c r="AN653">
        <v>-1.61</v>
      </c>
      <c r="AO653" t="s">
        <v>10295</v>
      </c>
      <c r="AP653">
        <v>-7.8669756656554998E-2</v>
      </c>
      <c r="AQ653">
        <f>(Table2[[#This Row],[Sharpe Ratio]]-AVERAGE(Table2[Sharpe Ratio]))/_xlfn.STDEV.P(Table2[Sharpe Ratio])</f>
        <v>-1.5564948067421278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-3.6607294521890492</v>
      </c>
      <c r="AS653">
        <f>_xlfn.RANK.AVG(Table2[[#This Row],[1Y Return vs Nifty Z-Score]],Table2[1Y Return vs Nifty Z-Score])</f>
        <v>682</v>
      </c>
      <c r="AT653">
        <f>_xlfn.RANK.AVG(Table2[[#This Row],[6M Return vs Nifty Z-Score]],Table2[6M Return vs Nifty Z-Score])</f>
        <v>430</v>
      </c>
      <c r="AU653">
        <f>_xlfn.RANK.AVG(Table2[[#This Row],[Sharpe Ratio Z-Score]],Table2[Sharpe Ratio Z-Score])</f>
        <v>695</v>
      </c>
      <c r="AV653">
        <f>(Table2[[#This Row],[Rank 1Y]]+Table2[[#This Row],[Rank 6M]]+Table2[[#This Row],[Rank Sharpe]])/3</f>
        <v>602.33333333333337</v>
      </c>
    </row>
    <row r="654" spans="1:48" x14ac:dyDescent="0.3">
      <c r="A654" t="s">
        <v>1177</v>
      </c>
      <c r="B654" t="s">
        <v>1178</v>
      </c>
      <c r="C654" t="s">
        <v>10265</v>
      </c>
      <c r="D654" t="s">
        <v>548</v>
      </c>
      <c r="E654">
        <v>10241.1051152</v>
      </c>
      <c r="F654">
        <v>2888.5</v>
      </c>
      <c r="G654">
        <v>-20.391782230473801</v>
      </c>
      <c r="H654">
        <f>(Table2[[#This Row],[1Y Return vs Nifty]]-AVERAGE(Table2[1Y Return vs Nifty]))/_xlfn.STDEV.P(Table2[1Y Return vs Nifty])</f>
        <v>-0.81316068224555005</v>
      </c>
      <c r="I654">
        <v>4.1136856947490203</v>
      </c>
      <c r="J654">
        <f>(Table2[[#This Row],[1M Return vs Nifty]]-AVERAGE(Table2[1M Return vs Nifty]))/_xlfn.STDEV.P(Table2[1M Return vs Nifty])</f>
        <v>0.20610681173425541</v>
      </c>
      <c r="K654">
        <v>-8.7414328023823895</v>
      </c>
      <c r="L654">
        <f>(Table2[[#This Row],[6M Return vs Nifty]]-AVERAGE(Table2[6M Return vs Nifty]))/_xlfn.STDEV.P(Table2[6M Return vs Nifty])</f>
        <v>-0.4904883224627038</v>
      </c>
      <c r="M654">
        <v>2.99594361408972</v>
      </c>
      <c r="N654">
        <f>(Table2[[#This Row],[1W Return vs Nifty]]-AVERAGE(Table2[1W Return vs Nifty]))/_xlfn.STDEV.P(Table2[1W Return vs Nifty])</f>
        <v>0.38818988532975635</v>
      </c>
      <c r="O654">
        <v>2867.08</v>
      </c>
      <c r="P654">
        <v>2773.8290508998698</v>
      </c>
      <c r="Q654">
        <v>2663.02439654011</v>
      </c>
      <c r="R654">
        <v>50.9007696045459</v>
      </c>
      <c r="S654" s="2">
        <f>(Table2[[#This Row],[Close Price]]-Table2[[#This Row],[20D EMA]])/Table2[[#This Row],[20D EMA]]</f>
        <v>7.4710158070231993E-3</v>
      </c>
      <c r="T654" s="2">
        <f>(Table2[[#This Row],[Close Price]]-Table2[[#This Row],[50D EMA]])/Table2[[#This Row],[50D EMA]]</f>
        <v>4.1340308647690206E-2</v>
      </c>
      <c r="U654" s="2">
        <f>(Table2[[#This Row],[Close Price]]-Table2[[#This Row],[200D EMA]])/Table2[[#This Row],[200D EMA]]</f>
        <v>8.4668996556259632E-2</v>
      </c>
      <c r="V654">
        <v>0.57557421158914801</v>
      </c>
      <c r="W654">
        <v>2840</v>
      </c>
      <c r="X654">
        <v>2987.95</v>
      </c>
      <c r="Y654">
        <v>2851</v>
      </c>
      <c r="Z654">
        <v>3068.95</v>
      </c>
      <c r="AA654">
        <v>2880</v>
      </c>
      <c r="AB654">
        <v>2982.65</v>
      </c>
      <c r="AC654" s="2">
        <f>(Table2[[#This Row],[Close Price]]/Table2[[#This Row],[Day Low]])-1</f>
        <v>1.7077464788732399E-2</v>
      </c>
      <c r="AD654" s="2">
        <f>(Table2[[#This Row],[Day High]]/Table2[[#This Row],[Close Price]])-1</f>
        <v>3.4429634758525118E-2</v>
      </c>
      <c r="AE654" s="2">
        <f>(Table2[[#This Row],[Close Price]]/Table2[[#This Row],[Current Week Low]])-1</f>
        <v>1.3153279551034736E-2</v>
      </c>
      <c r="AF654" s="2">
        <f>(Table2[[#This Row],[Current Week High]]/Table2[[#This Row],[Close Price]])-1</f>
        <v>6.2471871213432451E-2</v>
      </c>
      <c r="AG654" s="2">
        <f>(Table2[[#This Row],[Close Price]]/Table2[[#This Row],[Current Month Low]])-1</f>
        <v>2.9513888888887951E-3</v>
      </c>
      <c r="AH654" s="2">
        <f>(Table2[[#This Row],[Current Month High]]/Table2[[#This Row],[Close Price]])-1</f>
        <v>3.2594772373204073E-2</v>
      </c>
      <c r="AI654">
        <v>11.0628353816859</v>
      </c>
      <c r="AJ654">
        <v>28.549176680017698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0.02</v>
      </c>
      <c r="AM654" t="s">
        <v>10296</v>
      </c>
      <c r="AN654">
        <v>-0.78</v>
      </c>
      <c r="AO654" t="s">
        <v>10295</v>
      </c>
      <c r="AP654">
        <v>-8.1484831907492006E-2</v>
      </c>
      <c r="AQ654">
        <f>(Table2[[#This Row],[Sharpe Ratio]]-AVERAGE(Table2[Sharpe Ratio]))/_xlfn.STDEV.P(Table2[Sharpe Ratio])</f>
        <v>-1.5890396757728142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-2.2983919834170563</v>
      </c>
      <c r="AS654">
        <f>_xlfn.RANK.AVG(Table2[[#This Row],[1Y Return vs Nifty Z-Score]],Table2[1Y Return vs Nifty Z-Score])</f>
        <v>617</v>
      </c>
      <c r="AT654">
        <f>_xlfn.RANK.AVG(Table2[[#This Row],[6M Return vs Nifty Z-Score]],Table2[6M Return vs Nifty Z-Score])</f>
        <v>492</v>
      </c>
      <c r="AU654">
        <f>_xlfn.RANK.AVG(Table2[[#This Row],[Sharpe Ratio Z-Score]],Table2[Sharpe Ratio Z-Score])</f>
        <v>698</v>
      </c>
      <c r="AV654">
        <f>(Table2[[#This Row],[Rank 1Y]]+Table2[[#This Row],[Rank 6M]]+Table2[[#This Row],[Rank Sharpe]])/3</f>
        <v>602.33333333333337</v>
      </c>
    </row>
    <row r="655" spans="1:48" x14ac:dyDescent="0.3">
      <c r="A655" t="s">
        <v>773</v>
      </c>
      <c r="B655" t="s">
        <v>774</v>
      </c>
      <c r="C655" t="s">
        <v>10263</v>
      </c>
      <c r="D655" t="s">
        <v>551</v>
      </c>
      <c r="E655">
        <v>20824.032030800001</v>
      </c>
      <c r="F655">
        <v>1620.2</v>
      </c>
      <c r="G655">
        <v>-34.790707170167799</v>
      </c>
      <c r="H655">
        <f>(Table2[[#This Row],[1Y Return vs Nifty]]-AVERAGE(Table2[1Y Return vs Nifty]))/_xlfn.STDEV.P(Table2[1Y Return vs Nifty])</f>
        <v>-1.0152869635248827</v>
      </c>
      <c r="I655">
        <v>1.29244619515769</v>
      </c>
      <c r="J655">
        <f>(Table2[[#This Row],[1M Return vs Nifty]]-AVERAGE(Table2[1M Return vs Nifty]))/_xlfn.STDEV.P(Table2[1M Return vs Nifty])</f>
        <v>-7.2780597913122233E-2</v>
      </c>
      <c r="K655">
        <v>-4.2339016619866499</v>
      </c>
      <c r="L655">
        <f>(Table2[[#This Row],[6M Return vs Nifty]]-AVERAGE(Table2[6M Return vs Nifty]))/_xlfn.STDEV.P(Table2[6M Return vs Nifty])</f>
        <v>-0.33569567105717646</v>
      </c>
      <c r="M655">
        <v>-1.9897723750099501</v>
      </c>
      <c r="N655">
        <f>(Table2[[#This Row],[1W Return vs Nifty]]-AVERAGE(Table2[1W Return vs Nifty]))/_xlfn.STDEV.P(Table2[1W Return vs Nifty])</f>
        <v>-0.67705395005271762</v>
      </c>
      <c r="O655">
        <v>1559.93</v>
      </c>
      <c r="P655">
        <v>1500.4755294281999</v>
      </c>
      <c r="Q655">
        <v>1489.6835407748299</v>
      </c>
      <c r="R655">
        <v>72.009228709147393</v>
      </c>
      <c r="S655" s="2">
        <f>(Table2[[#This Row],[Close Price]]-Table2[[#This Row],[20D EMA]])/Table2[[#This Row],[20D EMA]]</f>
        <v>3.8636349066945297E-2</v>
      </c>
      <c r="T655" s="2">
        <f>(Table2[[#This Row],[Close Price]]-Table2[[#This Row],[50D EMA]])/Table2[[#This Row],[50D EMA]]</f>
        <v>7.979101839629775E-2</v>
      </c>
      <c r="U655" s="2">
        <f>(Table2[[#This Row],[Close Price]]-Table2[[#This Row],[200D EMA]])/Table2[[#This Row],[200D EMA]]</f>
        <v>8.7613547208345036E-2</v>
      </c>
      <c r="V655">
        <v>1.0187345425376</v>
      </c>
      <c r="W655">
        <v>1596.8</v>
      </c>
      <c r="X655">
        <v>1625</v>
      </c>
      <c r="Y655">
        <v>1585</v>
      </c>
      <c r="Z655">
        <v>1633</v>
      </c>
      <c r="AA655">
        <v>1588.65</v>
      </c>
      <c r="AB655">
        <v>1625</v>
      </c>
      <c r="AC655" s="2">
        <f>(Table2[[#This Row],[Close Price]]/Table2[[#This Row],[Day Low]])-1</f>
        <v>1.4654308617234602E-2</v>
      </c>
      <c r="AD655" s="2">
        <f>(Table2[[#This Row],[Day High]]/Table2[[#This Row],[Close Price]])-1</f>
        <v>2.962597210220963E-3</v>
      </c>
      <c r="AE655" s="2">
        <f>(Table2[[#This Row],[Close Price]]/Table2[[#This Row],[Current Week Low]])-1</f>
        <v>2.2208201892744528E-2</v>
      </c>
      <c r="AF655" s="2">
        <f>(Table2[[#This Row],[Current Week High]]/Table2[[#This Row],[Close Price]])-1</f>
        <v>7.9002592272559014E-3</v>
      </c>
      <c r="AG655" s="2">
        <f>(Table2[[#This Row],[Close Price]]/Table2[[#This Row],[Current Month Low]])-1</f>
        <v>1.9859629244956434E-2</v>
      </c>
      <c r="AH655" s="2">
        <f>(Table2[[#This Row],[Current Month High]]/Table2[[#This Row],[Close Price]])-1</f>
        <v>2.962597210220963E-3</v>
      </c>
      <c r="AI655">
        <v>9.3352672509566794</v>
      </c>
      <c r="AJ655">
        <v>27.675334909377401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0.08</v>
      </c>
      <c r="AM655" t="s">
        <v>10296</v>
      </c>
      <c r="AN655">
        <v>6.04</v>
      </c>
      <c r="AO655" t="s">
        <v>10296</v>
      </c>
      <c r="AP655">
        <v>-8.5077215644217996E-2</v>
      </c>
      <c r="AQ655">
        <f>(Table2[[#This Row],[Sharpe Ratio]]-AVERAGE(Table2[Sharpe Ratio]))/_xlfn.STDEV.P(Table2[Sharpe Ratio])</f>
        <v>-1.6305709485801043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-3.7313881311280035</v>
      </c>
      <c r="AS655">
        <f>_xlfn.RANK.AVG(Table2[[#This Row],[1Y Return vs Nifty Z-Score]],Table2[1Y Return vs Nifty Z-Score])</f>
        <v>678</v>
      </c>
      <c r="AT655">
        <f>_xlfn.RANK.AVG(Table2[[#This Row],[6M Return vs Nifty Z-Score]],Table2[6M Return vs Nifty Z-Score])</f>
        <v>433</v>
      </c>
      <c r="AU655">
        <f>_xlfn.RANK.AVG(Table2[[#This Row],[Sharpe Ratio Z-Score]],Table2[Sharpe Ratio Z-Score])</f>
        <v>701</v>
      </c>
      <c r="AV655">
        <f>(Table2[[#This Row],[Rank 1Y]]+Table2[[#This Row],[Rank 6M]]+Table2[[#This Row],[Rank Sharpe]])/3</f>
        <v>604</v>
      </c>
    </row>
    <row r="656" spans="1:48" x14ac:dyDescent="0.3">
      <c r="A656" t="s">
        <v>1691</v>
      </c>
      <c r="B656" t="s">
        <v>1692</v>
      </c>
      <c r="C656" t="s">
        <v>10265</v>
      </c>
      <c r="D656" t="s">
        <v>548</v>
      </c>
      <c r="E656">
        <v>4819.28887089</v>
      </c>
      <c r="F656">
        <v>871.65</v>
      </c>
      <c r="G656">
        <v>-23.4302451654072</v>
      </c>
      <c r="H656">
        <f>(Table2[[#This Row],[1Y Return vs Nifty]]-AVERAGE(Table2[1Y Return vs Nifty]))/_xlfn.STDEV.P(Table2[1Y Return vs Nifty])</f>
        <v>-0.85581339530679523</v>
      </c>
      <c r="I656">
        <v>-5.5371506422175099</v>
      </c>
      <c r="J656">
        <f>(Table2[[#This Row],[1M Return vs Nifty]]-AVERAGE(Table2[1M Return vs Nifty]))/_xlfn.STDEV.P(Table2[1M Return vs Nifty])</f>
        <v>-0.74790533340168863</v>
      </c>
      <c r="K656">
        <v>-5.2212787857181304</v>
      </c>
      <c r="L656">
        <f>(Table2[[#This Row],[6M Return vs Nifty]]-AVERAGE(Table2[6M Return vs Nifty]))/_xlfn.STDEV.P(Table2[6M Return vs Nifty])</f>
        <v>-0.36960308470759901</v>
      </c>
      <c r="M656">
        <v>-0.52446705373638802</v>
      </c>
      <c r="N656">
        <f>(Table2[[#This Row],[1W Return vs Nifty]]-AVERAGE(Table2[1W Return vs Nifty]))/_xlfn.STDEV.P(Table2[1W Return vs Nifty])</f>
        <v>-0.36397806208548722</v>
      </c>
      <c r="O656">
        <v>821.54</v>
      </c>
      <c r="P656">
        <v>791.77552540605404</v>
      </c>
      <c r="Q656">
        <v>767.79667760175198</v>
      </c>
      <c r="R656">
        <v>74.136639342241693</v>
      </c>
      <c r="S656" s="2">
        <f>(Table2[[#This Row],[Close Price]]-Table2[[#This Row],[20D EMA]])/Table2[[#This Row],[20D EMA]]</f>
        <v>6.0995204128831242E-2</v>
      </c>
      <c r="T656" s="2">
        <f>(Table2[[#This Row],[Close Price]]-Table2[[#This Row],[50D EMA]])/Table2[[#This Row],[50D EMA]]</f>
        <v>0.10088020156089457</v>
      </c>
      <c r="U656" s="2">
        <f>(Table2[[#This Row],[Close Price]]-Table2[[#This Row],[200D EMA]])/Table2[[#This Row],[200D EMA]]</f>
        <v>0.13526148969885959</v>
      </c>
      <c r="V656">
        <v>1.34452293039436</v>
      </c>
      <c r="W656">
        <v>862</v>
      </c>
      <c r="X656">
        <v>908</v>
      </c>
      <c r="Y656">
        <v>819.75</v>
      </c>
      <c r="Z656">
        <v>888</v>
      </c>
      <c r="AA656">
        <v>828.05</v>
      </c>
      <c r="AB656">
        <v>888</v>
      </c>
      <c r="AC656" s="2">
        <f>(Table2[[#This Row],[Close Price]]/Table2[[#This Row],[Day Low]])-1</f>
        <v>1.1194895591647214E-2</v>
      </c>
      <c r="AD656" s="2">
        <f>(Table2[[#This Row],[Day High]]/Table2[[#This Row],[Close Price]])-1</f>
        <v>4.1702518212585415E-2</v>
      </c>
      <c r="AE656" s="2">
        <f>(Table2[[#This Row],[Close Price]]/Table2[[#This Row],[Current Week Low]])-1</f>
        <v>6.3311985361390599E-2</v>
      </c>
      <c r="AF656" s="2">
        <f>(Table2[[#This Row],[Current Week High]]/Table2[[#This Row],[Close Price]])-1</f>
        <v>1.8757528824642877E-2</v>
      </c>
      <c r="AG656" s="2">
        <f>(Table2[[#This Row],[Close Price]]/Table2[[#This Row],[Current Month Low]])-1</f>
        <v>5.2653825252098274E-2</v>
      </c>
      <c r="AH656" s="2">
        <f>(Table2[[#This Row],[Current Month High]]/Table2[[#This Row],[Close Price]])-1</f>
        <v>1.8757528824642877E-2</v>
      </c>
      <c r="AI656">
        <v>2.5641025641025701</v>
      </c>
      <c r="AJ656">
        <v>32.6813303904406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0.11</v>
      </c>
      <c r="AM656" t="s">
        <v>10296</v>
      </c>
      <c r="AN656">
        <v>5.89</v>
      </c>
      <c r="AO656" t="s">
        <v>10296</v>
      </c>
      <c r="AP656">
        <v>-0.14660295968300199</v>
      </c>
      <c r="AQ656">
        <f>(Table2[[#This Row],[Sharpe Ratio]]-AVERAGE(Table2[Sharpe Ratio]))/_xlfn.STDEV.P(Table2[Sharpe Ratio])</f>
        <v>-2.3418653557513784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-4.6791652312529486</v>
      </c>
      <c r="AS656">
        <f>_xlfn.RANK.AVG(Table2[[#This Row],[1Y Return vs Nifty Z-Score]],Table2[1Y Return vs Nifty Z-Score])</f>
        <v>631</v>
      </c>
      <c r="AT656">
        <f>_xlfn.RANK.AVG(Table2[[#This Row],[6M Return vs Nifty Z-Score]],Table2[6M Return vs Nifty Z-Score])</f>
        <v>450</v>
      </c>
      <c r="AU656">
        <f>_xlfn.RANK.AVG(Table2[[#This Row],[Sharpe Ratio Z-Score]],Table2[Sharpe Ratio Z-Score])</f>
        <v>732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830</v>
      </c>
      <c r="B657" t="s">
        <v>831</v>
      </c>
      <c r="C657" t="s">
        <v>10250</v>
      </c>
      <c r="D657" t="s">
        <v>173</v>
      </c>
      <c r="E657">
        <v>19191.649954640001</v>
      </c>
      <c r="F657">
        <v>340.15</v>
      </c>
      <c r="G657">
        <v>-9.2473518607083491</v>
      </c>
      <c r="H657">
        <f>(Table2[[#This Row],[1Y Return vs Nifty]]-AVERAGE(Table2[1Y Return vs Nifty]))/_xlfn.STDEV.P(Table2[1Y Return vs Nifty])</f>
        <v>-0.65671967869483494</v>
      </c>
      <c r="I657">
        <v>10.6152609663846</v>
      </c>
      <c r="J657">
        <f>(Table2[[#This Row],[1M Return vs Nifty]]-AVERAGE(Table2[1M Return vs Nifty]))/_xlfn.STDEV.P(Table2[1M Return vs Nifty])</f>
        <v>0.84880569865844036</v>
      </c>
      <c r="K657">
        <v>-21.216123797480499</v>
      </c>
      <c r="L657">
        <f>(Table2[[#This Row],[6M Return vs Nifty]]-AVERAGE(Table2[6M Return vs Nifty]))/_xlfn.STDEV.P(Table2[6M Return vs Nifty])</f>
        <v>-0.91888037000524414</v>
      </c>
      <c r="M657">
        <v>3.25401822007598</v>
      </c>
      <c r="N657">
        <f>(Table2[[#This Row],[1W Return vs Nifty]]-AVERAGE(Table2[1W Return vs Nifty]))/_xlfn.STDEV.P(Table2[1W Return vs Nifty])</f>
        <v>0.44332988602307072</v>
      </c>
      <c r="O657">
        <v>324.64999999999998</v>
      </c>
      <c r="P657">
        <v>316.262795499866</v>
      </c>
      <c r="Q657">
        <v>313.71936032344502</v>
      </c>
      <c r="R657">
        <v>68.861909357841398</v>
      </c>
      <c r="S657" s="2">
        <f>(Table2[[#This Row],[Close Price]]-Table2[[#This Row],[20D EMA]])/Table2[[#This Row],[20D EMA]]</f>
        <v>4.7743724010472818E-2</v>
      </c>
      <c r="T657" s="2">
        <f>(Table2[[#This Row],[Close Price]]-Table2[[#This Row],[50D EMA]])/Table2[[#This Row],[50D EMA]]</f>
        <v>7.5529606517198117E-2</v>
      </c>
      <c r="U657" s="2">
        <f>(Table2[[#This Row],[Close Price]]-Table2[[#This Row],[200D EMA]])/Table2[[#This Row],[200D EMA]]</f>
        <v>8.4249310113679116E-2</v>
      </c>
      <c r="V657">
        <v>0.90826830741553999</v>
      </c>
      <c r="W657">
        <v>331.5</v>
      </c>
      <c r="X657">
        <v>342.9</v>
      </c>
      <c r="Y657">
        <v>332.35</v>
      </c>
      <c r="Z657">
        <v>351.85</v>
      </c>
      <c r="AA657">
        <v>338.2</v>
      </c>
      <c r="AB657">
        <v>346.25</v>
      </c>
      <c r="AC657" s="2">
        <f>(Table2[[#This Row],[Close Price]]/Table2[[#This Row],[Day Low]])-1</f>
        <v>2.6093514328808354E-2</v>
      </c>
      <c r="AD657" s="2">
        <f>(Table2[[#This Row],[Day High]]/Table2[[#This Row],[Close Price]])-1</f>
        <v>8.0846685285902442E-3</v>
      </c>
      <c r="AE657" s="2">
        <f>(Table2[[#This Row],[Close Price]]/Table2[[#This Row],[Current Week Low]])-1</f>
        <v>2.3469234241010772E-2</v>
      </c>
      <c r="AF657" s="2">
        <f>(Table2[[#This Row],[Current Week High]]/Table2[[#This Row],[Close Price]])-1</f>
        <v>3.4396589739820849E-2</v>
      </c>
      <c r="AG657" s="2">
        <f>(Table2[[#This Row],[Close Price]]/Table2[[#This Row],[Current Month Low]])-1</f>
        <v>5.7658190419869193E-3</v>
      </c>
      <c r="AH657" s="2">
        <f>(Table2[[#This Row],[Current Month High]]/Table2[[#This Row],[Close Price]])-1</f>
        <v>1.7933264736145871E-2</v>
      </c>
      <c r="AI657">
        <v>19.579597236513301</v>
      </c>
      <c r="AJ657">
        <v>33.654223968565802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0.03</v>
      </c>
      <c r="AM657" t="s">
        <v>10296</v>
      </c>
      <c r="AN657">
        <v>4.7699999999999996</v>
      </c>
      <c r="AO657" t="s">
        <v>10296</v>
      </c>
      <c r="AP657">
        <v>-4.1836040912736003E-2</v>
      </c>
      <c r="AQ657">
        <f>(Table2[[#This Row],[Sharpe Ratio]]-AVERAGE(Table2[Sharpe Ratio]))/_xlfn.STDEV.P(Table2[Sharpe Ratio])</f>
        <v>-1.1306630445549126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-1.4141275085734808</v>
      </c>
      <c r="AS657">
        <f>_xlfn.RANK.AVG(Table2[[#This Row],[1Y Return vs Nifty Z-Score]],Table2[1Y Return vs Nifty Z-Score])</f>
        <v>562</v>
      </c>
      <c r="AT657">
        <f>_xlfn.RANK.AVG(Table2[[#This Row],[6M Return vs Nifty Z-Score]],Table2[6M Return vs Nifty Z-Score])</f>
        <v>618</v>
      </c>
      <c r="AU657">
        <f>_xlfn.RANK.AVG(Table2[[#This Row],[Sharpe Ratio Z-Score]],Table2[Sharpe Ratio Z-Score])</f>
        <v>636</v>
      </c>
      <c r="AV657">
        <f>(Table2[[#This Row],[Rank 1Y]]+Table2[[#This Row],[Rank 6M]]+Table2[[#This Row],[Rank Sharpe]])/3</f>
        <v>605.33333333333337</v>
      </c>
    </row>
    <row r="658" spans="1:48" x14ac:dyDescent="0.3">
      <c r="A658" t="s">
        <v>1986</v>
      </c>
      <c r="B658" t="s">
        <v>1987</v>
      </c>
      <c r="C658" t="s">
        <v>10254</v>
      </c>
      <c r="D658" t="s">
        <v>986</v>
      </c>
      <c r="E658">
        <v>3241.214388635</v>
      </c>
      <c r="F658">
        <v>400.45</v>
      </c>
      <c r="G658">
        <v>-20.733768684255601</v>
      </c>
      <c r="H658">
        <f>(Table2[[#This Row],[1Y Return vs Nifty]]-AVERAGE(Table2[1Y Return vs Nifty]))/_xlfn.STDEV.P(Table2[1Y Return vs Nifty])</f>
        <v>-0.81796134968706613</v>
      </c>
      <c r="I658">
        <v>-4.0450384524021796</v>
      </c>
      <c r="J658">
        <f>(Table2[[#This Row],[1M Return vs Nifty]]-AVERAGE(Table2[1M Return vs Nifty]))/_xlfn.STDEV.P(Table2[1M Return vs Nifty])</f>
        <v>-0.60040587311795435</v>
      </c>
      <c r="K658">
        <v>-15.321068256513099</v>
      </c>
      <c r="L658">
        <f>(Table2[[#This Row],[6M Return vs Nifty]]-AVERAGE(Table2[6M Return vs Nifty]))/_xlfn.STDEV.P(Table2[6M Return vs Nifty])</f>
        <v>-0.7164388895257382</v>
      </c>
      <c r="M658">
        <v>-0.34563354156953902</v>
      </c>
      <c r="N658">
        <f>(Table2[[#This Row],[1W Return vs Nifty]]-AVERAGE(Table2[1W Return vs Nifty]))/_xlfn.STDEV.P(Table2[1W Return vs Nifty])</f>
        <v>-0.32576864606338979</v>
      </c>
      <c r="O658">
        <v>406.18</v>
      </c>
      <c r="P658">
        <v>402.961043275669</v>
      </c>
      <c r="Q658">
        <v>396.70275596988</v>
      </c>
      <c r="R658">
        <v>43.065728451794698</v>
      </c>
      <c r="S658" s="2">
        <f>(Table2[[#This Row],[Close Price]]-Table2[[#This Row],[20D EMA]])/Table2[[#This Row],[20D EMA]]</f>
        <v>-1.4107046137180605E-2</v>
      </c>
      <c r="T658" s="2">
        <f>(Table2[[#This Row],[Close Price]]-Table2[[#This Row],[50D EMA]])/Table2[[#This Row],[50D EMA]]</f>
        <v>-6.2314789917574855E-3</v>
      </c>
      <c r="U658" s="2">
        <f>(Table2[[#This Row],[Close Price]]-Table2[[#This Row],[200D EMA]])/Table2[[#This Row],[200D EMA]]</f>
        <v>9.4459742810672574E-3</v>
      </c>
      <c r="V658">
        <v>0.74742694879614202</v>
      </c>
      <c r="W658">
        <v>392.5</v>
      </c>
      <c r="X658">
        <v>400.45</v>
      </c>
      <c r="Y658">
        <v>398.7</v>
      </c>
      <c r="Z658">
        <v>419</v>
      </c>
      <c r="AA658">
        <v>398.7</v>
      </c>
      <c r="AB658">
        <v>411.9</v>
      </c>
      <c r="AC658" s="2">
        <f>(Table2[[#This Row],[Close Price]]/Table2[[#This Row],[Day Low]])-1</f>
        <v>2.0254777070063623E-2</v>
      </c>
      <c r="AD658" s="2">
        <f>(Table2[[#This Row],[Day High]]/Table2[[#This Row],[Close Price]])-1</f>
        <v>0</v>
      </c>
      <c r="AE658" s="2">
        <f>(Table2[[#This Row],[Close Price]]/Table2[[#This Row],[Current Week Low]])-1</f>
        <v>4.3892651116126391E-3</v>
      </c>
      <c r="AF658" s="2">
        <f>(Table2[[#This Row],[Current Week High]]/Table2[[#This Row],[Close Price]])-1</f>
        <v>4.632288675240348E-2</v>
      </c>
      <c r="AG658" s="2">
        <f>(Table2[[#This Row],[Close Price]]/Table2[[#This Row],[Current Month Low]])-1</f>
        <v>4.3892651116126391E-3</v>
      </c>
      <c r="AH658" s="2">
        <f>(Table2[[#This Row],[Current Month High]]/Table2[[#This Row],[Close Price]])-1</f>
        <v>2.8592833062804246E-2</v>
      </c>
      <c r="AI658">
        <v>22.362342364839499</v>
      </c>
      <c r="AJ658">
        <v>18.458807868658401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-7.0000000000000007E-2</v>
      </c>
      <c r="AM658" t="s">
        <v>10295</v>
      </c>
      <c r="AN658">
        <v>-1.18</v>
      </c>
      <c r="AO658" t="s">
        <v>10295</v>
      </c>
      <c r="AP658">
        <v>-4.0763670597781999E-2</v>
      </c>
      <c r="AQ658">
        <f>(Table2[[#This Row],[Sharpe Ratio]]-AVERAGE(Table2[Sharpe Ratio]))/_xlfn.STDEV.P(Table2[Sharpe Ratio])</f>
        <v>-1.1182654536056273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-3.578840211999776</v>
      </c>
      <c r="AS658">
        <f>_xlfn.RANK.AVG(Table2[[#This Row],[1Y Return vs Nifty Z-Score]],Table2[1Y Return vs Nifty Z-Score])</f>
        <v>619</v>
      </c>
      <c r="AT658">
        <f>_xlfn.RANK.AVG(Table2[[#This Row],[6M Return vs Nifty Z-Score]],Table2[6M Return vs Nifty Z-Score])</f>
        <v>564</v>
      </c>
      <c r="AU658">
        <f>_xlfn.RANK.AVG(Table2[[#This Row],[Sharpe Ratio Z-Score]],Table2[Sharpe Ratio Z-Score])</f>
        <v>635</v>
      </c>
      <c r="AV658">
        <f>(Table2[[#This Row],[Rank 1Y]]+Table2[[#This Row],[Rank 6M]]+Table2[[#This Row],[Rank Sharpe]])/3</f>
        <v>606</v>
      </c>
    </row>
    <row r="659" spans="1:48" x14ac:dyDescent="0.3">
      <c r="A659" t="s">
        <v>1438</v>
      </c>
      <c r="B659" t="s">
        <v>1439</v>
      </c>
      <c r="C659" t="s">
        <v>10252</v>
      </c>
      <c r="D659" t="s">
        <v>24</v>
      </c>
      <c r="E659">
        <v>7216.0757587799999</v>
      </c>
      <c r="F659">
        <v>455.7</v>
      </c>
      <c r="G659">
        <v>-25.7568844869289</v>
      </c>
      <c r="H659">
        <f>(Table2[[#This Row],[1Y Return vs Nifty]]-AVERAGE(Table2[1Y Return vs Nifty]))/_xlfn.STDEV.P(Table2[1Y Return vs Nifty])</f>
        <v>-0.88847381654706636</v>
      </c>
      <c r="I659">
        <v>-5.8036882609553997</v>
      </c>
      <c r="J659">
        <f>(Table2[[#This Row],[1M Return vs Nifty]]-AVERAGE(Table2[1M Return vs Nifty]))/_xlfn.STDEV.P(Table2[1M Return vs Nifty])</f>
        <v>-0.77425332196280083</v>
      </c>
      <c r="K659">
        <v>-24.085556578297901</v>
      </c>
      <c r="L659">
        <f>(Table2[[#This Row],[6M Return vs Nifty]]-AVERAGE(Table2[6M Return vs Nifty]))/_xlfn.STDEV.P(Table2[6M Return vs Nifty])</f>
        <v>-1.0174192584428878</v>
      </c>
      <c r="M659">
        <v>-1.55204220703329</v>
      </c>
      <c r="N659">
        <f>(Table2[[#This Row],[1W Return vs Nifty]]-AVERAGE(Table2[1W Return vs Nifty]))/_xlfn.STDEV.P(Table2[1W Return vs Nifty])</f>
        <v>-0.58352889487157089</v>
      </c>
      <c r="O659">
        <v>464.86</v>
      </c>
      <c r="P659">
        <v>470.172616247733</v>
      </c>
      <c r="Q659">
        <v>482.99146537703899</v>
      </c>
      <c r="R659">
        <v>34.000534325677997</v>
      </c>
      <c r="S659" s="2">
        <f>(Table2[[#This Row],[Close Price]]-Table2[[#This Row],[20D EMA]])/Table2[[#This Row],[20D EMA]]</f>
        <v>-1.9704857376414458E-2</v>
      </c>
      <c r="T659" s="2">
        <f>(Table2[[#This Row],[Close Price]]-Table2[[#This Row],[50D EMA]])/Table2[[#This Row],[50D EMA]]</f>
        <v>-3.0781495449976232E-2</v>
      </c>
      <c r="U659" s="2">
        <f>(Table2[[#This Row],[Close Price]]-Table2[[#This Row],[200D EMA]])/Table2[[#This Row],[200D EMA]]</f>
        <v>-5.6505067549660302E-2</v>
      </c>
      <c r="V659">
        <v>1.1994461866863699</v>
      </c>
      <c r="W659">
        <v>453.05</v>
      </c>
      <c r="X659">
        <v>459.2</v>
      </c>
      <c r="Y659">
        <v>454.65</v>
      </c>
      <c r="Z659">
        <v>467.95</v>
      </c>
      <c r="AA659">
        <v>454.65</v>
      </c>
      <c r="AB659">
        <v>466.4</v>
      </c>
      <c r="AC659" s="2">
        <f>(Table2[[#This Row],[Close Price]]/Table2[[#This Row],[Day Low]])-1</f>
        <v>5.8492440128021794E-3</v>
      </c>
      <c r="AD659" s="2">
        <f>(Table2[[#This Row],[Day High]]/Table2[[#This Row],[Close Price]])-1</f>
        <v>7.6804915514592231E-3</v>
      </c>
      <c r="AE659" s="2">
        <f>(Table2[[#This Row],[Close Price]]/Table2[[#This Row],[Current Week Low]])-1</f>
        <v>2.3094688221709792E-3</v>
      </c>
      <c r="AF659" s="2">
        <f>(Table2[[#This Row],[Current Week High]]/Table2[[#This Row],[Close Price]])-1</f>
        <v>2.6881720430107503E-2</v>
      </c>
      <c r="AG659" s="2">
        <f>(Table2[[#This Row],[Close Price]]/Table2[[#This Row],[Current Month Low]])-1</f>
        <v>2.3094688221709792E-3</v>
      </c>
      <c r="AH659" s="2">
        <f>(Table2[[#This Row],[Current Month High]]/Table2[[#This Row],[Close Price]])-1</f>
        <v>2.3480359885889923E-2</v>
      </c>
      <c r="AI659">
        <v>34.156243142418198</v>
      </c>
      <c r="AJ659">
        <v>3.5681818181818099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-0.09</v>
      </c>
      <c r="AM659" t="s">
        <v>10295</v>
      </c>
      <c r="AN659">
        <v>-3.31</v>
      </c>
      <c r="AO659" t="s">
        <v>10295</v>
      </c>
      <c r="AQ659">
        <f>(Table2[[#This Row],[Sharpe Ratio]]-AVERAGE(Table2[Sharpe Ratio]))/_xlfn.STDEV.P(Table2[Sharpe Ratio])</f>
        <v>-0.64699978481994191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641</v>
      </c>
      <c r="AT659">
        <f>_xlfn.RANK.AVG(Table2[[#This Row],[6M Return vs Nifty Z-Score]],Table2[6M Return vs Nifty Z-Score])</f>
        <v>643</v>
      </c>
      <c r="AU659">
        <f>_xlfn.RANK.AVG(Table2[[#This Row],[Sharpe Ratio Z-Score]],Table2[Sharpe Ratio Z-Score])</f>
        <v>534.5</v>
      </c>
      <c r="AV659">
        <f>(Table2[[#This Row],[Rank 1Y]]+Table2[[#This Row],[Rank 6M]]+Table2[[#This Row],[Rank Sharpe]])/3</f>
        <v>606.16666666666663</v>
      </c>
    </row>
    <row r="660" spans="1:48" x14ac:dyDescent="0.3">
      <c r="A660" t="s">
        <v>2082</v>
      </c>
      <c r="B660" t="s">
        <v>2083</v>
      </c>
      <c r="C660" t="s">
        <v>10264</v>
      </c>
      <c r="D660" t="s">
        <v>133</v>
      </c>
      <c r="E660">
        <v>2930.3499889949999</v>
      </c>
      <c r="F660">
        <v>385.55</v>
      </c>
      <c r="G660">
        <v>-38.2532475210377</v>
      </c>
      <c r="H660">
        <f>(Table2[[#This Row],[1Y Return vs Nifty]]-AVERAGE(Table2[1Y Return vs Nifty]))/_xlfn.STDEV.P(Table2[1Y Return vs Nifty])</f>
        <v>-1.0638927037334183</v>
      </c>
      <c r="I660">
        <v>-14.627974879897801</v>
      </c>
      <c r="J660">
        <f>(Table2[[#This Row],[1M Return vs Nifty]]-AVERAGE(Table2[1M Return vs Nifty]))/_xlfn.STDEV.P(Table2[1M Return vs Nifty])</f>
        <v>-1.6465587173393177</v>
      </c>
      <c r="K660">
        <v>-40.465173433679396</v>
      </c>
      <c r="L660">
        <f>(Table2[[#This Row],[6M Return vs Nifty]]-AVERAGE(Table2[6M Return vs Nifty]))/_xlfn.STDEV.P(Table2[6M Return vs Nifty])</f>
        <v>-1.5799099530337559</v>
      </c>
      <c r="M660">
        <v>-10.097116626385899</v>
      </c>
      <c r="N660">
        <f>(Table2[[#This Row],[1W Return vs Nifty]]-AVERAGE(Table2[1W Return vs Nifty]))/_xlfn.STDEV.P(Table2[1W Return vs Nifty])</f>
        <v>-2.4092622234448262</v>
      </c>
      <c r="O660">
        <v>410.99</v>
      </c>
      <c r="P660">
        <v>434.87084082607799</v>
      </c>
      <c r="Q660">
        <v>457.20150777746397</v>
      </c>
      <c r="R660">
        <v>27.164054233502998</v>
      </c>
      <c r="S660" s="2">
        <f>(Table2[[#This Row],[Close Price]]-Table2[[#This Row],[20D EMA]])/Table2[[#This Row],[20D EMA]]</f>
        <v>-6.1899316285067757E-2</v>
      </c>
      <c r="T660" s="2">
        <f>(Table2[[#This Row],[Close Price]]-Table2[[#This Row],[50D EMA]])/Table2[[#This Row],[50D EMA]]</f>
        <v>-0.11341491816831963</v>
      </c>
      <c r="U660" s="2">
        <f>(Table2[[#This Row],[Close Price]]-Table2[[#This Row],[200D EMA]])/Table2[[#This Row],[200D EMA]]</f>
        <v>-0.15671756667158515</v>
      </c>
      <c r="V660">
        <v>1.1563770211443201</v>
      </c>
      <c r="W660">
        <v>378.65</v>
      </c>
      <c r="X660">
        <v>384.75</v>
      </c>
      <c r="Y660">
        <v>381.25</v>
      </c>
      <c r="Z660">
        <v>417.9</v>
      </c>
      <c r="AA660">
        <v>381.25</v>
      </c>
      <c r="AB660">
        <v>393.3</v>
      </c>
      <c r="AC660" s="2">
        <f>(Table2[[#This Row],[Close Price]]/Table2[[#This Row],[Day Low]])-1</f>
        <v>1.8222633038426084E-2</v>
      </c>
      <c r="AD660" s="2">
        <f>(Table2[[#This Row],[Day High]]/Table2[[#This Row],[Close Price]])-1</f>
        <v>-2.0749578524186241E-3</v>
      </c>
      <c r="AE660" s="2">
        <f>(Table2[[#This Row],[Close Price]]/Table2[[#This Row],[Current Week Low]])-1</f>
        <v>1.127868852459013E-2</v>
      </c>
      <c r="AF660" s="2">
        <f>(Table2[[#This Row],[Current Week High]]/Table2[[#This Row],[Close Price]])-1</f>
        <v>8.3906108157177917E-2</v>
      </c>
      <c r="AG660" s="2">
        <f>(Table2[[#This Row],[Close Price]]/Table2[[#This Row],[Current Month Low]])-1</f>
        <v>1.127868852459013E-2</v>
      </c>
      <c r="AH660" s="2">
        <f>(Table2[[#This Row],[Current Month High]]/Table2[[#This Row],[Close Price]])-1</f>
        <v>2.0101154195305337E-2</v>
      </c>
      <c r="AI660">
        <v>51.731292958111702</v>
      </c>
      <c r="AJ660">
        <v>5.1261077027948199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-0.32</v>
      </c>
      <c r="AM660" t="s">
        <v>10295</v>
      </c>
      <c r="AN660">
        <v>-4.76</v>
      </c>
      <c r="AO660" t="s">
        <v>10295</v>
      </c>
      <c r="AP660">
        <v>3.3709718226200003E-2</v>
      </c>
      <c r="AQ660">
        <f>(Table2[[#This Row],[Sharpe Ratio]]-AVERAGE(Table2[Sharpe Ratio]))/_xlfn.STDEV.P(Table2[Sharpe Ratio])</f>
        <v>-0.25728431829098952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693</v>
      </c>
      <c r="AT660">
        <f>_xlfn.RANK.AVG(Table2[[#This Row],[6M Return vs Nifty Z-Score]],Table2[6M Return vs Nifty Z-Score])</f>
        <v>723</v>
      </c>
      <c r="AU660">
        <f>_xlfn.RANK.AVG(Table2[[#This Row],[Sharpe Ratio Z-Score]],Table2[Sharpe Ratio Z-Score])</f>
        <v>404</v>
      </c>
      <c r="AV660">
        <f>(Table2[[#This Row],[Rank 1Y]]+Table2[[#This Row],[Rank 6M]]+Table2[[#This Row],[Rank Sharpe]])/3</f>
        <v>606.66666666666663</v>
      </c>
    </row>
    <row r="661" spans="1:48" x14ac:dyDescent="0.3">
      <c r="A661" t="s">
        <v>817</v>
      </c>
      <c r="B661" t="s">
        <v>818</v>
      </c>
      <c r="C661" t="s">
        <v>10252</v>
      </c>
      <c r="D661" t="s">
        <v>521</v>
      </c>
      <c r="E661">
        <v>19377.043555279899</v>
      </c>
      <c r="F661">
        <v>456.8</v>
      </c>
      <c r="G661">
        <v>-51.040194692996103</v>
      </c>
      <c r="H661">
        <f>(Table2[[#This Row],[1Y Return vs Nifty]]-AVERAGE(Table2[1Y Return vs Nifty]))/_xlfn.STDEV.P(Table2[1Y Return vs Nifty])</f>
        <v>-1.243390693451959</v>
      </c>
      <c r="I661">
        <v>-17.195699948752502</v>
      </c>
      <c r="J661">
        <f>(Table2[[#This Row],[1M Return vs Nifty]]-AVERAGE(Table2[1M Return vs Nifty]))/_xlfn.STDEV.P(Table2[1M Return vs Nifty])</f>
        <v>-1.9003855169581567</v>
      </c>
      <c r="K661">
        <v>-37.8629815739382</v>
      </c>
      <c r="L661">
        <f>(Table2[[#This Row],[6M Return vs Nifty]]-AVERAGE(Table2[6M Return vs Nifty]))/_xlfn.STDEV.P(Table2[6M Return vs Nifty])</f>
        <v>-1.4905483568762958</v>
      </c>
      <c r="M661">
        <v>-5.9338631859058601</v>
      </c>
      <c r="N661">
        <f>(Table2[[#This Row],[1W Return vs Nifty]]-AVERAGE(Table2[1W Return vs Nifty]))/_xlfn.STDEV.P(Table2[1W Return vs Nifty])</f>
        <v>-1.5197450362840919</v>
      </c>
      <c r="O661">
        <v>464.76</v>
      </c>
      <c r="P661">
        <v>461.30311053840899</v>
      </c>
      <c r="Q661">
        <v>481.354081980844</v>
      </c>
      <c r="R661">
        <v>46.630191467458403</v>
      </c>
      <c r="S661" s="2">
        <f>(Table2[[#This Row],[Close Price]]-Table2[[#This Row],[20D EMA]])/Table2[[#This Row],[20D EMA]]</f>
        <v>-1.7127119373440011E-2</v>
      </c>
      <c r="T661" s="2">
        <f>(Table2[[#This Row],[Close Price]]-Table2[[#This Row],[50D EMA]])/Table2[[#This Row],[50D EMA]]</f>
        <v>-9.7617172647138217E-3</v>
      </c>
      <c r="U661" s="2">
        <f>(Table2[[#This Row],[Close Price]]-Table2[[#This Row],[200D EMA]])/Table2[[#This Row],[200D EMA]]</f>
        <v>-5.1010436807350366E-2</v>
      </c>
      <c r="V661">
        <v>0.60468295166049002</v>
      </c>
      <c r="W661">
        <v>450.3</v>
      </c>
      <c r="X661">
        <v>469.8</v>
      </c>
      <c r="Y661">
        <v>432</v>
      </c>
      <c r="Z661">
        <v>479.3</v>
      </c>
      <c r="AA661">
        <v>444</v>
      </c>
      <c r="AB661">
        <v>479.3</v>
      </c>
      <c r="AC661" s="2">
        <f>(Table2[[#This Row],[Close Price]]/Table2[[#This Row],[Day Low]])-1</f>
        <v>1.443482123029094E-2</v>
      </c>
      <c r="AD661" s="2">
        <f>(Table2[[#This Row],[Day High]]/Table2[[#This Row],[Close Price]])-1</f>
        <v>2.8458844133099737E-2</v>
      </c>
      <c r="AE661" s="2">
        <f>(Table2[[#This Row],[Close Price]]/Table2[[#This Row],[Current Week Low]])-1</f>
        <v>5.7407407407407351E-2</v>
      </c>
      <c r="AF661" s="2">
        <f>(Table2[[#This Row],[Current Week High]]/Table2[[#This Row],[Close Price]])-1</f>
        <v>4.9255691768826715E-2</v>
      </c>
      <c r="AG661" s="2">
        <f>(Table2[[#This Row],[Close Price]]/Table2[[#This Row],[Current Month Low]])-1</f>
        <v>2.8828828828828756E-2</v>
      </c>
      <c r="AH661" s="2">
        <f>(Table2[[#This Row],[Current Month High]]/Table2[[#This Row],[Close Price]])-1</f>
        <v>4.9255691768826715E-2</v>
      </c>
      <c r="AI661">
        <v>49.961158230159903</v>
      </c>
      <c r="AJ661">
        <v>50.124884974365699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0.03</v>
      </c>
      <c r="AM661" t="s">
        <v>10296</v>
      </c>
      <c r="AN661">
        <v>-6.3</v>
      </c>
      <c r="AO661" t="s">
        <v>10295</v>
      </c>
      <c r="AP661">
        <v>3.8938513310507003E-2</v>
      </c>
      <c r="AQ661">
        <f>(Table2[[#This Row],[Sharpe Ratio]]-AVERAGE(Table2[Sharpe Ratio]))/_xlfn.STDEV.P(Table2[Sharpe Ratio])</f>
        <v>-0.19683461942399594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718</v>
      </c>
      <c r="AT661">
        <f>_xlfn.RANK.AVG(Table2[[#This Row],[6M Return vs Nifty Z-Score]],Table2[6M Return vs Nifty Z-Score])</f>
        <v>715</v>
      </c>
      <c r="AU661">
        <f>_xlfn.RANK.AVG(Table2[[#This Row],[Sharpe Ratio Z-Score]],Table2[Sharpe Ratio Z-Score])</f>
        <v>388</v>
      </c>
      <c r="AV661">
        <f>(Table2[[#This Row],[Rank 1Y]]+Table2[[#This Row],[Rank 6M]]+Table2[[#This Row],[Rank Sharpe]])/3</f>
        <v>607</v>
      </c>
    </row>
    <row r="662" spans="1:48" x14ac:dyDescent="0.3">
      <c r="A662" t="s">
        <v>1265</v>
      </c>
      <c r="B662" t="s">
        <v>1266</v>
      </c>
      <c r="C662" t="s">
        <v>10252</v>
      </c>
      <c r="D662" t="s">
        <v>121</v>
      </c>
      <c r="E662">
        <v>9027.3578543809999</v>
      </c>
      <c r="F662">
        <v>84.17</v>
      </c>
      <c r="G662">
        <v>-35.4523616202234</v>
      </c>
      <c r="H662">
        <f>(Table2[[#This Row],[1Y Return vs Nifty]]-AVERAGE(Table2[1Y Return vs Nifty]))/_xlfn.STDEV.P(Table2[1Y Return vs Nifty])</f>
        <v>-1.024575000933355</v>
      </c>
      <c r="I662">
        <v>-1.9882320484504199</v>
      </c>
      <c r="J662">
        <f>(Table2[[#This Row],[1M Return vs Nifty]]-AVERAGE(Table2[1M Return vs Nifty]))/_xlfn.STDEV.P(Table2[1M Return vs Nifty])</f>
        <v>-0.39708481149687069</v>
      </c>
      <c r="K662">
        <v>-20.271149374696002</v>
      </c>
      <c r="L662">
        <f>(Table2[[#This Row],[6M Return vs Nifty]]-AVERAGE(Table2[6M Return vs Nifty]))/_xlfn.STDEV.P(Table2[6M Return vs Nifty])</f>
        <v>-0.88642910303510003</v>
      </c>
      <c r="M662">
        <v>1.5392363078656099</v>
      </c>
      <c r="N662">
        <f>(Table2[[#This Row],[1W Return vs Nifty]]-AVERAGE(Table2[1W Return vs Nifty]))/_xlfn.STDEV.P(Table2[1W Return vs Nifty])</f>
        <v>7.6951041941073745E-2</v>
      </c>
      <c r="O662">
        <v>82.75</v>
      </c>
      <c r="P662">
        <v>83.185997805091205</v>
      </c>
      <c r="Q662">
        <v>85.145980895341907</v>
      </c>
      <c r="R662">
        <v>60.092982104812201</v>
      </c>
      <c r="S662" s="2">
        <f>(Table2[[#This Row],[Close Price]]-Table2[[#This Row],[20D EMA]])/Table2[[#This Row],[20D EMA]]</f>
        <v>1.7160120845921469E-2</v>
      </c>
      <c r="T662" s="2">
        <f>(Table2[[#This Row],[Close Price]]-Table2[[#This Row],[50D EMA]])/Table2[[#This Row],[50D EMA]]</f>
        <v>1.1828940216770152E-2</v>
      </c>
      <c r="U662" s="2">
        <f>(Table2[[#This Row],[Close Price]]-Table2[[#This Row],[200D EMA]])/Table2[[#This Row],[200D EMA]]</f>
        <v>-1.1462442326450413E-2</v>
      </c>
      <c r="V662">
        <v>0.54813223903208497</v>
      </c>
      <c r="W662">
        <v>81.36</v>
      </c>
      <c r="X662">
        <v>83.21</v>
      </c>
      <c r="Y662">
        <v>82.3</v>
      </c>
      <c r="Z662">
        <v>85.95</v>
      </c>
      <c r="AA662">
        <v>83.85</v>
      </c>
      <c r="AB662">
        <v>85.39</v>
      </c>
      <c r="AC662" s="2">
        <f>(Table2[[#This Row],[Close Price]]/Table2[[#This Row],[Day Low]])-1</f>
        <v>3.4537856440511439E-2</v>
      </c>
      <c r="AD662" s="2">
        <f>(Table2[[#This Row],[Day High]]/Table2[[#This Row],[Close Price]])-1</f>
        <v>-1.1405488891529147E-2</v>
      </c>
      <c r="AE662" s="2">
        <f>(Table2[[#This Row],[Close Price]]/Table2[[#This Row],[Current Week Low]])-1</f>
        <v>2.2721749696233307E-2</v>
      </c>
      <c r="AF662" s="2">
        <f>(Table2[[#This Row],[Current Week High]]/Table2[[#This Row],[Close Price]])-1</f>
        <v>2.1147677319710123E-2</v>
      </c>
      <c r="AG662" s="2">
        <f>(Table2[[#This Row],[Close Price]]/Table2[[#This Row],[Current Month Low]])-1</f>
        <v>3.8163387000598181E-3</v>
      </c>
      <c r="AH662" s="2">
        <f>(Table2[[#This Row],[Current Month High]]/Table2[[#This Row],[Close Price]])-1</f>
        <v>1.4494475466318102E-2</v>
      </c>
      <c r="AI662">
        <v>16.431032434359</v>
      </c>
      <c r="AJ662">
        <v>16.256906077347999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-0.06</v>
      </c>
      <c r="AM662" t="s">
        <v>10295</v>
      </c>
      <c r="AN662">
        <v>2.6</v>
      </c>
      <c r="AO662" t="s">
        <v>10296</v>
      </c>
      <c r="AQ662">
        <f>(Table2[[#This Row],[Sharpe Ratio]]-AVERAGE(Table2[Sharpe Ratio]))/_xlfn.STDEV.P(Table2[Sharpe Ratio])</f>
        <v>-0.64699978481994191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679</v>
      </c>
      <c r="AT662">
        <f>_xlfn.RANK.AVG(Table2[[#This Row],[6M Return vs Nifty Z-Score]],Table2[6M Return vs Nifty Z-Score])</f>
        <v>610</v>
      </c>
      <c r="AU662">
        <f>_xlfn.RANK.AVG(Table2[[#This Row],[Sharpe Ratio Z-Score]],Table2[Sharpe Ratio Z-Score])</f>
        <v>534.5</v>
      </c>
      <c r="AV662">
        <f>(Table2[[#This Row],[Rank 1Y]]+Table2[[#This Row],[Rank 6M]]+Table2[[#This Row],[Rank Sharpe]])/3</f>
        <v>607.83333333333337</v>
      </c>
    </row>
    <row r="663" spans="1:48" x14ac:dyDescent="0.3">
      <c r="A663" t="s">
        <v>1179</v>
      </c>
      <c r="B663" t="s">
        <v>1180</v>
      </c>
      <c r="C663" t="s">
        <v>10253</v>
      </c>
      <c r="D663" t="s">
        <v>21</v>
      </c>
      <c r="E663">
        <v>10224.484550880001</v>
      </c>
      <c r="F663">
        <v>1628.4</v>
      </c>
      <c r="G663">
        <v>-19.962706202563901</v>
      </c>
      <c r="H663">
        <f>(Table2[[#This Row],[1Y Return vs Nifty]]-AVERAGE(Table2[1Y Return vs Nifty]))/_xlfn.STDEV.P(Table2[1Y Return vs Nifty])</f>
        <v>-0.80713748660623885</v>
      </c>
      <c r="I663">
        <v>-13.677588692226101</v>
      </c>
      <c r="J663">
        <f>(Table2[[#This Row],[1M Return vs Nifty]]-AVERAGE(Table2[1M Return vs Nifty]))/_xlfn.STDEV.P(Table2[1M Return vs Nifty])</f>
        <v>-1.5526103864433409</v>
      </c>
      <c r="K663">
        <v>-12.1556478549392</v>
      </c>
      <c r="L663">
        <f>(Table2[[#This Row],[6M Return vs Nifty]]-AVERAGE(Table2[6M Return vs Nifty]))/_xlfn.STDEV.P(Table2[6M Return vs Nifty])</f>
        <v>-0.60773552142659848</v>
      </c>
      <c r="M663">
        <v>-9.4189430433280492</v>
      </c>
      <c r="N663">
        <f>(Table2[[#This Row],[1W Return vs Nifty]]-AVERAGE(Table2[1W Return vs Nifty]))/_xlfn.STDEV.P(Table2[1W Return vs Nifty])</f>
        <v>-2.2643642328149838</v>
      </c>
      <c r="O663">
        <v>1702.5</v>
      </c>
      <c r="P663">
        <v>1662.6449801527599</v>
      </c>
      <c r="Q663">
        <v>1583.70871738954</v>
      </c>
      <c r="R663">
        <v>35.0580587783735</v>
      </c>
      <c r="S663" s="2">
        <f>(Table2[[#This Row],[Close Price]]-Table2[[#This Row],[20D EMA]])/Table2[[#This Row],[20D EMA]]</f>
        <v>-4.3524229074889814E-2</v>
      </c>
      <c r="T663" s="2">
        <f>(Table2[[#This Row],[Close Price]]-Table2[[#This Row],[50D EMA]])/Table2[[#This Row],[50D EMA]]</f>
        <v>-2.0596688145423241E-2</v>
      </c>
      <c r="U663" s="2">
        <f>(Table2[[#This Row],[Close Price]]-Table2[[#This Row],[200D EMA]])/Table2[[#This Row],[200D EMA]]</f>
        <v>2.8219382844672153E-2</v>
      </c>
      <c r="V663">
        <v>1.0333623859073799</v>
      </c>
      <c r="W663">
        <v>1606</v>
      </c>
      <c r="X663">
        <v>1634.6</v>
      </c>
      <c r="Y663">
        <v>1611</v>
      </c>
      <c r="Z663">
        <v>1684.35</v>
      </c>
      <c r="AA663">
        <v>1622.55</v>
      </c>
      <c r="AB663">
        <v>1649.95</v>
      </c>
      <c r="AC663" s="2">
        <f>(Table2[[#This Row],[Close Price]]/Table2[[#This Row],[Day Low]])-1</f>
        <v>1.3947696139477106E-2</v>
      </c>
      <c r="AD663" s="2">
        <f>(Table2[[#This Row],[Day High]]/Table2[[#This Row],[Close Price]])-1</f>
        <v>3.8074183247358562E-3</v>
      </c>
      <c r="AE663" s="2">
        <f>(Table2[[#This Row],[Close Price]]/Table2[[#This Row],[Current Week Low]])-1</f>
        <v>1.0800744878957325E-2</v>
      </c>
      <c r="AF663" s="2">
        <f>(Table2[[#This Row],[Current Week High]]/Table2[[#This Row],[Close Price]])-1</f>
        <v>3.435887988209263E-2</v>
      </c>
      <c r="AG663" s="2">
        <f>(Table2[[#This Row],[Close Price]]/Table2[[#This Row],[Current Month Low]])-1</f>
        <v>3.6054358879542558E-3</v>
      </c>
      <c r="AH663" s="2">
        <f>(Table2[[#This Row],[Current Month High]]/Table2[[#This Row],[Close Price]])-1</f>
        <v>1.3233849177106238E-2</v>
      </c>
      <c r="AI663">
        <v>19.2858020142471</v>
      </c>
      <c r="AJ663">
        <v>17.484939215756999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-7.0000000000000007E-2</v>
      </c>
      <c r="AM663" t="s">
        <v>10295</v>
      </c>
      <c r="AN663">
        <v>-10.64</v>
      </c>
      <c r="AO663" t="s">
        <v>10295</v>
      </c>
      <c r="AP663">
        <v>-7.2266529679504005E-2</v>
      </c>
      <c r="AQ663">
        <f>(Table2[[#This Row],[Sharpe Ratio]]-AVERAGE(Table2[Sharpe Ratio]))/_xlfn.STDEV.P(Table2[Sharpe Ratio])</f>
        <v>-1.482467590854198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-6.7143152181453605</v>
      </c>
      <c r="AS663">
        <f>_xlfn.RANK.AVG(Table2[[#This Row],[1Y Return vs Nifty Z-Score]],Table2[1Y Return vs Nifty Z-Score])</f>
        <v>612</v>
      </c>
      <c r="AT663">
        <f>_xlfn.RANK.AVG(Table2[[#This Row],[6M Return vs Nifty Z-Score]],Table2[6M Return vs Nifty Z-Score])</f>
        <v>530</v>
      </c>
      <c r="AU663">
        <f>_xlfn.RANK.AVG(Table2[[#This Row],[Sharpe Ratio Z-Score]],Table2[Sharpe Ratio Z-Score])</f>
        <v>686</v>
      </c>
      <c r="AV663">
        <f>(Table2[[#This Row],[Rank 1Y]]+Table2[[#This Row],[Rank 6M]]+Table2[[#This Row],[Rank Sharpe]])/3</f>
        <v>609.33333333333337</v>
      </c>
    </row>
    <row r="664" spans="1:48" x14ac:dyDescent="0.3">
      <c r="A664" t="s">
        <v>1164</v>
      </c>
      <c r="B664" t="s">
        <v>1165</v>
      </c>
      <c r="C664" t="s">
        <v>10262</v>
      </c>
      <c r="D664" t="s">
        <v>231</v>
      </c>
      <c r="E664">
        <v>10337.32267854</v>
      </c>
      <c r="F664">
        <v>529.1</v>
      </c>
      <c r="G664">
        <v>-4.2803561406214099</v>
      </c>
      <c r="H664">
        <f>(Table2[[#This Row],[1Y Return vs Nifty]]-AVERAGE(Table2[1Y Return vs Nifty]))/_xlfn.STDEV.P(Table2[1Y Return vs Nifty])</f>
        <v>-0.58699500284324524</v>
      </c>
      <c r="I664">
        <v>-8.6800749487525408</v>
      </c>
      <c r="J664">
        <f>(Table2[[#This Row],[1M Return vs Nifty]]-AVERAGE(Table2[1M Return vs Nifty]))/_xlfn.STDEV.P(Table2[1M Return vs Nifty])</f>
        <v>-1.0585921852957954</v>
      </c>
      <c r="K664">
        <v>-21.141990861975898</v>
      </c>
      <c r="L664">
        <f>(Table2[[#This Row],[6M Return vs Nifty]]-AVERAGE(Table2[6M Return vs Nifty]))/_xlfn.STDEV.P(Table2[6M Return vs Nifty])</f>
        <v>-0.91633457868715584</v>
      </c>
      <c r="M664">
        <v>-0.75722770714713605</v>
      </c>
      <c r="N664">
        <f>(Table2[[#This Row],[1W Return vs Nifty]]-AVERAGE(Table2[1W Return vs Nifty]))/_xlfn.STDEV.P(Table2[1W Return vs Nifty])</f>
        <v>-0.41370950521371297</v>
      </c>
      <c r="O664">
        <v>539.98</v>
      </c>
      <c r="P664">
        <v>561.11909474593404</v>
      </c>
      <c r="Q664">
        <v>551.28205155320495</v>
      </c>
      <c r="R664">
        <v>42.716878590156</v>
      </c>
      <c r="S664" s="2">
        <f>(Table2[[#This Row],[Close Price]]-Table2[[#This Row],[20D EMA]])/Table2[[#This Row],[20D EMA]]</f>
        <v>-2.0148894403496417E-2</v>
      </c>
      <c r="T664" s="2">
        <f>(Table2[[#This Row],[Close Price]]-Table2[[#This Row],[50D EMA]])/Table2[[#This Row],[50D EMA]]</f>
        <v>-5.70629213044902E-2</v>
      </c>
      <c r="U664" s="2">
        <f>(Table2[[#This Row],[Close Price]]-Table2[[#This Row],[200D EMA]])/Table2[[#This Row],[200D EMA]]</f>
        <v>-4.0237209774394607E-2</v>
      </c>
      <c r="V664">
        <v>1.3318754870637699</v>
      </c>
      <c r="W664">
        <v>509.2</v>
      </c>
      <c r="X664">
        <v>527</v>
      </c>
      <c r="Y664">
        <v>516.54999999999995</v>
      </c>
      <c r="Z664">
        <v>552</v>
      </c>
      <c r="AA664">
        <v>527.25</v>
      </c>
      <c r="AB664">
        <v>548</v>
      </c>
      <c r="AC664" s="2">
        <f>(Table2[[#This Row],[Close Price]]/Table2[[#This Row],[Day Low]])-1</f>
        <v>3.9080911233307258E-2</v>
      </c>
      <c r="AD664" s="2">
        <f>(Table2[[#This Row],[Day High]]/Table2[[#This Row],[Close Price]])-1</f>
        <v>-3.9690039690040146E-3</v>
      </c>
      <c r="AE664" s="2">
        <f>(Table2[[#This Row],[Close Price]]/Table2[[#This Row],[Current Week Low]])-1</f>
        <v>2.4295808731003898E-2</v>
      </c>
      <c r="AF664" s="2">
        <f>(Table2[[#This Row],[Current Week High]]/Table2[[#This Row],[Close Price]])-1</f>
        <v>4.3281043281043319E-2</v>
      </c>
      <c r="AG664" s="2">
        <f>(Table2[[#This Row],[Close Price]]/Table2[[#This Row],[Current Month Low]])-1</f>
        <v>3.5087719298245723E-3</v>
      </c>
      <c r="AH664" s="2">
        <f>(Table2[[#This Row],[Current Month High]]/Table2[[#This Row],[Close Price]])-1</f>
        <v>3.5721035721035577E-2</v>
      </c>
      <c r="AI664">
        <v>34.076734076733999</v>
      </c>
      <c r="AJ664">
        <v>28.344451182534801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-0.22</v>
      </c>
      <c r="AM664" t="s">
        <v>10295</v>
      </c>
      <c r="AN664">
        <v>-4.67</v>
      </c>
      <c r="AO664" t="s">
        <v>10295</v>
      </c>
      <c r="AP664">
        <v>-7.5806388286494997E-2</v>
      </c>
      <c r="AQ664">
        <f>(Table2[[#This Row],[Sharpe Ratio]]-AVERAGE(Table2[Sharpe Ratio]))/_xlfn.STDEV.P(Table2[Sharpe Ratio])</f>
        <v>-1.5233916246658421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527</v>
      </c>
      <c r="AT664">
        <f>_xlfn.RANK.AVG(Table2[[#This Row],[6M Return vs Nifty Z-Score]],Table2[6M Return vs Nifty Z-Score])</f>
        <v>616</v>
      </c>
      <c r="AU664">
        <f>_xlfn.RANK.AVG(Table2[[#This Row],[Sharpe Ratio Z-Score]],Table2[Sharpe Ratio Z-Score])</f>
        <v>691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1637</v>
      </c>
      <c r="B665" t="s">
        <v>1638</v>
      </c>
      <c r="C665" t="s">
        <v>10252</v>
      </c>
      <c r="D665" t="s">
        <v>424</v>
      </c>
      <c r="E665">
        <v>5292.087740205</v>
      </c>
      <c r="F665">
        <v>291.64999999999998</v>
      </c>
      <c r="G665">
        <v>-15.355382893822499</v>
      </c>
      <c r="H665">
        <f>(Table2[[#This Row],[1Y Return vs Nifty]]-AVERAGE(Table2[1Y Return vs Nifty]))/_xlfn.STDEV.P(Table2[1Y Return vs Nifty])</f>
        <v>-0.74246174651120911</v>
      </c>
      <c r="I665">
        <v>-6.0868546097695004</v>
      </c>
      <c r="J665">
        <f>(Table2[[#This Row],[1M Return vs Nifty]]-AVERAGE(Table2[1M Return vs Nifty]))/_xlfn.STDEV.P(Table2[1M Return vs Nifty])</f>
        <v>-0.80224510696776397</v>
      </c>
      <c r="K665">
        <v>-26.794053611727101</v>
      </c>
      <c r="L665">
        <f>(Table2[[#This Row],[6M Return vs Nifty]]-AVERAGE(Table2[6M Return vs Nifty]))/_xlfn.STDEV.P(Table2[6M Return vs Nifty])</f>
        <v>-1.1104314693561335</v>
      </c>
      <c r="M665">
        <v>-4.58619549492761</v>
      </c>
      <c r="N665">
        <f>(Table2[[#This Row],[1W Return vs Nifty]]-AVERAGE(Table2[1W Return vs Nifty]))/_xlfn.STDEV.P(Table2[1W Return vs Nifty])</f>
        <v>-1.231803504296034</v>
      </c>
      <c r="O665">
        <v>291.58</v>
      </c>
      <c r="P665">
        <v>294.313593254181</v>
      </c>
      <c r="Q665">
        <v>294.35465616524101</v>
      </c>
      <c r="R665">
        <v>53.684779129895901</v>
      </c>
      <c r="S665" s="2">
        <f>(Table2[[#This Row],[Close Price]]-Table2[[#This Row],[20D EMA]])/Table2[[#This Row],[20D EMA]]</f>
        <v>2.4007133548252E-4</v>
      </c>
      <c r="T665" s="2">
        <f>(Table2[[#This Row],[Close Price]]-Table2[[#This Row],[50D EMA]])/Table2[[#This Row],[50D EMA]]</f>
        <v>-9.0501876747522084E-3</v>
      </c>
      <c r="U665" s="2">
        <f>(Table2[[#This Row],[Close Price]]-Table2[[#This Row],[200D EMA]])/Table2[[#This Row],[200D EMA]]</f>
        <v>-9.1884266431400633E-3</v>
      </c>
      <c r="V665">
        <v>1.01629921790544</v>
      </c>
      <c r="W665">
        <v>287.25</v>
      </c>
      <c r="X665">
        <v>292.14999999999998</v>
      </c>
      <c r="Y665">
        <v>285.05</v>
      </c>
      <c r="Z665">
        <v>294.2</v>
      </c>
      <c r="AA665">
        <v>287.55</v>
      </c>
      <c r="AB665">
        <v>294.2</v>
      </c>
      <c r="AC665" s="2">
        <f>(Table2[[#This Row],[Close Price]]/Table2[[#This Row],[Day Low]])-1</f>
        <v>1.53176675369886E-2</v>
      </c>
      <c r="AD665" s="2">
        <f>(Table2[[#This Row],[Day High]]/Table2[[#This Row],[Close Price]])-1</f>
        <v>1.7143836790673994E-3</v>
      </c>
      <c r="AE665" s="2">
        <f>(Table2[[#This Row],[Close Price]]/Table2[[#This Row],[Current Week Low]])-1</f>
        <v>2.3153832660936624E-2</v>
      </c>
      <c r="AF665" s="2">
        <f>(Table2[[#This Row],[Current Week High]]/Table2[[#This Row],[Close Price]])-1</f>
        <v>8.7433567632435594E-3</v>
      </c>
      <c r="AG665" s="2">
        <f>(Table2[[#This Row],[Close Price]]/Table2[[#This Row],[Current Month Low]])-1</f>
        <v>1.425838984524419E-2</v>
      </c>
      <c r="AH665" s="2">
        <f>(Table2[[#This Row],[Current Month High]]/Table2[[#This Row],[Close Price]])-1</f>
        <v>8.7433567632435594E-3</v>
      </c>
      <c r="AI665">
        <v>33.019029658837603</v>
      </c>
      <c r="AJ665">
        <v>18.236486486486399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10295</v>
      </c>
      <c r="AN665">
        <v>-0.1</v>
      </c>
      <c r="AO665" t="s">
        <v>10295</v>
      </c>
      <c r="AP665">
        <v>-1.4393376820852E-2</v>
      </c>
      <c r="AQ665">
        <f>(Table2[[#This Row],[Sharpe Ratio]]-AVERAGE(Table2[Sharpe Ratio]))/_xlfn.STDEV.P(Table2[Sharpe Ratio])</f>
        <v>-0.813400510124897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593</v>
      </c>
      <c r="AT665">
        <f>_xlfn.RANK.AVG(Table2[[#This Row],[6M Return vs Nifty Z-Score]],Table2[6M Return vs Nifty Z-Score])</f>
        <v>659</v>
      </c>
      <c r="AU665">
        <f>_xlfn.RANK.AVG(Table2[[#This Row],[Sharpe Ratio Z-Score]],Table2[Sharpe Ratio Z-Score])</f>
        <v>583</v>
      </c>
      <c r="AV665">
        <f>(Table2[[#This Row],[Rank 1Y]]+Table2[[#This Row],[Rank 6M]]+Table2[[#This Row],[Rank Sharpe]])/3</f>
        <v>611.66666666666663</v>
      </c>
    </row>
    <row r="666" spans="1:48" x14ac:dyDescent="0.3">
      <c r="A666" t="s">
        <v>2371</v>
      </c>
      <c r="B666" t="s">
        <v>2372</v>
      </c>
      <c r="C666" t="s">
        <v>10255</v>
      </c>
      <c r="D666" t="s">
        <v>118</v>
      </c>
      <c r="E666">
        <v>2168.7417583699998</v>
      </c>
      <c r="F666">
        <v>8.86</v>
      </c>
      <c r="G666">
        <v>-18.694253583611498</v>
      </c>
      <c r="H666">
        <f>(Table2[[#This Row],[1Y Return vs Nifty]]-AVERAGE(Table2[1Y Return vs Nifty]))/_xlfn.STDEV.P(Table2[1Y Return vs Nifty])</f>
        <v>-0.78933146206470606</v>
      </c>
      <c r="I666">
        <v>-22.1341812289457</v>
      </c>
      <c r="J666">
        <f>(Table2[[#This Row],[1M Return vs Nifty]]-AVERAGE(Table2[1M Return vs Nifty]))/_xlfn.STDEV.P(Table2[1M Return vs Nifty])</f>
        <v>-2.3885681941199688</v>
      </c>
      <c r="K666">
        <v>-74.4416562871385</v>
      </c>
      <c r="L666">
        <f>(Table2[[#This Row],[6M Return vs Nifty]]-AVERAGE(Table2[6M Return vs Nifty]))/_xlfn.STDEV.P(Table2[6M Return vs Nifty])</f>
        <v>-2.7466927666206256</v>
      </c>
      <c r="M666">
        <v>7.1323206030512596</v>
      </c>
      <c r="N666">
        <f>(Table2[[#This Row],[1W Return vs Nifty]]-AVERAGE(Table2[1W Return vs Nifty]))/_xlfn.STDEV.P(Table2[1W Return vs Nifty])</f>
        <v>1.2719646727309313</v>
      </c>
      <c r="O666">
        <v>8.35</v>
      </c>
      <c r="P666">
        <v>10.442379582447201</v>
      </c>
      <c r="Q666">
        <v>14.459805728061699</v>
      </c>
      <c r="R666">
        <v>65.721612650837898</v>
      </c>
      <c r="S666" s="2">
        <f>(Table2[[#This Row],[Close Price]]-Table2[[#This Row],[20D EMA]])/Table2[[#This Row],[20D EMA]]</f>
        <v>6.1077844311377222E-2</v>
      </c>
      <c r="T666" s="2">
        <f>(Table2[[#This Row],[Close Price]]-Table2[[#This Row],[50D EMA]])/Table2[[#This Row],[50D EMA]]</f>
        <v>-0.1515343863870888</v>
      </c>
      <c r="U666" s="2">
        <f>(Table2[[#This Row],[Close Price]]-Table2[[#This Row],[200D EMA]])/Table2[[#This Row],[200D EMA]]</f>
        <v>-0.38726700990140756</v>
      </c>
      <c r="V666">
        <v>0.53923405560521398</v>
      </c>
      <c r="W666">
        <v>9.3000000000000007</v>
      </c>
      <c r="X666">
        <v>9.3000000000000007</v>
      </c>
      <c r="Y666">
        <v>7.85</v>
      </c>
      <c r="Z666">
        <v>8.8800000000000008</v>
      </c>
      <c r="AA666">
        <v>8.86</v>
      </c>
      <c r="AB666">
        <v>8.86</v>
      </c>
      <c r="AC666" s="2">
        <f>(Table2[[#This Row],[Close Price]]/Table2[[#This Row],[Day Low]])-1</f>
        <v>-4.7311827956989405E-2</v>
      </c>
      <c r="AD666" s="2">
        <f>(Table2[[#This Row],[Day High]]/Table2[[#This Row],[Close Price]])-1</f>
        <v>4.9661399548532881E-2</v>
      </c>
      <c r="AE666" s="2">
        <f>(Table2[[#This Row],[Close Price]]/Table2[[#This Row],[Current Week Low]])-1</f>
        <v>0.12866242038216558</v>
      </c>
      <c r="AF666" s="2">
        <f>(Table2[[#This Row],[Current Week High]]/Table2[[#This Row],[Close Price]])-1</f>
        <v>2.2573363431153126E-3</v>
      </c>
      <c r="AG666" s="2">
        <f>(Table2[[#This Row],[Close Price]]/Table2[[#This Row],[Current Month Low]])-1</f>
        <v>0</v>
      </c>
      <c r="AH666" s="2">
        <f>(Table2[[#This Row],[Current Month High]]/Table2[[#This Row],[Close Price]])-1</f>
        <v>0</v>
      </c>
      <c r="AI666">
        <v>206.433408577878</v>
      </c>
      <c r="AJ666">
        <v>32.041728763040197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-0.54</v>
      </c>
      <c r="AM666" t="s">
        <v>10295</v>
      </c>
      <c r="AN666">
        <v>28.22</v>
      </c>
      <c r="AO666" t="s">
        <v>10296</v>
      </c>
      <c r="AP666">
        <v>4.7621002748919998E-3</v>
      </c>
      <c r="AQ666">
        <f>(Table2[[#This Row],[Sharpe Ratio]]-AVERAGE(Table2[Sharpe Ratio]))/_xlfn.STDEV.P(Table2[Sharpe Ratio])</f>
        <v>-0.59194550884427477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609</v>
      </c>
      <c r="AT666">
        <f>_xlfn.RANK.AVG(Table2[[#This Row],[6M Return vs Nifty Z-Score]],Table2[6M Return vs Nifty Z-Score])</f>
        <v>734</v>
      </c>
      <c r="AU666">
        <f>_xlfn.RANK.AVG(Table2[[#This Row],[Sharpe Ratio Z-Score]],Table2[Sharpe Ratio Z-Score])</f>
        <v>497</v>
      </c>
      <c r="AV666">
        <f>(Table2[[#This Row],[Rank 1Y]]+Table2[[#This Row],[Rank 6M]]+Table2[[#This Row],[Rank Sharpe]])/3</f>
        <v>613.33333333333337</v>
      </c>
    </row>
    <row r="667" spans="1:48" x14ac:dyDescent="0.3">
      <c r="A667" t="s">
        <v>99</v>
      </c>
      <c r="B667" t="s">
        <v>100</v>
      </c>
      <c r="C667" t="s">
        <v>10263</v>
      </c>
      <c r="D667" t="s">
        <v>101</v>
      </c>
      <c r="E667">
        <v>297124.95223106397</v>
      </c>
      <c r="F667">
        <v>3099.35</v>
      </c>
      <c r="G667">
        <v>-34.030011142566103</v>
      </c>
      <c r="H667">
        <f>(Table2[[#This Row],[1Y Return vs Nifty]]-AVERAGE(Table2[1Y Return vs Nifty]))/_xlfn.STDEV.P(Table2[1Y Return vs Nifty])</f>
        <v>-1.004608620531426</v>
      </c>
      <c r="I667">
        <v>2.55207343901027</v>
      </c>
      <c r="J667">
        <f>(Table2[[#This Row],[1M Return vs Nifty]]-AVERAGE(Table2[1M Return vs Nifty]))/_xlfn.STDEV.P(Table2[1M Return vs Nifty])</f>
        <v>5.1737075687505546E-2</v>
      </c>
      <c r="K667">
        <v>-9.4678141638131397</v>
      </c>
      <c r="L667">
        <f>(Table2[[#This Row],[6M Return vs Nifty]]-AVERAGE(Table2[6M Return vs Nifty]))/_xlfn.STDEV.P(Table2[6M Return vs Nifty])</f>
        <v>-0.51543290817166709</v>
      </c>
      <c r="M667">
        <v>3.97204220147561</v>
      </c>
      <c r="N667">
        <f>(Table2[[#This Row],[1W Return vs Nifty]]-AVERAGE(Table2[1W Return vs Nifty]))/_xlfn.STDEV.P(Table2[1W Return vs Nifty])</f>
        <v>0.59674227884989473</v>
      </c>
      <c r="O667">
        <v>2967.9</v>
      </c>
      <c r="P667">
        <v>2934.64353911529</v>
      </c>
      <c r="Q667">
        <v>2981.87654530893</v>
      </c>
      <c r="R667">
        <v>78.670914771338104</v>
      </c>
      <c r="S667" s="2">
        <f>(Table2[[#This Row],[Close Price]]-Table2[[#This Row],[20D EMA]])/Table2[[#This Row],[20D EMA]]</f>
        <v>4.4290575828026486E-2</v>
      </c>
      <c r="T667" s="2">
        <f>(Table2[[#This Row],[Close Price]]-Table2[[#This Row],[50D EMA]])/Table2[[#This Row],[50D EMA]]</f>
        <v>5.6124861057014155E-2</v>
      </c>
      <c r="U667" s="2">
        <f>(Table2[[#This Row],[Close Price]]-Table2[[#This Row],[200D EMA]])/Table2[[#This Row],[200D EMA]]</f>
        <v>3.9395814315612253E-2</v>
      </c>
      <c r="V667">
        <v>1.39384420696929</v>
      </c>
      <c r="W667">
        <v>3060</v>
      </c>
      <c r="X667">
        <v>3121.5</v>
      </c>
      <c r="Y667">
        <v>2936</v>
      </c>
      <c r="Z667">
        <v>3128.95</v>
      </c>
      <c r="AA667">
        <v>3062.8</v>
      </c>
      <c r="AB667">
        <v>3128.95</v>
      </c>
      <c r="AC667" s="2">
        <f>(Table2[[#This Row],[Close Price]]/Table2[[#This Row],[Day Low]])-1</f>
        <v>1.2859477124183005E-2</v>
      </c>
      <c r="AD667" s="2">
        <f>(Table2[[#This Row],[Day High]]/Table2[[#This Row],[Close Price]])-1</f>
        <v>7.1466597835030399E-3</v>
      </c>
      <c r="AE667" s="2">
        <f>(Table2[[#This Row],[Close Price]]/Table2[[#This Row],[Current Week Low]])-1</f>
        <v>5.563692098092643E-2</v>
      </c>
      <c r="AF667" s="2">
        <f>(Table2[[#This Row],[Current Week High]]/Table2[[#This Row],[Close Price]])-1</f>
        <v>9.5503895978188424E-3</v>
      </c>
      <c r="AG667" s="2">
        <f>(Table2[[#This Row],[Close Price]]/Table2[[#This Row],[Current Month Low]])-1</f>
        <v>1.1933524879195412E-2</v>
      </c>
      <c r="AH667" s="2">
        <f>(Table2[[#This Row],[Current Month High]]/Table2[[#This Row],[Close Price]])-1</f>
        <v>9.5503895978188424E-3</v>
      </c>
      <c r="AI667">
        <v>10.440898898156</v>
      </c>
      <c r="AJ667">
        <v>16.0761769222126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-0.03</v>
      </c>
      <c r="AM667" t="s">
        <v>10295</v>
      </c>
      <c r="AN667">
        <v>4.83</v>
      </c>
      <c r="AO667" t="s">
        <v>10296</v>
      </c>
      <c r="AP667">
        <v>-6.4136593533769007E-2</v>
      </c>
      <c r="AQ667">
        <f>(Table2[[#This Row],[Sharpe Ratio]]-AVERAGE(Table2[Sharpe Ratio]))/_xlfn.STDEV.P(Table2[Sharpe Ratio])</f>
        <v>-1.3884780227235693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673</v>
      </c>
      <c r="AT667">
        <f>_xlfn.RANK.AVG(Table2[[#This Row],[6M Return vs Nifty Z-Score]],Table2[6M Return vs Nifty Z-Score])</f>
        <v>497</v>
      </c>
      <c r="AU667">
        <f>_xlfn.RANK.AVG(Table2[[#This Row],[Sharpe Ratio Z-Score]],Table2[Sharpe Ratio Z-Score])</f>
        <v>674</v>
      </c>
      <c r="AV667">
        <f>(Table2[[#This Row],[Rank 1Y]]+Table2[[#This Row],[Rank 6M]]+Table2[[#This Row],[Rank Sharpe]])/3</f>
        <v>614.66666666666663</v>
      </c>
    </row>
    <row r="668" spans="1:48" x14ac:dyDescent="0.3">
      <c r="A668" t="s">
        <v>2070</v>
      </c>
      <c r="B668" t="s">
        <v>2071</v>
      </c>
      <c r="C668" t="s">
        <v>10267</v>
      </c>
      <c r="D668" t="s">
        <v>1812</v>
      </c>
      <c r="E668">
        <v>2969.9461764020002</v>
      </c>
      <c r="F668">
        <v>16.13</v>
      </c>
      <c r="G668">
        <v>-36.882309837433098</v>
      </c>
      <c r="H668">
        <f>(Table2[[#This Row],[1Y Return vs Nifty]]-AVERAGE(Table2[1Y Return vs Nifty]))/_xlfn.STDEV.P(Table2[1Y Return vs Nifty])</f>
        <v>-1.044648035328432</v>
      </c>
      <c r="I668">
        <v>0.22517473114502801</v>
      </c>
      <c r="J668">
        <f>(Table2[[#This Row],[1M Return vs Nifty]]-AVERAGE(Table2[1M Return vs Nifty]))/_xlfn.STDEV.P(Table2[1M Return vs Nifty])</f>
        <v>-0.17828336505932571</v>
      </c>
      <c r="K668">
        <v>-35.221521583132798</v>
      </c>
      <c r="L668">
        <f>(Table2[[#This Row],[6M Return vs Nifty]]-AVERAGE(Table2[6M Return vs Nifty]))/_xlfn.STDEV.P(Table2[6M Return vs Nifty])</f>
        <v>-1.3998382579722448</v>
      </c>
      <c r="M668">
        <v>0.37364201927763402</v>
      </c>
      <c r="N668">
        <f>(Table2[[#This Row],[1W Return vs Nifty]]-AVERAGE(Table2[1W Return vs Nifty]))/_xlfn.STDEV.P(Table2[1W Return vs Nifty])</f>
        <v>-0.17208884183689888</v>
      </c>
      <c r="O668">
        <v>15.66</v>
      </c>
      <c r="P668">
        <v>15.905272939274001</v>
      </c>
      <c r="Q668">
        <v>17.339262023255198</v>
      </c>
      <c r="R668">
        <v>66.960722481888098</v>
      </c>
      <c r="S668" s="2">
        <f>(Table2[[#This Row],[Close Price]]-Table2[[#This Row],[20D EMA]])/Table2[[#This Row],[20D EMA]]</f>
        <v>3.0012771392081663E-2</v>
      </c>
      <c r="T668" s="2">
        <f>(Table2[[#This Row],[Close Price]]-Table2[[#This Row],[50D EMA]])/Table2[[#This Row],[50D EMA]]</f>
        <v>1.412909175365939E-2</v>
      </c>
      <c r="U668" s="2">
        <f>(Table2[[#This Row],[Close Price]]-Table2[[#This Row],[200D EMA]])/Table2[[#This Row],[200D EMA]]</f>
        <v>-6.9741262438583168E-2</v>
      </c>
      <c r="V668">
        <v>0.99263792205795698</v>
      </c>
      <c r="W668">
        <v>15.78</v>
      </c>
      <c r="X668">
        <v>16.12</v>
      </c>
      <c r="Y668">
        <v>15.74</v>
      </c>
      <c r="Z668">
        <v>16.59</v>
      </c>
      <c r="AA668">
        <v>16.04</v>
      </c>
      <c r="AB668">
        <v>16.579999999999998</v>
      </c>
      <c r="AC668" s="2">
        <f>(Table2[[#This Row],[Close Price]]/Table2[[#This Row],[Day Low]])-1</f>
        <v>2.217997465145749E-2</v>
      </c>
      <c r="AD668" s="2">
        <f>(Table2[[#This Row],[Day High]]/Table2[[#This Row],[Close Price]])-1</f>
        <v>-6.1996280223175493E-4</v>
      </c>
      <c r="AE668" s="2">
        <f>(Table2[[#This Row],[Close Price]]/Table2[[#This Row],[Current Week Low]])-1</f>
        <v>2.4777636594663255E-2</v>
      </c>
      <c r="AF668" s="2">
        <f>(Table2[[#This Row],[Current Week High]]/Table2[[#This Row],[Close Price]])-1</f>
        <v>2.8518288902665834E-2</v>
      </c>
      <c r="AG668" s="2">
        <f>(Table2[[#This Row],[Close Price]]/Table2[[#This Row],[Current Month Low]])-1</f>
        <v>5.6109725685784539E-3</v>
      </c>
      <c r="AH668" s="2">
        <f>(Table2[[#This Row],[Current Month High]]/Table2[[#This Row],[Close Price]])-1</f>
        <v>2.7898326100433968E-2</v>
      </c>
      <c r="AI668">
        <v>61.500309981401102</v>
      </c>
      <c r="AJ668">
        <v>25.525291828793701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-0.17</v>
      </c>
      <c r="AM668" t="s">
        <v>10295</v>
      </c>
      <c r="AN668">
        <v>6.19</v>
      </c>
      <c r="AO668" t="s">
        <v>10296</v>
      </c>
      <c r="AP668">
        <v>1.9470560194526001E-2</v>
      </c>
      <c r="AQ668">
        <f>(Table2[[#This Row],[Sharpe Ratio]]-AVERAGE(Table2[Sharpe Ratio]))/_xlfn.STDEV.P(Table2[Sharpe Ratio])</f>
        <v>-0.42190213200443444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685</v>
      </c>
      <c r="AT668">
        <f>_xlfn.RANK.AVG(Table2[[#This Row],[6M Return vs Nifty Z-Score]],Table2[6M Return vs Nifty Z-Score])</f>
        <v>705</v>
      </c>
      <c r="AU668">
        <f>_xlfn.RANK.AVG(Table2[[#This Row],[Sharpe Ratio Z-Score]],Table2[Sharpe Ratio Z-Score])</f>
        <v>455</v>
      </c>
      <c r="AV668">
        <f>(Table2[[#This Row],[Rank 1Y]]+Table2[[#This Row],[Rank 6M]]+Table2[[#This Row],[Rank Sharpe]])/3</f>
        <v>615</v>
      </c>
    </row>
    <row r="669" spans="1:48" x14ac:dyDescent="0.3">
      <c r="A669" t="s">
        <v>1079</v>
      </c>
      <c r="B669" t="s">
        <v>1080</v>
      </c>
      <c r="C669" t="s">
        <v>10265</v>
      </c>
      <c r="D669" t="s">
        <v>548</v>
      </c>
      <c r="E669">
        <v>11875.841709435001</v>
      </c>
      <c r="F669">
        <v>895.95</v>
      </c>
      <c r="G669">
        <v>-44.790141320444498</v>
      </c>
      <c r="H669">
        <f>(Table2[[#This Row],[1Y Return vs Nifty]]-AVERAGE(Table2[1Y Return vs Nifty]))/_xlfn.STDEV.P(Table2[1Y Return vs Nifty])</f>
        <v>-1.1556549735088244</v>
      </c>
      <c r="I669">
        <v>-7.3539821624827599</v>
      </c>
      <c r="J669">
        <f>(Table2[[#This Row],[1M Return vs Nifty]]-AVERAGE(Table2[1M Return vs Nifty]))/_xlfn.STDEV.P(Table2[1M Return vs Nifty])</f>
        <v>-0.92750420706196424</v>
      </c>
      <c r="K669">
        <v>-11.8186928190699</v>
      </c>
      <c r="L669">
        <f>(Table2[[#This Row],[6M Return vs Nifty]]-AVERAGE(Table2[6M Return vs Nifty]))/_xlfn.STDEV.P(Table2[6M Return vs Nifty])</f>
        <v>-0.59616418408425143</v>
      </c>
      <c r="M669">
        <v>-4.2286160532902004</v>
      </c>
      <c r="N669">
        <f>(Table2[[#This Row],[1W Return vs Nifty]]-AVERAGE(Table2[1W Return vs Nifty]))/_xlfn.STDEV.P(Table2[1W Return vs Nifty])</f>
        <v>-1.1554033850961949</v>
      </c>
      <c r="O669">
        <v>897.34</v>
      </c>
      <c r="P669">
        <v>879.13344082576702</v>
      </c>
      <c r="Q669">
        <v>873.74022852597</v>
      </c>
      <c r="R669">
        <v>46.298088968098</v>
      </c>
      <c r="S669" s="2">
        <f>(Table2[[#This Row],[Close Price]]-Table2[[#This Row],[20D EMA]])/Table2[[#This Row],[20D EMA]]</f>
        <v>-1.5490226669935435E-3</v>
      </c>
      <c r="T669" s="2">
        <f>(Table2[[#This Row],[Close Price]]-Table2[[#This Row],[50D EMA]])/Table2[[#This Row],[50D EMA]]</f>
        <v>1.9128562733818071E-2</v>
      </c>
      <c r="U669" s="2">
        <f>(Table2[[#This Row],[Close Price]]-Table2[[#This Row],[200D EMA]])/Table2[[#This Row],[200D EMA]]</f>
        <v>2.5419192969400872E-2</v>
      </c>
      <c r="V669">
        <v>0.83656738289074395</v>
      </c>
      <c r="W669">
        <v>887</v>
      </c>
      <c r="X669">
        <v>908.7</v>
      </c>
      <c r="Y669">
        <v>890.8</v>
      </c>
      <c r="Z669">
        <v>923.1</v>
      </c>
      <c r="AA669">
        <v>891.55</v>
      </c>
      <c r="AB669">
        <v>909</v>
      </c>
      <c r="AC669" s="2">
        <f>(Table2[[#This Row],[Close Price]]/Table2[[#This Row],[Day Low]])-1</f>
        <v>1.0090191657271763E-2</v>
      </c>
      <c r="AD669" s="2">
        <f>(Table2[[#This Row],[Day High]]/Table2[[#This Row],[Close Price]])-1</f>
        <v>1.4230704838439578E-2</v>
      </c>
      <c r="AE669" s="2">
        <f>(Table2[[#This Row],[Close Price]]/Table2[[#This Row],[Current Week Low]])-1</f>
        <v>5.7813201616525589E-3</v>
      </c>
      <c r="AF669" s="2">
        <f>(Table2[[#This Row],[Current Week High]]/Table2[[#This Row],[Close Price]])-1</f>
        <v>3.0303030303030276E-2</v>
      </c>
      <c r="AG669" s="2">
        <f>(Table2[[#This Row],[Close Price]]/Table2[[#This Row],[Current Month Low]])-1</f>
        <v>4.935225169648394E-3</v>
      </c>
      <c r="AH669" s="2">
        <f>(Table2[[#This Row],[Current Month High]]/Table2[[#This Row],[Close Price]])-1</f>
        <v>1.4565544952285236E-2</v>
      </c>
      <c r="AI669">
        <v>23.751325408783899</v>
      </c>
      <c r="AJ669">
        <v>17.648217451250702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-0.02</v>
      </c>
      <c r="AM669" t="s">
        <v>10295</v>
      </c>
      <c r="AN669">
        <v>0.85</v>
      </c>
      <c r="AO669" t="s">
        <v>10296</v>
      </c>
      <c r="AP669">
        <v>-2.8465178598894001E-2</v>
      </c>
      <c r="AQ669">
        <f>(Table2[[#This Row],[Sharpe Ratio]]-AVERAGE(Table2[Sharpe Ratio]))/_xlfn.STDEV.P(Table2[Sharpe Ratio])</f>
        <v>-0.97608353102805845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-4.8108102807792932</v>
      </c>
      <c r="AS669">
        <f>_xlfn.RANK.AVG(Table2[[#This Row],[1Y Return vs Nifty Z-Score]],Table2[1Y Return vs Nifty Z-Score])</f>
        <v>709</v>
      </c>
      <c r="AT669">
        <f>_xlfn.RANK.AVG(Table2[[#This Row],[6M Return vs Nifty Z-Score]],Table2[6M Return vs Nifty Z-Score])</f>
        <v>524</v>
      </c>
      <c r="AU669">
        <f>_xlfn.RANK.AVG(Table2[[#This Row],[Sharpe Ratio Z-Score]],Table2[Sharpe Ratio Z-Score])</f>
        <v>613</v>
      </c>
      <c r="AV669">
        <f>(Table2[[#This Row],[Rank 1Y]]+Table2[[#This Row],[Rank 6M]]+Table2[[#This Row],[Rank Sharpe]])/3</f>
        <v>615.33333333333337</v>
      </c>
    </row>
    <row r="670" spans="1:48" x14ac:dyDescent="0.3">
      <c r="A670" t="s">
        <v>2243</v>
      </c>
      <c r="B670" t="s">
        <v>2244</v>
      </c>
      <c r="C670" t="s">
        <v>6533</v>
      </c>
      <c r="D670" t="s">
        <v>75</v>
      </c>
      <c r="E670">
        <v>2447.122198</v>
      </c>
      <c r="F670">
        <v>94.73</v>
      </c>
      <c r="G670">
        <v>-27.704874113235501</v>
      </c>
      <c r="H670">
        <f>(Table2[[#This Row],[1Y Return vs Nifty]]-AVERAGE(Table2[1Y Return vs Nifty]))/_xlfn.STDEV.P(Table2[1Y Return vs Nifty])</f>
        <v>-0.91581890659963228</v>
      </c>
      <c r="I670">
        <v>-7.5115694322028999</v>
      </c>
      <c r="J670">
        <f>(Table2[[#This Row],[1M Return vs Nifty]]-AVERAGE(Table2[1M Return vs Nifty]))/_xlfn.STDEV.P(Table2[1M Return vs Nifty])</f>
        <v>-0.94308214911616361</v>
      </c>
      <c r="K670">
        <v>-39.6384148437579</v>
      </c>
      <c r="L670">
        <f>(Table2[[#This Row],[6M Return vs Nifty]]-AVERAGE(Table2[6M Return vs Nifty]))/_xlfn.STDEV.P(Table2[6M Return vs Nifty])</f>
        <v>-1.5515183235097041</v>
      </c>
      <c r="M670">
        <v>-2.3422987723514002</v>
      </c>
      <c r="N670">
        <f>(Table2[[#This Row],[1W Return vs Nifty]]-AVERAGE(Table2[1W Return vs Nifty]))/_xlfn.STDEV.P(Table2[1W Return vs Nifty])</f>
        <v>-0.7523744401084268</v>
      </c>
      <c r="O670">
        <v>97.1</v>
      </c>
      <c r="P670">
        <v>97.164767223037302</v>
      </c>
      <c r="Q670">
        <v>100.212602009547</v>
      </c>
      <c r="R670">
        <v>37.853993269388603</v>
      </c>
      <c r="S670" s="2">
        <f>(Table2[[#This Row],[Close Price]]-Table2[[#This Row],[20D EMA]])/Table2[[#This Row],[20D EMA]]</f>
        <v>-2.4407826982492178E-2</v>
      </c>
      <c r="T670" s="2">
        <f>(Table2[[#This Row],[Close Price]]-Table2[[#This Row],[50D EMA]])/Table2[[#This Row],[50D EMA]]</f>
        <v>-2.5058128502982984E-2</v>
      </c>
      <c r="U670" s="2">
        <f>(Table2[[#This Row],[Close Price]]-Table2[[#This Row],[200D EMA]])/Table2[[#This Row],[200D EMA]]</f>
        <v>-5.470970616075492E-2</v>
      </c>
      <c r="V670">
        <v>0.806023265686165</v>
      </c>
      <c r="W670">
        <v>93.79</v>
      </c>
      <c r="X670">
        <v>96.2</v>
      </c>
      <c r="Y670">
        <v>94.42</v>
      </c>
      <c r="Z670">
        <v>101.75</v>
      </c>
      <c r="AA670">
        <v>94.42</v>
      </c>
      <c r="AB670">
        <v>96.44</v>
      </c>
      <c r="AC670" s="2">
        <f>(Table2[[#This Row],[Close Price]]/Table2[[#This Row],[Day Low]])-1</f>
        <v>1.0022390446742691E-2</v>
      </c>
      <c r="AD670" s="2">
        <f>(Table2[[#This Row],[Day High]]/Table2[[#This Row],[Close Price]])-1</f>
        <v>1.5517787395756377E-2</v>
      </c>
      <c r="AE670" s="2">
        <f>(Table2[[#This Row],[Close Price]]/Table2[[#This Row],[Current Week Low]])-1</f>
        <v>3.2832027112899009E-3</v>
      </c>
      <c r="AF670" s="2">
        <f>(Table2[[#This Row],[Current Week High]]/Table2[[#This Row],[Close Price]])-1</f>
        <v>7.4105352053203788E-2</v>
      </c>
      <c r="AG670" s="2">
        <f>(Table2[[#This Row],[Close Price]]/Table2[[#This Row],[Current Month Low]])-1</f>
        <v>3.2832027112899009E-3</v>
      </c>
      <c r="AH670" s="2">
        <f>(Table2[[#This Row],[Current Month High]]/Table2[[#This Row],[Close Price]])-1</f>
        <v>1.8051303705267641E-2</v>
      </c>
      <c r="AI670">
        <v>64.678560118230706</v>
      </c>
      <c r="AJ670">
        <v>14.270205066345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-0.08</v>
      </c>
      <c r="AM670" t="s">
        <v>10295</v>
      </c>
      <c r="AN670">
        <v>-2.12</v>
      </c>
      <c r="AO670" t="s">
        <v>10295</v>
      </c>
      <c r="AP670">
        <v>1.3380750891506E-2</v>
      </c>
      <c r="AQ670">
        <f>(Table2[[#This Row],[Sharpe Ratio]]-AVERAGE(Table2[Sharpe Ratio]))/_xlfn.STDEV.P(Table2[Sharpe Ratio])</f>
        <v>-0.49230595020527051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648</v>
      </c>
      <c r="AT670">
        <f>_xlfn.RANK.AVG(Table2[[#This Row],[6M Return vs Nifty Z-Score]],Table2[6M Return vs Nifty Z-Score])</f>
        <v>719</v>
      </c>
      <c r="AU670">
        <f>_xlfn.RANK.AVG(Table2[[#This Row],[Sharpe Ratio Z-Score]],Table2[Sharpe Ratio Z-Score])</f>
        <v>479</v>
      </c>
      <c r="AV670">
        <f>(Table2[[#This Row],[Rank 1Y]]+Table2[[#This Row],[Rank 6M]]+Table2[[#This Row],[Rank Sharpe]])/3</f>
        <v>615.33333333333337</v>
      </c>
    </row>
    <row r="671" spans="1:48" x14ac:dyDescent="0.3">
      <c r="A671" t="s">
        <v>1607</v>
      </c>
      <c r="B671" t="s">
        <v>1608</v>
      </c>
      <c r="C671" t="s">
        <v>10252</v>
      </c>
      <c r="D671" t="s">
        <v>424</v>
      </c>
      <c r="E671">
        <v>5557.3317011500003</v>
      </c>
      <c r="F671">
        <v>50.5</v>
      </c>
      <c r="G671">
        <v>-27.917202368872399</v>
      </c>
      <c r="H671">
        <f>(Table2[[#This Row],[1Y Return vs Nifty]]-AVERAGE(Table2[1Y Return vs Nifty]))/_xlfn.STDEV.P(Table2[1Y Return vs Nifty])</f>
        <v>-0.91879948472627448</v>
      </c>
      <c r="I671">
        <v>-5.2590223171735904</v>
      </c>
      <c r="J671">
        <f>(Table2[[#This Row],[1M Return vs Nifty]]-AVERAGE(Table2[1M Return vs Nifty]))/_xlfn.STDEV.P(Table2[1M Return vs Nifty])</f>
        <v>-0.72041157112723497</v>
      </c>
      <c r="K671">
        <v>-27.0615423877965</v>
      </c>
      <c r="L671">
        <f>(Table2[[#This Row],[6M Return vs Nifty]]-AVERAGE(Table2[6M Return vs Nifty]))/_xlfn.STDEV.P(Table2[6M Return vs Nifty])</f>
        <v>-1.1196172731984928</v>
      </c>
      <c r="M671">
        <v>-1.07216420717766</v>
      </c>
      <c r="N671">
        <f>(Table2[[#This Row],[1W Return vs Nifty]]-AVERAGE(Table2[1W Return vs Nifty]))/_xlfn.STDEV.P(Table2[1W Return vs Nifty])</f>
        <v>-0.48099856979900446</v>
      </c>
      <c r="O671">
        <v>50.47</v>
      </c>
      <c r="P671">
        <v>51.344237643151999</v>
      </c>
      <c r="Q671">
        <v>52.196140861617202</v>
      </c>
      <c r="R671">
        <v>54.849613914728799</v>
      </c>
      <c r="S671" s="2">
        <f>(Table2[[#This Row],[Close Price]]-Table2[[#This Row],[20D EMA]])/Table2[[#This Row],[20D EMA]]</f>
        <v>5.9441252229049211E-4</v>
      </c>
      <c r="T671" s="2">
        <f>(Table2[[#This Row],[Close Price]]-Table2[[#This Row],[50D EMA]])/Table2[[#This Row],[50D EMA]]</f>
        <v>-1.644269506968906E-2</v>
      </c>
      <c r="U671" s="2">
        <f>(Table2[[#This Row],[Close Price]]-Table2[[#This Row],[200D EMA]])/Table2[[#This Row],[200D EMA]]</f>
        <v>-3.2495522343577533E-2</v>
      </c>
      <c r="V671">
        <v>0.78135524426340197</v>
      </c>
      <c r="W671">
        <v>49.51</v>
      </c>
      <c r="X671">
        <v>50.39</v>
      </c>
      <c r="Y671">
        <v>49.4</v>
      </c>
      <c r="Z671">
        <v>51.1</v>
      </c>
      <c r="AA671">
        <v>50.29</v>
      </c>
      <c r="AB671">
        <v>51.1</v>
      </c>
      <c r="AC671" s="2">
        <f>(Table2[[#This Row],[Close Price]]/Table2[[#This Row],[Day Low]])-1</f>
        <v>1.9995960412038105E-2</v>
      </c>
      <c r="AD671" s="2">
        <f>(Table2[[#This Row],[Day High]]/Table2[[#This Row],[Close Price]])-1</f>
        <v>-2.1782178217821802E-3</v>
      </c>
      <c r="AE671" s="2">
        <f>(Table2[[#This Row],[Close Price]]/Table2[[#This Row],[Current Week Low]])-1</f>
        <v>2.2267206477732726E-2</v>
      </c>
      <c r="AF671" s="2">
        <f>(Table2[[#This Row],[Current Week High]]/Table2[[#This Row],[Close Price]])-1</f>
        <v>1.1881188118811892E-2</v>
      </c>
      <c r="AG671" s="2">
        <f>(Table2[[#This Row],[Close Price]]/Table2[[#This Row],[Current Month Low]])-1</f>
        <v>4.1757804732551751E-3</v>
      </c>
      <c r="AH671" s="2">
        <f>(Table2[[#This Row],[Current Month High]]/Table2[[#This Row],[Close Price]])-1</f>
        <v>1.1881188118811892E-2</v>
      </c>
      <c r="AI671">
        <v>35.247524752475201</v>
      </c>
      <c r="AJ671">
        <v>12.597547380156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-0.12</v>
      </c>
      <c r="AM671" t="s">
        <v>10295</v>
      </c>
      <c r="AN671">
        <v>-1</v>
      </c>
      <c r="AO671" t="s">
        <v>10295</v>
      </c>
      <c r="AQ671">
        <f>(Table2[[#This Row],[Sharpe Ratio]]-AVERAGE(Table2[Sharpe Ratio]))/_xlfn.STDEV.P(Table2[Sharpe Ratio])</f>
        <v>-0.64699978481994191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649</v>
      </c>
      <c r="AT671">
        <f>_xlfn.RANK.AVG(Table2[[#This Row],[6M Return vs Nifty Z-Score]],Table2[6M Return vs Nifty Z-Score])</f>
        <v>663</v>
      </c>
      <c r="AU671">
        <f>_xlfn.RANK.AVG(Table2[[#This Row],[Sharpe Ratio Z-Score]],Table2[Sharpe Ratio Z-Score])</f>
        <v>534.5</v>
      </c>
      <c r="AV671">
        <f>(Table2[[#This Row],[Rank 1Y]]+Table2[[#This Row],[Rank 6M]]+Table2[[#This Row],[Rank Sharpe]])/3</f>
        <v>615.5</v>
      </c>
    </row>
    <row r="672" spans="1:48" x14ac:dyDescent="0.3">
      <c r="A672" t="s">
        <v>474</v>
      </c>
      <c r="B672" t="s">
        <v>475</v>
      </c>
      <c r="C672" t="s">
        <v>10254</v>
      </c>
      <c r="D672" t="s">
        <v>124</v>
      </c>
      <c r="E672">
        <v>45274.304205175002</v>
      </c>
      <c r="F672">
        <v>348.35</v>
      </c>
      <c r="G672">
        <v>-42.417204974345502</v>
      </c>
      <c r="H672">
        <f>(Table2[[#This Row],[1Y Return vs Nifty]]-AVERAGE(Table2[1Y Return vs Nifty]))/_xlfn.STDEV.P(Table2[1Y Return vs Nifty])</f>
        <v>-1.1223446533732331</v>
      </c>
      <c r="I672">
        <v>0.50534359310163501</v>
      </c>
      <c r="J672">
        <f>(Table2[[#This Row],[1M Return vs Nifty]]-AVERAGE(Table2[1M Return vs Nifty]))/_xlfn.STDEV.P(Table2[1M Return vs Nifty])</f>
        <v>-0.15058789000793424</v>
      </c>
      <c r="K672">
        <v>-15.983704597725801</v>
      </c>
      <c r="L672">
        <f>(Table2[[#This Row],[6M Return vs Nifty]]-AVERAGE(Table2[6M Return vs Nifty]))/_xlfn.STDEV.P(Table2[6M Return vs Nifty])</f>
        <v>-0.73919441421967658</v>
      </c>
      <c r="M672">
        <v>4.9133025714462502</v>
      </c>
      <c r="N672">
        <f>(Table2[[#This Row],[1W Return vs Nifty]]-AVERAGE(Table2[1W Return vs Nifty]))/_xlfn.STDEV.P(Table2[1W Return vs Nifty])</f>
        <v>0.7978511684844436</v>
      </c>
      <c r="O672">
        <v>335.91</v>
      </c>
      <c r="P672">
        <v>337.200314162756</v>
      </c>
      <c r="Q672">
        <v>354.20470304610802</v>
      </c>
      <c r="R672">
        <v>69.880476665441506</v>
      </c>
      <c r="S672" s="2">
        <f>(Table2[[#This Row],[Close Price]]-Table2[[#This Row],[20D EMA]])/Table2[[#This Row],[20D EMA]]</f>
        <v>3.7033729272721853E-2</v>
      </c>
      <c r="T672" s="2">
        <f>(Table2[[#This Row],[Close Price]]-Table2[[#This Row],[50D EMA]])/Table2[[#This Row],[50D EMA]]</f>
        <v>3.3065466931511869E-2</v>
      </c>
      <c r="U672" s="2">
        <f>(Table2[[#This Row],[Close Price]]-Table2[[#This Row],[200D EMA]])/Table2[[#This Row],[200D EMA]]</f>
        <v>-1.6529151069306591E-2</v>
      </c>
      <c r="V672">
        <v>1.7413029404920699</v>
      </c>
      <c r="W672">
        <v>343.2</v>
      </c>
      <c r="X672">
        <v>371</v>
      </c>
      <c r="Y672">
        <v>327.10000000000002</v>
      </c>
      <c r="Z672">
        <v>357.7</v>
      </c>
      <c r="AA672">
        <v>342.5</v>
      </c>
      <c r="AB672">
        <v>357.7</v>
      </c>
      <c r="AC672" s="2">
        <f>(Table2[[#This Row],[Close Price]]/Table2[[#This Row],[Day Low]])-1</f>
        <v>1.5005827505827574E-2</v>
      </c>
      <c r="AD672" s="2">
        <f>(Table2[[#This Row],[Day High]]/Table2[[#This Row],[Close Price]])-1</f>
        <v>6.5020812401320516E-2</v>
      </c>
      <c r="AE672" s="2">
        <f>(Table2[[#This Row],[Close Price]]/Table2[[#This Row],[Current Week Low]])-1</f>
        <v>6.4964842555793378E-2</v>
      </c>
      <c r="AF672" s="2">
        <f>(Table2[[#This Row],[Current Week High]]/Table2[[#This Row],[Close Price]])-1</f>
        <v>2.6840821013348615E-2</v>
      </c>
      <c r="AG672" s="2">
        <f>(Table2[[#This Row],[Close Price]]/Table2[[#This Row],[Current Month Low]])-1</f>
        <v>1.7080291970803074E-2</v>
      </c>
      <c r="AH672" s="2">
        <f>(Table2[[#This Row],[Current Month High]]/Table2[[#This Row],[Close Price]])-1</f>
        <v>2.6840821013348615E-2</v>
      </c>
      <c r="AI672">
        <v>19.549303861059201</v>
      </c>
      <c r="AJ672">
        <v>21.885934219734001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10295</v>
      </c>
      <c r="AN672">
        <v>4.3099999999999996</v>
      </c>
      <c r="AO672" t="s">
        <v>10296</v>
      </c>
      <c r="AP672">
        <v>-1.1408566933773E-2</v>
      </c>
      <c r="AQ672">
        <f>(Table2[[#This Row],[Sharpe Ratio]]-AVERAGE(Table2[Sharpe Ratio]))/_xlfn.STDEV.P(Table2[Sharpe Ratio])</f>
        <v>-0.7788933519861756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704</v>
      </c>
      <c r="AT672">
        <f>_xlfn.RANK.AVG(Table2[[#This Row],[6M Return vs Nifty Z-Score]],Table2[6M Return vs Nifty Z-Score])</f>
        <v>567</v>
      </c>
      <c r="AU672">
        <f>_xlfn.RANK.AVG(Table2[[#This Row],[Sharpe Ratio Z-Score]],Table2[Sharpe Ratio Z-Score])</f>
        <v>577</v>
      </c>
      <c r="AV672">
        <f>(Table2[[#This Row],[Rank 1Y]]+Table2[[#This Row],[Rank 6M]]+Table2[[#This Row],[Rank Sharpe]])/3</f>
        <v>616</v>
      </c>
    </row>
    <row r="673" spans="1:48" x14ac:dyDescent="0.3">
      <c r="A673" t="s">
        <v>2233</v>
      </c>
      <c r="B673" t="s">
        <v>2234</v>
      </c>
      <c r="C673" t="s">
        <v>10263</v>
      </c>
      <c r="D673" t="s">
        <v>231</v>
      </c>
      <c r="E673">
        <v>2473.75523901</v>
      </c>
      <c r="F673">
        <v>320.10000000000002</v>
      </c>
      <c r="G673">
        <v>-49.7403879323738</v>
      </c>
      <c r="H673">
        <f>(Table2[[#This Row],[1Y Return vs Nifty]]-AVERAGE(Table2[1Y Return vs Nifty]))/_xlfn.STDEV.P(Table2[1Y Return vs Nifty])</f>
        <v>-1.2251445321582044</v>
      </c>
      <c r="I673">
        <v>7.5445886519968903</v>
      </c>
      <c r="J673">
        <f>(Table2[[#This Row],[1M Return vs Nifty]]-AVERAGE(Table2[1M Return vs Nifty]))/_xlfn.STDEV.P(Table2[1M Return vs Nifty])</f>
        <v>0.5452611581259702</v>
      </c>
      <c r="K673">
        <v>-19.145023248569899</v>
      </c>
      <c r="L673">
        <f>(Table2[[#This Row],[6M Return vs Nifty]]-AVERAGE(Table2[6M Return vs Nifty]))/_xlfn.STDEV.P(Table2[6M Return vs Nifty])</f>
        <v>-0.84775692452968643</v>
      </c>
      <c r="M673">
        <v>5.6882387614209602</v>
      </c>
      <c r="N673">
        <f>(Table2[[#This Row],[1W Return vs Nifty]]-AVERAGE(Table2[1W Return vs Nifty]))/_xlfn.STDEV.P(Table2[1W Return vs Nifty])</f>
        <v>0.96342337536308098</v>
      </c>
      <c r="O673">
        <v>309.66000000000003</v>
      </c>
      <c r="P673">
        <v>302.05139818951898</v>
      </c>
      <c r="Q673">
        <v>320.59447244920801</v>
      </c>
      <c r="R673">
        <v>61.422503469574004</v>
      </c>
      <c r="S673" s="2">
        <f>(Table2[[#This Row],[Close Price]]-Table2[[#This Row],[20D EMA]])/Table2[[#This Row],[20D EMA]]</f>
        <v>3.3714396434799447E-2</v>
      </c>
      <c r="T673" s="2">
        <f>(Table2[[#This Row],[Close Price]]-Table2[[#This Row],[50D EMA]])/Table2[[#This Row],[50D EMA]]</f>
        <v>5.9753412560456479E-2</v>
      </c>
      <c r="U673" s="2">
        <f>(Table2[[#This Row],[Close Price]]-Table2[[#This Row],[200D EMA]])/Table2[[#This Row],[200D EMA]]</f>
        <v>-1.5423611188004171E-3</v>
      </c>
      <c r="V673">
        <v>1.7135027467503099</v>
      </c>
      <c r="W673">
        <v>316.39999999999998</v>
      </c>
      <c r="X673">
        <v>322.14999999999998</v>
      </c>
      <c r="Y673">
        <v>298.64999999999998</v>
      </c>
      <c r="Z673">
        <v>342.95</v>
      </c>
      <c r="AA673">
        <v>318.75</v>
      </c>
      <c r="AB673">
        <v>329.5</v>
      </c>
      <c r="AC673" s="2">
        <f>(Table2[[#This Row],[Close Price]]/Table2[[#This Row],[Day Low]])-1</f>
        <v>1.1694058154235298E-2</v>
      </c>
      <c r="AD673" s="2">
        <f>(Table2[[#This Row],[Day High]]/Table2[[#This Row],[Close Price]])-1</f>
        <v>6.4042486722897252E-3</v>
      </c>
      <c r="AE673" s="2">
        <f>(Table2[[#This Row],[Close Price]]/Table2[[#This Row],[Current Week Low]])-1</f>
        <v>7.1823204419889652E-2</v>
      </c>
      <c r="AF673" s="2">
        <f>(Table2[[#This Row],[Current Week High]]/Table2[[#This Row],[Close Price]])-1</f>
        <v>7.1383942517962984E-2</v>
      </c>
      <c r="AG673" s="2">
        <f>(Table2[[#This Row],[Close Price]]/Table2[[#This Row],[Current Month Low]])-1</f>
        <v>4.2352941176471148E-3</v>
      </c>
      <c r="AH673" s="2">
        <f>(Table2[[#This Row],[Current Month High]]/Table2[[#This Row],[Close Price]])-1</f>
        <v>2.9365823180256045E-2</v>
      </c>
      <c r="AI673">
        <v>36.738519212745999</v>
      </c>
      <c r="AJ673">
        <v>30.413526176410599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-0.01</v>
      </c>
      <c r="AM673" t="s">
        <v>10295</v>
      </c>
      <c r="AN673">
        <v>0.61</v>
      </c>
      <c r="AO673" t="s">
        <v>10296</v>
      </c>
      <c r="AQ673">
        <f>(Table2[[#This Row],[Sharpe Ratio]]-AVERAGE(Table2[Sharpe Ratio]))/_xlfn.STDEV.P(Table2[Sharpe Ratio])</f>
        <v>-0.64699978481994191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717</v>
      </c>
      <c r="AT673">
        <f>_xlfn.RANK.AVG(Table2[[#This Row],[6M Return vs Nifty Z-Score]],Table2[6M Return vs Nifty Z-Score])</f>
        <v>599</v>
      </c>
      <c r="AU673">
        <f>_xlfn.RANK.AVG(Table2[[#This Row],[Sharpe Ratio Z-Score]],Table2[Sharpe Ratio Z-Score])</f>
        <v>534.5</v>
      </c>
      <c r="AV673">
        <f>(Table2[[#This Row],[Rank 1Y]]+Table2[[#This Row],[Rank 6M]]+Table2[[#This Row],[Rank Sharpe]])/3</f>
        <v>616.83333333333337</v>
      </c>
    </row>
    <row r="674" spans="1:48" x14ac:dyDescent="0.3">
      <c r="A674" t="s">
        <v>1556</v>
      </c>
      <c r="B674" t="s">
        <v>1557</v>
      </c>
      <c r="C674" t="s">
        <v>10261</v>
      </c>
      <c r="D674" t="s">
        <v>465</v>
      </c>
      <c r="E674">
        <v>6187.2692070399999</v>
      </c>
      <c r="F674">
        <v>1145.5999999999999</v>
      </c>
      <c r="G674">
        <v>-34.549246851071999</v>
      </c>
      <c r="H674">
        <f>(Table2[[#This Row],[1Y Return vs Nifty]]-AVERAGE(Table2[1Y Return vs Nifty]))/_xlfn.STDEV.P(Table2[1Y Return vs Nifty])</f>
        <v>-1.0118974412807038</v>
      </c>
      <c r="I674">
        <v>8.6214737022652699</v>
      </c>
      <c r="J674">
        <f>(Table2[[#This Row],[1M Return vs Nifty]]-AVERAGE(Table2[1M Return vs Nifty]))/_xlfn.STDEV.P(Table2[1M Return vs Nifty])</f>
        <v>0.65171425514266745</v>
      </c>
      <c r="K674">
        <v>-10.5927868015967</v>
      </c>
      <c r="L674">
        <f>(Table2[[#This Row],[6M Return vs Nifty]]-AVERAGE(Table2[6M Return vs Nifty]))/_xlfn.STDEV.P(Table2[6M Return vs Nifty])</f>
        <v>-0.55406547485558766</v>
      </c>
      <c r="M674">
        <v>0.99960655918622598</v>
      </c>
      <c r="N674">
        <f>(Table2[[#This Row],[1W Return vs Nifty]]-AVERAGE(Table2[1W Return vs Nifty]))/_xlfn.STDEV.P(Table2[1W Return vs Nifty])</f>
        <v>-3.8345790936386785E-2</v>
      </c>
      <c r="O674">
        <v>1100.57</v>
      </c>
      <c r="P674">
        <v>1074.19210382488</v>
      </c>
      <c r="Q674">
        <v>1114.51715297379</v>
      </c>
      <c r="R674">
        <v>64.696048034859999</v>
      </c>
      <c r="S674" s="2">
        <f>(Table2[[#This Row],[Close Price]]-Table2[[#This Row],[20D EMA]])/Table2[[#This Row],[20D EMA]]</f>
        <v>4.0915162143253019E-2</v>
      </c>
      <c r="T674" s="2">
        <f>(Table2[[#This Row],[Close Price]]-Table2[[#This Row],[50D EMA]])/Table2[[#This Row],[50D EMA]]</f>
        <v>6.6475908658104627E-2</v>
      </c>
      <c r="U674" s="2">
        <f>(Table2[[#This Row],[Close Price]]-Table2[[#This Row],[200D EMA]])/Table2[[#This Row],[200D EMA]]</f>
        <v>2.7889070117291342E-2</v>
      </c>
      <c r="V674">
        <v>1.2279165258296301</v>
      </c>
      <c r="W674">
        <v>1130</v>
      </c>
      <c r="X674">
        <v>1160</v>
      </c>
      <c r="Y674">
        <v>1133.25</v>
      </c>
      <c r="Z674">
        <v>1188.7</v>
      </c>
      <c r="AA674">
        <v>1133.25</v>
      </c>
      <c r="AB674">
        <v>1171.1500000000001</v>
      </c>
      <c r="AC674" s="2">
        <f>(Table2[[#This Row],[Close Price]]/Table2[[#This Row],[Day Low]])-1</f>
        <v>1.3805309734513216E-2</v>
      </c>
      <c r="AD674" s="2">
        <f>(Table2[[#This Row],[Day High]]/Table2[[#This Row],[Close Price]])-1</f>
        <v>1.2569832402234749E-2</v>
      </c>
      <c r="AE674" s="2">
        <f>(Table2[[#This Row],[Close Price]]/Table2[[#This Row],[Current Week Low]])-1</f>
        <v>1.0897860136774629E-2</v>
      </c>
      <c r="AF674" s="2">
        <f>(Table2[[#This Row],[Current Week High]]/Table2[[#This Row],[Close Price]])-1</f>
        <v>3.7622206703910699E-2</v>
      </c>
      <c r="AG674" s="2">
        <f>(Table2[[#This Row],[Close Price]]/Table2[[#This Row],[Current Month Low]])-1</f>
        <v>1.0897860136774629E-2</v>
      </c>
      <c r="AH674" s="2">
        <f>(Table2[[#This Row],[Current Month High]]/Table2[[#This Row],[Close Price]])-1</f>
        <v>2.2302723463687224E-2</v>
      </c>
      <c r="AI674">
        <v>22.616969273742999</v>
      </c>
      <c r="AJ674">
        <v>22.747240972891799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0.06</v>
      </c>
      <c r="AM674" t="s">
        <v>10296</v>
      </c>
      <c r="AN674">
        <v>6.08</v>
      </c>
      <c r="AO674" t="s">
        <v>10296</v>
      </c>
      <c r="AP674">
        <v>-5.6159321489485999E-2</v>
      </c>
      <c r="AQ674">
        <f>(Table2[[#This Row],[Sharpe Ratio]]-AVERAGE(Table2[Sharpe Ratio]))/_xlfn.STDEV.P(Table2[Sharpe Ratio])</f>
        <v>-1.2962533925589117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677</v>
      </c>
      <c r="AT674">
        <f>_xlfn.RANK.AVG(Table2[[#This Row],[6M Return vs Nifty Z-Score]],Table2[6M Return vs Nifty Z-Score])</f>
        <v>511</v>
      </c>
      <c r="AU674">
        <f>_xlfn.RANK.AVG(Table2[[#This Row],[Sharpe Ratio Z-Score]],Table2[Sharpe Ratio Z-Score])</f>
        <v>663</v>
      </c>
      <c r="AV674">
        <f>(Table2[[#This Row],[Rank 1Y]]+Table2[[#This Row],[Rank 6M]]+Table2[[#This Row],[Rank Sharpe]])/3</f>
        <v>617</v>
      </c>
    </row>
    <row r="675" spans="1:48" x14ac:dyDescent="0.3">
      <c r="A675" t="s">
        <v>1279</v>
      </c>
      <c r="B675" t="s">
        <v>1280</v>
      </c>
      <c r="C675" t="s">
        <v>10262</v>
      </c>
      <c r="D675" t="s">
        <v>130</v>
      </c>
      <c r="E675">
        <v>8893.4608564800001</v>
      </c>
      <c r="F675">
        <v>500.8</v>
      </c>
      <c r="G675">
        <v>-26.382312628530599</v>
      </c>
      <c r="H675">
        <f>(Table2[[#This Row],[1Y Return vs Nifty]]-AVERAGE(Table2[1Y Return vs Nifty]))/_xlfn.STDEV.P(Table2[1Y Return vs Nifty])</f>
        <v>-0.89725332369769406</v>
      </c>
      <c r="I675">
        <v>-4.9568418131337699</v>
      </c>
      <c r="J675">
        <f>(Table2[[#This Row],[1M Return vs Nifty]]-AVERAGE(Table2[1M Return vs Nifty]))/_xlfn.STDEV.P(Table2[1M Return vs Nifty])</f>
        <v>-0.69054018373534132</v>
      </c>
      <c r="K675">
        <v>-29.613063340316501</v>
      </c>
      <c r="L675">
        <f>(Table2[[#This Row],[6M Return vs Nifty]]-AVERAGE(Table2[6M Return vs Nifty]))/_xlfn.STDEV.P(Table2[6M Return vs Nifty])</f>
        <v>-1.2072387850762016</v>
      </c>
      <c r="M675">
        <v>2.7287019375941601</v>
      </c>
      <c r="N675">
        <f>(Table2[[#This Row],[1W Return vs Nifty]]-AVERAGE(Table2[1W Return vs Nifty]))/_xlfn.STDEV.P(Table2[1W Return vs Nifty])</f>
        <v>0.33109125615260976</v>
      </c>
      <c r="O675">
        <v>482.28</v>
      </c>
      <c r="P675">
        <v>480.04141544512902</v>
      </c>
      <c r="Q675">
        <v>491.81200074702798</v>
      </c>
      <c r="R675">
        <v>68.269527337420001</v>
      </c>
      <c r="S675" s="2">
        <f>(Table2[[#This Row],[Close Price]]-Table2[[#This Row],[20D EMA]])/Table2[[#This Row],[20D EMA]]</f>
        <v>3.8400928920958859E-2</v>
      </c>
      <c r="T675" s="2">
        <f>(Table2[[#This Row],[Close Price]]-Table2[[#This Row],[50D EMA]])/Table2[[#This Row],[50D EMA]]</f>
        <v>4.3243320028173271E-2</v>
      </c>
      <c r="U675" s="2">
        <f>(Table2[[#This Row],[Close Price]]-Table2[[#This Row],[200D EMA]])/Table2[[#This Row],[200D EMA]]</f>
        <v>1.8275274371751582E-2</v>
      </c>
      <c r="V675">
        <v>0.55257743413058902</v>
      </c>
      <c r="W675">
        <v>486.45</v>
      </c>
      <c r="X675">
        <v>496.4</v>
      </c>
      <c r="Y675">
        <v>478</v>
      </c>
      <c r="Z675">
        <v>505.7</v>
      </c>
      <c r="AA675">
        <v>493.8</v>
      </c>
      <c r="AB675">
        <v>505.7</v>
      </c>
      <c r="AC675" s="2">
        <f>(Table2[[#This Row],[Close Price]]/Table2[[#This Row],[Day Low]])-1</f>
        <v>2.9499434679823189E-2</v>
      </c>
      <c r="AD675" s="2">
        <f>(Table2[[#This Row],[Day High]]/Table2[[#This Row],[Close Price]])-1</f>
        <v>-8.7859424920128104E-3</v>
      </c>
      <c r="AE675" s="2">
        <f>(Table2[[#This Row],[Close Price]]/Table2[[#This Row],[Current Week Low]])-1</f>
        <v>4.7698744769874457E-2</v>
      </c>
      <c r="AF675" s="2">
        <f>(Table2[[#This Row],[Current Week High]]/Table2[[#This Row],[Close Price]])-1</f>
        <v>9.7843450479233596E-3</v>
      </c>
      <c r="AG675" s="2">
        <f>(Table2[[#This Row],[Close Price]]/Table2[[#This Row],[Current Month Low]])-1</f>
        <v>1.4175779667881638E-2</v>
      </c>
      <c r="AH675" s="2">
        <f>(Table2[[#This Row],[Current Month High]]/Table2[[#This Row],[Close Price]])-1</f>
        <v>9.7843450479233596E-3</v>
      </c>
      <c r="AI675">
        <v>40.814696485623003</v>
      </c>
      <c r="AJ675">
        <v>29.707329707329698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0.11</v>
      </c>
      <c r="AM675" t="s">
        <v>10296</v>
      </c>
      <c r="AN675">
        <v>2.84</v>
      </c>
      <c r="AO675" t="s">
        <v>10296</v>
      </c>
      <c r="AQ675">
        <f>(Table2[[#This Row],[Sharpe Ratio]]-AVERAGE(Table2[Sharpe Ratio]))/_xlfn.STDEV.P(Table2[Sharpe Ratio])</f>
        <v>-0.64699978481994191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644</v>
      </c>
      <c r="AT675">
        <f>_xlfn.RANK.AVG(Table2[[#This Row],[6M Return vs Nifty Z-Score]],Table2[6M Return vs Nifty Z-Score])</f>
        <v>679</v>
      </c>
      <c r="AU675">
        <f>_xlfn.RANK.AVG(Table2[[#This Row],[Sharpe Ratio Z-Score]],Table2[Sharpe Ratio Z-Score])</f>
        <v>534.5</v>
      </c>
      <c r="AV675">
        <f>(Table2[[#This Row],[Rank 1Y]]+Table2[[#This Row],[Rank 6M]]+Table2[[#This Row],[Rank Sharpe]])/3</f>
        <v>619.16666666666663</v>
      </c>
    </row>
    <row r="676" spans="1:48" x14ac:dyDescent="0.3">
      <c r="A676" t="s">
        <v>1022</v>
      </c>
      <c r="B676" t="s">
        <v>1023</v>
      </c>
      <c r="C676" t="s">
        <v>10251</v>
      </c>
      <c r="D676" t="s">
        <v>295</v>
      </c>
      <c r="E676">
        <v>13143.451315</v>
      </c>
      <c r="F676">
        <v>977.5</v>
      </c>
      <c r="G676">
        <v>-44.813606529718299</v>
      </c>
      <c r="H676">
        <f>(Table2[[#This Row],[1Y Return vs Nifty]]-AVERAGE(Table2[1Y Return vs Nifty]))/_xlfn.STDEV.P(Table2[1Y Return vs Nifty])</f>
        <v>-1.1559843686205997</v>
      </c>
      <c r="I676">
        <v>1.3410667002960699</v>
      </c>
      <c r="J676">
        <f>(Table2[[#This Row],[1M Return vs Nifty]]-AVERAGE(Table2[1M Return vs Nifty]))/_xlfn.STDEV.P(Table2[1M Return vs Nifty])</f>
        <v>-6.7974325090217988E-2</v>
      </c>
      <c r="K676">
        <v>-19.103113563785499</v>
      </c>
      <c r="L676">
        <f>(Table2[[#This Row],[6M Return vs Nifty]]-AVERAGE(Table2[6M Return vs Nifty]))/_xlfn.STDEV.P(Table2[6M Return vs Nifty])</f>
        <v>-0.8463177084654403</v>
      </c>
      <c r="M676">
        <v>2.8046099520215901</v>
      </c>
      <c r="N676">
        <f>(Table2[[#This Row],[1W Return vs Nifty]]-AVERAGE(Table2[1W Return vs Nifty]))/_xlfn.STDEV.P(Table2[1W Return vs Nifty])</f>
        <v>0.34730969791738941</v>
      </c>
      <c r="O676">
        <v>963.06</v>
      </c>
      <c r="P676">
        <v>948.76977339971404</v>
      </c>
      <c r="Q676">
        <v>949.41986737481898</v>
      </c>
      <c r="R676">
        <v>56.827731460370302</v>
      </c>
      <c r="S676" s="2">
        <f>(Table2[[#This Row],[Close Price]]-Table2[[#This Row],[20D EMA]])/Table2[[#This Row],[20D EMA]]</f>
        <v>1.499387369426625E-2</v>
      </c>
      <c r="T676" s="2">
        <f>(Table2[[#This Row],[Close Price]]-Table2[[#This Row],[50D EMA]])/Table2[[#This Row],[50D EMA]]</f>
        <v>3.0281557661072319E-2</v>
      </c>
      <c r="U676" s="2">
        <f>(Table2[[#This Row],[Close Price]]-Table2[[#This Row],[200D EMA]])/Table2[[#This Row],[200D EMA]]</f>
        <v>2.9576095455874151E-2</v>
      </c>
      <c r="V676">
        <v>1.28694437928662</v>
      </c>
      <c r="W676">
        <v>956.65</v>
      </c>
      <c r="X676">
        <v>986.1</v>
      </c>
      <c r="Y676">
        <v>954.7</v>
      </c>
      <c r="Z676">
        <v>1012.8</v>
      </c>
      <c r="AA676">
        <v>969</v>
      </c>
      <c r="AB676">
        <v>1003.95</v>
      </c>
      <c r="AC676" s="2">
        <f>(Table2[[#This Row],[Close Price]]/Table2[[#This Row],[Day Low]])-1</f>
        <v>2.1794804787539812E-2</v>
      </c>
      <c r="AD676" s="2">
        <f>(Table2[[#This Row],[Day High]]/Table2[[#This Row],[Close Price]])-1</f>
        <v>8.7979539641944715E-3</v>
      </c>
      <c r="AE676" s="2">
        <f>(Table2[[#This Row],[Close Price]]/Table2[[#This Row],[Current Week Low]])-1</f>
        <v>2.3881847700848446E-2</v>
      </c>
      <c r="AF676" s="2">
        <f>(Table2[[#This Row],[Current Week High]]/Table2[[#This Row],[Close Price]])-1</f>
        <v>3.6112531969309414E-2</v>
      </c>
      <c r="AG676" s="2">
        <f>(Table2[[#This Row],[Close Price]]/Table2[[#This Row],[Current Month Low]])-1</f>
        <v>8.7719298245614308E-3</v>
      </c>
      <c r="AH676" s="2">
        <f>(Table2[[#This Row],[Current Month High]]/Table2[[#This Row],[Close Price]])-1</f>
        <v>2.7058823529411802E-2</v>
      </c>
      <c r="AI676">
        <v>27.6726342710997</v>
      </c>
      <c r="AJ676">
        <v>24.992008183619902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</v>
      </c>
      <c r="AM676" t="s">
        <v>10295</v>
      </c>
      <c r="AN676">
        <v>-2.0499999999999998</v>
      </c>
      <c r="AO676" t="s">
        <v>10295</v>
      </c>
      <c r="AP676">
        <v>-6.91127506768E-4</v>
      </c>
      <c r="AQ676">
        <f>(Table2[[#This Row],[Sharpe Ratio]]-AVERAGE(Table2[Sharpe Ratio]))/_xlfn.STDEV.P(Table2[Sharpe Ratio])</f>
        <v>-0.65498985690905664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710</v>
      </c>
      <c r="AT676">
        <f>_xlfn.RANK.AVG(Table2[[#This Row],[6M Return vs Nifty Z-Score]],Table2[6M Return vs Nifty Z-Score])</f>
        <v>597</v>
      </c>
      <c r="AU676">
        <f>_xlfn.RANK.AVG(Table2[[#This Row],[Sharpe Ratio Z-Score]],Table2[Sharpe Ratio Z-Score])</f>
        <v>558</v>
      </c>
      <c r="AV676">
        <f>(Table2[[#This Row],[Rank 1Y]]+Table2[[#This Row],[Rank 6M]]+Table2[[#This Row],[Rank Sharpe]])/3</f>
        <v>621.66666666666663</v>
      </c>
    </row>
    <row r="677" spans="1:48" x14ac:dyDescent="0.3">
      <c r="A677" t="s">
        <v>457</v>
      </c>
      <c r="B677" t="s">
        <v>458</v>
      </c>
      <c r="C677" t="s">
        <v>10252</v>
      </c>
      <c r="D677" t="s">
        <v>59</v>
      </c>
      <c r="E677">
        <v>47922.350335875002</v>
      </c>
      <c r="F677">
        <v>644.75</v>
      </c>
      <c r="G677">
        <v>-37.399169317034101</v>
      </c>
      <c r="H677">
        <f>(Table2[[#This Row],[1Y Return vs Nifty]]-AVERAGE(Table2[1Y Return vs Nifty]))/_xlfn.STDEV.P(Table2[1Y Return vs Nifty])</f>
        <v>-1.0519034995379661</v>
      </c>
      <c r="I677">
        <v>-7.5562746362757798</v>
      </c>
      <c r="J677">
        <f>(Table2[[#This Row],[1M Return vs Nifty]]-AVERAGE(Table2[1M Return vs Nifty]))/_xlfn.STDEV.P(Table2[1M Return vs Nifty])</f>
        <v>-0.94750138348582602</v>
      </c>
      <c r="K677">
        <v>-13.7277207582696</v>
      </c>
      <c r="L677">
        <f>(Table2[[#This Row],[6M Return vs Nifty]]-AVERAGE(Table2[6M Return vs Nifty]))/_xlfn.STDEV.P(Table2[6M Return vs Nifty])</f>
        <v>-0.66172191116631163</v>
      </c>
      <c r="M677">
        <v>-4.2719273229357801</v>
      </c>
      <c r="N677">
        <f>(Table2[[#This Row],[1W Return vs Nifty]]-AVERAGE(Table2[1W Return vs Nifty]))/_xlfn.STDEV.P(Table2[1W Return vs Nifty])</f>
        <v>-1.164657234110742</v>
      </c>
      <c r="O677">
        <v>648.83000000000004</v>
      </c>
      <c r="P677">
        <v>647.93200100706395</v>
      </c>
      <c r="Q677">
        <v>656.76667451652997</v>
      </c>
      <c r="R677">
        <v>46.741174657080798</v>
      </c>
      <c r="S677" s="2">
        <f>(Table2[[#This Row],[Close Price]]-Table2[[#This Row],[20D EMA]])/Table2[[#This Row],[20D EMA]]</f>
        <v>-6.2882419123653976E-3</v>
      </c>
      <c r="T677" s="2">
        <f>(Table2[[#This Row],[Close Price]]-Table2[[#This Row],[50D EMA]])/Table2[[#This Row],[50D EMA]]</f>
        <v>-4.9110107266167498E-3</v>
      </c>
      <c r="U677" s="2">
        <f>(Table2[[#This Row],[Close Price]]-Table2[[#This Row],[200D EMA]])/Table2[[#This Row],[200D EMA]]</f>
        <v>-1.8296717818966513E-2</v>
      </c>
      <c r="V677">
        <v>0.87008206155346002</v>
      </c>
      <c r="W677">
        <v>635.5</v>
      </c>
      <c r="X677">
        <v>646.9</v>
      </c>
      <c r="Y677">
        <v>637.35</v>
      </c>
      <c r="Z677">
        <v>661.5</v>
      </c>
      <c r="AA677">
        <v>641.95000000000005</v>
      </c>
      <c r="AB677">
        <v>659.85</v>
      </c>
      <c r="AC677" s="2">
        <f>(Table2[[#This Row],[Close Price]]/Table2[[#This Row],[Day Low]])-1</f>
        <v>1.4555468135326599E-2</v>
      </c>
      <c r="AD677" s="2">
        <f>(Table2[[#This Row],[Day High]]/Table2[[#This Row],[Close Price]])-1</f>
        <v>3.3346258239628224E-3</v>
      </c>
      <c r="AE677" s="2">
        <f>(Table2[[#This Row],[Close Price]]/Table2[[#This Row],[Current Week Low]])-1</f>
        <v>1.1610575037263704E-2</v>
      </c>
      <c r="AF677" s="2">
        <f>(Table2[[#This Row],[Current Week High]]/Table2[[#This Row],[Close Price]])-1</f>
        <v>2.597906165180297E-2</v>
      </c>
      <c r="AG677" s="2">
        <f>(Table2[[#This Row],[Close Price]]/Table2[[#This Row],[Current Month Low]])-1</f>
        <v>4.3617104135835749E-3</v>
      </c>
      <c r="AH677" s="2">
        <f>(Table2[[#This Row],[Current Month High]]/Table2[[#This Row],[Close Price]])-1</f>
        <v>2.3419930205506034E-2</v>
      </c>
      <c r="AI677">
        <v>26.157425358666099</v>
      </c>
      <c r="AJ677">
        <v>16.443922701824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-0.06</v>
      </c>
      <c r="AM677" t="s">
        <v>10295</v>
      </c>
      <c r="AN677">
        <v>0.61</v>
      </c>
      <c r="AO677" t="s">
        <v>10296</v>
      </c>
      <c r="AP677">
        <v>-3.944810081834E-2</v>
      </c>
      <c r="AQ677">
        <f>(Table2[[#This Row],[Sharpe Ratio]]-AVERAGE(Table2[Sharpe Ratio]))/_xlfn.STDEV.P(Table2[Sharpe Ratio])</f>
        <v>-1.1030562523033112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688</v>
      </c>
      <c r="AT677">
        <f>_xlfn.RANK.AVG(Table2[[#This Row],[6M Return vs Nifty Z-Score]],Table2[6M Return vs Nifty Z-Score])</f>
        <v>547</v>
      </c>
      <c r="AU677">
        <f>_xlfn.RANK.AVG(Table2[[#This Row],[Sharpe Ratio Z-Score]],Table2[Sharpe Ratio Z-Score])</f>
        <v>633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279</v>
      </c>
      <c r="B678" t="s">
        <v>280</v>
      </c>
      <c r="C678" t="s">
        <v>6533</v>
      </c>
      <c r="D678" t="s">
        <v>75</v>
      </c>
      <c r="E678">
        <v>100190.82508379999</v>
      </c>
      <c r="F678">
        <v>27768.5</v>
      </c>
      <c r="G678">
        <v>-11.530842577331899</v>
      </c>
      <c r="H678">
        <f>(Table2[[#This Row],[1Y Return vs Nifty]]-AVERAGE(Table2[1Y Return vs Nifty]))/_xlfn.STDEV.P(Table2[1Y Return vs Nifty])</f>
        <v>-0.68877439728112455</v>
      </c>
      <c r="I678">
        <v>-4.73029999697716</v>
      </c>
      <c r="J678">
        <f>(Table2[[#This Row],[1M Return vs Nifty]]-AVERAGE(Table2[1M Return vs Nifty]))/_xlfn.STDEV.P(Table2[1M Return vs Nifty])</f>
        <v>-0.66814589204408958</v>
      </c>
      <c r="K678">
        <v>-21.5015742984219</v>
      </c>
      <c r="L678">
        <f>(Table2[[#This Row],[6M Return vs Nifty]]-AVERAGE(Table2[6M Return vs Nifty]))/_xlfn.STDEV.P(Table2[6M Return vs Nifty])</f>
        <v>-0.92868299554670097</v>
      </c>
      <c r="M678">
        <v>-1.5345937093364299</v>
      </c>
      <c r="N678">
        <f>(Table2[[#This Row],[1W Return vs Nifty]]-AVERAGE(Table2[1W Return vs Nifty]))/_xlfn.STDEV.P(Table2[1W Return vs Nifty])</f>
        <v>-0.57980086370234629</v>
      </c>
      <c r="O678">
        <v>27576.62</v>
      </c>
      <c r="P678">
        <v>27142.656703560999</v>
      </c>
      <c r="Q678">
        <v>26343.683044378002</v>
      </c>
      <c r="R678">
        <v>54.675454954151697</v>
      </c>
      <c r="S678" s="2">
        <f>(Table2[[#This Row],[Close Price]]-Table2[[#This Row],[20D EMA]])/Table2[[#This Row],[20D EMA]]</f>
        <v>6.9580681026173994E-3</v>
      </c>
      <c r="T678" s="2">
        <f>(Table2[[#This Row],[Close Price]]-Table2[[#This Row],[50D EMA]])/Table2[[#This Row],[50D EMA]]</f>
        <v>2.3057554876597372E-2</v>
      </c>
      <c r="U678" s="2">
        <f>(Table2[[#This Row],[Close Price]]-Table2[[#This Row],[200D EMA]])/Table2[[#This Row],[200D EMA]]</f>
        <v>5.4085715851567989E-2</v>
      </c>
      <c r="V678">
        <v>0.88601495960004495</v>
      </c>
      <c r="W678">
        <v>27450</v>
      </c>
      <c r="X678">
        <v>27778</v>
      </c>
      <c r="Y678">
        <v>26960.1</v>
      </c>
      <c r="Z678">
        <v>27899.8</v>
      </c>
      <c r="AA678">
        <v>27488.05</v>
      </c>
      <c r="AB678">
        <v>27899.8</v>
      </c>
      <c r="AC678" s="2">
        <f>(Table2[[#This Row],[Close Price]]/Table2[[#This Row],[Day Low]])-1</f>
        <v>1.1602914389799546E-2</v>
      </c>
      <c r="AD678" s="2">
        <f>(Table2[[#This Row],[Day High]]/Table2[[#This Row],[Close Price]])-1</f>
        <v>3.4211426616481688E-4</v>
      </c>
      <c r="AE678" s="2">
        <f>(Table2[[#This Row],[Close Price]]/Table2[[#This Row],[Current Week Low]])-1</f>
        <v>2.9985051984228628E-2</v>
      </c>
      <c r="AF678" s="2">
        <f>(Table2[[#This Row],[Current Week High]]/Table2[[#This Row],[Close Price]])-1</f>
        <v>4.7283792786789736E-3</v>
      </c>
      <c r="AG678" s="2">
        <f>(Table2[[#This Row],[Close Price]]/Table2[[#This Row],[Current Month Low]])-1</f>
        <v>1.0202615318292807E-2</v>
      </c>
      <c r="AH678" s="2">
        <f>(Table2[[#This Row],[Current Month High]]/Table2[[#This Row],[Close Price]])-1</f>
        <v>4.7283792786789736E-3</v>
      </c>
      <c r="AI678">
        <v>10.692871419053899</v>
      </c>
      <c r="AJ678">
        <v>18.410728753571199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-0.06</v>
      </c>
      <c r="AM678" t="s">
        <v>10295</v>
      </c>
      <c r="AN678">
        <v>0.55000000000000004</v>
      </c>
      <c r="AO678" t="s">
        <v>10296</v>
      </c>
      <c r="AP678">
        <v>-6.5447625996072997E-2</v>
      </c>
      <c r="AQ678">
        <f>(Table2[[#This Row],[Sharpe Ratio]]-AVERAGE(Table2[Sharpe Ratio]))/_xlfn.STDEV.P(Table2[Sharpe Ratio])</f>
        <v>-1.4036347684505122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-4.2690389170247736</v>
      </c>
      <c r="AS678">
        <f>_xlfn.RANK.AVG(Table2[[#This Row],[1Y Return vs Nifty Z-Score]],Table2[1Y Return vs Nifty Z-Score])</f>
        <v>573</v>
      </c>
      <c r="AT678">
        <f>_xlfn.RANK.AVG(Table2[[#This Row],[6M Return vs Nifty Z-Score]],Table2[6M Return vs Nifty Z-Score])</f>
        <v>621</v>
      </c>
      <c r="AU678">
        <f>_xlfn.RANK.AVG(Table2[[#This Row],[Sharpe Ratio Z-Score]],Table2[Sharpe Ratio Z-Score])</f>
        <v>675</v>
      </c>
      <c r="AV678">
        <f>(Table2[[#This Row],[Rank 1Y]]+Table2[[#This Row],[Rank 6M]]+Table2[[#This Row],[Rank Sharpe]])/3</f>
        <v>623</v>
      </c>
    </row>
    <row r="679" spans="1:48" x14ac:dyDescent="0.3">
      <c r="A679" t="s">
        <v>2217</v>
      </c>
      <c r="B679" t="s">
        <v>2218</v>
      </c>
      <c r="C679" t="s">
        <v>10257</v>
      </c>
      <c r="D679" t="s">
        <v>289</v>
      </c>
      <c r="E679">
        <v>2515.8242882099998</v>
      </c>
      <c r="F679">
        <v>428.55</v>
      </c>
      <c r="G679">
        <v>-17.321356553224099</v>
      </c>
      <c r="H679">
        <f>(Table2[[#This Row],[1Y Return vs Nifty]]-AVERAGE(Table2[1Y Return vs Nifty]))/_xlfn.STDEV.P(Table2[1Y Return vs Nifty])</f>
        <v>-0.77005928914250033</v>
      </c>
      <c r="I679">
        <v>3.35329958771222</v>
      </c>
      <c r="J679">
        <f>(Table2[[#This Row],[1M Return vs Nifty]]-AVERAGE(Table2[1M Return vs Nifty]))/_xlfn.STDEV.P(Table2[1M Return vs Nifty])</f>
        <v>0.13094051984231747</v>
      </c>
      <c r="K679">
        <v>-18.314135800035402</v>
      </c>
      <c r="L679">
        <f>(Table2[[#This Row],[6M Return vs Nifty]]-AVERAGE(Table2[6M Return vs Nifty]))/_xlfn.STDEV.P(Table2[6M Return vs Nifty])</f>
        <v>-0.81922350630754703</v>
      </c>
      <c r="M679">
        <v>2.6962295472590099</v>
      </c>
      <c r="N679">
        <f>(Table2[[#This Row],[1W Return vs Nifty]]-AVERAGE(Table2[1W Return vs Nifty]))/_xlfn.STDEV.P(Table2[1W Return vs Nifty])</f>
        <v>0.32415323286763348</v>
      </c>
      <c r="O679">
        <v>417.99</v>
      </c>
      <c r="P679">
        <v>407.89350310408901</v>
      </c>
      <c r="Q679">
        <v>407.13641633586798</v>
      </c>
      <c r="R679">
        <v>60.873578298759199</v>
      </c>
      <c r="S679" s="2">
        <f>(Table2[[#This Row],[Close Price]]-Table2[[#This Row],[20D EMA]])/Table2[[#This Row],[20D EMA]]</f>
        <v>2.5263762290963904E-2</v>
      </c>
      <c r="T679" s="2">
        <f>(Table2[[#This Row],[Close Price]]-Table2[[#This Row],[50D EMA]])/Table2[[#This Row],[50D EMA]]</f>
        <v>5.0641887499344999E-2</v>
      </c>
      <c r="U679" s="2">
        <f>(Table2[[#This Row],[Close Price]]-Table2[[#This Row],[200D EMA]])/Table2[[#This Row],[200D EMA]]</f>
        <v>5.2595598931800921E-2</v>
      </c>
      <c r="V679">
        <v>1.01288774345263</v>
      </c>
      <c r="W679">
        <v>417.2</v>
      </c>
      <c r="X679">
        <v>434.5</v>
      </c>
      <c r="Y679">
        <v>416.05</v>
      </c>
      <c r="Z679">
        <v>446.95</v>
      </c>
      <c r="AA679">
        <v>425.4</v>
      </c>
      <c r="AB679">
        <v>444.9</v>
      </c>
      <c r="AC679" s="2">
        <f>(Table2[[#This Row],[Close Price]]/Table2[[#This Row],[Day Low]])-1</f>
        <v>2.7205177372962686E-2</v>
      </c>
      <c r="AD679" s="2">
        <f>(Table2[[#This Row],[Day High]]/Table2[[#This Row],[Close Price]])-1</f>
        <v>1.3884027534710075E-2</v>
      </c>
      <c r="AE679" s="2">
        <f>(Table2[[#This Row],[Close Price]]/Table2[[#This Row],[Current Week Low]])-1</f>
        <v>3.0044465809397902E-2</v>
      </c>
      <c r="AF679" s="2">
        <f>(Table2[[#This Row],[Current Week High]]/Table2[[#This Row],[Close Price]])-1</f>
        <v>4.2935480107338719E-2</v>
      </c>
      <c r="AG679" s="2">
        <f>(Table2[[#This Row],[Close Price]]/Table2[[#This Row],[Current Month Low]])-1</f>
        <v>7.4047954866010013E-3</v>
      </c>
      <c r="AH679" s="2">
        <f>(Table2[[#This Row],[Current Month High]]/Table2[[#This Row],[Close Price]])-1</f>
        <v>3.8151907595379786E-2</v>
      </c>
      <c r="AI679">
        <v>25.049585812623899</v>
      </c>
      <c r="AJ679">
        <v>29.5299984887411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-0.02</v>
      </c>
      <c r="AM679" t="s">
        <v>10295</v>
      </c>
      <c r="AN679">
        <v>1.84</v>
      </c>
      <c r="AO679" t="s">
        <v>10296</v>
      </c>
      <c r="AP679">
        <v>-6.6855807489484997E-2</v>
      </c>
      <c r="AQ679">
        <f>(Table2[[#This Row],[Sharpe Ratio]]-AVERAGE(Table2[Sharpe Ratio]))/_xlfn.STDEV.P(Table2[Sharpe Ratio])</f>
        <v>-1.4199146466737589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-2.5541036894138553</v>
      </c>
      <c r="AS679">
        <f>_xlfn.RANK.AVG(Table2[[#This Row],[1Y Return vs Nifty Z-Score]],Table2[1Y Return vs Nifty Z-Score])</f>
        <v>599</v>
      </c>
      <c r="AT679">
        <f>_xlfn.RANK.AVG(Table2[[#This Row],[6M Return vs Nifty Z-Score]],Table2[6M Return vs Nifty Z-Score])</f>
        <v>594</v>
      </c>
      <c r="AU679">
        <f>_xlfn.RANK.AVG(Table2[[#This Row],[Sharpe Ratio Z-Score]],Table2[Sharpe Ratio Z-Score])</f>
        <v>677</v>
      </c>
      <c r="AV679">
        <f>(Table2[[#This Row],[Rank 1Y]]+Table2[[#This Row],[Rank 6M]]+Table2[[#This Row],[Rank Sharpe]])/3</f>
        <v>623.33333333333337</v>
      </c>
    </row>
    <row r="680" spans="1:48" x14ac:dyDescent="0.3">
      <c r="A680" t="s">
        <v>1998</v>
      </c>
      <c r="B680" t="s">
        <v>1999</v>
      </c>
      <c r="C680" t="s">
        <v>6533</v>
      </c>
      <c r="D680" t="s">
        <v>75</v>
      </c>
      <c r="E680">
        <v>3227.6921903120001</v>
      </c>
      <c r="F680">
        <v>246.94</v>
      </c>
      <c r="G680">
        <v>-8.3917280565590495</v>
      </c>
      <c r="H680">
        <f>(Table2[[#This Row],[1Y Return vs Nifty]]-AVERAGE(Table2[1Y Return vs Nifty]))/_xlfn.STDEV.P(Table2[1Y Return vs Nifty])</f>
        <v>-0.64470877799001824</v>
      </c>
      <c r="I680">
        <v>-4.4740408082205896</v>
      </c>
      <c r="J680">
        <f>(Table2[[#This Row],[1M Return vs Nifty]]-AVERAGE(Table2[1M Return vs Nifty]))/_xlfn.STDEV.P(Table2[1M Return vs Nifty])</f>
        <v>-0.64281395501392591</v>
      </c>
      <c r="K680">
        <v>-22.3317440303227</v>
      </c>
      <c r="L680">
        <f>(Table2[[#This Row],[6M Return vs Nifty]]-AVERAGE(Table2[6M Return vs Nifty]))/_xlfn.STDEV.P(Table2[6M Return vs Nifty])</f>
        <v>-0.95719176673763229</v>
      </c>
      <c r="M680">
        <v>3.1432327678095899</v>
      </c>
      <c r="N680">
        <f>(Table2[[#This Row],[1W Return vs Nifty]]-AVERAGE(Table2[1W Return vs Nifty]))/_xlfn.STDEV.P(Table2[1W Return vs Nifty])</f>
        <v>0.4196595605703482</v>
      </c>
      <c r="O680">
        <v>242.83</v>
      </c>
      <c r="P680">
        <v>239.60285306341001</v>
      </c>
      <c r="Q680">
        <v>236.728371880027</v>
      </c>
      <c r="R680">
        <v>60.271815333253002</v>
      </c>
      <c r="S680" s="2">
        <f>(Table2[[#This Row],[Close Price]]-Table2[[#This Row],[20D EMA]])/Table2[[#This Row],[20D EMA]]</f>
        <v>1.6925421076473192E-2</v>
      </c>
      <c r="T680" s="2">
        <f>(Table2[[#This Row],[Close Price]]-Table2[[#This Row],[50D EMA]])/Table2[[#This Row],[50D EMA]]</f>
        <v>3.0622118404609478E-2</v>
      </c>
      <c r="U680" s="2">
        <f>(Table2[[#This Row],[Close Price]]-Table2[[#This Row],[200D EMA]])/Table2[[#This Row],[200D EMA]]</f>
        <v>4.3136477638380466E-2</v>
      </c>
      <c r="V680">
        <v>1.01104927559942</v>
      </c>
      <c r="W680">
        <v>242.2</v>
      </c>
      <c r="X680">
        <v>246.81</v>
      </c>
      <c r="Y680">
        <v>241.05</v>
      </c>
      <c r="Z680">
        <v>261.05</v>
      </c>
      <c r="AA680">
        <v>244.99</v>
      </c>
      <c r="AB680">
        <v>252.99</v>
      </c>
      <c r="AC680" s="2">
        <f>(Table2[[#This Row],[Close Price]]/Table2[[#This Row],[Day Low]])-1</f>
        <v>1.9570602807597037E-2</v>
      </c>
      <c r="AD680" s="2">
        <f>(Table2[[#This Row],[Day High]]/Table2[[#This Row],[Close Price]])-1</f>
        <v>-5.264436705272324E-4</v>
      </c>
      <c r="AE680" s="2">
        <f>(Table2[[#This Row],[Close Price]]/Table2[[#This Row],[Current Week Low]])-1</f>
        <v>2.4434764571665601E-2</v>
      </c>
      <c r="AF680" s="2">
        <f>(Table2[[#This Row],[Current Week High]]/Table2[[#This Row],[Close Price]])-1</f>
        <v>5.7139386085688804E-2</v>
      </c>
      <c r="AG680" s="2">
        <f>(Table2[[#This Row],[Close Price]]/Table2[[#This Row],[Current Month Low]])-1</f>
        <v>7.9595085513692876E-3</v>
      </c>
      <c r="AH680" s="2">
        <f>(Table2[[#This Row],[Current Month High]]/Table2[[#This Row],[Close Price]])-1</f>
        <v>2.4499878512999063E-2</v>
      </c>
      <c r="AI680">
        <v>23.511784239086399</v>
      </c>
      <c r="AJ680">
        <v>27.2886597938144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0.02</v>
      </c>
      <c r="AM680" t="s">
        <v>10296</v>
      </c>
      <c r="AN680">
        <v>3.65</v>
      </c>
      <c r="AO680" t="s">
        <v>10296</v>
      </c>
      <c r="AP680">
        <v>-7.4096937123319995E-2</v>
      </c>
      <c r="AQ680">
        <f>(Table2[[#This Row],[Sharpe Ratio]]-AVERAGE(Table2[Sharpe Ratio]))/_xlfn.STDEV.P(Table2[Sharpe Ratio])</f>
        <v>-1.503628790900966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-3.3286837300721945</v>
      </c>
      <c r="AS680">
        <f>_xlfn.RANK.AVG(Table2[[#This Row],[1Y Return vs Nifty Z-Score]],Table2[1Y Return vs Nifty Z-Score])</f>
        <v>557</v>
      </c>
      <c r="AT680">
        <f>_xlfn.RANK.AVG(Table2[[#This Row],[6M Return vs Nifty Z-Score]],Table2[6M Return vs Nifty Z-Score])</f>
        <v>632</v>
      </c>
      <c r="AU680">
        <f>_xlfn.RANK.AVG(Table2[[#This Row],[Sharpe Ratio Z-Score]],Table2[Sharpe Ratio Z-Score])</f>
        <v>690</v>
      </c>
      <c r="AV680">
        <f>(Table2[[#This Row],[Rank 1Y]]+Table2[[#This Row],[Rank 6M]]+Table2[[#This Row],[Rank Sharpe]])/3</f>
        <v>626.33333333333337</v>
      </c>
    </row>
    <row r="681" spans="1:48" x14ac:dyDescent="0.3">
      <c r="A681" t="s">
        <v>57</v>
      </c>
      <c r="B681" t="s">
        <v>58</v>
      </c>
      <c r="C681" t="s">
        <v>10252</v>
      </c>
      <c r="D681" t="s">
        <v>59</v>
      </c>
      <c r="E681">
        <v>418819.47273992503</v>
      </c>
      <c r="F681">
        <v>6771.65</v>
      </c>
      <c r="G681">
        <v>-33.594073316502197</v>
      </c>
      <c r="H681">
        <f>(Table2[[#This Row],[1Y Return vs Nifty]]-AVERAGE(Table2[1Y Return vs Nifty]))/_xlfn.STDEV.P(Table2[1Y Return vs Nifty])</f>
        <v>-0.9984891017464933</v>
      </c>
      <c r="I681">
        <v>-7.7594940259530203</v>
      </c>
      <c r="J681">
        <f>(Table2[[#This Row],[1M Return vs Nifty]]-AVERAGE(Table2[1M Return vs Nifty]))/_xlfn.STDEV.P(Table2[1M Return vs Nifty])</f>
        <v>-0.96759018813549014</v>
      </c>
      <c r="K681">
        <v>-14.8507320715952</v>
      </c>
      <c r="L681">
        <f>(Table2[[#This Row],[6M Return vs Nifty]]-AVERAGE(Table2[6M Return vs Nifty]))/_xlfn.STDEV.P(Table2[6M Return vs Nifty])</f>
        <v>-0.70028712421391592</v>
      </c>
      <c r="M681">
        <v>1.2454648845123699</v>
      </c>
      <c r="N681">
        <f>(Table2[[#This Row],[1W Return vs Nifty]]-AVERAGE(Table2[1W Return vs Nifty]))/_xlfn.STDEV.P(Table2[1W Return vs Nifty])</f>
        <v>1.4184089627152459E-2</v>
      </c>
      <c r="O681">
        <v>6891.23</v>
      </c>
      <c r="P681">
        <v>6951.0862445319999</v>
      </c>
      <c r="Q681">
        <v>6997.1782961518802</v>
      </c>
      <c r="R681">
        <v>39.675229288596</v>
      </c>
      <c r="S681" s="2">
        <f>(Table2[[#This Row],[Close Price]]-Table2[[#This Row],[20D EMA]])/Table2[[#This Row],[20D EMA]]</f>
        <v>-1.7352490048946258E-2</v>
      </c>
      <c r="T681" s="2">
        <f>(Table2[[#This Row],[Close Price]]-Table2[[#This Row],[50D EMA]])/Table2[[#This Row],[50D EMA]]</f>
        <v>-2.581413008264024E-2</v>
      </c>
      <c r="U681" s="2">
        <f>(Table2[[#This Row],[Close Price]]-Table2[[#This Row],[200D EMA]])/Table2[[#This Row],[200D EMA]]</f>
        <v>-3.2231320484703174E-2</v>
      </c>
      <c r="V681">
        <v>1.01019762079117</v>
      </c>
      <c r="W681">
        <v>6673.1</v>
      </c>
      <c r="X681">
        <v>6750</v>
      </c>
      <c r="Y681">
        <v>6750</v>
      </c>
      <c r="Z681">
        <v>6899</v>
      </c>
      <c r="AA681">
        <v>6750</v>
      </c>
      <c r="AB681">
        <v>6844</v>
      </c>
      <c r="AC681" s="2">
        <f>(Table2[[#This Row],[Close Price]]/Table2[[#This Row],[Day Low]])-1</f>
        <v>1.4768248640062209E-2</v>
      </c>
      <c r="AD681" s="2">
        <f>(Table2[[#This Row],[Day High]]/Table2[[#This Row],[Close Price]])-1</f>
        <v>-3.197152835719419E-3</v>
      </c>
      <c r="AE681" s="2">
        <f>(Table2[[#This Row],[Close Price]]/Table2[[#This Row],[Current Week Low]])-1</f>
        <v>3.2074074074073256E-3</v>
      </c>
      <c r="AF681" s="2">
        <f>(Table2[[#This Row],[Current Week High]]/Table2[[#This Row],[Close Price]])-1</f>
        <v>1.880634704983275E-2</v>
      </c>
      <c r="AG681" s="2">
        <f>(Table2[[#This Row],[Close Price]]/Table2[[#This Row],[Current Month Low]])-1</f>
        <v>3.2074074074073256E-3</v>
      </c>
      <c r="AH681" s="2">
        <f>(Table2[[#This Row],[Current Month High]]/Table2[[#This Row],[Close Price]])-1</f>
        <v>1.0684249776642396E-2</v>
      </c>
      <c r="AI681">
        <v>20.9749470217746</v>
      </c>
      <c r="AJ681">
        <v>9.4355021170690705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-0.08</v>
      </c>
      <c r="AM681" t="s">
        <v>10295</v>
      </c>
      <c r="AN681">
        <v>-4.1399999999999997</v>
      </c>
      <c r="AO681" t="s">
        <v>10295</v>
      </c>
      <c r="AP681">
        <v>-5.2014793652393997E-2</v>
      </c>
      <c r="AQ681">
        <f>(Table2[[#This Row],[Sharpe Ratio]]-AVERAGE(Table2[Sharpe Ratio]))/_xlfn.STDEV.P(Table2[Sharpe Ratio])</f>
        <v>-1.2483388241624549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671</v>
      </c>
      <c r="AT681">
        <f>_xlfn.RANK.AVG(Table2[[#This Row],[6M Return vs Nifty Z-Score]],Table2[6M Return vs Nifty Z-Score])</f>
        <v>556</v>
      </c>
      <c r="AU681">
        <f>_xlfn.RANK.AVG(Table2[[#This Row],[Sharpe Ratio Z-Score]],Table2[Sharpe Ratio Z-Score])</f>
        <v>653</v>
      </c>
      <c r="AV681">
        <f>(Table2[[#This Row],[Rank 1Y]]+Table2[[#This Row],[Rank 6M]]+Table2[[#This Row],[Rank Sharpe]])/3</f>
        <v>626.66666666666663</v>
      </c>
    </row>
    <row r="682" spans="1:48" x14ac:dyDescent="0.3">
      <c r="A682" t="s">
        <v>2026</v>
      </c>
      <c r="B682" t="s">
        <v>2027</v>
      </c>
      <c r="C682" t="s">
        <v>10259</v>
      </c>
      <c r="D682" t="s">
        <v>127</v>
      </c>
      <c r="E682">
        <v>3119.8848134999998</v>
      </c>
      <c r="F682">
        <v>1071.7</v>
      </c>
      <c r="G682">
        <v>-34.339171336462101</v>
      </c>
      <c r="H682">
        <f>(Table2[[#This Row],[1Y Return vs Nifty]]-AVERAGE(Table2[1Y Return vs Nifty]))/_xlfn.STDEV.P(Table2[1Y Return vs Nifty])</f>
        <v>-1.0089484862209492</v>
      </c>
      <c r="I682">
        <v>-12.2750052828133</v>
      </c>
      <c r="J682">
        <f>(Table2[[#This Row],[1M Return vs Nifty]]-AVERAGE(Table2[1M Return vs Nifty]))/_xlfn.STDEV.P(Table2[1M Return vs Nifty])</f>
        <v>-1.4139610963273528</v>
      </c>
      <c r="K682">
        <v>-17.2513021162701</v>
      </c>
      <c r="L682">
        <f>(Table2[[#This Row],[6M Return vs Nifty]]-AVERAGE(Table2[6M Return vs Nifty]))/_xlfn.STDEV.P(Table2[6M Return vs Nifty])</f>
        <v>-0.78272484688870358</v>
      </c>
      <c r="M682">
        <v>-7.8317974968220803</v>
      </c>
      <c r="N682">
        <f>(Table2[[#This Row],[1W Return vs Nifty]]-AVERAGE(Table2[1W Return vs Nifty]))/_xlfn.STDEV.P(Table2[1W Return vs Nifty])</f>
        <v>-1.9252560660107332</v>
      </c>
      <c r="O682">
        <v>1156.27</v>
      </c>
      <c r="P682">
        <v>1180.7094583313401</v>
      </c>
      <c r="Q682">
        <v>1137.2043146419901</v>
      </c>
      <c r="R682">
        <v>20.2534927210557</v>
      </c>
      <c r="S682" s="2">
        <f>(Table2[[#This Row],[Close Price]]-Table2[[#This Row],[20D EMA]])/Table2[[#This Row],[20D EMA]]</f>
        <v>-7.3140356491130903E-2</v>
      </c>
      <c r="T682" s="2">
        <f>(Table2[[#This Row],[Close Price]]-Table2[[#This Row],[50D EMA]])/Table2[[#This Row],[50D EMA]]</f>
        <v>-9.2325387555885027E-2</v>
      </c>
      <c r="U682" s="2">
        <f>(Table2[[#This Row],[Close Price]]-Table2[[#This Row],[200D EMA]])/Table2[[#This Row],[200D EMA]]</f>
        <v>-5.7601183708674057E-2</v>
      </c>
      <c r="V682">
        <v>0.74191070543304505</v>
      </c>
      <c r="W682">
        <v>1062.8</v>
      </c>
      <c r="X682">
        <v>1079.3499999999999</v>
      </c>
      <c r="Y682">
        <v>1066</v>
      </c>
      <c r="Z682">
        <v>1154</v>
      </c>
      <c r="AA682">
        <v>1066</v>
      </c>
      <c r="AB682">
        <v>1110.0999999999999</v>
      </c>
      <c r="AC682" s="2">
        <f>(Table2[[#This Row],[Close Price]]/Table2[[#This Row],[Day Low]])-1</f>
        <v>8.3741061347384349E-3</v>
      </c>
      <c r="AD682" s="2">
        <f>(Table2[[#This Row],[Day High]]/Table2[[#This Row],[Close Price]])-1</f>
        <v>7.1381916581132465E-3</v>
      </c>
      <c r="AE682" s="2">
        <f>(Table2[[#This Row],[Close Price]]/Table2[[#This Row],[Current Week Low]])-1</f>
        <v>5.3470919324578592E-3</v>
      </c>
      <c r="AF682" s="2">
        <f>(Table2[[#This Row],[Current Week High]]/Table2[[#This Row],[Close Price]])-1</f>
        <v>7.6793878884015898E-2</v>
      </c>
      <c r="AG682" s="2">
        <f>(Table2[[#This Row],[Close Price]]/Table2[[#This Row],[Current Month Low]])-1</f>
        <v>5.3470919324578592E-3</v>
      </c>
      <c r="AH682" s="2">
        <f>(Table2[[#This Row],[Current Month High]]/Table2[[#This Row],[Close Price]])-1</f>
        <v>3.5830922832882139E-2</v>
      </c>
      <c r="AI682">
        <v>26.807875338247602</v>
      </c>
      <c r="AJ682">
        <v>12.219895287958099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-0.17</v>
      </c>
      <c r="AM682" t="s">
        <v>10295</v>
      </c>
      <c r="AN682">
        <v>-10.16</v>
      </c>
      <c r="AO682" t="s">
        <v>10295</v>
      </c>
      <c r="AP682">
        <v>-3.7162357388205003E-2</v>
      </c>
      <c r="AQ682">
        <f>(Table2[[#This Row],[Sharpe Ratio]]-AVERAGE(Table2[Sharpe Ratio]))/_xlfn.STDEV.P(Table2[Sharpe Ratio])</f>
        <v>-1.0766309478476896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675</v>
      </c>
      <c r="AT682">
        <f>_xlfn.RANK.AVG(Table2[[#This Row],[6M Return vs Nifty Z-Score]],Table2[6M Return vs Nifty Z-Score])</f>
        <v>584</v>
      </c>
      <c r="AU682">
        <f>_xlfn.RANK.AVG(Table2[[#This Row],[Sharpe Ratio Z-Score]],Table2[Sharpe Ratio Z-Score])</f>
        <v>630</v>
      </c>
      <c r="AV682">
        <f>(Table2[[#This Row],[Rank 1Y]]+Table2[[#This Row],[Rank 6M]]+Table2[[#This Row],[Rank Sharpe]])/3</f>
        <v>629.66666666666663</v>
      </c>
    </row>
    <row r="683" spans="1:48" x14ac:dyDescent="0.3">
      <c r="A683" t="s">
        <v>1445</v>
      </c>
      <c r="B683" t="s">
        <v>1446</v>
      </c>
      <c r="C683" t="s">
        <v>10263</v>
      </c>
      <c r="D683" t="s">
        <v>101</v>
      </c>
      <c r="E683">
        <v>7156.0057164899899</v>
      </c>
      <c r="F683">
        <v>1502.7</v>
      </c>
      <c r="G683">
        <v>-31.605332267047899</v>
      </c>
      <c r="H683">
        <f>(Table2[[#This Row],[1Y Return vs Nifty]]-AVERAGE(Table2[1Y Return vs Nifty]))/_xlfn.STDEV.P(Table2[1Y Return vs Nifty])</f>
        <v>-0.97057195970725585</v>
      </c>
      <c r="I683">
        <v>4.6412506996624296</v>
      </c>
      <c r="J683">
        <f>(Table2[[#This Row],[1M Return vs Nifty]]-AVERAGE(Table2[1M Return vs Nifty]))/_xlfn.STDEV.P(Table2[1M Return vs Nifty])</f>
        <v>0.25825808696708108</v>
      </c>
      <c r="K683">
        <v>-9.5663097573635092</v>
      </c>
      <c r="L683">
        <f>(Table2[[#This Row],[6M Return vs Nifty]]-AVERAGE(Table2[6M Return vs Nifty]))/_xlfn.STDEV.P(Table2[6M Return vs Nifty])</f>
        <v>-0.51881533495975674</v>
      </c>
      <c r="M683">
        <v>-2.9085325834972799</v>
      </c>
      <c r="N683">
        <f>(Table2[[#This Row],[1W Return vs Nifty]]-AVERAGE(Table2[1W Return vs Nifty]))/_xlfn.STDEV.P(Table2[1W Return vs Nifty])</f>
        <v>-0.87335547433239913</v>
      </c>
      <c r="O683">
        <v>1471.78</v>
      </c>
      <c r="P683">
        <v>1431.5055751160201</v>
      </c>
      <c r="Q683">
        <v>1414.11557063905</v>
      </c>
      <c r="R683">
        <v>59.806634828866699</v>
      </c>
      <c r="S683" s="2">
        <f>(Table2[[#This Row],[Close Price]]-Table2[[#This Row],[20D EMA]])/Table2[[#This Row],[20D EMA]]</f>
        <v>2.1008574651102795E-2</v>
      </c>
      <c r="T683" s="2">
        <f>(Table2[[#This Row],[Close Price]]-Table2[[#This Row],[50D EMA]])/Table2[[#This Row],[50D EMA]]</f>
        <v>4.9733948733109094E-2</v>
      </c>
      <c r="U683" s="2">
        <f>(Table2[[#This Row],[Close Price]]-Table2[[#This Row],[200D EMA]])/Table2[[#This Row],[200D EMA]]</f>
        <v>6.2642991280350599E-2</v>
      </c>
      <c r="V683">
        <v>1.0701007764369701</v>
      </c>
      <c r="W683">
        <v>1480.15</v>
      </c>
      <c r="X683">
        <v>1503</v>
      </c>
      <c r="Y683">
        <v>1475</v>
      </c>
      <c r="Z683">
        <v>1557</v>
      </c>
      <c r="AA683">
        <v>1493.05</v>
      </c>
      <c r="AB683">
        <v>1517.3</v>
      </c>
      <c r="AC683" s="2">
        <f>(Table2[[#This Row],[Close Price]]/Table2[[#This Row],[Day Low]])-1</f>
        <v>1.5234942404485974E-2</v>
      </c>
      <c r="AD683" s="2">
        <f>(Table2[[#This Row],[Day High]]/Table2[[#This Row],[Close Price]])-1</f>
        <v>1.9964064683564153E-4</v>
      </c>
      <c r="AE683" s="2">
        <f>(Table2[[#This Row],[Close Price]]/Table2[[#This Row],[Current Week Low]])-1</f>
        <v>1.8779661016949278E-2</v>
      </c>
      <c r="AF683" s="2">
        <f>(Table2[[#This Row],[Current Week High]]/Table2[[#This Row],[Close Price]])-1</f>
        <v>3.6134957077260887E-2</v>
      </c>
      <c r="AG683" s="2">
        <f>(Table2[[#This Row],[Close Price]]/Table2[[#This Row],[Current Month Low]])-1</f>
        <v>6.463279863367033E-3</v>
      </c>
      <c r="AH683" s="2">
        <f>(Table2[[#This Row],[Current Month High]]/Table2[[#This Row],[Close Price]])-1</f>
        <v>9.7158448126704045E-3</v>
      </c>
      <c r="AI683">
        <v>11.7954348838756</v>
      </c>
      <c r="AJ683">
        <v>20.216000000000001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-0.01</v>
      </c>
      <c r="AM683" t="s">
        <v>10295</v>
      </c>
      <c r="AN683">
        <v>0.71</v>
      </c>
      <c r="AO683" t="s">
        <v>10296</v>
      </c>
      <c r="AP683">
        <v>-0.14239399949440401</v>
      </c>
      <c r="AQ683">
        <f>(Table2[[#This Row],[Sharpe Ratio]]-AVERAGE(Table2[Sharpe Ratio]))/_xlfn.STDEV.P(Table2[Sharpe Ratio])</f>
        <v>-2.2932058898817886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-4.3976905719141195</v>
      </c>
      <c r="AS683">
        <f>_xlfn.RANK.AVG(Table2[[#This Row],[1Y Return vs Nifty Z-Score]],Table2[1Y Return vs Nifty Z-Score])</f>
        <v>662</v>
      </c>
      <c r="AT683">
        <f>_xlfn.RANK.AVG(Table2[[#This Row],[6M Return vs Nifty Z-Score]],Table2[6M Return vs Nifty Z-Score])</f>
        <v>499</v>
      </c>
      <c r="AU683">
        <f>_xlfn.RANK.AVG(Table2[[#This Row],[Sharpe Ratio Z-Score]],Table2[Sharpe Ratio Z-Score])</f>
        <v>730</v>
      </c>
      <c r="AV683">
        <f>(Table2[[#This Row],[Rank 1Y]]+Table2[[#This Row],[Rank 6M]]+Table2[[#This Row],[Rank Sharpe]])/3</f>
        <v>630.33333333333337</v>
      </c>
    </row>
    <row r="684" spans="1:48" x14ac:dyDescent="0.3">
      <c r="A684" t="s">
        <v>565</v>
      </c>
      <c r="B684" t="s">
        <v>566</v>
      </c>
      <c r="C684" t="s">
        <v>10252</v>
      </c>
      <c r="D684" t="s">
        <v>37</v>
      </c>
      <c r="E684">
        <v>35259.522101499999</v>
      </c>
      <c r="F684">
        <v>602.20000000000005</v>
      </c>
      <c r="G684">
        <v>-32.942411018456902</v>
      </c>
      <c r="H684">
        <f>(Table2[[#This Row],[1Y Return vs Nifty]]-AVERAGE(Table2[1Y Return vs Nifty]))/_xlfn.STDEV.P(Table2[1Y Return vs Nifty])</f>
        <v>-0.98934133012427117</v>
      </c>
      <c r="I684">
        <v>4.8560739417270602</v>
      </c>
      <c r="J684">
        <f>(Table2[[#This Row],[1M Return vs Nifty]]-AVERAGE(Table2[1M Return vs Nifty]))/_xlfn.STDEV.P(Table2[1M Return vs Nifty])</f>
        <v>0.27949396485697126</v>
      </c>
      <c r="K684">
        <v>-12.1193850718526</v>
      </c>
      <c r="L684">
        <f>(Table2[[#This Row],[6M Return vs Nifty]]-AVERAGE(Table2[6M Return vs Nifty]))/_xlfn.STDEV.P(Table2[6M Return vs Nifty])</f>
        <v>-0.60649022501788075</v>
      </c>
      <c r="M684">
        <v>-2.5604413302378402</v>
      </c>
      <c r="N684">
        <f>(Table2[[#This Row],[1W Return vs Nifty]]-AVERAGE(Table2[1W Return vs Nifty]))/_xlfn.STDEV.P(Table2[1W Return vs Nifty])</f>
        <v>-0.79898259338694066</v>
      </c>
      <c r="O684">
        <v>591.77</v>
      </c>
      <c r="P684">
        <v>570.11775066909797</v>
      </c>
      <c r="Q684">
        <v>564.03490060013905</v>
      </c>
      <c r="R684">
        <v>55.1767272459305</v>
      </c>
      <c r="S684" s="2">
        <f>(Table2[[#This Row],[Close Price]]-Table2[[#This Row],[20D EMA]])/Table2[[#This Row],[20D EMA]]</f>
        <v>1.76250908292074E-2</v>
      </c>
      <c r="T684" s="2">
        <f>(Table2[[#This Row],[Close Price]]-Table2[[#This Row],[50D EMA]])/Table2[[#This Row],[50D EMA]]</f>
        <v>5.6273023061025391E-2</v>
      </c>
      <c r="U684" s="2">
        <f>(Table2[[#This Row],[Close Price]]-Table2[[#This Row],[200D EMA]])/Table2[[#This Row],[200D EMA]]</f>
        <v>6.7664428848734234E-2</v>
      </c>
      <c r="V684">
        <v>0.90839542267675499</v>
      </c>
      <c r="W684">
        <v>591.20000000000005</v>
      </c>
      <c r="X684">
        <v>598.95000000000005</v>
      </c>
      <c r="Y684">
        <v>597.5</v>
      </c>
      <c r="Z684">
        <v>634.9</v>
      </c>
      <c r="AA684">
        <v>598.1</v>
      </c>
      <c r="AB684">
        <v>617.5</v>
      </c>
      <c r="AC684" s="2">
        <f>(Table2[[#This Row],[Close Price]]/Table2[[#This Row],[Day Low]])-1</f>
        <v>1.8606224627875534E-2</v>
      </c>
      <c r="AD684" s="2">
        <f>(Table2[[#This Row],[Day High]]/Table2[[#This Row],[Close Price]])-1</f>
        <v>-5.3968781135835808E-3</v>
      </c>
      <c r="AE684" s="2">
        <f>(Table2[[#This Row],[Close Price]]/Table2[[#This Row],[Current Week Low]])-1</f>
        <v>7.8661087866109813E-3</v>
      </c>
      <c r="AF684" s="2">
        <f>(Table2[[#This Row],[Current Week High]]/Table2[[#This Row],[Close Price]])-1</f>
        <v>5.4300896712055735E-2</v>
      </c>
      <c r="AG684" s="2">
        <f>(Table2[[#This Row],[Close Price]]/Table2[[#This Row],[Current Month Low]])-1</f>
        <v>6.8550409630496745E-3</v>
      </c>
      <c r="AH684" s="2">
        <f>(Table2[[#This Row],[Current Month High]]/Table2[[#This Row],[Close Price]])-1</f>
        <v>2.5406841580870143E-2</v>
      </c>
      <c r="AI684">
        <v>12.089006974427001</v>
      </c>
      <c r="AJ684">
        <v>32.409850483729102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0.02</v>
      </c>
      <c r="AM684" t="s">
        <v>10296</v>
      </c>
      <c r="AN684">
        <v>2.6</v>
      </c>
      <c r="AO684" t="s">
        <v>10296</v>
      </c>
      <c r="AP684">
        <v>-8.9405060622348001E-2</v>
      </c>
      <c r="AQ684">
        <f>(Table2[[#This Row],[Sharpe Ratio]]-AVERAGE(Table2[Sharpe Ratio]))/_xlfn.STDEV.P(Table2[Sharpe Ratio])</f>
        <v>-1.6806048323817799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-3.7959250160539013</v>
      </c>
      <c r="AS684">
        <f>_xlfn.RANK.AVG(Table2[[#This Row],[1Y Return vs Nifty Z-Score]],Table2[1Y Return vs Nifty Z-Score])</f>
        <v>666</v>
      </c>
      <c r="AT684">
        <f>_xlfn.RANK.AVG(Table2[[#This Row],[6M Return vs Nifty Z-Score]],Table2[6M Return vs Nifty Z-Score])</f>
        <v>529</v>
      </c>
      <c r="AU684">
        <f>_xlfn.RANK.AVG(Table2[[#This Row],[Sharpe Ratio Z-Score]],Table2[Sharpe Ratio Z-Score])</f>
        <v>705</v>
      </c>
      <c r="AV684">
        <f>(Table2[[#This Row],[Rank 1Y]]+Table2[[#This Row],[Rank 6M]]+Table2[[#This Row],[Rank Sharpe]])/3</f>
        <v>633.33333333333337</v>
      </c>
    </row>
    <row r="685" spans="1:48" x14ac:dyDescent="0.3">
      <c r="A685" t="s">
        <v>1459</v>
      </c>
      <c r="B685" t="s">
        <v>1460</v>
      </c>
      <c r="C685" t="s">
        <v>10265</v>
      </c>
      <c r="D685" t="s">
        <v>548</v>
      </c>
      <c r="E685">
        <v>7021.9600361699904</v>
      </c>
      <c r="F685">
        <v>253.9</v>
      </c>
      <c r="G685">
        <v>-32.758210825071799</v>
      </c>
      <c r="H685">
        <f>(Table2[[#This Row],[1Y Return vs Nifty]]-AVERAGE(Table2[1Y Return vs Nifty]))/_xlfn.STDEV.P(Table2[1Y Return vs Nifty])</f>
        <v>-0.98675560235252424</v>
      </c>
      <c r="I685">
        <v>-1.2202455498237601</v>
      </c>
      <c r="J685">
        <f>(Table2[[#This Row],[1M Return vs Nifty]]-AVERAGE(Table2[1M Return vs Nifty]))/_xlfn.STDEV.P(Table2[1M Return vs Nifty])</f>
        <v>-0.32116719965385848</v>
      </c>
      <c r="K685">
        <v>-20.177516415894601</v>
      </c>
      <c r="L685">
        <f>(Table2[[#This Row],[6M Return vs Nifty]]-AVERAGE(Table2[6M Return vs Nifty]))/_xlfn.STDEV.P(Table2[6M Return vs Nifty])</f>
        <v>-0.883213663473979</v>
      </c>
      <c r="M685">
        <v>-3.3417926157836302</v>
      </c>
      <c r="N685">
        <f>(Table2[[#This Row],[1W Return vs Nifty]]-AVERAGE(Table2[1W Return vs Nifty]))/_xlfn.STDEV.P(Table2[1W Return vs Nifty])</f>
        <v>-0.96592544412604342</v>
      </c>
      <c r="O685">
        <v>260.74</v>
      </c>
      <c r="P685">
        <v>257.52833258555398</v>
      </c>
      <c r="Q685">
        <v>260.32876987965801</v>
      </c>
      <c r="R685">
        <v>37.930488077147402</v>
      </c>
      <c r="S685" s="2">
        <f>(Table2[[#This Row],[Close Price]]-Table2[[#This Row],[20D EMA]])/Table2[[#This Row],[20D EMA]]</f>
        <v>-2.6233029071105328E-2</v>
      </c>
      <c r="T685" s="2">
        <f>(Table2[[#This Row],[Close Price]]-Table2[[#This Row],[50D EMA]])/Table2[[#This Row],[50D EMA]]</f>
        <v>-1.4089061770897002E-2</v>
      </c>
      <c r="U685" s="2">
        <f>(Table2[[#This Row],[Close Price]]-Table2[[#This Row],[200D EMA]])/Table2[[#This Row],[200D EMA]]</f>
        <v>-2.4694811421072778E-2</v>
      </c>
      <c r="V685">
        <v>0.99377907726679904</v>
      </c>
      <c r="W685">
        <v>251.1</v>
      </c>
      <c r="X685">
        <v>255.8</v>
      </c>
      <c r="Y685">
        <v>253.1</v>
      </c>
      <c r="Z685">
        <v>265.05</v>
      </c>
      <c r="AA685">
        <v>253.1</v>
      </c>
      <c r="AB685">
        <v>259.95</v>
      </c>
      <c r="AC685" s="2">
        <f>(Table2[[#This Row],[Close Price]]/Table2[[#This Row],[Day Low]])-1</f>
        <v>1.1150935882118684E-2</v>
      </c>
      <c r="AD685" s="2">
        <f>(Table2[[#This Row],[Day High]]/Table2[[#This Row],[Close Price]])-1</f>
        <v>7.4832611264277205E-3</v>
      </c>
      <c r="AE685" s="2">
        <f>(Table2[[#This Row],[Close Price]]/Table2[[#This Row],[Current Week Low]])-1</f>
        <v>3.1608060055314802E-3</v>
      </c>
      <c r="AF685" s="2">
        <f>(Table2[[#This Row],[Current Week High]]/Table2[[#This Row],[Close Price]])-1</f>
        <v>4.3914927136667892E-2</v>
      </c>
      <c r="AG685" s="2">
        <f>(Table2[[#This Row],[Close Price]]/Table2[[#This Row],[Current Month Low]])-1</f>
        <v>3.1608060055314802E-3</v>
      </c>
      <c r="AH685" s="2">
        <f>(Table2[[#This Row],[Current Month High]]/Table2[[#This Row],[Close Price]])-1</f>
        <v>2.3828278849940876E-2</v>
      </c>
      <c r="AI685">
        <v>26.408034659314598</v>
      </c>
      <c r="AJ685">
        <v>15.409090909090899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-0.04</v>
      </c>
      <c r="AM685" t="s">
        <v>10295</v>
      </c>
      <c r="AN685">
        <v>-4.13</v>
      </c>
      <c r="AO685" t="s">
        <v>10295</v>
      </c>
      <c r="AP685">
        <v>-3.5283435949424E-2</v>
      </c>
      <c r="AQ685">
        <f>(Table2[[#This Row],[Sharpe Ratio]]-AVERAGE(Table2[Sharpe Ratio]))/_xlfn.STDEV.P(Table2[Sharpe Ratio])</f>
        <v>-1.0549088812266558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664</v>
      </c>
      <c r="AT685">
        <f>_xlfn.RANK.AVG(Table2[[#This Row],[6M Return vs Nifty Z-Score]],Table2[6M Return vs Nifty Z-Score])</f>
        <v>609</v>
      </c>
      <c r="AU685">
        <f>_xlfn.RANK.AVG(Table2[[#This Row],[Sharpe Ratio Z-Score]],Table2[Sharpe Ratio Z-Score])</f>
        <v>627</v>
      </c>
      <c r="AV685">
        <f>(Table2[[#This Row],[Rank 1Y]]+Table2[[#This Row],[Rank 6M]]+Table2[[#This Row],[Rank Sharpe]])/3</f>
        <v>633.33333333333337</v>
      </c>
    </row>
    <row r="686" spans="1:48" x14ac:dyDescent="0.3">
      <c r="A686" t="s">
        <v>934</v>
      </c>
      <c r="B686" t="s">
        <v>935</v>
      </c>
      <c r="C686" t="s">
        <v>10252</v>
      </c>
      <c r="D686" t="s">
        <v>508</v>
      </c>
      <c r="E686">
        <v>15707.7015514799</v>
      </c>
      <c r="F686">
        <v>314.8</v>
      </c>
      <c r="G686">
        <v>-9.23650178324921</v>
      </c>
      <c r="H686">
        <f>(Table2[[#This Row],[1Y Return vs Nifty]]-AVERAGE(Table2[1Y Return vs Nifty]))/_xlfn.STDEV.P(Table2[1Y Return vs Nifty])</f>
        <v>-0.65656736969832352</v>
      </c>
      <c r="I686">
        <v>-10.9149900044057</v>
      </c>
      <c r="J686">
        <f>(Table2[[#This Row],[1M Return vs Nifty]]-AVERAGE(Table2[1M Return vs Nifty]))/_xlfn.STDEV.P(Table2[1M Return vs Nifty])</f>
        <v>-1.2795197849353583</v>
      </c>
      <c r="K686">
        <v>-31.413930408260299</v>
      </c>
      <c r="L686">
        <f>(Table2[[#This Row],[6M Return vs Nifty]]-AVERAGE(Table2[6M Return vs Nifty]))/_xlfn.STDEV.P(Table2[6M Return vs Nifty])</f>
        <v>-1.2690821710880495</v>
      </c>
      <c r="M686">
        <v>-3.5402370798157001</v>
      </c>
      <c r="N686">
        <f>(Table2[[#This Row],[1W Return vs Nifty]]-AVERAGE(Table2[1W Return vs Nifty]))/_xlfn.STDEV.P(Table2[1W Return vs Nifty])</f>
        <v>-1.0083249194347272</v>
      </c>
      <c r="O686">
        <v>322.88</v>
      </c>
      <c r="P686">
        <v>325.09141961753699</v>
      </c>
      <c r="Q686">
        <v>319.10616580950602</v>
      </c>
      <c r="R686">
        <v>28.3348612291067</v>
      </c>
      <c r="S686" s="2">
        <f>(Table2[[#This Row],[Close Price]]-Table2[[#This Row],[20D EMA]])/Table2[[#This Row],[20D EMA]]</f>
        <v>-2.5024777006937515E-2</v>
      </c>
      <c r="T686" s="2">
        <f>(Table2[[#This Row],[Close Price]]-Table2[[#This Row],[50D EMA]])/Table2[[#This Row],[50D EMA]]</f>
        <v>-3.1657001681694968E-2</v>
      </c>
      <c r="U686" s="2">
        <f>(Table2[[#This Row],[Close Price]]-Table2[[#This Row],[200D EMA]])/Table2[[#This Row],[200D EMA]]</f>
        <v>-1.3494461313783032E-2</v>
      </c>
      <c r="V686">
        <v>0.46695714023655999</v>
      </c>
      <c r="W686">
        <v>314.10000000000002</v>
      </c>
      <c r="X686">
        <v>320.89999999999998</v>
      </c>
      <c r="Y686">
        <v>310.05</v>
      </c>
      <c r="Z686">
        <v>323.5</v>
      </c>
      <c r="AA686">
        <v>310.05</v>
      </c>
      <c r="AB686">
        <v>323.5</v>
      </c>
      <c r="AC686" s="2">
        <f>(Table2[[#This Row],[Close Price]]/Table2[[#This Row],[Day Low]])-1</f>
        <v>2.2285896211398093E-3</v>
      </c>
      <c r="AD686" s="2">
        <f>(Table2[[#This Row],[Day High]]/Table2[[#This Row],[Close Price]])-1</f>
        <v>1.9377382465057158E-2</v>
      </c>
      <c r="AE686" s="2">
        <f>(Table2[[#This Row],[Close Price]]/Table2[[#This Row],[Current Week Low]])-1</f>
        <v>1.5320109659732406E-2</v>
      </c>
      <c r="AF686" s="2">
        <f>(Table2[[#This Row],[Current Week High]]/Table2[[#This Row],[Close Price]])-1</f>
        <v>2.7636594663278169E-2</v>
      </c>
      <c r="AG686" s="2">
        <f>(Table2[[#This Row],[Close Price]]/Table2[[#This Row],[Current Month Low]])-1</f>
        <v>1.5320109659732406E-2</v>
      </c>
      <c r="AH686" s="2">
        <f>(Table2[[#This Row],[Current Month High]]/Table2[[#This Row],[Close Price]])-1</f>
        <v>2.7636594663278169E-2</v>
      </c>
      <c r="AI686">
        <v>24.523506988564101</v>
      </c>
      <c r="AJ686">
        <v>22.490272373540801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-0.11</v>
      </c>
      <c r="AM686" t="s">
        <v>10295</v>
      </c>
      <c r="AN686">
        <v>-3.24</v>
      </c>
      <c r="AO686" t="s">
        <v>10295</v>
      </c>
      <c r="AP686">
        <v>-5.2739106005102003E-2</v>
      </c>
      <c r="AQ686">
        <f>(Table2[[#This Row],[Sharpe Ratio]]-AVERAGE(Table2[Sharpe Ratio]))/_xlfn.STDEV.P(Table2[Sharpe Ratio])</f>
        <v>-1.256712543709861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561</v>
      </c>
      <c r="AT686">
        <f>_xlfn.RANK.AVG(Table2[[#This Row],[6M Return vs Nifty Z-Score]],Table2[6M Return vs Nifty Z-Score])</f>
        <v>686</v>
      </c>
      <c r="AU686">
        <f>_xlfn.RANK.AVG(Table2[[#This Row],[Sharpe Ratio Z-Score]],Table2[Sharpe Ratio Z-Score])</f>
        <v>655</v>
      </c>
      <c r="AV686">
        <f>(Table2[[#This Row],[Rank 1Y]]+Table2[[#This Row],[Rank 6M]]+Table2[[#This Row],[Rank Sharpe]])/3</f>
        <v>634</v>
      </c>
    </row>
    <row r="687" spans="1:48" x14ac:dyDescent="0.3">
      <c r="A687" t="s">
        <v>1592</v>
      </c>
      <c r="B687" t="s">
        <v>1593</v>
      </c>
      <c r="C687" t="s">
        <v>10252</v>
      </c>
      <c r="D687" t="s">
        <v>24</v>
      </c>
      <c r="E687">
        <v>5698.9979597250003</v>
      </c>
      <c r="F687">
        <v>337.05</v>
      </c>
      <c r="G687">
        <v>-14.054969878838699</v>
      </c>
      <c r="H687">
        <f>(Table2[[#This Row],[1Y Return vs Nifty]]-AVERAGE(Table2[1Y Return vs Nifty]))/_xlfn.STDEV.P(Table2[1Y Return vs Nifty])</f>
        <v>-0.72420707486406966</v>
      </c>
      <c r="I687">
        <v>-16.5504453191229</v>
      </c>
      <c r="J687">
        <f>(Table2[[#This Row],[1M Return vs Nifty]]-AVERAGE(Table2[1M Return vs Nifty]))/_xlfn.STDEV.P(Table2[1M Return vs Nifty])</f>
        <v>-1.8366002933901313</v>
      </c>
      <c r="K687">
        <v>-28.178126118882101</v>
      </c>
      <c r="L687">
        <f>(Table2[[#This Row],[6M Return vs Nifty]]-AVERAGE(Table2[6M Return vs Nifty]))/_xlfn.STDEV.P(Table2[6M Return vs Nifty])</f>
        <v>-1.157961757322421</v>
      </c>
      <c r="M687">
        <v>-10.1455767168981</v>
      </c>
      <c r="N687">
        <f>(Table2[[#This Row],[1W Return vs Nifty]]-AVERAGE(Table2[1W Return vs Nifty]))/_xlfn.STDEV.P(Table2[1W Return vs Nifty])</f>
        <v>-2.4196161651440846</v>
      </c>
      <c r="O687">
        <v>352.3</v>
      </c>
      <c r="P687">
        <v>355.91675959314802</v>
      </c>
      <c r="Q687">
        <v>352.86505998825498</v>
      </c>
      <c r="R687">
        <v>33.303921612330697</v>
      </c>
      <c r="S687" s="2">
        <f>(Table2[[#This Row],[Close Price]]-Table2[[#This Row],[20D EMA]])/Table2[[#This Row],[20D EMA]]</f>
        <v>-4.328697133125177E-2</v>
      </c>
      <c r="T687" s="2">
        <f>(Table2[[#This Row],[Close Price]]-Table2[[#This Row],[50D EMA]])/Table2[[#This Row],[50D EMA]]</f>
        <v>-5.3008910326995513E-2</v>
      </c>
      <c r="U687" s="2">
        <f>(Table2[[#This Row],[Close Price]]-Table2[[#This Row],[200D EMA]])/Table2[[#This Row],[200D EMA]]</f>
        <v>-4.4819002450345674E-2</v>
      </c>
      <c r="V687">
        <v>1.0407264528119999</v>
      </c>
      <c r="W687">
        <v>332.8</v>
      </c>
      <c r="X687">
        <v>339</v>
      </c>
      <c r="Y687">
        <v>327.10000000000002</v>
      </c>
      <c r="Z687">
        <v>368.15</v>
      </c>
      <c r="AA687">
        <v>330</v>
      </c>
      <c r="AB687">
        <v>338.2</v>
      </c>
      <c r="AC687" s="2">
        <f>(Table2[[#This Row],[Close Price]]/Table2[[#This Row],[Day Low]])-1</f>
        <v>1.2770432692307709E-2</v>
      </c>
      <c r="AD687" s="2">
        <f>(Table2[[#This Row],[Day High]]/Table2[[#This Row],[Close Price]])-1</f>
        <v>5.7854917668000994E-3</v>
      </c>
      <c r="AE687" s="2">
        <f>(Table2[[#This Row],[Close Price]]/Table2[[#This Row],[Current Week Low]])-1</f>
        <v>3.0418832161418496E-2</v>
      </c>
      <c r="AF687" s="2">
        <f>(Table2[[#This Row],[Current Week High]]/Table2[[#This Row],[Close Price]])-1</f>
        <v>9.2271176383325715E-2</v>
      </c>
      <c r="AG687" s="2">
        <f>(Table2[[#This Row],[Close Price]]/Table2[[#This Row],[Current Month Low]])-1</f>
        <v>2.1363636363636473E-2</v>
      </c>
      <c r="AH687" s="2">
        <f>(Table2[[#This Row],[Current Month High]]/Table2[[#This Row],[Close Price]])-1</f>
        <v>3.4119566829846626E-3</v>
      </c>
      <c r="AI687">
        <v>25.278148642634601</v>
      </c>
      <c r="AJ687">
        <v>18.909860645616501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</v>
      </c>
      <c r="AM687" t="s">
        <v>10295</v>
      </c>
      <c r="AN687">
        <v>-6.35</v>
      </c>
      <c r="AO687" t="s">
        <v>10295</v>
      </c>
      <c r="AP687">
        <v>-4.9232965114743003E-2</v>
      </c>
      <c r="AQ687">
        <f>(Table2[[#This Row],[Sharpe Ratio]]-AVERAGE(Table2[Sharpe Ratio]))/_xlfn.STDEV.P(Table2[Sharpe Ratio])</f>
        <v>-1.2161783178337011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585</v>
      </c>
      <c r="AT687">
        <f>_xlfn.RANK.AVG(Table2[[#This Row],[6M Return vs Nifty Z-Score]],Table2[6M Return vs Nifty Z-Score])</f>
        <v>671</v>
      </c>
      <c r="AU687">
        <f>_xlfn.RANK.AVG(Table2[[#This Row],[Sharpe Ratio Z-Score]],Table2[Sharpe Ratio Z-Score])</f>
        <v>646</v>
      </c>
      <c r="AV687">
        <f>(Table2[[#This Row],[Rank 1Y]]+Table2[[#This Row],[Rank 6M]]+Table2[[#This Row],[Rank Sharpe]])/3</f>
        <v>634</v>
      </c>
    </row>
    <row r="688" spans="1:48" x14ac:dyDescent="0.3">
      <c r="A688" t="s">
        <v>2004</v>
      </c>
      <c r="B688" t="s">
        <v>2005</v>
      </c>
      <c r="C688" t="s">
        <v>10263</v>
      </c>
      <c r="D688" t="s">
        <v>1128</v>
      </c>
      <c r="E688">
        <v>3195.5006589999998</v>
      </c>
      <c r="F688">
        <v>442</v>
      </c>
      <c r="G688">
        <v>-57.004946346582102</v>
      </c>
      <c r="H688">
        <f>(Table2[[#This Row],[1Y Return vs Nifty]]-AVERAGE(Table2[1Y Return vs Nifty]))/_xlfn.STDEV.P(Table2[1Y Return vs Nifty])</f>
        <v>-1.3271214633214845</v>
      </c>
      <c r="I688">
        <v>-3.3313293080730499</v>
      </c>
      <c r="J688">
        <f>(Table2[[#This Row],[1M Return vs Nifty]]-AVERAGE(Table2[1M Return vs Nifty]))/_xlfn.STDEV.P(Table2[1M Return vs Nifty])</f>
        <v>-0.52985372944761733</v>
      </c>
      <c r="K688">
        <v>-20.380638425790998</v>
      </c>
      <c r="L688">
        <f>(Table2[[#This Row],[6M Return vs Nifty]]-AVERAGE(Table2[6M Return vs Nifty]))/_xlfn.STDEV.P(Table2[6M Return vs Nifty])</f>
        <v>-0.89018905498906076</v>
      </c>
      <c r="M688">
        <v>-2.2420874363753001</v>
      </c>
      <c r="N688">
        <f>(Table2[[#This Row],[1W Return vs Nifty]]-AVERAGE(Table2[1W Return vs Nifty]))/_xlfn.STDEV.P(Table2[1W Return vs Nifty])</f>
        <v>-0.7309633713437057</v>
      </c>
      <c r="O688">
        <v>442.9</v>
      </c>
      <c r="P688">
        <v>426.48037030125101</v>
      </c>
      <c r="Q688">
        <v>432.71885865768297</v>
      </c>
      <c r="R688">
        <v>46.113904548249003</v>
      </c>
      <c r="S688" s="2">
        <f>(Table2[[#This Row],[Close Price]]-Table2[[#This Row],[20D EMA]])/Table2[[#This Row],[20D EMA]]</f>
        <v>-2.0320614134115541E-3</v>
      </c>
      <c r="T688" s="2">
        <f>(Table2[[#This Row],[Close Price]]-Table2[[#This Row],[50D EMA]])/Table2[[#This Row],[50D EMA]]</f>
        <v>3.639002115803467E-2</v>
      </c>
      <c r="U688" s="2">
        <f>(Table2[[#This Row],[Close Price]]-Table2[[#This Row],[200D EMA]])/Table2[[#This Row],[200D EMA]]</f>
        <v>2.1448432756334273E-2</v>
      </c>
      <c r="V688">
        <v>0.69024449141900501</v>
      </c>
      <c r="W688">
        <v>435.05</v>
      </c>
      <c r="X688">
        <v>444.1</v>
      </c>
      <c r="Y688">
        <v>439.35</v>
      </c>
      <c r="Z688">
        <v>462</v>
      </c>
      <c r="AA688">
        <v>439.35</v>
      </c>
      <c r="AB688">
        <v>453.8</v>
      </c>
      <c r="AC688" s="2">
        <f>(Table2[[#This Row],[Close Price]]/Table2[[#This Row],[Day Low]])-1</f>
        <v>1.5975175267210595E-2</v>
      </c>
      <c r="AD688" s="2">
        <f>(Table2[[#This Row],[Day High]]/Table2[[#This Row],[Close Price]])-1</f>
        <v>4.7511312217194401E-3</v>
      </c>
      <c r="AE688" s="2">
        <f>(Table2[[#This Row],[Close Price]]/Table2[[#This Row],[Current Week Low]])-1</f>
        <v>6.031637646523258E-3</v>
      </c>
      <c r="AF688" s="2">
        <f>(Table2[[#This Row],[Current Week High]]/Table2[[#This Row],[Close Price]])-1</f>
        <v>4.5248868778280604E-2</v>
      </c>
      <c r="AG688" s="2">
        <f>(Table2[[#This Row],[Close Price]]/Table2[[#This Row],[Current Month Low]])-1</f>
        <v>6.031637646523258E-3</v>
      </c>
      <c r="AH688" s="2">
        <f>(Table2[[#This Row],[Current Month High]]/Table2[[#This Row],[Close Price]])-1</f>
        <v>2.6696832579185648E-2</v>
      </c>
      <c r="AI688">
        <v>50.248868778280503</v>
      </c>
      <c r="AJ688">
        <v>40.317460317460302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</v>
      </c>
      <c r="AM688" t="s">
        <v>10296</v>
      </c>
      <c r="AN688">
        <v>-1.31</v>
      </c>
      <c r="AO688" t="s">
        <v>10295</v>
      </c>
      <c r="AP688">
        <v>-8.7479590259159998E-3</v>
      </c>
      <c r="AQ688">
        <f>(Table2[[#This Row],[Sharpe Ratio]]-AVERAGE(Table2[Sharpe Ratio]))/_xlfn.STDEV.P(Table2[Sharpe Ratio])</f>
        <v>-0.74813426805959382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723</v>
      </c>
      <c r="AT688">
        <f>_xlfn.RANK.AVG(Table2[[#This Row],[6M Return vs Nifty Z-Score]],Table2[6M Return vs Nifty Z-Score])</f>
        <v>611</v>
      </c>
      <c r="AU688">
        <f>_xlfn.RANK.AVG(Table2[[#This Row],[Sharpe Ratio Z-Score]],Table2[Sharpe Ratio Z-Score])</f>
        <v>571</v>
      </c>
      <c r="AV688">
        <f>(Table2[[#This Row],[Rank 1Y]]+Table2[[#This Row],[Rank 6M]]+Table2[[#This Row],[Rank Sharpe]])/3</f>
        <v>635</v>
      </c>
    </row>
    <row r="689" spans="1:48" x14ac:dyDescent="0.3">
      <c r="A689" t="s">
        <v>1586</v>
      </c>
      <c r="B689" t="s">
        <v>1587</v>
      </c>
      <c r="C689" t="s">
        <v>10265</v>
      </c>
      <c r="D689" t="s">
        <v>289</v>
      </c>
      <c r="E689">
        <v>5768.3283948500002</v>
      </c>
      <c r="F689">
        <v>171.5</v>
      </c>
      <c r="G689">
        <v>-25.8606811302399</v>
      </c>
      <c r="H689">
        <f>(Table2[[#This Row],[1Y Return vs Nifty]]-AVERAGE(Table2[1Y Return vs Nifty]))/_xlfn.STDEV.P(Table2[1Y Return vs Nifty])</f>
        <v>-0.88993087182095654</v>
      </c>
      <c r="I689">
        <v>3.93602412245489</v>
      </c>
      <c r="J689">
        <f>(Table2[[#This Row],[1M Return vs Nifty]]-AVERAGE(Table2[1M Return vs Nifty]))/_xlfn.STDEV.P(Table2[1M Return vs Nifty])</f>
        <v>0.18854446876473172</v>
      </c>
      <c r="K689">
        <v>-16.7928260901712</v>
      </c>
      <c r="L689">
        <f>(Table2[[#This Row],[6M Return vs Nifty]]-AVERAGE(Table2[6M Return vs Nifty]))/_xlfn.STDEV.P(Table2[6M Return vs Nifty])</f>
        <v>-0.7669803700397898</v>
      </c>
      <c r="M689">
        <v>6.4396473553864899</v>
      </c>
      <c r="N689">
        <f>(Table2[[#This Row],[1W Return vs Nifty]]-AVERAGE(Table2[1W Return vs Nifty]))/_xlfn.STDEV.P(Table2[1W Return vs Nifty])</f>
        <v>1.1239686961004016</v>
      </c>
      <c r="O689">
        <v>166.77</v>
      </c>
      <c r="P689">
        <v>166.57165586983001</v>
      </c>
      <c r="Q689">
        <v>166.105779505806</v>
      </c>
      <c r="R689">
        <v>61.503545272051902</v>
      </c>
      <c r="S689" s="2">
        <f>(Table2[[#This Row],[Close Price]]-Table2[[#This Row],[20D EMA]])/Table2[[#This Row],[20D EMA]]</f>
        <v>2.8362415302512378E-2</v>
      </c>
      <c r="T689" s="2">
        <f>(Table2[[#This Row],[Close Price]]-Table2[[#This Row],[50D EMA]])/Table2[[#This Row],[50D EMA]]</f>
        <v>2.9586931248503166E-2</v>
      </c>
      <c r="U689" s="2">
        <f>(Table2[[#This Row],[Close Price]]-Table2[[#This Row],[200D EMA]])/Table2[[#This Row],[200D EMA]]</f>
        <v>3.2474610517724066E-2</v>
      </c>
      <c r="V689">
        <v>1.05502475538726</v>
      </c>
      <c r="W689">
        <v>166.22</v>
      </c>
      <c r="X689">
        <v>170.89</v>
      </c>
      <c r="Y689">
        <v>165.61</v>
      </c>
      <c r="Z689">
        <v>179.8</v>
      </c>
      <c r="AA689">
        <v>170.6</v>
      </c>
      <c r="AB689">
        <v>176.01</v>
      </c>
      <c r="AC689" s="2">
        <f>(Table2[[#This Row],[Close Price]]/Table2[[#This Row],[Day Low]])-1</f>
        <v>3.1765130549873621E-2</v>
      </c>
      <c r="AD689" s="2">
        <f>(Table2[[#This Row],[Day High]]/Table2[[#This Row],[Close Price]])-1</f>
        <v>-3.5568513119533796E-3</v>
      </c>
      <c r="AE689" s="2">
        <f>(Table2[[#This Row],[Close Price]]/Table2[[#This Row],[Current Week Low]])-1</f>
        <v>3.5565485176015876E-2</v>
      </c>
      <c r="AF689" s="2">
        <f>(Table2[[#This Row],[Current Week High]]/Table2[[#This Row],[Close Price]])-1</f>
        <v>4.8396501457726115E-2</v>
      </c>
      <c r="AG689" s="2">
        <f>(Table2[[#This Row],[Close Price]]/Table2[[#This Row],[Current Month Low]])-1</f>
        <v>5.2754982415006424E-3</v>
      </c>
      <c r="AH689" s="2">
        <f>(Table2[[#This Row],[Current Month High]]/Table2[[#This Row],[Close Price]])-1</f>
        <v>2.62973760932943E-2</v>
      </c>
      <c r="AI689">
        <v>28.046647230320598</v>
      </c>
      <c r="AJ689">
        <v>31.872356785851501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-0.08</v>
      </c>
      <c r="AM689" t="s">
        <v>10295</v>
      </c>
      <c r="AN689">
        <v>-0.31</v>
      </c>
      <c r="AO689" t="s">
        <v>10295</v>
      </c>
      <c r="AP689">
        <v>-7.3770531166907002E-2</v>
      </c>
      <c r="AQ689">
        <f>(Table2[[#This Row],[Sharpe Ratio]]-AVERAGE(Table2[Sharpe Ratio]))/_xlfn.STDEV.P(Table2[Sharpe Ratio])</f>
        <v>-1.4998552366775895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-1.8442533136732024</v>
      </c>
      <c r="AS689">
        <f>_xlfn.RANK.AVG(Table2[[#This Row],[1Y Return vs Nifty Z-Score]],Table2[1Y Return vs Nifty Z-Score])</f>
        <v>642</v>
      </c>
      <c r="AT689">
        <f>_xlfn.RANK.AVG(Table2[[#This Row],[6M Return vs Nifty Z-Score]],Table2[6M Return vs Nifty Z-Score])</f>
        <v>575</v>
      </c>
      <c r="AU689">
        <f>_xlfn.RANK.AVG(Table2[[#This Row],[Sharpe Ratio Z-Score]],Table2[Sharpe Ratio Z-Score])</f>
        <v>689</v>
      </c>
      <c r="AV689">
        <f>(Table2[[#This Row],[Rank 1Y]]+Table2[[#This Row],[Rank 6M]]+Table2[[#This Row],[Rank Sharpe]])/3</f>
        <v>635.33333333333337</v>
      </c>
    </row>
    <row r="690" spans="1:48" x14ac:dyDescent="0.3">
      <c r="A690" t="s">
        <v>1798</v>
      </c>
      <c r="B690" t="s">
        <v>1799</v>
      </c>
      <c r="C690" t="s">
        <v>10254</v>
      </c>
      <c r="D690" t="s">
        <v>270</v>
      </c>
      <c r="E690">
        <v>4170.1856688899998</v>
      </c>
      <c r="F690">
        <v>494.1</v>
      </c>
      <c r="G690">
        <v>-31.052126741117199</v>
      </c>
      <c r="H690">
        <f>(Table2[[#This Row],[1Y Return vs Nifty]]-AVERAGE(Table2[1Y Return vs Nifty]))/_xlfn.STDEV.P(Table2[1Y Return vs Nifty])</f>
        <v>-0.96280628440803273</v>
      </c>
      <c r="I690">
        <v>-4.6820789567685699</v>
      </c>
      <c r="J690">
        <f>(Table2[[#This Row],[1M Return vs Nifty]]-AVERAGE(Table2[1M Return vs Nifty]))/_xlfn.STDEV.P(Table2[1M Return vs Nifty])</f>
        <v>-0.66337910744596396</v>
      </c>
      <c r="K690">
        <v>-38.8442352215638</v>
      </c>
      <c r="L690">
        <f>(Table2[[#This Row],[6M Return vs Nifty]]-AVERAGE(Table2[6M Return vs Nifty]))/_xlfn.STDEV.P(Table2[6M Return vs Nifty])</f>
        <v>-1.5242454848797147</v>
      </c>
      <c r="M690">
        <v>-2.3970317301908501</v>
      </c>
      <c r="N690">
        <f>(Table2[[#This Row],[1W Return vs Nifty]]-AVERAGE(Table2[1W Return vs Nifty]))/_xlfn.STDEV.P(Table2[1W Return vs Nifty])</f>
        <v>-0.76406863730260988</v>
      </c>
      <c r="O690">
        <v>495.96</v>
      </c>
      <c r="P690">
        <v>503.597172901119</v>
      </c>
      <c r="Q690">
        <v>508.970909139127</v>
      </c>
      <c r="R690">
        <v>47.098011578370397</v>
      </c>
      <c r="S690" s="2">
        <f>(Table2[[#This Row],[Close Price]]-Table2[[#This Row],[20D EMA]])/Table2[[#This Row],[20D EMA]]</f>
        <v>-3.7503024437453764E-3</v>
      </c>
      <c r="T690" s="2">
        <f>(Table2[[#This Row],[Close Price]]-Table2[[#This Row],[50D EMA]])/Table2[[#This Row],[50D EMA]]</f>
        <v>-1.8858670008824168E-2</v>
      </c>
      <c r="U690" s="2">
        <f>(Table2[[#This Row],[Close Price]]-Table2[[#This Row],[200D EMA]])/Table2[[#This Row],[200D EMA]]</f>
        <v>-2.9217601383701129E-2</v>
      </c>
      <c r="V690">
        <v>0.55690152821236705</v>
      </c>
      <c r="W690">
        <v>489.5</v>
      </c>
      <c r="X690">
        <v>494.85</v>
      </c>
      <c r="Y690">
        <v>493.05</v>
      </c>
      <c r="Z690">
        <v>500.95</v>
      </c>
      <c r="AA690">
        <v>493.05</v>
      </c>
      <c r="AB690">
        <v>498.3</v>
      </c>
      <c r="AC690" s="2">
        <f>(Table2[[#This Row],[Close Price]]/Table2[[#This Row],[Day Low]])-1</f>
        <v>9.3973442288048936E-3</v>
      </c>
      <c r="AD690" s="2">
        <f>(Table2[[#This Row],[Day High]]/Table2[[#This Row],[Close Price]])-1</f>
        <v>1.5179113539769418E-3</v>
      </c>
      <c r="AE690" s="2">
        <f>(Table2[[#This Row],[Close Price]]/Table2[[#This Row],[Current Week Low]])-1</f>
        <v>2.1296014602980584E-3</v>
      </c>
      <c r="AF690" s="2">
        <f>(Table2[[#This Row],[Current Week High]]/Table2[[#This Row],[Close Price]])-1</f>
        <v>1.3863590366322454E-2</v>
      </c>
      <c r="AG690" s="2">
        <f>(Table2[[#This Row],[Close Price]]/Table2[[#This Row],[Current Month Low]])-1</f>
        <v>2.1296014602980584E-3</v>
      </c>
      <c r="AH690" s="2">
        <f>(Table2[[#This Row],[Current Month High]]/Table2[[#This Row],[Close Price]])-1</f>
        <v>8.5003035822708295E-3</v>
      </c>
      <c r="AI690">
        <v>41.469338190649601</v>
      </c>
      <c r="AJ690">
        <v>10.5369127516778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-0.13</v>
      </c>
      <c r="AM690" t="s">
        <v>10295</v>
      </c>
      <c r="AN690">
        <v>-0.92</v>
      </c>
      <c r="AO690" t="s">
        <v>10295</v>
      </c>
      <c r="AQ690">
        <f>(Table2[[#This Row],[Sharpe Ratio]]-AVERAGE(Table2[Sharpe Ratio]))/_xlfn.STDEV.P(Table2[Sharpe Ratio])</f>
        <v>-0.64699978481994191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658</v>
      </c>
      <c r="AT690">
        <f>_xlfn.RANK.AVG(Table2[[#This Row],[6M Return vs Nifty Z-Score]],Table2[6M Return vs Nifty Z-Score])</f>
        <v>718</v>
      </c>
      <c r="AU690">
        <f>_xlfn.RANK.AVG(Table2[[#This Row],[Sharpe Ratio Z-Score]],Table2[Sharpe Ratio Z-Score])</f>
        <v>534.5</v>
      </c>
      <c r="AV690">
        <f>(Table2[[#This Row],[Rank 1Y]]+Table2[[#This Row],[Rank 6M]]+Table2[[#This Row],[Rank Sharpe]])/3</f>
        <v>636.83333333333337</v>
      </c>
    </row>
    <row r="691" spans="1:48" x14ac:dyDescent="0.3">
      <c r="A691" t="s">
        <v>2317</v>
      </c>
      <c r="B691" t="s">
        <v>2318</v>
      </c>
      <c r="C691" t="s">
        <v>10256</v>
      </c>
      <c r="D691" t="s">
        <v>257</v>
      </c>
      <c r="E691">
        <v>2281.44023844</v>
      </c>
      <c r="F691">
        <v>509.7</v>
      </c>
      <c r="G691">
        <v>-52.631801792245199</v>
      </c>
      <c r="H691">
        <f>(Table2[[#This Row],[1Y Return vs Nifty]]-AVERAGE(Table2[1Y Return vs Nifty]))/_xlfn.STDEV.P(Table2[1Y Return vs Nifty])</f>
        <v>-1.2657330298122347</v>
      </c>
      <c r="I691">
        <v>-9.6281711790991995</v>
      </c>
      <c r="J691">
        <f>(Table2[[#This Row],[1M Return vs Nifty]]-AVERAGE(Table2[1M Return vs Nifty]))/_xlfn.STDEV.P(Table2[1M Return vs Nifty])</f>
        <v>-1.1523141475099656</v>
      </c>
      <c r="K691">
        <v>-26.565963158197601</v>
      </c>
      <c r="L691">
        <f>(Table2[[#This Row],[6M Return vs Nifty]]-AVERAGE(Table2[6M Return vs Nifty]))/_xlfn.STDEV.P(Table2[6M Return vs Nifty])</f>
        <v>-1.1025986391520983</v>
      </c>
      <c r="M691">
        <v>-2.4176095151980701</v>
      </c>
      <c r="N691">
        <f>(Table2[[#This Row],[1W Return vs Nifty]]-AVERAGE(Table2[1W Return vs Nifty]))/_xlfn.STDEV.P(Table2[1W Return vs Nifty])</f>
        <v>-0.76846526933553994</v>
      </c>
      <c r="O691">
        <v>504.53</v>
      </c>
      <c r="P691">
        <v>513.796612553964</v>
      </c>
      <c r="Q691">
        <v>539.73675320213295</v>
      </c>
      <c r="R691">
        <v>62.920852492673099</v>
      </c>
      <c r="S691" s="2">
        <f>(Table2[[#This Row],[Close Price]]-Table2[[#This Row],[20D EMA]])/Table2[[#This Row],[20D EMA]]</f>
        <v>1.0247160723842024E-2</v>
      </c>
      <c r="T691" s="2">
        <f>(Table2[[#This Row],[Close Price]]-Table2[[#This Row],[50D EMA]])/Table2[[#This Row],[50D EMA]]</f>
        <v>-7.9732183005269252E-3</v>
      </c>
      <c r="U691" s="2">
        <f>(Table2[[#This Row],[Close Price]]-Table2[[#This Row],[200D EMA]])/Table2[[#This Row],[200D EMA]]</f>
        <v>-5.565074644987926E-2</v>
      </c>
      <c r="V691">
        <v>1.2980074693133199</v>
      </c>
      <c r="W691">
        <v>504.75</v>
      </c>
      <c r="X691">
        <v>516</v>
      </c>
      <c r="Y691">
        <v>490.85</v>
      </c>
      <c r="Z691">
        <v>521.95000000000005</v>
      </c>
      <c r="AA691">
        <v>499</v>
      </c>
      <c r="AB691">
        <v>521.95000000000005</v>
      </c>
      <c r="AC691" s="2">
        <f>(Table2[[#This Row],[Close Price]]/Table2[[#This Row],[Day Low]])-1</f>
        <v>9.8068350668647497E-3</v>
      </c>
      <c r="AD691" s="2">
        <f>(Table2[[#This Row],[Day High]]/Table2[[#This Row],[Close Price]])-1</f>
        <v>1.2360211889346662E-2</v>
      </c>
      <c r="AE691" s="2">
        <f>(Table2[[#This Row],[Close Price]]/Table2[[#This Row],[Current Week Low]])-1</f>
        <v>3.8402770703880984E-2</v>
      </c>
      <c r="AF691" s="2">
        <f>(Table2[[#This Row],[Current Week High]]/Table2[[#This Row],[Close Price]])-1</f>
        <v>2.4033745340396484E-2</v>
      </c>
      <c r="AG691" s="2">
        <f>(Table2[[#This Row],[Close Price]]/Table2[[#This Row],[Current Month Low]])-1</f>
        <v>2.1442885771542963E-2</v>
      </c>
      <c r="AH691" s="2">
        <f>(Table2[[#This Row],[Current Month High]]/Table2[[#This Row],[Close Price]])-1</f>
        <v>2.4033745340396484E-2</v>
      </c>
      <c r="AI691">
        <v>41.779478124386799</v>
      </c>
      <c r="AJ691">
        <v>12.2687224669603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-0.15</v>
      </c>
      <c r="AM691" t="s">
        <v>10295</v>
      </c>
      <c r="AN691">
        <v>0.76</v>
      </c>
      <c r="AO691" t="s">
        <v>10296</v>
      </c>
      <c r="AQ691">
        <f>(Table2[[#This Row],[Sharpe Ratio]]-AVERAGE(Table2[Sharpe Ratio]))/_xlfn.STDEV.P(Table2[Sharpe Ratio])</f>
        <v>-0.64699978481994191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720</v>
      </c>
      <c r="AT691">
        <f>_xlfn.RANK.AVG(Table2[[#This Row],[6M Return vs Nifty Z-Score]],Table2[6M Return vs Nifty Z-Score])</f>
        <v>658</v>
      </c>
      <c r="AU691">
        <f>_xlfn.RANK.AVG(Table2[[#This Row],[Sharpe Ratio Z-Score]],Table2[Sharpe Ratio Z-Score])</f>
        <v>534.5</v>
      </c>
      <c r="AV691">
        <f>(Table2[[#This Row],[Rank 1Y]]+Table2[[#This Row],[Rank 6M]]+Table2[[#This Row],[Rank Sharpe]])/3</f>
        <v>637.5</v>
      </c>
    </row>
    <row r="692" spans="1:48" x14ac:dyDescent="0.3">
      <c r="A692" t="s">
        <v>2118</v>
      </c>
      <c r="B692" t="s">
        <v>2119</v>
      </c>
      <c r="C692" t="s">
        <v>10254</v>
      </c>
      <c r="D692" t="s">
        <v>396</v>
      </c>
      <c r="E692">
        <v>2797.18143616</v>
      </c>
      <c r="F692">
        <v>1985.6</v>
      </c>
      <c r="G692">
        <v>-26.117163046457598</v>
      </c>
      <c r="H692">
        <f>(Table2[[#This Row],[1Y Return vs Nifty]]-AVERAGE(Table2[1Y Return vs Nifty]))/_xlfn.STDEV.P(Table2[1Y Return vs Nifty])</f>
        <v>-0.89353126116652259</v>
      </c>
      <c r="I692">
        <v>0.107488740547645</v>
      </c>
      <c r="J692">
        <f>(Table2[[#This Row],[1M Return vs Nifty]]-AVERAGE(Table2[1M Return vs Nifty]))/_xlfn.STDEV.P(Table2[1M Return vs Nifty])</f>
        <v>-0.1899169541517243</v>
      </c>
      <c r="K692">
        <v>-15.2081564551002</v>
      </c>
      <c r="L692">
        <f>(Table2[[#This Row],[6M Return vs Nifty]]-AVERAGE(Table2[6M Return vs Nifty]))/_xlfn.STDEV.P(Table2[6M Return vs Nifty])</f>
        <v>-0.71256139726416667</v>
      </c>
      <c r="M692">
        <v>1.3148910092997299</v>
      </c>
      <c r="N692">
        <f>(Table2[[#This Row],[1W Return vs Nifty]]-AVERAGE(Table2[1W Return vs Nifty]))/_xlfn.STDEV.P(Table2[1W Return vs Nifty])</f>
        <v>2.9017616367528351E-2</v>
      </c>
      <c r="O692">
        <v>1924.87</v>
      </c>
      <c r="P692">
        <v>1891.5181320955701</v>
      </c>
      <c r="Q692">
        <v>1863.2178657071399</v>
      </c>
      <c r="R692">
        <v>65.323317779579497</v>
      </c>
      <c r="S692" s="2">
        <f>(Table2[[#This Row],[Close Price]]-Table2[[#This Row],[20D EMA]])/Table2[[#This Row],[20D EMA]]</f>
        <v>3.1550182609734696E-2</v>
      </c>
      <c r="T692" s="2">
        <f>(Table2[[#This Row],[Close Price]]-Table2[[#This Row],[50D EMA]])/Table2[[#This Row],[50D EMA]]</f>
        <v>4.9738813658740166E-2</v>
      </c>
      <c r="U692" s="2">
        <f>(Table2[[#This Row],[Close Price]]-Table2[[#This Row],[200D EMA]])/Table2[[#This Row],[200D EMA]]</f>
        <v>6.5683212116696157E-2</v>
      </c>
      <c r="V692">
        <v>1.40251323914771</v>
      </c>
      <c r="W692">
        <v>1932</v>
      </c>
      <c r="X692">
        <v>1994.9</v>
      </c>
      <c r="Y692">
        <v>1920.1</v>
      </c>
      <c r="Z692">
        <v>2046.9</v>
      </c>
      <c r="AA692">
        <v>1975.05</v>
      </c>
      <c r="AB692">
        <v>2035</v>
      </c>
      <c r="AC692" s="2">
        <f>(Table2[[#This Row],[Close Price]]/Table2[[#This Row],[Day Low]])-1</f>
        <v>2.7743271221531973E-2</v>
      </c>
      <c r="AD692" s="2">
        <f>(Table2[[#This Row],[Day High]]/Table2[[#This Row],[Close Price]])-1</f>
        <v>4.6837228041902712E-3</v>
      </c>
      <c r="AE692" s="2">
        <f>(Table2[[#This Row],[Close Price]]/Table2[[#This Row],[Current Week Low]])-1</f>
        <v>3.411280662465499E-2</v>
      </c>
      <c r="AF692" s="2">
        <f>(Table2[[#This Row],[Current Week High]]/Table2[[#This Row],[Close Price]])-1</f>
        <v>3.0872280419016906E-2</v>
      </c>
      <c r="AG692" s="2">
        <f>(Table2[[#This Row],[Close Price]]/Table2[[#This Row],[Current Month Low]])-1</f>
        <v>5.3416369205843139E-3</v>
      </c>
      <c r="AH692" s="2">
        <f>(Table2[[#This Row],[Current Month High]]/Table2[[#This Row],[Close Price]])-1</f>
        <v>2.487912973408557E-2</v>
      </c>
      <c r="AI692">
        <v>16.584407735696999</v>
      </c>
      <c r="AJ692">
        <v>29.6930111038536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-0.02</v>
      </c>
      <c r="AM692" t="s">
        <v>10295</v>
      </c>
      <c r="AN692">
        <v>4.08</v>
      </c>
      <c r="AO692" t="s">
        <v>10296</v>
      </c>
      <c r="AP692">
        <v>-9.2098113300460999E-2</v>
      </c>
      <c r="AQ692">
        <f>(Table2[[#This Row],[Sharpe Ratio]]-AVERAGE(Table2[Sharpe Ratio]))/_xlfn.STDEV.P(Table2[Sharpe Ratio])</f>
        <v>-1.711739007808442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-3.4787310040233272</v>
      </c>
      <c r="AS692">
        <f>_xlfn.RANK.AVG(Table2[[#This Row],[1Y Return vs Nifty Z-Score]],Table2[1Y Return vs Nifty Z-Score])</f>
        <v>643</v>
      </c>
      <c r="AT692">
        <f>_xlfn.RANK.AVG(Table2[[#This Row],[6M Return vs Nifty Z-Score]],Table2[6M Return vs Nifty Z-Score])</f>
        <v>563</v>
      </c>
      <c r="AU692">
        <f>_xlfn.RANK.AVG(Table2[[#This Row],[Sharpe Ratio Z-Score]],Table2[Sharpe Ratio Z-Score])</f>
        <v>707</v>
      </c>
      <c r="AV692">
        <f>(Table2[[#This Row],[Rank 1Y]]+Table2[[#This Row],[Rank 6M]]+Table2[[#This Row],[Rank Sharpe]])/3</f>
        <v>637.66666666666663</v>
      </c>
    </row>
    <row r="693" spans="1:48" x14ac:dyDescent="0.3">
      <c r="A693" t="s">
        <v>502</v>
      </c>
      <c r="B693" t="s">
        <v>503</v>
      </c>
      <c r="C693" t="s">
        <v>10265</v>
      </c>
      <c r="D693" t="s">
        <v>377</v>
      </c>
      <c r="E693">
        <v>42067.805239845002</v>
      </c>
      <c r="F693">
        <v>560.45000000000005</v>
      </c>
      <c r="G693">
        <v>-37.1713543527014</v>
      </c>
      <c r="H693">
        <f>(Table2[[#This Row],[1Y Return vs Nifty]]-AVERAGE(Table2[1Y Return vs Nifty]))/_xlfn.STDEV.P(Table2[1Y Return vs Nifty])</f>
        <v>-1.048705525261886</v>
      </c>
      <c r="I693">
        <v>-3.18867445735204</v>
      </c>
      <c r="J693">
        <f>(Table2[[#This Row],[1M Return vs Nifty]]-AVERAGE(Table2[1M Return vs Nifty]))/_xlfn.STDEV.P(Table2[1M Return vs Nifty])</f>
        <v>-0.51575189874626104</v>
      </c>
      <c r="K693">
        <v>-9.5358413848838008</v>
      </c>
      <c r="L693">
        <f>(Table2[[#This Row],[6M Return vs Nifty]]-AVERAGE(Table2[6M Return vs Nifty]))/_xlfn.STDEV.P(Table2[6M Return vs Nifty])</f>
        <v>-0.51776902379445411</v>
      </c>
      <c r="M693">
        <v>5.3562059455806796</v>
      </c>
      <c r="N693">
        <f>(Table2[[#This Row],[1W Return vs Nifty]]-AVERAGE(Table2[1W Return vs Nifty]))/_xlfn.STDEV.P(Table2[1W Return vs Nifty])</f>
        <v>0.89248152649085633</v>
      </c>
      <c r="O693">
        <v>555.02</v>
      </c>
      <c r="P693">
        <v>545.19682436026199</v>
      </c>
      <c r="Q693">
        <v>548.89880280934403</v>
      </c>
      <c r="R693">
        <v>54.993414731756502</v>
      </c>
      <c r="S693" s="2">
        <f>(Table2[[#This Row],[Close Price]]-Table2[[#This Row],[20D EMA]])/Table2[[#This Row],[20D EMA]]</f>
        <v>9.783431227703622E-3</v>
      </c>
      <c r="T693" s="2">
        <f>(Table2[[#This Row],[Close Price]]-Table2[[#This Row],[50D EMA]])/Table2[[#This Row],[50D EMA]]</f>
        <v>2.7977374331987812E-2</v>
      </c>
      <c r="U693" s="2">
        <f>(Table2[[#This Row],[Close Price]]-Table2[[#This Row],[200D EMA]])/Table2[[#This Row],[200D EMA]]</f>
        <v>2.1044311139931993E-2</v>
      </c>
      <c r="V693">
        <v>0.58574897791007596</v>
      </c>
      <c r="W693">
        <v>549.45000000000005</v>
      </c>
      <c r="X693">
        <v>558.75</v>
      </c>
      <c r="Y693">
        <v>545.5</v>
      </c>
      <c r="Z693">
        <v>577</v>
      </c>
      <c r="AA693">
        <v>557.1</v>
      </c>
      <c r="AB693">
        <v>577</v>
      </c>
      <c r="AC693" s="2">
        <f>(Table2[[#This Row],[Close Price]]/Table2[[#This Row],[Day Low]])-1</f>
        <v>2.0020020020020013E-2</v>
      </c>
      <c r="AD693" s="2">
        <f>(Table2[[#This Row],[Day High]]/Table2[[#This Row],[Close Price]])-1</f>
        <v>-3.0332768311179814E-3</v>
      </c>
      <c r="AE693" s="2">
        <f>(Table2[[#This Row],[Close Price]]/Table2[[#This Row],[Current Week Low]])-1</f>
        <v>2.740604949587544E-2</v>
      </c>
      <c r="AF693" s="2">
        <f>(Table2[[#This Row],[Current Week High]]/Table2[[#This Row],[Close Price]])-1</f>
        <v>2.9529842091176706E-2</v>
      </c>
      <c r="AG693" s="2">
        <f>(Table2[[#This Row],[Close Price]]/Table2[[#This Row],[Current Month Low]])-1</f>
        <v>6.0132830730570408E-3</v>
      </c>
      <c r="AH693" s="2">
        <f>(Table2[[#This Row],[Current Month High]]/Table2[[#This Row],[Close Price]])-1</f>
        <v>2.9529842091176706E-2</v>
      </c>
      <c r="AI693">
        <v>14.0244446426978</v>
      </c>
      <c r="AJ693">
        <v>25.1563197856185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-0.02</v>
      </c>
      <c r="AM693" t="s">
        <v>10295</v>
      </c>
      <c r="AN693">
        <v>-0.81</v>
      </c>
      <c r="AO693" t="s">
        <v>10295</v>
      </c>
      <c r="AP693">
        <v>-0.13413497792933901</v>
      </c>
      <c r="AQ693">
        <f>(Table2[[#This Row],[Sharpe Ratio]]-AVERAGE(Table2[Sharpe Ratio]))/_xlfn.STDEV.P(Table2[Sharpe Ratio])</f>
        <v>-2.197723975120474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687</v>
      </c>
      <c r="AT693">
        <f>_xlfn.RANK.AVG(Table2[[#This Row],[6M Return vs Nifty Z-Score]],Table2[6M Return vs Nifty Z-Score])</f>
        <v>498</v>
      </c>
      <c r="AU693">
        <f>_xlfn.RANK.AVG(Table2[[#This Row],[Sharpe Ratio Z-Score]],Table2[Sharpe Ratio Z-Score])</f>
        <v>729</v>
      </c>
      <c r="AV693">
        <f>(Table2[[#This Row],[Rank 1Y]]+Table2[[#This Row],[Rank 6M]]+Table2[[#This Row],[Rank Sharpe]])/3</f>
        <v>638</v>
      </c>
    </row>
    <row r="694" spans="1:48" x14ac:dyDescent="0.3">
      <c r="A694" t="s">
        <v>1253</v>
      </c>
      <c r="B694" t="s">
        <v>1254</v>
      </c>
      <c r="C694" t="s">
        <v>10252</v>
      </c>
      <c r="D694" t="s">
        <v>24</v>
      </c>
      <c r="E694">
        <v>9125.0040346919995</v>
      </c>
      <c r="F694">
        <v>80.28</v>
      </c>
      <c r="G694">
        <v>-39.292053679259503</v>
      </c>
      <c r="H694">
        <f>(Table2[[#This Row],[1Y Return vs Nifty]]-AVERAGE(Table2[1Y Return vs Nifty]))/_xlfn.STDEV.P(Table2[1Y Return vs Nifty])</f>
        <v>-1.0784750441936155</v>
      </c>
      <c r="I694">
        <v>-20.697204910799901</v>
      </c>
      <c r="J694">
        <f>(Table2[[#This Row],[1M Return vs Nifty]]-AVERAGE(Table2[1M Return vs Nifty]))/_xlfn.STDEV.P(Table2[1M Return vs Nifty])</f>
        <v>-2.2465190688506116</v>
      </c>
      <c r="K694">
        <v>-37.743385009655</v>
      </c>
      <c r="L694">
        <f>(Table2[[#This Row],[6M Return vs Nifty]]-AVERAGE(Table2[6M Return vs Nifty]))/_xlfn.STDEV.P(Table2[6M Return vs Nifty])</f>
        <v>-1.4864413038781523</v>
      </c>
      <c r="M694">
        <v>-11.935259829946</v>
      </c>
      <c r="N694">
        <f>(Table2[[#This Row],[1W Return vs Nifty]]-AVERAGE(Table2[1W Return vs Nifty]))/_xlfn.STDEV.P(Table2[1W Return vs Nifty])</f>
        <v>-2.8019983360560423</v>
      </c>
      <c r="O694">
        <v>88.28</v>
      </c>
      <c r="P694">
        <v>92.475482757934003</v>
      </c>
      <c r="Q694">
        <v>94.322448484829707</v>
      </c>
      <c r="R694">
        <v>9.9345338487944197</v>
      </c>
      <c r="S694" s="2">
        <f>(Table2[[#This Row],[Close Price]]-Table2[[#This Row],[20D EMA]])/Table2[[#This Row],[20D EMA]]</f>
        <v>-9.0620752152242856E-2</v>
      </c>
      <c r="T694" s="2">
        <f>(Table2[[#This Row],[Close Price]]-Table2[[#This Row],[50D EMA]])/Table2[[#This Row],[50D EMA]]</f>
        <v>-0.13187801127632048</v>
      </c>
      <c r="U694" s="2">
        <f>(Table2[[#This Row],[Close Price]]-Table2[[#This Row],[200D EMA]])/Table2[[#This Row],[200D EMA]]</f>
        <v>-0.14887705642086055</v>
      </c>
      <c r="V694">
        <v>1.8421428263424</v>
      </c>
      <c r="W694">
        <v>80.05</v>
      </c>
      <c r="X694">
        <v>81.849999999999994</v>
      </c>
      <c r="Y694">
        <v>80.11</v>
      </c>
      <c r="Z694">
        <v>85.9</v>
      </c>
      <c r="AA694">
        <v>80.11</v>
      </c>
      <c r="AB694">
        <v>81.5</v>
      </c>
      <c r="AC694" s="2">
        <f>(Table2[[#This Row],[Close Price]]/Table2[[#This Row],[Day Low]])-1</f>
        <v>2.8732042473453845E-3</v>
      </c>
      <c r="AD694" s="2">
        <f>(Table2[[#This Row],[Day High]]/Table2[[#This Row],[Close Price]])-1</f>
        <v>1.9556552067762745E-2</v>
      </c>
      <c r="AE694" s="2">
        <f>(Table2[[#This Row],[Close Price]]/Table2[[#This Row],[Current Week Low]])-1</f>
        <v>2.1220821370615539E-3</v>
      </c>
      <c r="AF694" s="2">
        <f>(Table2[[#This Row],[Current Week High]]/Table2[[#This Row],[Close Price]])-1</f>
        <v>7.0004982561036488E-2</v>
      </c>
      <c r="AG694" s="2">
        <f>(Table2[[#This Row],[Close Price]]/Table2[[#This Row],[Current Month Low]])-1</f>
        <v>2.1220821370615539E-3</v>
      </c>
      <c r="AH694" s="2">
        <f>(Table2[[#This Row],[Current Month High]]/Table2[[#This Row],[Close Price]])-1</f>
        <v>1.519681116093663E-2</v>
      </c>
      <c r="AI694">
        <v>45.117090184354701</v>
      </c>
      <c r="AJ694">
        <v>0.212208213706155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-0.22</v>
      </c>
      <c r="AM694" t="s">
        <v>10295</v>
      </c>
      <c r="AN694">
        <v>-12.65</v>
      </c>
      <c r="AO694" t="s">
        <v>10295</v>
      </c>
      <c r="AP694">
        <v>1.93839694009E-3</v>
      </c>
      <c r="AQ694">
        <f>(Table2[[#This Row],[Sharpe Ratio]]-AVERAGE(Table2[Sharpe Ratio]))/_xlfn.STDEV.P(Table2[Sharpe Ratio])</f>
        <v>-0.62459012649066115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696</v>
      </c>
      <c r="AT694">
        <f>_xlfn.RANK.AVG(Table2[[#This Row],[6M Return vs Nifty Z-Score]],Table2[6M Return vs Nifty Z-Score])</f>
        <v>713</v>
      </c>
      <c r="AU694">
        <f>_xlfn.RANK.AVG(Table2[[#This Row],[Sharpe Ratio Z-Score]],Table2[Sharpe Ratio Z-Score])</f>
        <v>508</v>
      </c>
      <c r="AV694">
        <f>(Table2[[#This Row],[Rank 1Y]]+Table2[[#This Row],[Rank 6M]]+Table2[[#This Row],[Rank Sharpe]])/3</f>
        <v>639</v>
      </c>
    </row>
    <row r="695" spans="1:48" x14ac:dyDescent="0.3">
      <c r="A695" t="s">
        <v>1447</v>
      </c>
      <c r="B695" t="s">
        <v>1448</v>
      </c>
      <c r="C695" t="s">
        <v>10262</v>
      </c>
      <c r="D695" t="s">
        <v>413</v>
      </c>
      <c r="E695">
        <v>7141.1400926099996</v>
      </c>
      <c r="F695">
        <v>645.9</v>
      </c>
      <c r="G695">
        <v>-23.159796854961201</v>
      </c>
      <c r="H695">
        <f>(Table2[[#This Row],[1Y Return vs Nifty]]-AVERAGE(Table2[1Y Return vs Nifty]))/_xlfn.STDEV.P(Table2[1Y Return vs Nifty])</f>
        <v>-0.85201695137103783</v>
      </c>
      <c r="I695">
        <v>-5.1062433097559801</v>
      </c>
      <c r="J695">
        <f>(Table2[[#This Row],[1M Return vs Nifty]]-AVERAGE(Table2[1M Return vs Nifty]))/_xlfn.STDEV.P(Table2[1M Return vs Nifty])</f>
        <v>-0.7053089392403048</v>
      </c>
      <c r="K695">
        <v>-23.2822581121453</v>
      </c>
      <c r="L695">
        <f>(Table2[[#This Row],[6M Return vs Nifty]]-AVERAGE(Table2[6M Return vs Nifty]))/_xlfn.STDEV.P(Table2[6M Return vs Nifty])</f>
        <v>-0.98983327055444092</v>
      </c>
      <c r="M695">
        <v>-1.88847276881308</v>
      </c>
      <c r="N695">
        <f>(Table2[[#This Row],[1W Return vs Nifty]]-AVERAGE(Table2[1W Return vs Nifty]))/_xlfn.STDEV.P(Table2[1W Return vs Nifty])</f>
        <v>-0.65541036239874562</v>
      </c>
      <c r="O695">
        <v>673.18</v>
      </c>
      <c r="P695">
        <v>665.26099190861999</v>
      </c>
      <c r="Q695">
        <v>650.30462410562598</v>
      </c>
      <c r="R695">
        <v>25.5090706440897</v>
      </c>
      <c r="S695" s="2">
        <f>(Table2[[#This Row],[Close Price]]-Table2[[#This Row],[20D EMA]])/Table2[[#This Row],[20D EMA]]</f>
        <v>-4.0524079740931064E-2</v>
      </c>
      <c r="T695" s="2">
        <f>(Table2[[#This Row],[Close Price]]-Table2[[#This Row],[50D EMA]])/Table2[[#This Row],[50D EMA]]</f>
        <v>-2.9102851578707064E-2</v>
      </c>
      <c r="U695" s="2">
        <f>(Table2[[#This Row],[Close Price]]-Table2[[#This Row],[200D EMA]])/Table2[[#This Row],[200D EMA]]</f>
        <v>-6.7731705147933497E-3</v>
      </c>
      <c r="V695">
        <v>0.51650741591751703</v>
      </c>
      <c r="W695">
        <v>633.70000000000005</v>
      </c>
      <c r="X695">
        <v>651.45000000000005</v>
      </c>
      <c r="Y695">
        <v>641.04999999999995</v>
      </c>
      <c r="Z695">
        <v>680.3</v>
      </c>
      <c r="AA695">
        <v>641.04999999999995</v>
      </c>
      <c r="AB695">
        <v>680.3</v>
      </c>
      <c r="AC695" s="2">
        <f>(Table2[[#This Row],[Close Price]]/Table2[[#This Row],[Day Low]])-1</f>
        <v>1.9252011993056595E-2</v>
      </c>
      <c r="AD695" s="2">
        <f>(Table2[[#This Row],[Day High]]/Table2[[#This Row],[Close Price]])-1</f>
        <v>8.5926614026941017E-3</v>
      </c>
      <c r="AE695" s="2">
        <f>(Table2[[#This Row],[Close Price]]/Table2[[#This Row],[Current Week Low]])-1</f>
        <v>7.5657125029249261E-3</v>
      </c>
      <c r="AF695" s="2">
        <f>(Table2[[#This Row],[Current Week High]]/Table2[[#This Row],[Close Price]])-1</f>
        <v>5.3259018423904569E-2</v>
      </c>
      <c r="AG695" s="2">
        <f>(Table2[[#This Row],[Close Price]]/Table2[[#This Row],[Current Month Low]])-1</f>
        <v>7.5657125029249261E-3</v>
      </c>
      <c r="AH695" s="2">
        <f>(Table2[[#This Row],[Current Month High]]/Table2[[#This Row],[Close Price]])-1</f>
        <v>5.3259018423904569E-2</v>
      </c>
      <c r="AI695">
        <v>20.142436909738301</v>
      </c>
      <c r="AJ695">
        <v>23.889901217991699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-0.12</v>
      </c>
      <c r="AM695" t="s">
        <v>10295</v>
      </c>
      <c r="AN695">
        <v>-6.36</v>
      </c>
      <c r="AO695" t="s">
        <v>10295</v>
      </c>
      <c r="AP695">
        <v>-5.6494736684160003E-2</v>
      </c>
      <c r="AQ695">
        <f>(Table2[[#This Row],[Sharpe Ratio]]-AVERAGE(Table2[Sharpe Ratio]))/_xlfn.STDEV.P(Table2[Sharpe Ratio])</f>
        <v>-1.3001311018947221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-4.5027006254592514</v>
      </c>
      <c r="AS695">
        <f>_xlfn.RANK.AVG(Table2[[#This Row],[1Y Return vs Nifty Z-Score]],Table2[1Y Return vs Nifty Z-Score])</f>
        <v>629</v>
      </c>
      <c r="AT695">
        <f>_xlfn.RANK.AVG(Table2[[#This Row],[6M Return vs Nifty Z-Score]],Table2[6M Return vs Nifty Z-Score])</f>
        <v>639</v>
      </c>
      <c r="AU695">
        <f>_xlfn.RANK.AVG(Table2[[#This Row],[Sharpe Ratio Z-Score]],Table2[Sharpe Ratio Z-Score])</f>
        <v>665</v>
      </c>
      <c r="AV695">
        <f>(Table2[[#This Row],[Rank 1Y]]+Table2[[#This Row],[Rank 6M]]+Table2[[#This Row],[Rank Sharpe]])/3</f>
        <v>644.33333333333337</v>
      </c>
    </row>
    <row r="696" spans="1:48" x14ac:dyDescent="0.3">
      <c r="A696" t="s">
        <v>71</v>
      </c>
      <c r="B696" t="s">
        <v>72</v>
      </c>
      <c r="C696" t="s">
        <v>10252</v>
      </c>
      <c r="D696" t="s">
        <v>24</v>
      </c>
      <c r="E696">
        <v>356400.33395117999</v>
      </c>
      <c r="F696">
        <v>1792.65</v>
      </c>
      <c r="G696">
        <v>-29.843034071416401</v>
      </c>
      <c r="H696">
        <f>(Table2[[#This Row],[1Y Return vs Nifty]]-AVERAGE(Table2[1Y Return vs Nifty]))/_xlfn.STDEV.P(Table2[1Y Return vs Nifty])</f>
        <v>-0.94583353081203303</v>
      </c>
      <c r="I696">
        <v>-3.7104348516008501</v>
      </c>
      <c r="J696">
        <f>(Table2[[#This Row],[1M Return vs Nifty]]-AVERAGE(Table2[1M Return vs Nifty]))/_xlfn.STDEV.P(Table2[1M Return vs Nifty])</f>
        <v>-0.567329371991522</v>
      </c>
      <c r="K696">
        <v>-16.922500355357101</v>
      </c>
      <c r="L696">
        <f>(Table2[[#This Row],[6M Return vs Nifty]]-AVERAGE(Table2[6M Return vs Nifty]))/_xlfn.STDEV.P(Table2[6M Return vs Nifty])</f>
        <v>-0.77143350030156488</v>
      </c>
      <c r="M696">
        <v>1.33380224885953</v>
      </c>
      <c r="N696">
        <f>(Table2[[#This Row],[1W Return vs Nifty]]-AVERAGE(Table2[1W Return vs Nifty]))/_xlfn.STDEV.P(Table2[1W Return vs Nifty])</f>
        <v>3.3058175718394242E-2</v>
      </c>
      <c r="O696">
        <v>1795.91</v>
      </c>
      <c r="P696">
        <v>1776.2781861815599</v>
      </c>
      <c r="Q696">
        <v>1768.5292388271</v>
      </c>
      <c r="R696">
        <v>48.548856390775804</v>
      </c>
      <c r="S696" s="2">
        <f>(Table2[[#This Row],[Close Price]]-Table2[[#This Row],[20D EMA]])/Table2[[#This Row],[20D EMA]]</f>
        <v>-1.8152357300755555E-3</v>
      </c>
      <c r="T696" s="2">
        <f>(Table2[[#This Row],[Close Price]]-Table2[[#This Row],[50D EMA]])/Table2[[#This Row],[50D EMA]]</f>
        <v>9.2169199316884127E-3</v>
      </c>
      <c r="U696" s="2">
        <f>(Table2[[#This Row],[Close Price]]-Table2[[#This Row],[200D EMA]])/Table2[[#This Row],[200D EMA]]</f>
        <v>1.3638881757418451E-2</v>
      </c>
      <c r="V696">
        <v>0.81784772722238597</v>
      </c>
      <c r="W696">
        <v>1775</v>
      </c>
      <c r="X696">
        <v>1799.65</v>
      </c>
      <c r="Y696">
        <v>1773.15</v>
      </c>
      <c r="Z696">
        <v>1827</v>
      </c>
      <c r="AA696">
        <v>1786.25</v>
      </c>
      <c r="AB696">
        <v>1818.25</v>
      </c>
      <c r="AC696" s="2">
        <f>(Table2[[#This Row],[Close Price]]/Table2[[#This Row],[Day Low]])-1</f>
        <v>9.9436619718309416E-3</v>
      </c>
      <c r="AD696" s="2">
        <f>(Table2[[#This Row],[Day High]]/Table2[[#This Row],[Close Price]])-1</f>
        <v>3.9048336261957584E-3</v>
      </c>
      <c r="AE696" s="2">
        <f>(Table2[[#This Row],[Close Price]]/Table2[[#This Row],[Current Week Low]])-1</f>
        <v>1.0997377548430665E-2</v>
      </c>
      <c r="AF696" s="2">
        <f>(Table2[[#This Row],[Current Week High]]/Table2[[#This Row],[Close Price]])-1</f>
        <v>1.9161576437118244E-2</v>
      </c>
      <c r="AG696" s="2">
        <f>(Table2[[#This Row],[Close Price]]/Table2[[#This Row],[Current Month Low]])-1</f>
        <v>3.5829251224632763E-3</v>
      </c>
      <c r="AH696" s="2">
        <f>(Table2[[#This Row],[Current Month High]]/Table2[[#This Row],[Close Price]])-1</f>
        <v>1.4280534404373268E-2</v>
      </c>
      <c r="AI696">
        <v>7.46659972666163</v>
      </c>
      <c r="AJ696">
        <v>16.1155552676749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0.01</v>
      </c>
      <c r="AM696" t="s">
        <v>10296</v>
      </c>
      <c r="AN696">
        <v>-2.76</v>
      </c>
      <c r="AO696" t="s">
        <v>10295</v>
      </c>
      <c r="AP696">
        <v>-9.2380674310331007E-2</v>
      </c>
      <c r="AQ696">
        <f>(Table2[[#This Row],[Sharpe Ratio]]-AVERAGE(Table2[Sharpe Ratio]))/_xlfn.STDEV.P(Table2[Sharpe Ratio])</f>
        <v>-1.7150056739681965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-3.966543901354922</v>
      </c>
      <c r="AS696">
        <f>_xlfn.RANK.AVG(Table2[[#This Row],[1Y Return vs Nifty Z-Score]],Table2[1Y Return vs Nifty Z-Score])</f>
        <v>653</v>
      </c>
      <c r="AT696">
        <f>_xlfn.RANK.AVG(Table2[[#This Row],[6M Return vs Nifty Z-Score]],Table2[6M Return vs Nifty Z-Score])</f>
        <v>577</v>
      </c>
      <c r="AU696">
        <f>_xlfn.RANK.AVG(Table2[[#This Row],[Sharpe Ratio Z-Score]],Table2[Sharpe Ratio Z-Score])</f>
        <v>708</v>
      </c>
      <c r="AV696">
        <f>(Table2[[#This Row],[Rank 1Y]]+Table2[[#This Row],[Rank 6M]]+Table2[[#This Row],[Rank Sharpe]])/3</f>
        <v>646</v>
      </c>
    </row>
    <row r="697" spans="1:48" x14ac:dyDescent="0.3">
      <c r="A697" t="s">
        <v>1517</v>
      </c>
      <c r="B697" t="s">
        <v>1518</v>
      </c>
      <c r="C697" t="s">
        <v>10262</v>
      </c>
      <c r="D697" t="s">
        <v>257</v>
      </c>
      <c r="E697">
        <v>6528.0137109199904</v>
      </c>
      <c r="F697">
        <v>1452.05</v>
      </c>
      <c r="G697">
        <v>-26.525627763182602</v>
      </c>
      <c r="H697">
        <f>(Table2[[#This Row],[1Y Return vs Nifty]]-AVERAGE(Table2[1Y Return vs Nifty]))/_xlfn.STDEV.P(Table2[1Y Return vs Nifty])</f>
        <v>-0.89926512356050192</v>
      </c>
      <c r="I697">
        <v>5.8352534077596303</v>
      </c>
      <c r="J697">
        <f>(Table2[[#This Row],[1M Return vs Nifty]]-AVERAGE(Table2[1M Return vs Nifty]))/_xlfn.STDEV.P(Table2[1M Return vs Nifty])</f>
        <v>0.37628859179356522</v>
      </c>
      <c r="K697">
        <v>-21.924744566107499</v>
      </c>
      <c r="L697">
        <f>(Table2[[#This Row],[6M Return vs Nifty]]-AVERAGE(Table2[6M Return vs Nifty]))/_xlfn.STDEV.P(Table2[6M Return vs Nifty])</f>
        <v>-0.94321504107024889</v>
      </c>
      <c r="M697">
        <v>-1.4291179583872899</v>
      </c>
      <c r="N697">
        <f>(Table2[[#This Row],[1W Return vs Nifty]]-AVERAGE(Table2[1W Return vs Nifty]))/_xlfn.STDEV.P(Table2[1W Return vs Nifty])</f>
        <v>-0.557265004514507</v>
      </c>
      <c r="O697">
        <v>1426.37</v>
      </c>
      <c r="P697">
        <v>1391.2072733139801</v>
      </c>
      <c r="Q697">
        <v>1430.4115866273</v>
      </c>
      <c r="R697">
        <v>59.9934764404574</v>
      </c>
      <c r="S697" s="2">
        <f>(Table2[[#This Row],[Close Price]]-Table2[[#This Row],[20D EMA]])/Table2[[#This Row],[20D EMA]]</f>
        <v>1.8003743769148303E-2</v>
      </c>
      <c r="T697" s="2">
        <f>(Table2[[#This Row],[Close Price]]-Table2[[#This Row],[50D EMA]])/Table2[[#This Row],[50D EMA]]</f>
        <v>4.3733761210928028E-2</v>
      </c>
      <c r="U697" s="2">
        <f>(Table2[[#This Row],[Close Price]]-Table2[[#This Row],[200D EMA]])/Table2[[#This Row],[200D EMA]]</f>
        <v>1.5127403591381771E-2</v>
      </c>
      <c r="V697">
        <v>0.83946055923180696</v>
      </c>
      <c r="W697">
        <v>1430</v>
      </c>
      <c r="X697">
        <v>1459.35</v>
      </c>
      <c r="Y697">
        <v>1438.05</v>
      </c>
      <c r="Z697">
        <v>1483.3</v>
      </c>
      <c r="AA697">
        <v>1438.05</v>
      </c>
      <c r="AB697">
        <v>1466.95</v>
      </c>
      <c r="AC697" s="2">
        <f>(Table2[[#This Row],[Close Price]]/Table2[[#This Row],[Day Low]])-1</f>
        <v>1.541958041958047E-2</v>
      </c>
      <c r="AD697" s="2">
        <f>(Table2[[#This Row],[Day High]]/Table2[[#This Row],[Close Price]])-1</f>
        <v>5.0273750903893077E-3</v>
      </c>
      <c r="AE697" s="2">
        <f>(Table2[[#This Row],[Close Price]]/Table2[[#This Row],[Current Week Low]])-1</f>
        <v>9.7354055839504738E-3</v>
      </c>
      <c r="AF697" s="2">
        <f>(Table2[[#This Row],[Current Week High]]/Table2[[#This Row],[Close Price]])-1</f>
        <v>2.1521297475982193E-2</v>
      </c>
      <c r="AG697" s="2">
        <f>(Table2[[#This Row],[Close Price]]/Table2[[#This Row],[Current Month Low]])-1</f>
        <v>9.7354055839504738E-3</v>
      </c>
      <c r="AH697" s="2">
        <f>(Table2[[#This Row],[Current Month High]]/Table2[[#This Row],[Close Price]])-1</f>
        <v>1.0261354636548425E-2</v>
      </c>
      <c r="AI697">
        <v>30.708308942529499</v>
      </c>
      <c r="AJ697">
        <v>27.027381681392701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-0.05</v>
      </c>
      <c r="AM697" t="s">
        <v>10295</v>
      </c>
      <c r="AN697">
        <v>-0.54</v>
      </c>
      <c r="AO697" t="s">
        <v>10295</v>
      </c>
      <c r="AP697">
        <v>-6.0596005510765001E-2</v>
      </c>
      <c r="AQ697">
        <f>(Table2[[#This Row],[Sharpe Ratio]]-AVERAGE(Table2[Sharpe Ratio]))/_xlfn.STDEV.P(Table2[Sharpe Ratio])</f>
        <v>-1.3475455561893521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645</v>
      </c>
      <c r="AT697">
        <f>_xlfn.RANK.AVG(Table2[[#This Row],[6M Return vs Nifty Z-Score]],Table2[6M Return vs Nifty Z-Score])</f>
        <v>627</v>
      </c>
      <c r="AU697">
        <f>_xlfn.RANK.AVG(Table2[[#This Row],[Sharpe Ratio Z-Score]],Table2[Sharpe Ratio Z-Score])</f>
        <v>669</v>
      </c>
      <c r="AV697">
        <f>(Table2[[#This Row],[Rank 1Y]]+Table2[[#This Row],[Rank 6M]]+Table2[[#This Row],[Rank Sharpe]])/3</f>
        <v>647</v>
      </c>
    </row>
    <row r="698" spans="1:48" x14ac:dyDescent="0.3">
      <c r="A698" t="s">
        <v>2184</v>
      </c>
      <c r="B698" t="s">
        <v>2185</v>
      </c>
      <c r="C698" t="s">
        <v>10256</v>
      </c>
      <c r="D698" t="s">
        <v>1579</v>
      </c>
      <c r="E698">
        <v>2617.4865303000001</v>
      </c>
      <c r="F698">
        <v>633.29999999999995</v>
      </c>
      <c r="G698">
        <v>-40.4800088041005</v>
      </c>
      <c r="H698">
        <f>(Table2[[#This Row],[1Y Return vs Nifty]]-AVERAGE(Table2[1Y Return vs Nifty]))/_xlfn.STDEV.P(Table2[1Y Return vs Nifty])</f>
        <v>-1.0951510774889137</v>
      </c>
      <c r="I698">
        <v>-17.119679181265901</v>
      </c>
      <c r="J698">
        <f>(Table2[[#This Row],[1M Return vs Nifty]]-AVERAGE(Table2[1M Return vs Nifty]))/_xlfn.STDEV.P(Table2[1M Return vs Nifty])</f>
        <v>-1.8928706516208416</v>
      </c>
      <c r="K698">
        <v>-37.807997273907098</v>
      </c>
      <c r="L698">
        <f>(Table2[[#This Row],[6M Return vs Nifty]]-AVERAGE(Table2[6M Return vs Nifty]))/_xlfn.STDEV.P(Table2[6M Return vs Nifty])</f>
        <v>-1.4886601468290672</v>
      </c>
      <c r="M698">
        <v>-3.77086850588883</v>
      </c>
      <c r="N698">
        <f>(Table2[[#This Row],[1W Return vs Nifty]]-AVERAGE(Table2[1W Return vs Nifty]))/_xlfn.STDEV.P(Table2[1W Return vs Nifty])</f>
        <v>-1.0576014336619717</v>
      </c>
      <c r="O698">
        <v>652.52</v>
      </c>
      <c r="P698">
        <v>682.11223989820996</v>
      </c>
      <c r="Q698">
        <v>717.35151962447299</v>
      </c>
      <c r="R698">
        <v>37.533523899689897</v>
      </c>
      <c r="S698" s="2">
        <f>(Table2[[#This Row],[Close Price]]-Table2[[#This Row],[20D EMA]])/Table2[[#This Row],[20D EMA]]</f>
        <v>-2.9455035860969821E-2</v>
      </c>
      <c r="T698" s="2">
        <f>(Table2[[#This Row],[Close Price]]-Table2[[#This Row],[50D EMA]])/Table2[[#This Row],[50D EMA]]</f>
        <v>-7.1560422234168017E-2</v>
      </c>
      <c r="U698" s="2">
        <f>(Table2[[#This Row],[Close Price]]-Table2[[#This Row],[200D EMA]])/Table2[[#This Row],[200D EMA]]</f>
        <v>-0.11716922223636361</v>
      </c>
      <c r="V698">
        <v>0.68452666904111403</v>
      </c>
      <c r="W698">
        <v>621.6</v>
      </c>
      <c r="X698">
        <v>632.70000000000005</v>
      </c>
      <c r="Y698">
        <v>624.20000000000005</v>
      </c>
      <c r="Z698">
        <v>658.15</v>
      </c>
      <c r="AA698">
        <v>628.54999999999995</v>
      </c>
      <c r="AB698">
        <v>649.54999999999995</v>
      </c>
      <c r="AC698" s="2">
        <f>(Table2[[#This Row],[Close Price]]/Table2[[#This Row],[Day Low]])-1</f>
        <v>1.8822393822393702E-2</v>
      </c>
      <c r="AD698" s="2">
        <f>(Table2[[#This Row],[Day High]]/Table2[[#This Row],[Close Price]])-1</f>
        <v>-9.4741828517275195E-4</v>
      </c>
      <c r="AE698" s="2">
        <f>(Table2[[#This Row],[Close Price]]/Table2[[#This Row],[Current Week Low]])-1</f>
        <v>1.457866068567748E-2</v>
      </c>
      <c r="AF698" s="2">
        <f>(Table2[[#This Row],[Current Week High]]/Table2[[#This Row],[Close Price]])-1</f>
        <v>3.9238907310911175E-2</v>
      </c>
      <c r="AG698" s="2">
        <f>(Table2[[#This Row],[Close Price]]/Table2[[#This Row],[Current Month Low]])-1</f>
        <v>7.5570758094025692E-3</v>
      </c>
      <c r="AH698" s="2">
        <f>(Table2[[#This Row],[Current Month High]]/Table2[[#This Row],[Close Price]])-1</f>
        <v>2.5659245223432769E-2</v>
      </c>
      <c r="AI698">
        <v>42.902258013579598</v>
      </c>
      <c r="AJ698">
        <v>1.92323167297012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-0.26</v>
      </c>
      <c r="AM698" t="s">
        <v>10295</v>
      </c>
      <c r="AN698">
        <v>0.21</v>
      </c>
      <c r="AO698" t="s">
        <v>10296</v>
      </c>
      <c r="AQ698">
        <f>(Table2[[#This Row],[Sharpe Ratio]]-AVERAGE(Table2[Sharpe Ratio]))/_xlfn.STDEV.P(Table2[Sharpe Ratio])</f>
        <v>-0.64699978481994191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700</v>
      </c>
      <c r="AT698">
        <f>_xlfn.RANK.AVG(Table2[[#This Row],[6M Return vs Nifty Z-Score]],Table2[6M Return vs Nifty Z-Score])</f>
        <v>714</v>
      </c>
      <c r="AU698">
        <f>_xlfn.RANK.AVG(Table2[[#This Row],[Sharpe Ratio Z-Score]],Table2[Sharpe Ratio Z-Score])</f>
        <v>534.5</v>
      </c>
      <c r="AV698">
        <f>(Table2[[#This Row],[Rank 1Y]]+Table2[[#This Row],[Rank 6M]]+Table2[[#This Row],[Rank Sharpe]])/3</f>
        <v>649.5</v>
      </c>
    </row>
    <row r="699" spans="1:48" x14ac:dyDescent="0.3">
      <c r="A699" t="s">
        <v>2138</v>
      </c>
      <c r="B699" t="s">
        <v>2139</v>
      </c>
      <c r="C699" t="s">
        <v>10257</v>
      </c>
      <c r="D699" t="s">
        <v>872</v>
      </c>
      <c r="E699">
        <v>2700.4847921549999</v>
      </c>
      <c r="F699">
        <v>507.55</v>
      </c>
      <c r="G699">
        <v>-43.7625713885095</v>
      </c>
      <c r="H699">
        <f>(Table2[[#This Row],[1Y Return vs Nifty]]-AVERAGE(Table2[1Y Return vs Nifty]))/_xlfn.STDEV.P(Table2[1Y Return vs Nifty])</f>
        <v>-1.1412303626461127</v>
      </c>
      <c r="I699">
        <v>-4.4558627085456601</v>
      </c>
      <c r="J699">
        <f>(Table2[[#This Row],[1M Return vs Nifty]]-AVERAGE(Table2[1M Return vs Nifty]))/_xlfn.STDEV.P(Table2[1M Return vs Nifty])</f>
        <v>-0.64101699905489173</v>
      </c>
      <c r="K699">
        <v>-12.225773270747201</v>
      </c>
      <c r="L699">
        <f>(Table2[[#This Row],[6M Return vs Nifty]]-AVERAGE(Table2[6M Return vs Nifty]))/_xlfn.STDEV.P(Table2[6M Return vs Nifty])</f>
        <v>-0.61014369093352783</v>
      </c>
      <c r="M699">
        <v>-1.8955447354936801</v>
      </c>
      <c r="N699">
        <f>(Table2[[#This Row],[1W Return vs Nifty]]-AVERAGE(Table2[1W Return vs Nifty]))/_xlfn.STDEV.P(Table2[1W Return vs Nifty])</f>
        <v>-0.6569213527814729</v>
      </c>
      <c r="O699">
        <v>503.01</v>
      </c>
      <c r="P699">
        <v>485.495588553593</v>
      </c>
      <c r="Q699">
        <v>487.56039756840897</v>
      </c>
      <c r="R699">
        <v>50.329079858973699</v>
      </c>
      <c r="S699" s="2">
        <f>(Table2[[#This Row],[Close Price]]-Table2[[#This Row],[20D EMA]])/Table2[[#This Row],[20D EMA]]</f>
        <v>9.0256654937278004E-3</v>
      </c>
      <c r="T699" s="2">
        <f>(Table2[[#This Row],[Close Price]]-Table2[[#This Row],[50D EMA]])/Table2[[#This Row],[50D EMA]]</f>
        <v>4.5426594940053647E-2</v>
      </c>
      <c r="U699" s="2">
        <f>(Table2[[#This Row],[Close Price]]-Table2[[#This Row],[200D EMA]])/Table2[[#This Row],[200D EMA]]</f>
        <v>4.0999233184820599E-2</v>
      </c>
      <c r="V699">
        <v>1.04664502258405</v>
      </c>
      <c r="W699">
        <v>498</v>
      </c>
      <c r="X699">
        <v>510.7</v>
      </c>
      <c r="Y699">
        <v>504.55</v>
      </c>
      <c r="Z699">
        <v>543.9</v>
      </c>
      <c r="AA699">
        <v>504.55</v>
      </c>
      <c r="AB699">
        <v>521.35</v>
      </c>
      <c r="AC699" s="2">
        <f>(Table2[[#This Row],[Close Price]]/Table2[[#This Row],[Day Low]])-1</f>
        <v>1.9176706827309209E-2</v>
      </c>
      <c r="AD699" s="2">
        <f>(Table2[[#This Row],[Day High]]/Table2[[#This Row],[Close Price]])-1</f>
        <v>6.2062850950643789E-3</v>
      </c>
      <c r="AE699" s="2">
        <f>(Table2[[#This Row],[Close Price]]/Table2[[#This Row],[Current Week Low]])-1</f>
        <v>5.9458923793478391E-3</v>
      </c>
      <c r="AF699" s="2">
        <f>(Table2[[#This Row],[Current Week High]]/Table2[[#This Row],[Close Price]])-1</f>
        <v>7.1618559747808064E-2</v>
      </c>
      <c r="AG699" s="2">
        <f>(Table2[[#This Row],[Close Price]]/Table2[[#This Row],[Current Month Low]])-1</f>
        <v>5.9458923793478391E-3</v>
      </c>
      <c r="AH699" s="2">
        <f>(Table2[[#This Row],[Current Month High]]/Table2[[#This Row],[Close Price]])-1</f>
        <v>2.7189439464092136E-2</v>
      </c>
      <c r="AI699">
        <v>21.2688405083242</v>
      </c>
      <c r="AJ699">
        <v>30.442045746594701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0.04</v>
      </c>
      <c r="AM699" t="s">
        <v>10296</v>
      </c>
      <c r="AN699">
        <v>1.94</v>
      </c>
      <c r="AO699" t="s">
        <v>10296</v>
      </c>
      <c r="AP699">
        <v>-9.7913240249177996E-2</v>
      </c>
      <c r="AQ699">
        <f>(Table2[[#This Row],[Sharpe Ratio]]-AVERAGE(Table2[Sharpe Ratio]))/_xlfn.STDEV.P(Table2[Sharpe Ratio])</f>
        <v>-1.7789672443821596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707</v>
      </c>
      <c r="AT699">
        <f>_xlfn.RANK.AVG(Table2[[#This Row],[6M Return vs Nifty Z-Score]],Table2[6M Return vs Nifty Z-Score])</f>
        <v>532</v>
      </c>
      <c r="AU699">
        <f>_xlfn.RANK.AVG(Table2[[#This Row],[Sharpe Ratio Z-Score]],Table2[Sharpe Ratio Z-Score])</f>
        <v>712</v>
      </c>
      <c r="AV699">
        <f>(Table2[[#This Row],[Rank 1Y]]+Table2[[#This Row],[Rank 6M]]+Table2[[#This Row],[Rank Sharpe]])/3</f>
        <v>650.33333333333337</v>
      </c>
    </row>
    <row r="700" spans="1:48" x14ac:dyDescent="0.3">
      <c r="A700" t="s">
        <v>2156</v>
      </c>
      <c r="B700" t="s">
        <v>2157</v>
      </c>
      <c r="C700" t="s">
        <v>10254</v>
      </c>
      <c r="D700" t="s">
        <v>396</v>
      </c>
      <c r="E700">
        <v>2665.0967159400002</v>
      </c>
      <c r="F700">
        <v>53.22</v>
      </c>
      <c r="G700">
        <v>-38.352401286164799</v>
      </c>
      <c r="H700">
        <f>(Table2[[#This Row],[1Y Return vs Nifty]]-AVERAGE(Table2[1Y Return vs Nifty]))/_xlfn.STDEV.P(Table2[1Y Return vs Nifty])</f>
        <v>-1.0652845841622645</v>
      </c>
      <c r="I700">
        <v>-5.0587514193407799</v>
      </c>
      <c r="J700">
        <f>(Table2[[#This Row],[1M Return vs Nifty]]-AVERAGE(Table2[1M Return vs Nifty]))/_xlfn.STDEV.P(Table2[1M Return vs Nifty])</f>
        <v>-0.70061423313716442</v>
      </c>
      <c r="K700">
        <v>-43.254911215020797</v>
      </c>
      <c r="L700">
        <f>(Table2[[#This Row],[6M Return vs Nifty]]-AVERAGE(Table2[6M Return vs Nifty]))/_xlfn.STDEV.P(Table2[6M Return vs Nifty])</f>
        <v>-1.6757120439011961</v>
      </c>
      <c r="M700">
        <v>-2.00990421333085</v>
      </c>
      <c r="N700">
        <f>(Table2[[#This Row],[1W Return vs Nifty]]-AVERAGE(Table2[1W Return vs Nifty]))/_xlfn.STDEV.P(Table2[1W Return vs Nifty])</f>
        <v>-0.68135530149614953</v>
      </c>
      <c r="O700">
        <v>53.34</v>
      </c>
      <c r="P700">
        <v>54.372559062494297</v>
      </c>
      <c r="Q700">
        <v>61.076607245228601</v>
      </c>
      <c r="R700">
        <v>49.130640537806102</v>
      </c>
      <c r="S700" s="2">
        <f>(Table2[[#This Row],[Close Price]]-Table2[[#This Row],[20D EMA]])/Table2[[#This Row],[20D EMA]]</f>
        <v>-2.2497187851519412E-3</v>
      </c>
      <c r="T700" s="2">
        <f>(Table2[[#This Row],[Close Price]]-Table2[[#This Row],[50D EMA]])/Table2[[#This Row],[50D EMA]]</f>
        <v>-2.1197440075784897E-2</v>
      </c>
      <c r="U700" s="2">
        <f>(Table2[[#This Row],[Close Price]]-Table2[[#This Row],[200D EMA]])/Table2[[#This Row],[200D EMA]]</f>
        <v>-0.12863529262002962</v>
      </c>
      <c r="V700">
        <v>0.90572250736762205</v>
      </c>
      <c r="W700">
        <v>52.6</v>
      </c>
      <c r="X700">
        <v>53.19</v>
      </c>
      <c r="Y700">
        <v>53</v>
      </c>
      <c r="Z700">
        <v>54.49</v>
      </c>
      <c r="AA700">
        <v>53</v>
      </c>
      <c r="AB700">
        <v>54</v>
      </c>
      <c r="AC700" s="2">
        <f>(Table2[[#This Row],[Close Price]]/Table2[[#This Row],[Day Low]])-1</f>
        <v>1.1787072243345964E-2</v>
      </c>
      <c r="AD700" s="2">
        <f>(Table2[[#This Row],[Day High]]/Table2[[#This Row],[Close Price]])-1</f>
        <v>-5.6369785794818661E-4</v>
      </c>
      <c r="AE700" s="2">
        <f>(Table2[[#This Row],[Close Price]]/Table2[[#This Row],[Current Week Low]])-1</f>
        <v>4.1509433962263476E-3</v>
      </c>
      <c r="AF700" s="2">
        <f>(Table2[[#This Row],[Current Week High]]/Table2[[#This Row],[Close Price]])-1</f>
        <v>2.3863209319804568E-2</v>
      </c>
      <c r="AG700" s="2">
        <f>(Table2[[#This Row],[Close Price]]/Table2[[#This Row],[Current Month Low]])-1</f>
        <v>4.1509433962263476E-3</v>
      </c>
      <c r="AH700" s="2">
        <f>(Table2[[#This Row],[Current Month High]]/Table2[[#This Row],[Close Price]])-1</f>
        <v>1.4656144306651742E-2</v>
      </c>
      <c r="AI700">
        <v>57.929349868470403</v>
      </c>
      <c r="AJ700">
        <v>10.644490644490601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-0.13</v>
      </c>
      <c r="AM700" t="s">
        <v>10295</v>
      </c>
      <c r="AN700">
        <v>1.06</v>
      </c>
      <c r="AO700" t="s">
        <v>10296</v>
      </c>
      <c r="AQ700">
        <f>(Table2[[#This Row],[Sharpe Ratio]]-AVERAGE(Table2[Sharpe Ratio]))/_xlfn.STDEV.P(Table2[Sharpe Ratio])</f>
        <v>-0.64699978481994191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694</v>
      </c>
      <c r="AT700">
        <f>_xlfn.RANK.AVG(Table2[[#This Row],[6M Return vs Nifty Z-Score]],Table2[6M Return vs Nifty Z-Score])</f>
        <v>724</v>
      </c>
      <c r="AU700">
        <f>_xlfn.RANK.AVG(Table2[[#This Row],[Sharpe Ratio Z-Score]],Table2[Sharpe Ratio Z-Score])</f>
        <v>534.5</v>
      </c>
      <c r="AV700">
        <f>(Table2[[#This Row],[Rank 1Y]]+Table2[[#This Row],[Rank 6M]]+Table2[[#This Row],[Rank Sharpe]])/3</f>
        <v>650.83333333333337</v>
      </c>
    </row>
    <row r="701" spans="1:48" x14ac:dyDescent="0.3">
      <c r="A701" t="s">
        <v>2237</v>
      </c>
      <c r="B701" t="s">
        <v>2238</v>
      </c>
      <c r="C701" t="s">
        <v>10260</v>
      </c>
      <c r="D701" t="s">
        <v>391</v>
      </c>
      <c r="E701">
        <v>2468.09107404</v>
      </c>
      <c r="F701">
        <v>465.45</v>
      </c>
      <c r="G701">
        <v>-67.754376825361007</v>
      </c>
      <c r="H701">
        <f>(Table2[[#This Row],[1Y Return vs Nifty]]-AVERAGE(Table2[1Y Return vs Nifty]))/_xlfn.STDEV.P(Table2[1Y Return vs Nifty])</f>
        <v>-1.4780176182529281</v>
      </c>
      <c r="I701">
        <v>-5.7430047257894197</v>
      </c>
      <c r="J701">
        <f>(Table2[[#This Row],[1M Return vs Nifty]]-AVERAGE(Table2[1M Return vs Nifty]))/_xlfn.STDEV.P(Table2[1M Return vs Nifty])</f>
        <v>-0.76825458490657528</v>
      </c>
      <c r="K701">
        <v>-30.9275777519725</v>
      </c>
      <c r="L701">
        <f>(Table2[[#This Row],[6M Return vs Nifty]]-AVERAGE(Table2[6M Return vs Nifty]))/_xlfn.STDEV.P(Table2[6M Return vs Nifty])</f>
        <v>-1.2523803858224463</v>
      </c>
      <c r="M701">
        <v>-3.4577382372972498</v>
      </c>
      <c r="N701">
        <f>(Table2[[#This Row],[1W Return vs Nifty]]-AVERAGE(Table2[1W Return vs Nifty]))/_xlfn.STDEV.P(Table2[1W Return vs Nifty])</f>
        <v>-0.99069828694882045</v>
      </c>
      <c r="O701">
        <v>473.4</v>
      </c>
      <c r="P701">
        <v>481.94990164808502</v>
      </c>
      <c r="Q701">
        <v>501.80067987040002</v>
      </c>
      <c r="R701">
        <v>36.832786842616997</v>
      </c>
      <c r="S701" s="2">
        <f>(Table2[[#This Row],[Close Price]]-Table2[[#This Row],[20D EMA]])/Table2[[#This Row],[20D EMA]]</f>
        <v>-1.6793409378960688E-2</v>
      </c>
      <c r="T701" s="2">
        <f>(Table2[[#This Row],[Close Price]]-Table2[[#This Row],[50D EMA]])/Table2[[#This Row],[50D EMA]]</f>
        <v>-3.4235719504582637E-2</v>
      </c>
      <c r="U701" s="2">
        <f>(Table2[[#This Row],[Close Price]]-Table2[[#This Row],[200D EMA]])/Table2[[#This Row],[200D EMA]]</f>
        <v>-7.2440475528626855E-2</v>
      </c>
      <c r="V701">
        <v>0.587325286947049</v>
      </c>
      <c r="W701">
        <v>460</v>
      </c>
      <c r="X701">
        <v>466.25</v>
      </c>
      <c r="Y701">
        <v>464.8</v>
      </c>
      <c r="Z701">
        <v>478.3</v>
      </c>
      <c r="AA701">
        <v>464.8</v>
      </c>
      <c r="AB701">
        <v>473.3</v>
      </c>
      <c r="AC701" s="2">
        <f>(Table2[[#This Row],[Close Price]]/Table2[[#This Row],[Day Low]])-1</f>
        <v>1.1847826086956559E-2</v>
      </c>
      <c r="AD701" s="2">
        <f>(Table2[[#This Row],[Day High]]/Table2[[#This Row],[Close Price]])-1</f>
        <v>1.7187667848319599E-3</v>
      </c>
      <c r="AE701" s="2">
        <f>(Table2[[#This Row],[Close Price]]/Table2[[#This Row],[Current Week Low]])-1</f>
        <v>1.3984509466435924E-3</v>
      </c>
      <c r="AF701" s="2">
        <f>(Table2[[#This Row],[Current Week High]]/Table2[[#This Row],[Close Price]])-1</f>
        <v>2.7607691481362107E-2</v>
      </c>
      <c r="AG701" s="2">
        <f>(Table2[[#This Row],[Close Price]]/Table2[[#This Row],[Current Month Low]])-1</f>
        <v>1.3984509466435924E-3</v>
      </c>
      <c r="AH701" s="2">
        <f>(Table2[[#This Row],[Current Month High]]/Table2[[#This Row],[Close Price]])-1</f>
        <v>1.6865399076162912E-2</v>
      </c>
      <c r="AI701">
        <v>81.974433344075607</v>
      </c>
      <c r="AJ701">
        <v>5.7840909090909101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-0.19</v>
      </c>
      <c r="AM701" t="s">
        <v>10295</v>
      </c>
      <c r="AN701">
        <v>-1.55</v>
      </c>
      <c r="AO701" t="s">
        <v>10295</v>
      </c>
      <c r="AQ701">
        <f>(Table2[[#This Row],[Sharpe Ratio]]-AVERAGE(Table2[Sharpe Ratio]))/_xlfn.STDEV.P(Table2[Sharpe Ratio])</f>
        <v>-0.64699978481994191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734</v>
      </c>
      <c r="AT701">
        <f>_xlfn.RANK.AVG(Table2[[#This Row],[6M Return vs Nifty Z-Score]],Table2[6M Return vs Nifty Z-Score])</f>
        <v>684</v>
      </c>
      <c r="AU701">
        <f>_xlfn.RANK.AVG(Table2[[#This Row],[Sharpe Ratio Z-Score]],Table2[Sharpe Ratio Z-Score])</f>
        <v>534.5</v>
      </c>
      <c r="AV701">
        <f>(Table2[[#This Row],[Rank 1Y]]+Table2[[#This Row],[Rank 6M]]+Table2[[#This Row],[Rank Sharpe]])/3</f>
        <v>650.83333333333337</v>
      </c>
    </row>
    <row r="702" spans="1:48" x14ac:dyDescent="0.3">
      <c r="A702" t="s">
        <v>1919</v>
      </c>
      <c r="B702" t="s">
        <v>1920</v>
      </c>
      <c r="C702" t="s">
        <v>10261</v>
      </c>
      <c r="D702" t="s">
        <v>1437</v>
      </c>
      <c r="E702">
        <v>3585.1872177330001</v>
      </c>
      <c r="F702">
        <v>133.88999999999999</v>
      </c>
      <c r="G702">
        <v>-59.207094601050699</v>
      </c>
      <c r="H702">
        <f>(Table2[[#This Row],[1Y Return vs Nifty]]-AVERAGE(Table2[1Y Return vs Nifty]))/_xlfn.STDEV.P(Table2[1Y Return vs Nifty])</f>
        <v>-1.3580343293420896</v>
      </c>
      <c r="I702">
        <v>0.63040211828227799</v>
      </c>
      <c r="J702">
        <f>(Table2[[#This Row],[1M Return vs Nifty]]-AVERAGE(Table2[1M Return vs Nifty]))/_xlfn.STDEV.P(Table2[1M Return vs Nifty])</f>
        <v>-0.13822550526640379</v>
      </c>
      <c r="K702">
        <v>-17.7902611329778</v>
      </c>
      <c r="L702">
        <f>(Table2[[#This Row],[6M Return vs Nifty]]-AVERAGE(Table2[6M Return vs Nifty]))/_xlfn.STDEV.P(Table2[6M Return vs Nifty])</f>
        <v>-0.80123318162818946</v>
      </c>
      <c r="M702">
        <v>-0.69689852387778495</v>
      </c>
      <c r="N702">
        <f>(Table2[[#This Row],[1W Return vs Nifty]]-AVERAGE(Table2[1W Return vs Nifty]))/_xlfn.STDEV.P(Table2[1W Return vs Nifty])</f>
        <v>-0.40081962325656983</v>
      </c>
      <c r="O702">
        <v>135.51</v>
      </c>
      <c r="P702">
        <v>132.53179531130701</v>
      </c>
      <c r="Q702">
        <v>140.233923071546</v>
      </c>
      <c r="R702">
        <v>43.589341628977401</v>
      </c>
      <c r="S702" s="2">
        <f>(Table2[[#This Row],[Close Price]]-Table2[[#This Row],[20D EMA]])/Table2[[#This Row],[20D EMA]]</f>
        <v>-1.1954837281381482E-2</v>
      </c>
      <c r="T702" s="2">
        <f>(Table2[[#This Row],[Close Price]]-Table2[[#This Row],[50D EMA]])/Table2[[#This Row],[50D EMA]]</f>
        <v>1.0248142232606601E-2</v>
      </c>
      <c r="U702" s="2">
        <f>(Table2[[#This Row],[Close Price]]-Table2[[#This Row],[200D EMA]])/Table2[[#This Row],[200D EMA]]</f>
        <v>-4.5238148748854491E-2</v>
      </c>
      <c r="V702">
        <v>0.43348775134449102</v>
      </c>
      <c r="W702">
        <v>130.5</v>
      </c>
      <c r="X702">
        <v>134.9</v>
      </c>
      <c r="Y702">
        <v>133.05000000000001</v>
      </c>
      <c r="Z702">
        <v>139.93</v>
      </c>
      <c r="AA702">
        <v>133.05000000000001</v>
      </c>
      <c r="AB702">
        <v>136.69999999999999</v>
      </c>
      <c r="AC702" s="2">
        <f>(Table2[[#This Row],[Close Price]]/Table2[[#This Row],[Day Low]])-1</f>
        <v>2.59770114942528E-2</v>
      </c>
      <c r="AD702" s="2">
        <f>(Table2[[#This Row],[Day High]]/Table2[[#This Row],[Close Price]])-1</f>
        <v>7.5435058630219931E-3</v>
      </c>
      <c r="AE702" s="2">
        <f>(Table2[[#This Row],[Close Price]]/Table2[[#This Row],[Current Week Low]])-1</f>
        <v>6.3134160090190239E-3</v>
      </c>
      <c r="AF702" s="2">
        <f>(Table2[[#This Row],[Current Week High]]/Table2[[#This Row],[Close Price]])-1</f>
        <v>4.5111658824408263E-2</v>
      </c>
      <c r="AG702" s="2">
        <f>(Table2[[#This Row],[Close Price]]/Table2[[#This Row],[Current Month Low]])-1</f>
        <v>6.3134160090190239E-3</v>
      </c>
      <c r="AH702" s="2">
        <f>(Table2[[#This Row],[Current Month High]]/Table2[[#This Row],[Close Price]])-1</f>
        <v>2.0987377698110432E-2</v>
      </c>
      <c r="AI702">
        <v>51.1315258794532</v>
      </c>
      <c r="AJ702">
        <v>28.185734801340299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10296</v>
      </c>
      <c r="AN702">
        <v>-5.72</v>
      </c>
      <c r="AO702" t="s">
        <v>10295</v>
      </c>
      <c r="AP702">
        <v>-4.7802357577558997E-2</v>
      </c>
      <c r="AQ702">
        <f>(Table2[[#This Row],[Sharpe Ratio]]-AVERAGE(Table2[Sharpe Ratio]))/_xlfn.STDEV.P(Table2[Sharpe Ratio])</f>
        <v>-1.199639173838716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727</v>
      </c>
      <c r="AT702">
        <f>_xlfn.RANK.AVG(Table2[[#This Row],[6M Return vs Nifty Z-Score]],Table2[6M Return vs Nifty Z-Score])</f>
        <v>588</v>
      </c>
      <c r="AU702">
        <f>_xlfn.RANK.AVG(Table2[[#This Row],[Sharpe Ratio Z-Score]],Table2[Sharpe Ratio Z-Score])</f>
        <v>643</v>
      </c>
      <c r="AV702">
        <f>(Table2[[#This Row],[Rank 1Y]]+Table2[[#This Row],[Rank 6M]]+Table2[[#This Row],[Rank Sharpe]])/3</f>
        <v>652.66666666666663</v>
      </c>
    </row>
    <row r="703" spans="1:48" x14ac:dyDescent="0.3">
      <c r="A703" t="s">
        <v>385</v>
      </c>
      <c r="B703" t="s">
        <v>386</v>
      </c>
      <c r="C703" t="s">
        <v>10263</v>
      </c>
      <c r="D703" t="s">
        <v>101</v>
      </c>
      <c r="E703">
        <v>64468.521509699996</v>
      </c>
      <c r="F703">
        <v>553</v>
      </c>
      <c r="G703">
        <v>-32.266952066860597</v>
      </c>
      <c r="H703">
        <f>(Table2[[#This Row],[1Y Return vs Nifty]]-AVERAGE(Table2[1Y Return vs Nifty]))/_xlfn.STDEV.P(Table2[1Y Return vs Nifty])</f>
        <v>-0.97985951070964072</v>
      </c>
      <c r="I703">
        <v>6.3793309918415</v>
      </c>
      <c r="J703">
        <f>(Table2[[#This Row],[1M Return vs Nifty]]-AVERAGE(Table2[1M Return vs Nifty]))/_xlfn.STDEV.P(Table2[1M Return vs Nifty])</f>
        <v>0.43007218162837924</v>
      </c>
      <c r="K703">
        <v>-17.481582619612102</v>
      </c>
      <c r="L703">
        <f>(Table2[[#This Row],[6M Return vs Nifty]]-AVERAGE(Table2[6M Return vs Nifty]))/_xlfn.STDEV.P(Table2[6M Return vs Nifty])</f>
        <v>-0.79063288536232756</v>
      </c>
      <c r="M703">
        <v>3.0368811587745999</v>
      </c>
      <c r="N703">
        <f>(Table2[[#This Row],[1W Return vs Nifty]]-AVERAGE(Table2[1W Return vs Nifty]))/_xlfn.STDEV.P(Table2[1W Return vs Nifty])</f>
        <v>0.39693656628924229</v>
      </c>
      <c r="O703">
        <v>530.4</v>
      </c>
      <c r="P703">
        <v>519.18787900070402</v>
      </c>
      <c r="Q703">
        <v>535.02910682225695</v>
      </c>
      <c r="R703">
        <v>79.237972449913997</v>
      </c>
      <c r="S703" s="2">
        <f>(Table2[[#This Row],[Close Price]]-Table2[[#This Row],[20D EMA]])/Table2[[#This Row],[20D EMA]]</f>
        <v>4.2609351432880888E-2</v>
      </c>
      <c r="T703" s="2">
        <f>(Table2[[#This Row],[Close Price]]-Table2[[#This Row],[50D EMA]])/Table2[[#This Row],[50D EMA]]</f>
        <v>6.5125019991559036E-2</v>
      </c>
      <c r="U703" s="2">
        <f>(Table2[[#This Row],[Close Price]]-Table2[[#This Row],[200D EMA]])/Table2[[#This Row],[200D EMA]]</f>
        <v>3.3588627139332805E-2</v>
      </c>
      <c r="V703">
        <v>0.52286959923482801</v>
      </c>
      <c r="W703">
        <v>544.6</v>
      </c>
      <c r="X703">
        <v>554.70000000000005</v>
      </c>
      <c r="Y703">
        <v>537.75</v>
      </c>
      <c r="Z703">
        <v>558.45000000000005</v>
      </c>
      <c r="AA703">
        <v>547.70000000000005</v>
      </c>
      <c r="AB703">
        <v>558</v>
      </c>
      <c r="AC703" s="2">
        <f>(Table2[[#This Row],[Close Price]]/Table2[[#This Row],[Day Low]])-1</f>
        <v>1.5424164524421524E-2</v>
      </c>
      <c r="AD703" s="2">
        <f>(Table2[[#This Row],[Day High]]/Table2[[#This Row],[Close Price]])-1</f>
        <v>3.0741410488246412E-3</v>
      </c>
      <c r="AE703" s="2">
        <f>(Table2[[#This Row],[Close Price]]/Table2[[#This Row],[Current Week Low]])-1</f>
        <v>2.8358902835890376E-2</v>
      </c>
      <c r="AF703" s="2">
        <f>(Table2[[#This Row],[Current Week High]]/Table2[[#This Row],[Close Price]])-1</f>
        <v>9.8553345388789904E-3</v>
      </c>
      <c r="AG703" s="2">
        <f>(Table2[[#This Row],[Close Price]]/Table2[[#This Row],[Current Month Low]])-1</f>
        <v>9.6768303815957246E-3</v>
      </c>
      <c r="AH703" s="2">
        <f>(Table2[[#This Row],[Current Month High]]/Table2[[#This Row],[Close Price]])-1</f>
        <v>9.0415913200723175E-3</v>
      </c>
      <c r="AI703">
        <v>22.920433996383299</v>
      </c>
      <c r="AJ703">
        <v>25.9681093394077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</v>
      </c>
      <c r="AM703" t="s">
        <v>10297</v>
      </c>
      <c r="AN703">
        <v>6.21</v>
      </c>
      <c r="AO703" t="s">
        <v>10296</v>
      </c>
      <c r="AP703">
        <v>-0.110777308870457</v>
      </c>
      <c r="AQ703">
        <f>(Table2[[#This Row],[Sharpe Ratio]]-AVERAGE(Table2[Sharpe Ratio]))/_xlfn.STDEV.P(Table2[Sharpe Ratio])</f>
        <v>-1.9276877549056119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663</v>
      </c>
      <c r="AT703">
        <f>_xlfn.RANK.AVG(Table2[[#This Row],[6M Return vs Nifty Z-Score]],Table2[6M Return vs Nifty Z-Score])</f>
        <v>587</v>
      </c>
      <c r="AU703">
        <f>_xlfn.RANK.AVG(Table2[[#This Row],[Sharpe Ratio Z-Score]],Table2[Sharpe Ratio Z-Score])</f>
        <v>721</v>
      </c>
      <c r="AV703">
        <f>(Table2[[#This Row],[Rank 1Y]]+Table2[[#This Row],[Rank 6M]]+Table2[[#This Row],[Rank Sharpe]])/3</f>
        <v>657</v>
      </c>
    </row>
    <row r="704" spans="1:48" x14ac:dyDescent="0.3">
      <c r="A704" t="s">
        <v>1053</v>
      </c>
      <c r="B704" t="s">
        <v>1054</v>
      </c>
      <c r="C704" t="s">
        <v>6533</v>
      </c>
      <c r="D704" t="s">
        <v>75</v>
      </c>
      <c r="E704">
        <v>12371.88913992</v>
      </c>
      <c r="F704">
        <v>346.4</v>
      </c>
      <c r="G704">
        <v>-30.747468046752399</v>
      </c>
      <c r="H704">
        <f>(Table2[[#This Row],[1Y Return vs Nifty]]-AVERAGE(Table2[1Y Return vs Nifty]))/_xlfn.STDEV.P(Table2[1Y Return vs Nifty])</f>
        <v>-0.95852960894724082</v>
      </c>
      <c r="I704">
        <v>-5.9215490961672899</v>
      </c>
      <c r="J704">
        <f>(Table2[[#This Row],[1M Return vs Nifty]]-AVERAGE(Table2[1M Return vs Nifty]))/_xlfn.STDEV.P(Table2[1M Return vs Nifty])</f>
        <v>-0.78590419493401864</v>
      </c>
      <c r="K704">
        <v>-17.9677785881792</v>
      </c>
      <c r="L704">
        <f>(Table2[[#This Row],[6M Return vs Nifty]]-AVERAGE(Table2[6M Return vs Nifty]))/_xlfn.STDEV.P(Table2[6M Return vs Nifty])</f>
        <v>-0.80732928983144292</v>
      </c>
      <c r="M704">
        <v>0.89549504675500202</v>
      </c>
      <c r="N704">
        <f>(Table2[[#This Row],[1W Return vs Nifty]]-AVERAGE(Table2[1W Return vs Nifty]))/_xlfn.STDEV.P(Table2[1W Return vs Nifty])</f>
        <v>-6.0590168083456165E-2</v>
      </c>
      <c r="O704">
        <v>350.35</v>
      </c>
      <c r="P704">
        <v>345.872289867181</v>
      </c>
      <c r="Q704">
        <v>343.17399200924001</v>
      </c>
      <c r="R704">
        <v>44.313578395135202</v>
      </c>
      <c r="S704" s="2">
        <f>(Table2[[#This Row],[Close Price]]-Table2[[#This Row],[20D EMA]])/Table2[[#This Row],[20D EMA]]</f>
        <v>-1.1274439845868546E-2</v>
      </c>
      <c r="T704" s="2">
        <f>(Table2[[#This Row],[Close Price]]-Table2[[#This Row],[50D EMA]])/Table2[[#This Row],[50D EMA]]</f>
        <v>1.5257369505421448E-3</v>
      </c>
      <c r="U704" s="2">
        <f>(Table2[[#This Row],[Close Price]]-Table2[[#This Row],[200D EMA]])/Table2[[#This Row],[200D EMA]]</f>
        <v>9.400502561024808E-3</v>
      </c>
      <c r="V704">
        <v>1.1461661302322601</v>
      </c>
      <c r="W704">
        <v>336.6</v>
      </c>
      <c r="X704">
        <v>344.3</v>
      </c>
      <c r="Y704">
        <v>342.6</v>
      </c>
      <c r="Z704">
        <v>361</v>
      </c>
      <c r="AA704">
        <v>342.6</v>
      </c>
      <c r="AB704">
        <v>351</v>
      </c>
      <c r="AC704" s="2">
        <f>(Table2[[#This Row],[Close Price]]/Table2[[#This Row],[Day Low]])-1</f>
        <v>2.9114676173499499E-2</v>
      </c>
      <c r="AD704" s="2">
        <f>(Table2[[#This Row],[Day High]]/Table2[[#This Row],[Close Price]])-1</f>
        <v>-6.0623556581985705E-3</v>
      </c>
      <c r="AE704" s="2">
        <f>(Table2[[#This Row],[Close Price]]/Table2[[#This Row],[Current Week Low]])-1</f>
        <v>1.1091652072387381E-2</v>
      </c>
      <c r="AF704" s="2">
        <f>(Table2[[#This Row],[Current Week High]]/Table2[[#This Row],[Close Price]])-1</f>
        <v>4.2147806004618982E-2</v>
      </c>
      <c r="AG704" s="2">
        <f>(Table2[[#This Row],[Close Price]]/Table2[[#This Row],[Current Month Low]])-1</f>
        <v>1.1091652072387381E-2</v>
      </c>
      <c r="AH704" s="2">
        <f>(Table2[[#This Row],[Current Month High]]/Table2[[#This Row],[Close Price]])-1</f>
        <v>1.3279445727482742E-2</v>
      </c>
      <c r="AI704">
        <v>14.8960739030023</v>
      </c>
      <c r="AJ704">
        <v>18.9152076896669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-0.04</v>
      </c>
      <c r="AM704" t="s">
        <v>10295</v>
      </c>
      <c r="AN704">
        <v>-1.6</v>
      </c>
      <c r="AO704" t="s">
        <v>10295</v>
      </c>
      <c r="AP704">
        <v>-0.112546619086709</v>
      </c>
      <c r="AQ704">
        <f>(Table2[[#This Row],[Sharpe Ratio]]-AVERAGE(Table2[Sharpe Ratio]))/_xlfn.STDEV.P(Table2[Sharpe Ratio])</f>
        <v>-1.9481426145913028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-4.5604958763874608</v>
      </c>
      <c r="AS704">
        <f>_xlfn.RANK.AVG(Table2[[#This Row],[1Y Return vs Nifty Z-Score]],Table2[1Y Return vs Nifty Z-Score])</f>
        <v>657</v>
      </c>
      <c r="AT704">
        <f>_xlfn.RANK.AVG(Table2[[#This Row],[6M Return vs Nifty Z-Score]],Table2[6M Return vs Nifty Z-Score])</f>
        <v>592</v>
      </c>
      <c r="AU704">
        <f>_xlfn.RANK.AVG(Table2[[#This Row],[Sharpe Ratio Z-Score]],Table2[Sharpe Ratio Z-Score])</f>
        <v>724</v>
      </c>
      <c r="AV704">
        <f>(Table2[[#This Row],[Rank 1Y]]+Table2[[#This Row],[Rank 6M]]+Table2[[#This Row],[Rank Sharpe]])/3</f>
        <v>657.66666666666663</v>
      </c>
    </row>
    <row r="705" spans="1:48" x14ac:dyDescent="0.3">
      <c r="A705" t="s">
        <v>1511</v>
      </c>
      <c r="B705" t="s">
        <v>1512</v>
      </c>
      <c r="C705" t="s">
        <v>10263</v>
      </c>
      <c r="D705" t="s">
        <v>465</v>
      </c>
      <c r="E705">
        <v>6623.7724294700001</v>
      </c>
      <c r="F705">
        <v>466.55</v>
      </c>
      <c r="G705">
        <v>-48.926338216191702</v>
      </c>
      <c r="H705">
        <f>(Table2[[#This Row],[1Y Return vs Nifty]]-AVERAGE(Table2[1Y Return vs Nifty]))/_xlfn.STDEV.P(Table2[1Y Return vs Nifty])</f>
        <v>-1.2137172316758753</v>
      </c>
      <c r="I705">
        <v>-8.0332577002925802</v>
      </c>
      <c r="J705">
        <f>(Table2[[#This Row],[1M Return vs Nifty]]-AVERAGE(Table2[1M Return vs Nifty]))/_xlfn.STDEV.P(Table2[1M Return vs Nifty])</f>
        <v>-0.99465249248900856</v>
      </c>
      <c r="K705">
        <v>-27.0847775761893</v>
      </c>
      <c r="L705">
        <f>(Table2[[#This Row],[6M Return vs Nifty]]-AVERAGE(Table2[6M Return vs Nifty]))/_xlfn.STDEV.P(Table2[6M Return vs Nifty])</f>
        <v>-1.1204151903520752</v>
      </c>
      <c r="M705">
        <v>-3.71839552064269</v>
      </c>
      <c r="N705">
        <f>(Table2[[#This Row],[1W Return vs Nifty]]-AVERAGE(Table2[1W Return vs Nifty]))/_xlfn.STDEV.P(Table2[1W Return vs Nifty])</f>
        <v>-1.0463901002888365</v>
      </c>
      <c r="O705">
        <v>471.3</v>
      </c>
      <c r="P705">
        <v>483.42093978031801</v>
      </c>
      <c r="Q705">
        <v>535.95106415568398</v>
      </c>
      <c r="R705">
        <v>43.752235191212399</v>
      </c>
      <c r="S705" s="2">
        <f>(Table2[[#This Row],[Close Price]]-Table2[[#This Row],[20D EMA]])/Table2[[#This Row],[20D EMA]]</f>
        <v>-1.0078506259282834E-2</v>
      </c>
      <c r="T705" s="2">
        <f>(Table2[[#This Row],[Close Price]]-Table2[[#This Row],[50D EMA]])/Table2[[#This Row],[50D EMA]]</f>
        <v>-3.4899067028384606E-2</v>
      </c>
      <c r="U705" s="2">
        <f>(Table2[[#This Row],[Close Price]]-Table2[[#This Row],[200D EMA]])/Table2[[#This Row],[200D EMA]]</f>
        <v>-0.12949141964111155</v>
      </c>
      <c r="V705">
        <v>0.66147199408340396</v>
      </c>
      <c r="W705">
        <v>458.4</v>
      </c>
      <c r="X705">
        <v>465.1</v>
      </c>
      <c r="Y705">
        <v>464.6</v>
      </c>
      <c r="Z705">
        <v>475</v>
      </c>
      <c r="AA705">
        <v>466</v>
      </c>
      <c r="AB705">
        <v>474</v>
      </c>
      <c r="AC705" s="2">
        <f>(Table2[[#This Row],[Close Price]]/Table2[[#This Row],[Day Low]])-1</f>
        <v>1.7779232111692966E-2</v>
      </c>
      <c r="AD705" s="2">
        <f>(Table2[[#This Row],[Day High]]/Table2[[#This Row],[Close Price]])-1</f>
        <v>-3.1079198371021244E-3</v>
      </c>
      <c r="AE705" s="2">
        <f>(Table2[[#This Row],[Close Price]]/Table2[[#This Row],[Current Week Low]])-1</f>
        <v>4.1971588463194376E-3</v>
      </c>
      <c r="AF705" s="2">
        <f>(Table2[[#This Row],[Current Week High]]/Table2[[#This Row],[Close Price]])-1</f>
        <v>1.8111670774836552E-2</v>
      </c>
      <c r="AG705" s="2">
        <f>(Table2[[#This Row],[Close Price]]/Table2[[#This Row],[Current Month Low]])-1</f>
        <v>1.1802575107295876E-3</v>
      </c>
      <c r="AH705" s="2">
        <f>(Table2[[#This Row],[Current Month High]]/Table2[[#This Row],[Close Price]])-1</f>
        <v>1.5968277783731555E-2</v>
      </c>
      <c r="AI705">
        <v>54.935162362019</v>
      </c>
      <c r="AJ705">
        <v>8.8798133022170305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-0.18</v>
      </c>
      <c r="AM705" t="s">
        <v>10295</v>
      </c>
      <c r="AN705">
        <v>-2.15</v>
      </c>
      <c r="AO705" t="s">
        <v>10295</v>
      </c>
      <c r="AP705">
        <v>-2.0564874531062E-2</v>
      </c>
      <c r="AQ705">
        <f>(Table2[[#This Row],[Sharpe Ratio]]-AVERAGE(Table2[Sharpe Ratio]))/_xlfn.STDEV.P(Table2[Sharpe Ratio])</f>
        <v>-0.88474872173491059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716</v>
      </c>
      <c r="AT705">
        <f>_xlfn.RANK.AVG(Table2[[#This Row],[6M Return vs Nifty Z-Score]],Table2[6M Return vs Nifty Z-Score])</f>
        <v>665</v>
      </c>
      <c r="AU705">
        <f>_xlfn.RANK.AVG(Table2[[#This Row],[Sharpe Ratio Z-Score]],Table2[Sharpe Ratio Z-Score])</f>
        <v>595</v>
      </c>
      <c r="AV705">
        <f>(Table2[[#This Row],[Rank 1Y]]+Table2[[#This Row],[Rank 6M]]+Table2[[#This Row],[Rank Sharpe]])/3</f>
        <v>658.66666666666663</v>
      </c>
    </row>
    <row r="706" spans="1:48" x14ac:dyDescent="0.3">
      <c r="A706" t="s">
        <v>576</v>
      </c>
      <c r="B706" t="s">
        <v>577</v>
      </c>
      <c r="C706" t="s">
        <v>10252</v>
      </c>
      <c r="D706" t="s">
        <v>24</v>
      </c>
      <c r="E706">
        <v>34428.043481699002</v>
      </c>
      <c r="F706">
        <v>213.71</v>
      </c>
      <c r="G706">
        <v>-32.9282842909072</v>
      </c>
      <c r="H706">
        <f>(Table2[[#This Row],[1Y Return vs Nifty]]-AVERAGE(Table2[1Y Return vs Nifty]))/_xlfn.STDEV.P(Table2[1Y Return vs Nifty])</f>
        <v>-0.98914302483979832</v>
      </c>
      <c r="I706">
        <v>2.8452824039006801</v>
      </c>
      <c r="J706">
        <f>(Table2[[#This Row],[1M Return vs Nifty]]-AVERAGE(Table2[1M Return vs Nifty]))/_xlfn.STDEV.P(Table2[1M Return vs Nifty])</f>
        <v>8.0721601359828116E-2</v>
      </c>
      <c r="K706">
        <v>-20.562529831155199</v>
      </c>
      <c r="L706">
        <f>(Table2[[#This Row],[6M Return vs Nifty]]-AVERAGE(Table2[6M Return vs Nifty]))/_xlfn.STDEV.P(Table2[6M Return vs Nifty])</f>
        <v>-0.89643536855345907</v>
      </c>
      <c r="M706">
        <v>13.5311004137086</v>
      </c>
      <c r="N706">
        <f>(Table2[[#This Row],[1W Return vs Nifty]]-AVERAGE(Table2[1W Return vs Nifty]))/_xlfn.STDEV.P(Table2[1W Return vs Nifty])</f>
        <v>2.6391225217088987</v>
      </c>
      <c r="O706">
        <v>202.86</v>
      </c>
      <c r="P706">
        <v>198.83877819071</v>
      </c>
      <c r="Q706">
        <v>206.44668115569999</v>
      </c>
      <c r="R706">
        <v>62.678055635638799</v>
      </c>
      <c r="S706" s="2">
        <f>(Table2[[#This Row],[Close Price]]-Table2[[#This Row],[20D EMA]])/Table2[[#This Row],[20D EMA]]</f>
        <v>5.3485162180814325E-2</v>
      </c>
      <c r="T706" s="2">
        <f>(Table2[[#This Row],[Close Price]]-Table2[[#This Row],[50D EMA]])/Table2[[#This Row],[50D EMA]]</f>
        <v>7.4790349974021356E-2</v>
      </c>
      <c r="U706" s="2">
        <f>(Table2[[#This Row],[Close Price]]-Table2[[#This Row],[200D EMA]])/Table2[[#This Row],[200D EMA]]</f>
        <v>3.5182541097970449E-2</v>
      </c>
      <c r="V706">
        <v>1.62384806106437</v>
      </c>
      <c r="W706">
        <v>209</v>
      </c>
      <c r="X706">
        <v>212.23</v>
      </c>
      <c r="Y706">
        <v>200.11</v>
      </c>
      <c r="Z706">
        <v>222.31</v>
      </c>
      <c r="AA706">
        <v>212.71</v>
      </c>
      <c r="AB706">
        <v>218.49</v>
      </c>
      <c r="AC706" s="2">
        <f>(Table2[[#This Row],[Close Price]]/Table2[[#This Row],[Day Low]])-1</f>
        <v>2.2535885167464187E-2</v>
      </c>
      <c r="AD706" s="2">
        <f>(Table2[[#This Row],[Day High]]/Table2[[#This Row],[Close Price]])-1</f>
        <v>-6.9252725656263614E-3</v>
      </c>
      <c r="AE706" s="2">
        <f>(Table2[[#This Row],[Close Price]]/Table2[[#This Row],[Current Week Low]])-1</f>
        <v>6.7962620558692732E-2</v>
      </c>
      <c r="AF706" s="2">
        <f>(Table2[[#This Row],[Current Week High]]/Table2[[#This Row],[Close Price]])-1</f>
        <v>4.0241448692152959E-2</v>
      </c>
      <c r="AG706" s="2">
        <f>(Table2[[#This Row],[Close Price]]/Table2[[#This Row],[Current Month Low]])-1</f>
        <v>4.7012364251797223E-3</v>
      </c>
      <c r="AH706" s="2">
        <f>(Table2[[#This Row],[Current Month High]]/Table2[[#This Row],[Close Price]])-1</f>
        <v>2.2366758691684918E-2</v>
      </c>
      <c r="AI706">
        <v>23.1107575686678</v>
      </c>
      <c r="AJ706">
        <v>26.3434821164646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0.05</v>
      </c>
      <c r="AM706" t="s">
        <v>10296</v>
      </c>
      <c r="AN706">
        <v>9.42</v>
      </c>
      <c r="AO706" t="s">
        <v>10296</v>
      </c>
      <c r="AP706">
        <v>-8.4469100612188999E-2</v>
      </c>
      <c r="AQ706">
        <f>(Table2[[#This Row],[Sharpe Ratio]]-AVERAGE(Table2[Sharpe Ratio]))/_xlfn.STDEV.P(Table2[Sharpe Ratio])</f>
        <v>-1.6235405773435316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665</v>
      </c>
      <c r="AT706">
        <f>_xlfn.RANK.AVG(Table2[[#This Row],[6M Return vs Nifty Z-Score]],Table2[6M Return vs Nifty Z-Score])</f>
        <v>612</v>
      </c>
      <c r="AU706">
        <f>_xlfn.RANK.AVG(Table2[[#This Row],[Sharpe Ratio Z-Score]],Table2[Sharpe Ratio Z-Score])</f>
        <v>700</v>
      </c>
      <c r="AV706">
        <f>(Table2[[#This Row],[Rank 1Y]]+Table2[[#This Row],[Rank 6M]]+Table2[[#This Row],[Rank Sharpe]])/3</f>
        <v>659</v>
      </c>
    </row>
    <row r="707" spans="1:48" x14ac:dyDescent="0.3">
      <c r="A707" t="s">
        <v>1754</v>
      </c>
      <c r="B707" t="s">
        <v>1755</v>
      </c>
      <c r="C707" t="s">
        <v>10252</v>
      </c>
      <c r="D707" t="s">
        <v>59</v>
      </c>
      <c r="E707">
        <v>4410.5303255999997</v>
      </c>
      <c r="F707">
        <v>438.2</v>
      </c>
      <c r="G707">
        <v>-61.427785897321897</v>
      </c>
      <c r="H707">
        <f>(Table2[[#This Row],[1Y Return vs Nifty]]-AVERAGE(Table2[1Y Return vs Nifty]))/_xlfn.STDEV.P(Table2[1Y Return vs Nifty])</f>
        <v>-1.3892074950794349</v>
      </c>
      <c r="I707">
        <v>-7.9318695373776098</v>
      </c>
      <c r="J707">
        <f>(Table2[[#This Row],[1M Return vs Nifty]]-AVERAGE(Table2[1M Return vs Nifty]))/_xlfn.STDEV.P(Table2[1M Return vs Nifty])</f>
        <v>-0.98462998921399114</v>
      </c>
      <c r="K707">
        <v>-38.548747203637703</v>
      </c>
      <c r="L707">
        <f>(Table2[[#This Row],[6M Return vs Nifty]]-AVERAGE(Table2[6M Return vs Nifty]))/_xlfn.STDEV.P(Table2[6M Return vs Nifty])</f>
        <v>-1.5140981620263159</v>
      </c>
      <c r="M707">
        <v>-1.8980226036260399</v>
      </c>
      <c r="N707">
        <f>(Table2[[#This Row],[1W Return vs Nifty]]-AVERAGE(Table2[1W Return vs Nifty]))/_xlfn.STDEV.P(Table2[1W Return vs Nifty])</f>
        <v>-0.65745077197796509</v>
      </c>
      <c r="O707">
        <v>440.39</v>
      </c>
      <c r="P707">
        <v>454.00772268990698</v>
      </c>
      <c r="Q707">
        <v>496.77024131904898</v>
      </c>
      <c r="R707">
        <v>51.274169967417201</v>
      </c>
      <c r="S707" s="2">
        <f>(Table2[[#This Row],[Close Price]]-Table2[[#This Row],[20D EMA]])/Table2[[#This Row],[20D EMA]]</f>
        <v>-4.9728649606030966E-3</v>
      </c>
      <c r="T707" s="2">
        <f>(Table2[[#This Row],[Close Price]]-Table2[[#This Row],[50D EMA]])/Table2[[#This Row],[50D EMA]]</f>
        <v>-3.4818180175987604E-2</v>
      </c>
      <c r="U707" s="2">
        <f>(Table2[[#This Row],[Close Price]]-Table2[[#This Row],[200D EMA]])/Table2[[#This Row],[200D EMA]]</f>
        <v>-0.11790207312646261</v>
      </c>
      <c r="V707">
        <v>0.69089860196266895</v>
      </c>
      <c r="W707">
        <v>431.65</v>
      </c>
      <c r="X707">
        <v>442</v>
      </c>
      <c r="Y707">
        <v>430.05</v>
      </c>
      <c r="Z707">
        <v>440.85</v>
      </c>
      <c r="AA707">
        <v>431</v>
      </c>
      <c r="AB707">
        <v>439.75</v>
      </c>
      <c r="AC707" s="2">
        <f>(Table2[[#This Row],[Close Price]]/Table2[[#This Row],[Day Low]])-1</f>
        <v>1.5174331055253232E-2</v>
      </c>
      <c r="AD707" s="2">
        <f>(Table2[[#This Row],[Day High]]/Table2[[#This Row],[Close Price]])-1</f>
        <v>8.6718393427658302E-3</v>
      </c>
      <c r="AE707" s="2">
        <f>(Table2[[#This Row],[Close Price]]/Table2[[#This Row],[Current Week Low]])-1</f>
        <v>1.8951284734333163E-2</v>
      </c>
      <c r="AF707" s="2">
        <f>(Table2[[#This Row],[Current Week High]]/Table2[[#This Row],[Close Price]])-1</f>
        <v>6.0474669100867295E-3</v>
      </c>
      <c r="AG707" s="2">
        <f>(Table2[[#This Row],[Close Price]]/Table2[[#This Row],[Current Month Low]])-1</f>
        <v>1.6705336426914075E-2</v>
      </c>
      <c r="AH707" s="2">
        <f>(Table2[[#This Row],[Current Month High]]/Table2[[#This Row],[Close Price]])-1</f>
        <v>3.537197626654498E-3</v>
      </c>
      <c r="AI707">
        <v>57.690552259242303</v>
      </c>
      <c r="AJ707">
        <v>5.2859202306583404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-0.14000000000000001</v>
      </c>
      <c r="AM707" t="s">
        <v>10295</v>
      </c>
      <c r="AN707">
        <v>-0.72</v>
      </c>
      <c r="AO707" t="s">
        <v>10295</v>
      </c>
      <c r="AQ707">
        <f>(Table2[[#This Row],[Sharpe Ratio]]-AVERAGE(Table2[Sharpe Ratio]))/_xlfn.STDEV.P(Table2[Sharpe Ratio])</f>
        <v>-0.64699978481994191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728</v>
      </c>
      <c r="AT707">
        <f>_xlfn.RANK.AVG(Table2[[#This Row],[6M Return vs Nifty Z-Score]],Table2[6M Return vs Nifty Z-Score])</f>
        <v>717</v>
      </c>
      <c r="AU707">
        <f>_xlfn.RANK.AVG(Table2[[#This Row],[Sharpe Ratio Z-Score]],Table2[Sharpe Ratio Z-Score])</f>
        <v>534.5</v>
      </c>
      <c r="AV707">
        <f>(Table2[[#This Row],[Rank 1Y]]+Table2[[#This Row],[Rank 6M]]+Table2[[#This Row],[Rank Sharpe]])/3</f>
        <v>659.83333333333337</v>
      </c>
    </row>
    <row r="708" spans="1:48" x14ac:dyDescent="0.3">
      <c r="A708" t="s">
        <v>1712</v>
      </c>
      <c r="B708" t="s">
        <v>1713</v>
      </c>
      <c r="C708" t="s">
        <v>10257</v>
      </c>
      <c r="D708" t="s">
        <v>62</v>
      </c>
      <c r="E708">
        <v>4658.8061250000001</v>
      </c>
      <c r="F708">
        <v>506.75</v>
      </c>
      <c r="G708">
        <v>-41.860287002739703</v>
      </c>
      <c r="H708">
        <f>(Table2[[#This Row],[1Y Return vs Nifty]]-AVERAGE(Table2[1Y Return vs Nifty]))/_xlfn.STDEV.P(Table2[1Y Return vs Nifty])</f>
        <v>-1.1145268642639927</v>
      </c>
      <c r="I708">
        <v>-3.1180002026722802</v>
      </c>
      <c r="J708">
        <f>(Table2[[#This Row],[1M Return vs Nifty]]-AVERAGE(Table2[1M Return vs Nifty]))/_xlfn.STDEV.P(Table2[1M Return vs Nifty])</f>
        <v>-0.50876555114292843</v>
      </c>
      <c r="K708">
        <v>-19.122776355058399</v>
      </c>
      <c r="L708">
        <f>(Table2[[#This Row],[6M Return vs Nifty]]-AVERAGE(Table2[6M Return vs Nifty]))/_xlfn.STDEV.P(Table2[6M Return vs Nifty])</f>
        <v>-0.84699294630637034</v>
      </c>
      <c r="M708">
        <v>-6.7311907799418398</v>
      </c>
      <c r="N708">
        <f>(Table2[[#This Row],[1W Return vs Nifty]]-AVERAGE(Table2[1W Return vs Nifty]))/_xlfn.STDEV.P(Table2[1W Return vs Nifty])</f>
        <v>-1.690101371499356</v>
      </c>
      <c r="O708">
        <v>520.53</v>
      </c>
      <c r="P708">
        <v>515.463131971385</v>
      </c>
      <c r="Q708">
        <v>502.69191537056997</v>
      </c>
      <c r="R708">
        <v>35.600842465049901</v>
      </c>
      <c r="S708" s="2">
        <f>(Table2[[#This Row],[Close Price]]-Table2[[#This Row],[20D EMA]])/Table2[[#This Row],[20D EMA]]</f>
        <v>-2.6473017885616533E-2</v>
      </c>
      <c r="T708" s="2">
        <f>(Table2[[#This Row],[Close Price]]-Table2[[#This Row],[50D EMA]])/Table2[[#This Row],[50D EMA]]</f>
        <v>-1.6903501785009697E-2</v>
      </c>
      <c r="U708" s="2">
        <f>(Table2[[#This Row],[Close Price]]-Table2[[#This Row],[200D EMA]])/Table2[[#This Row],[200D EMA]]</f>
        <v>8.0727071698348772E-3</v>
      </c>
      <c r="V708">
        <v>0.84333756411363703</v>
      </c>
      <c r="W708">
        <v>500.5</v>
      </c>
      <c r="X708">
        <v>509.95</v>
      </c>
      <c r="Y708">
        <v>500</v>
      </c>
      <c r="Z708">
        <v>520</v>
      </c>
      <c r="AA708">
        <v>503.9</v>
      </c>
      <c r="AB708">
        <v>511.6</v>
      </c>
      <c r="AC708" s="2">
        <f>(Table2[[#This Row],[Close Price]]/Table2[[#This Row],[Day Low]])-1</f>
        <v>1.2487512487512564E-2</v>
      </c>
      <c r="AD708" s="2">
        <f>(Table2[[#This Row],[Day High]]/Table2[[#This Row],[Close Price]])-1</f>
        <v>6.3147508633447647E-3</v>
      </c>
      <c r="AE708" s="2">
        <f>(Table2[[#This Row],[Close Price]]/Table2[[#This Row],[Current Week Low]])-1</f>
        <v>1.3500000000000068E-2</v>
      </c>
      <c r="AF708" s="2">
        <f>(Table2[[#This Row],[Current Week High]]/Table2[[#This Row],[Close Price]])-1</f>
        <v>2.6147015293537246E-2</v>
      </c>
      <c r="AG708" s="2">
        <f>(Table2[[#This Row],[Close Price]]/Table2[[#This Row],[Current Month Low]])-1</f>
        <v>5.655884103988873E-3</v>
      </c>
      <c r="AH708" s="2">
        <f>(Table2[[#This Row],[Current Month High]]/Table2[[#This Row],[Close Price]])-1</f>
        <v>9.5707942772571553E-3</v>
      </c>
      <c r="AI708">
        <v>23.3349777997039</v>
      </c>
      <c r="AJ708">
        <v>17.56176777636</v>
      </c>
      <c r="AK708" t="str">
        <f>IF(AND(Table2[[#This Row],[20D EMA]]&gt;Table2[[#This Row],[50D EMA]],Table2[[#This Row],[50D EMA]]&gt;Table2[[#This Row],[200D EMA]]),"Uptrend","Downtrend/NoTrend")</f>
        <v>Uptrend</v>
      </c>
      <c r="AL708">
        <v>-7.0000000000000007E-2</v>
      </c>
      <c r="AM708" t="s">
        <v>10295</v>
      </c>
      <c r="AN708">
        <v>-5.47</v>
      </c>
      <c r="AO708" t="s">
        <v>10295</v>
      </c>
      <c r="AP708">
        <v>-7.0978450911738003E-2</v>
      </c>
      <c r="AQ708">
        <f>(Table2[[#This Row],[Sharpe Ratio]]-AVERAGE(Table2[Sharpe Ratio]))/_xlfn.STDEV.P(Table2[Sharpe Ratio])</f>
        <v>-1.4675762110290229</v>
      </c>
      <c r="AR7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-5.6279629442416699</v>
      </c>
      <c r="AS708">
        <f>_xlfn.RANK.AVG(Table2[[#This Row],[1Y Return vs Nifty Z-Score]],Table2[1Y Return vs Nifty Z-Score])</f>
        <v>703</v>
      </c>
      <c r="AT708">
        <f>_xlfn.RANK.AVG(Table2[[#This Row],[6M Return vs Nifty Z-Score]],Table2[6M Return vs Nifty Z-Score])</f>
        <v>598</v>
      </c>
      <c r="AU708">
        <f>_xlfn.RANK.AVG(Table2[[#This Row],[Sharpe Ratio Z-Score]],Table2[Sharpe Ratio Z-Score])</f>
        <v>681</v>
      </c>
      <c r="AV708">
        <f>(Table2[[#This Row],[Rank 1Y]]+Table2[[#This Row],[Rank 6M]]+Table2[[#This Row],[Rank Sharpe]])/3</f>
        <v>660.66666666666663</v>
      </c>
    </row>
    <row r="709" spans="1:48" x14ac:dyDescent="0.3">
      <c r="A709" t="s">
        <v>2227</v>
      </c>
      <c r="B709" t="s">
        <v>2228</v>
      </c>
      <c r="C709" t="s">
        <v>10261</v>
      </c>
      <c r="D709" t="s">
        <v>626</v>
      </c>
      <c r="E709">
        <v>2489.1829925309999</v>
      </c>
      <c r="F709">
        <v>168.93</v>
      </c>
      <c r="G709">
        <v>-57.763858897876197</v>
      </c>
      <c r="H709">
        <f>(Table2[[#This Row],[1Y Return vs Nifty]]-AVERAGE(Table2[1Y Return vs Nifty]))/_xlfn.STDEV.P(Table2[1Y Return vs Nifty])</f>
        <v>-1.3377747705962806</v>
      </c>
      <c r="I709">
        <v>-12.739549360924</v>
      </c>
      <c r="J709">
        <f>(Table2[[#This Row],[1M Return vs Nifty]]-AVERAGE(Table2[1M Return vs Nifty]))/_xlfn.STDEV.P(Table2[1M Return vs Nifty])</f>
        <v>-1.4598825768078612</v>
      </c>
      <c r="K709">
        <v>-43.629928000650303</v>
      </c>
      <c r="L709">
        <f>(Table2[[#This Row],[6M Return vs Nifty]]-AVERAGE(Table2[6M Return vs Nifty]))/_xlfn.STDEV.P(Table2[6M Return vs Nifty])</f>
        <v>-1.6885904557770313</v>
      </c>
      <c r="M709">
        <v>-0.60083420400104903</v>
      </c>
      <c r="N709">
        <f>(Table2[[#This Row],[1W Return vs Nifty]]-AVERAGE(Table2[1W Return vs Nifty]))/_xlfn.STDEV.P(Table2[1W Return vs Nifty])</f>
        <v>-0.38029460242252466</v>
      </c>
      <c r="O709">
        <v>172.55</v>
      </c>
      <c r="P709">
        <v>178.379243948756</v>
      </c>
      <c r="Q709">
        <v>220.84519730536101</v>
      </c>
      <c r="R709">
        <v>41.879965008725598</v>
      </c>
      <c r="S709" s="2">
        <f>(Table2[[#This Row],[Close Price]]-Table2[[#This Row],[20D EMA]])/Table2[[#This Row],[20D EMA]]</f>
        <v>-2.097942625325995E-2</v>
      </c>
      <c r="T709" s="2">
        <f>(Table2[[#This Row],[Close Price]]-Table2[[#This Row],[50D EMA]])/Table2[[#This Row],[50D EMA]]</f>
        <v>-5.2972777210954704E-2</v>
      </c>
      <c r="U709" s="2">
        <f>(Table2[[#This Row],[Close Price]]-Table2[[#This Row],[200D EMA]])/Table2[[#This Row],[200D EMA]]</f>
        <v>-0.23507505682171684</v>
      </c>
      <c r="V709">
        <v>0.75006080609970005</v>
      </c>
      <c r="W709">
        <v>165.01</v>
      </c>
      <c r="X709">
        <v>169.39</v>
      </c>
      <c r="Y709">
        <v>168.16</v>
      </c>
      <c r="Z709">
        <v>174.95</v>
      </c>
      <c r="AA709">
        <v>168.16</v>
      </c>
      <c r="AB709">
        <v>174.2</v>
      </c>
      <c r="AC709" s="2">
        <f>(Table2[[#This Row],[Close Price]]/Table2[[#This Row],[Day Low]])-1</f>
        <v>2.3756135991758187E-2</v>
      </c>
      <c r="AD709" s="2">
        <f>(Table2[[#This Row],[Day High]]/Table2[[#This Row],[Close Price]])-1</f>
        <v>2.7230213697979622E-3</v>
      </c>
      <c r="AE709" s="2">
        <f>(Table2[[#This Row],[Close Price]]/Table2[[#This Row],[Current Week Low]])-1</f>
        <v>4.5789724072313742E-3</v>
      </c>
      <c r="AF709" s="2">
        <f>(Table2[[#This Row],[Current Week High]]/Table2[[#This Row],[Close Price]])-1</f>
        <v>3.5636062274314595E-2</v>
      </c>
      <c r="AG709" s="2">
        <f>(Table2[[#This Row],[Close Price]]/Table2[[#This Row],[Current Month Low]])-1</f>
        <v>4.5789724072313742E-3</v>
      </c>
      <c r="AH709" s="2">
        <f>(Table2[[#This Row],[Current Month High]]/Table2[[#This Row],[Close Price]])-1</f>
        <v>3.1196353519209019E-2</v>
      </c>
      <c r="AI709">
        <v>84.691884212395607</v>
      </c>
      <c r="AJ709">
        <v>17.312499999999901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-0.19</v>
      </c>
      <c r="AM709" t="s">
        <v>10295</v>
      </c>
      <c r="AN709">
        <v>-2.84</v>
      </c>
      <c r="AO709" t="s">
        <v>10295</v>
      </c>
      <c r="AQ709">
        <f>(Table2[[#This Row],[Sharpe Ratio]]-AVERAGE(Table2[Sharpe Ratio]))/_xlfn.STDEV.P(Table2[Sharpe Ratio])</f>
        <v>-0.64699978481994191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724</v>
      </c>
      <c r="AT709">
        <f>_xlfn.RANK.AVG(Table2[[#This Row],[6M Return vs Nifty Z-Score]],Table2[6M Return vs Nifty Z-Score])</f>
        <v>725</v>
      </c>
      <c r="AU709">
        <f>_xlfn.RANK.AVG(Table2[[#This Row],[Sharpe Ratio Z-Score]],Table2[Sharpe Ratio Z-Score])</f>
        <v>534.5</v>
      </c>
      <c r="AV709">
        <f>(Table2[[#This Row],[Rank 1Y]]+Table2[[#This Row],[Rank 6M]]+Table2[[#This Row],[Rank Sharpe]])/3</f>
        <v>661.16666666666663</v>
      </c>
    </row>
    <row r="710" spans="1:48" x14ac:dyDescent="0.3">
      <c r="A710" t="s">
        <v>1931</v>
      </c>
      <c r="B710" t="s">
        <v>1932</v>
      </c>
      <c r="C710" t="s">
        <v>10263</v>
      </c>
      <c r="D710" t="s">
        <v>1444</v>
      </c>
      <c r="E710">
        <v>3530.355</v>
      </c>
      <c r="F710">
        <v>318.05</v>
      </c>
      <c r="G710">
        <v>-58.027467473166404</v>
      </c>
      <c r="H710">
        <f>(Table2[[#This Row],[1Y Return vs Nifty]]-AVERAGE(Table2[1Y Return vs Nifty]))/_xlfn.STDEV.P(Table2[1Y Return vs Nifty])</f>
        <v>-1.341475201097857</v>
      </c>
      <c r="I710">
        <v>-3.5715646402732499</v>
      </c>
      <c r="J710">
        <f>(Table2[[#This Row],[1M Return vs Nifty]]-AVERAGE(Table2[1M Return vs Nifty]))/_xlfn.STDEV.P(Table2[1M Return vs Nifty])</f>
        <v>-0.55360166347193396</v>
      </c>
      <c r="K710">
        <v>-27.7264205004874</v>
      </c>
      <c r="L710">
        <f>(Table2[[#This Row],[6M Return vs Nifty]]-AVERAGE(Table2[6M Return vs Nifty]))/_xlfn.STDEV.P(Table2[6M Return vs Nifty])</f>
        <v>-1.1424497823302859</v>
      </c>
      <c r="M710">
        <v>1.1982835372113401</v>
      </c>
      <c r="N710">
        <f>(Table2[[#This Row],[1W Return vs Nifty]]-AVERAGE(Table2[1W Return vs Nifty]))/_xlfn.STDEV.P(Table2[1W Return vs Nifty])</f>
        <v>4.1033631141812387E-3</v>
      </c>
      <c r="O710">
        <v>322.81</v>
      </c>
      <c r="P710">
        <v>324.77931357934</v>
      </c>
      <c r="Q710">
        <v>346.21538754241601</v>
      </c>
      <c r="R710">
        <v>41.873053504109301</v>
      </c>
      <c r="S710" s="2">
        <f>(Table2[[#This Row],[Close Price]]-Table2[[#This Row],[20D EMA]])/Table2[[#This Row],[20D EMA]]</f>
        <v>-1.4745515938167935E-2</v>
      </c>
      <c r="T710" s="2">
        <f>(Table2[[#This Row],[Close Price]]-Table2[[#This Row],[50D EMA]])/Table2[[#This Row],[50D EMA]]</f>
        <v>-2.0719649614309842E-2</v>
      </c>
      <c r="U710" s="2">
        <f>(Table2[[#This Row],[Close Price]]-Table2[[#This Row],[200D EMA]])/Table2[[#This Row],[200D EMA]]</f>
        <v>-8.1352211819196982E-2</v>
      </c>
      <c r="V710">
        <v>0.97204751955867996</v>
      </c>
      <c r="W710">
        <v>310.64999999999998</v>
      </c>
      <c r="X710">
        <v>317</v>
      </c>
      <c r="Y710">
        <v>317.3</v>
      </c>
      <c r="Z710">
        <v>326.7</v>
      </c>
      <c r="AA710">
        <v>317.3</v>
      </c>
      <c r="AB710">
        <v>324.60000000000002</v>
      </c>
      <c r="AC710" s="2">
        <f>(Table2[[#This Row],[Close Price]]/Table2[[#This Row],[Day Low]])-1</f>
        <v>2.3821020441010976E-2</v>
      </c>
      <c r="AD710" s="2">
        <f>(Table2[[#This Row],[Day High]]/Table2[[#This Row],[Close Price]])-1</f>
        <v>-3.3013677094796412E-3</v>
      </c>
      <c r="AE710" s="2">
        <f>(Table2[[#This Row],[Close Price]]/Table2[[#This Row],[Current Week Low]])-1</f>
        <v>2.36369366530087E-3</v>
      </c>
      <c r="AF710" s="2">
        <f>(Table2[[#This Row],[Current Week High]]/Table2[[#This Row],[Close Price]])-1</f>
        <v>2.7196981606665505E-2</v>
      </c>
      <c r="AG710" s="2">
        <f>(Table2[[#This Row],[Close Price]]/Table2[[#This Row],[Current Month Low]])-1</f>
        <v>2.36369366530087E-3</v>
      </c>
      <c r="AH710" s="2">
        <f>(Table2[[#This Row],[Current Month High]]/Table2[[#This Row],[Close Price]])-1</f>
        <v>2.0594246187706444E-2</v>
      </c>
      <c r="AI710">
        <v>50.841062725986397</v>
      </c>
      <c r="AJ710">
        <v>9.5213498622589601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10295</v>
      </c>
      <c r="AN710">
        <v>-3.03</v>
      </c>
      <c r="AO710" t="s">
        <v>10295</v>
      </c>
      <c r="AP710">
        <v>-1.8806480858764001E-2</v>
      </c>
      <c r="AQ710">
        <f>(Table2[[#This Row],[Sharpe Ratio]]-AVERAGE(Table2[Sharpe Ratio]))/_xlfn.STDEV.P(Table2[Sharpe Ratio])</f>
        <v>-0.86442006737646038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725</v>
      </c>
      <c r="AT710">
        <f>_xlfn.RANK.AVG(Table2[[#This Row],[6M Return vs Nifty Z-Score]],Table2[6M Return vs Nifty Z-Score])</f>
        <v>669</v>
      </c>
      <c r="AU710">
        <f>_xlfn.RANK.AVG(Table2[[#This Row],[Sharpe Ratio Z-Score]],Table2[Sharpe Ratio Z-Score])</f>
        <v>590</v>
      </c>
      <c r="AV710">
        <f>(Table2[[#This Row],[Rank 1Y]]+Table2[[#This Row],[Rank 6M]]+Table2[[#This Row],[Rank Sharpe]])/3</f>
        <v>661.33333333333337</v>
      </c>
    </row>
    <row r="711" spans="1:48" x14ac:dyDescent="0.3">
      <c r="A711" t="s">
        <v>359</v>
      </c>
      <c r="B711" t="s">
        <v>360</v>
      </c>
      <c r="C711" t="s">
        <v>10252</v>
      </c>
      <c r="D711" t="s">
        <v>361</v>
      </c>
      <c r="E711">
        <v>68520.63309453</v>
      </c>
      <c r="F711">
        <v>720.45</v>
      </c>
      <c r="G711">
        <v>-44.999118487369202</v>
      </c>
      <c r="H711">
        <f>(Table2[[#This Row],[1Y Return vs Nifty]]-AVERAGE(Table2[1Y Return vs Nifty]))/_xlfn.STDEV.P(Table2[1Y Return vs Nifty])</f>
        <v>-1.1585885104082592</v>
      </c>
      <c r="I711">
        <v>-3.35548931339342</v>
      </c>
      <c r="J711">
        <f>(Table2[[#This Row],[1M Return vs Nifty]]-AVERAGE(Table2[1M Return vs Nifty]))/_xlfn.STDEV.P(Table2[1M Return vs Nifty])</f>
        <v>-0.5322420134985959</v>
      </c>
      <c r="K711">
        <v>-14.0772453083993</v>
      </c>
      <c r="L711">
        <f>(Table2[[#This Row],[6M Return vs Nifty]]-AVERAGE(Table2[6M Return vs Nifty]))/_xlfn.STDEV.P(Table2[6M Return vs Nifty])</f>
        <v>-0.67372489687195236</v>
      </c>
      <c r="M711">
        <v>-3.8695976524645901</v>
      </c>
      <c r="N711">
        <f>(Table2[[#This Row],[1W Return vs Nifty]]-AVERAGE(Table2[1W Return vs Nifty]))/_xlfn.STDEV.P(Table2[1W Return vs Nifty])</f>
        <v>-1.0786958191007605</v>
      </c>
      <c r="O711">
        <v>725.87</v>
      </c>
      <c r="P711">
        <v>723.96114741337703</v>
      </c>
      <c r="Q711">
        <v>740.59433972100101</v>
      </c>
      <c r="R711">
        <v>45.575745101797999</v>
      </c>
      <c r="S711" s="2">
        <f>(Table2[[#This Row],[Close Price]]-Table2[[#This Row],[20D EMA]])/Table2[[#This Row],[20D EMA]]</f>
        <v>-7.4669017868212754E-3</v>
      </c>
      <c r="T711" s="2">
        <f>(Table2[[#This Row],[Close Price]]-Table2[[#This Row],[50D EMA]])/Table2[[#This Row],[50D EMA]]</f>
        <v>-4.8499113880929676E-3</v>
      </c>
      <c r="U711" s="2">
        <f>(Table2[[#This Row],[Close Price]]-Table2[[#This Row],[200D EMA]])/Table2[[#This Row],[200D EMA]]</f>
        <v>-2.7200234515146037E-2</v>
      </c>
      <c r="V711">
        <v>1.49842823688263</v>
      </c>
      <c r="W711">
        <v>713.45</v>
      </c>
      <c r="X711">
        <v>719.45</v>
      </c>
      <c r="Y711">
        <v>702.25</v>
      </c>
      <c r="Z711">
        <v>727.75</v>
      </c>
      <c r="AA711">
        <v>718</v>
      </c>
      <c r="AB711">
        <v>726.25</v>
      </c>
      <c r="AC711" s="2">
        <f>(Table2[[#This Row],[Close Price]]/Table2[[#This Row],[Day Low]])-1</f>
        <v>9.8114794309343001E-3</v>
      </c>
      <c r="AD711" s="2">
        <f>(Table2[[#This Row],[Day High]]/Table2[[#This Row],[Close Price]])-1</f>
        <v>-1.3880213755291804E-3</v>
      </c>
      <c r="AE711" s="2">
        <f>(Table2[[#This Row],[Close Price]]/Table2[[#This Row],[Current Week Low]])-1</f>
        <v>2.5916696333214695E-2</v>
      </c>
      <c r="AF711" s="2">
        <f>(Table2[[#This Row],[Current Week High]]/Table2[[#This Row],[Close Price]])-1</f>
        <v>1.0132556041362983E-2</v>
      </c>
      <c r="AG711" s="2">
        <f>(Table2[[#This Row],[Close Price]]/Table2[[#This Row],[Current Month Low]])-1</f>
        <v>3.4122562674094858E-3</v>
      </c>
      <c r="AH711" s="2">
        <f>(Table2[[#This Row],[Current Month High]]/Table2[[#This Row],[Close Price]])-1</f>
        <v>8.0505239780692683E-3</v>
      </c>
      <c r="AI711">
        <v>23.929488514123101</v>
      </c>
      <c r="AJ711">
        <v>11.1891349641175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10295</v>
      </c>
      <c r="AN711">
        <v>-2.4500000000000002</v>
      </c>
      <c r="AO711" t="s">
        <v>10295</v>
      </c>
      <c r="AP711">
        <v>-0.14251692072966701</v>
      </c>
      <c r="AQ711">
        <f>(Table2[[#This Row],[Sharpe Ratio]]-AVERAGE(Table2[Sharpe Ratio]))/_xlfn.STDEV.P(Table2[Sharpe Ratio])</f>
        <v>-2.2946269728533344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711</v>
      </c>
      <c r="AT711">
        <f>_xlfn.RANK.AVG(Table2[[#This Row],[6M Return vs Nifty Z-Score]],Table2[6M Return vs Nifty Z-Score])</f>
        <v>548</v>
      </c>
      <c r="AU711">
        <f>_xlfn.RANK.AVG(Table2[[#This Row],[Sharpe Ratio Z-Score]],Table2[Sharpe Ratio Z-Score])</f>
        <v>731</v>
      </c>
      <c r="AV711">
        <f>(Table2[[#This Row],[Rank 1Y]]+Table2[[#This Row],[Rank 6M]]+Table2[[#This Row],[Rank Sharpe]])/3</f>
        <v>663.33333333333337</v>
      </c>
    </row>
    <row r="712" spans="1:48" x14ac:dyDescent="0.3">
      <c r="A712" t="s">
        <v>2046</v>
      </c>
      <c r="B712" t="s">
        <v>2047</v>
      </c>
      <c r="C712" t="s">
        <v>10257</v>
      </c>
      <c r="D712" t="s">
        <v>62</v>
      </c>
      <c r="E712">
        <v>3049.8482524249998</v>
      </c>
      <c r="F712">
        <v>330.85</v>
      </c>
      <c r="G712">
        <v>-21.644558849052999</v>
      </c>
      <c r="H712">
        <f>(Table2[[#This Row],[1Y Return vs Nifty]]-AVERAGE(Table2[1Y Return vs Nifty]))/_xlfn.STDEV.P(Table2[1Y Return vs Nifty])</f>
        <v>-0.83074665343768073</v>
      </c>
      <c r="I712">
        <v>-1.8268049227148599</v>
      </c>
      <c r="J712">
        <f>(Table2[[#This Row],[1M Return vs Nifty]]-AVERAGE(Table2[1M Return vs Nifty]))/_xlfn.STDEV.P(Table2[1M Return vs Nifty])</f>
        <v>-0.38112728894349179</v>
      </c>
      <c r="K712">
        <v>-25.682738868332699</v>
      </c>
      <c r="L712">
        <f>(Table2[[#This Row],[6M Return vs Nifty]]-AVERAGE(Table2[6M Return vs Nifty]))/_xlfn.STDEV.P(Table2[6M Return vs Nifty])</f>
        <v>-1.072267926982698</v>
      </c>
      <c r="M712">
        <v>1.1044855097956101</v>
      </c>
      <c r="N712">
        <f>(Table2[[#This Row],[1W Return vs Nifty]]-AVERAGE(Table2[1W Return vs Nifty]))/_xlfn.STDEV.P(Table2[1W Return vs Nifty])</f>
        <v>-1.5937443601262244E-2</v>
      </c>
      <c r="O712">
        <v>329.27</v>
      </c>
      <c r="P712">
        <v>329.16374154495099</v>
      </c>
      <c r="Q712">
        <v>338.76792262083097</v>
      </c>
      <c r="R712">
        <v>53.691250249619898</v>
      </c>
      <c r="S712" s="2">
        <f>(Table2[[#This Row],[Close Price]]-Table2[[#This Row],[20D EMA]])/Table2[[#This Row],[20D EMA]]</f>
        <v>4.7984936374405231E-3</v>
      </c>
      <c r="T712" s="2">
        <f>(Table2[[#This Row],[Close Price]]-Table2[[#This Row],[50D EMA]])/Table2[[#This Row],[50D EMA]]</f>
        <v>5.1228560203334271E-3</v>
      </c>
      <c r="U712" s="2">
        <f>(Table2[[#This Row],[Close Price]]-Table2[[#This Row],[200D EMA]])/Table2[[#This Row],[200D EMA]]</f>
        <v>-2.3372704710573074E-2</v>
      </c>
      <c r="V712">
        <v>0.87238106254097803</v>
      </c>
      <c r="W712">
        <v>326.10000000000002</v>
      </c>
      <c r="X712">
        <v>333.6</v>
      </c>
      <c r="Y712">
        <v>323.10000000000002</v>
      </c>
      <c r="Z712">
        <v>338.8</v>
      </c>
      <c r="AA712">
        <v>329.05</v>
      </c>
      <c r="AB712">
        <v>338.8</v>
      </c>
      <c r="AC712" s="2">
        <f>(Table2[[#This Row],[Close Price]]/Table2[[#This Row],[Day Low]])-1</f>
        <v>1.4566084023305725E-2</v>
      </c>
      <c r="AD712" s="2">
        <f>(Table2[[#This Row],[Day High]]/Table2[[#This Row],[Close Price]])-1</f>
        <v>8.3119238325524147E-3</v>
      </c>
      <c r="AE712" s="2">
        <f>(Table2[[#This Row],[Close Price]]/Table2[[#This Row],[Current Week Low]])-1</f>
        <v>2.3986381925100497E-2</v>
      </c>
      <c r="AF712" s="2">
        <f>(Table2[[#This Row],[Current Week High]]/Table2[[#This Row],[Close Price]])-1</f>
        <v>2.402901617046993E-2</v>
      </c>
      <c r="AG712" s="2">
        <f>(Table2[[#This Row],[Close Price]]/Table2[[#This Row],[Current Month Low]])-1</f>
        <v>5.470293268500237E-3</v>
      </c>
      <c r="AH712" s="2">
        <f>(Table2[[#This Row],[Current Month High]]/Table2[[#This Row],[Close Price]])-1</f>
        <v>2.402901617046993E-2</v>
      </c>
      <c r="AI712">
        <v>25.434486927610699</v>
      </c>
      <c r="AJ712">
        <v>15.4396371249127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-0.13</v>
      </c>
      <c r="AM712" t="s">
        <v>10295</v>
      </c>
      <c r="AN712">
        <v>-0.12</v>
      </c>
      <c r="AO712" t="s">
        <v>10295</v>
      </c>
      <c r="AP712">
        <v>-9.9681592302342997E-2</v>
      </c>
      <c r="AQ712">
        <f>(Table2[[#This Row],[Sharpe Ratio]]-AVERAGE(Table2[Sharpe Ratio]))/_xlfn.STDEV.P(Table2[Sharpe Ratio])</f>
        <v>-1.7994110268179024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624</v>
      </c>
      <c r="AT712">
        <f>_xlfn.RANK.AVG(Table2[[#This Row],[6M Return vs Nifty Z-Score]],Table2[6M Return vs Nifty Z-Score])</f>
        <v>653</v>
      </c>
      <c r="AU712">
        <f>_xlfn.RANK.AVG(Table2[[#This Row],[Sharpe Ratio Z-Score]],Table2[Sharpe Ratio Z-Score])</f>
        <v>713</v>
      </c>
      <c r="AV712">
        <f>(Table2[[#This Row],[Rank 1Y]]+Table2[[#This Row],[Rank 6M]]+Table2[[#This Row],[Rank Sharpe]])/3</f>
        <v>663.33333333333337</v>
      </c>
    </row>
    <row r="713" spans="1:48" x14ac:dyDescent="0.3">
      <c r="A713" t="s">
        <v>1611</v>
      </c>
      <c r="B713" t="s">
        <v>1612</v>
      </c>
      <c r="C713" t="s">
        <v>10261</v>
      </c>
      <c r="D713" t="s">
        <v>524</v>
      </c>
      <c r="E713">
        <v>5518.8954407860001</v>
      </c>
      <c r="F713">
        <v>110.81</v>
      </c>
      <c r="G713">
        <v>-30.595528648422899</v>
      </c>
      <c r="H713">
        <f>(Table2[[#This Row],[1Y Return vs Nifty]]-AVERAGE(Table2[1Y Return vs Nifty]))/_xlfn.STDEV.P(Table2[1Y Return vs Nifty])</f>
        <v>-0.95639674516103546</v>
      </c>
      <c r="I713">
        <v>4.2983293703836303</v>
      </c>
      <c r="J713">
        <f>(Table2[[#This Row],[1M Return vs Nifty]]-AVERAGE(Table2[1M Return vs Nifty]))/_xlfn.STDEV.P(Table2[1M Return vs Nifty])</f>
        <v>0.22435935513334163</v>
      </c>
      <c r="K713">
        <v>-20.723367804730199</v>
      </c>
      <c r="L713">
        <f>(Table2[[#This Row],[6M Return vs Nifty]]-AVERAGE(Table2[6M Return vs Nifty]))/_xlfn.STDEV.P(Table2[6M Return vs Nifty])</f>
        <v>-0.90195868843765192</v>
      </c>
      <c r="M713">
        <v>-1.5340555481365401</v>
      </c>
      <c r="N713">
        <f>(Table2[[#This Row],[1W Return vs Nifty]]-AVERAGE(Table2[1W Return vs Nifty]))/_xlfn.STDEV.P(Table2[1W Return vs Nifty])</f>
        <v>-0.57968588063835336</v>
      </c>
      <c r="O713">
        <v>109.27</v>
      </c>
      <c r="P713">
        <v>107.84295109430001</v>
      </c>
      <c r="Q713">
        <v>108.811087118435</v>
      </c>
      <c r="R713">
        <v>56.026272465131001</v>
      </c>
      <c r="S713" s="2">
        <f>(Table2[[#This Row],[Close Price]]-Table2[[#This Row],[20D EMA]])/Table2[[#This Row],[20D EMA]]</f>
        <v>1.4093529788597112E-2</v>
      </c>
      <c r="T713" s="2">
        <f>(Table2[[#This Row],[Close Price]]-Table2[[#This Row],[50D EMA]])/Table2[[#This Row],[50D EMA]]</f>
        <v>2.751268280024673E-2</v>
      </c>
      <c r="U713" s="2">
        <f>(Table2[[#This Row],[Close Price]]-Table2[[#This Row],[200D EMA]])/Table2[[#This Row],[200D EMA]]</f>
        <v>1.8370489023690168E-2</v>
      </c>
      <c r="V713">
        <v>0.91154769522474799</v>
      </c>
      <c r="W713">
        <v>110.37</v>
      </c>
      <c r="X713">
        <v>114</v>
      </c>
      <c r="Y713">
        <v>107.8</v>
      </c>
      <c r="Z713">
        <v>114.74</v>
      </c>
      <c r="AA713">
        <v>107.8</v>
      </c>
      <c r="AB713">
        <v>114.74</v>
      </c>
      <c r="AC713" s="2">
        <f>(Table2[[#This Row],[Close Price]]/Table2[[#This Row],[Day Low]])-1</f>
        <v>3.9865905590286133E-3</v>
      </c>
      <c r="AD713" s="2">
        <f>(Table2[[#This Row],[Day High]]/Table2[[#This Row],[Close Price]])-1</f>
        <v>2.878801552206478E-2</v>
      </c>
      <c r="AE713" s="2">
        <f>(Table2[[#This Row],[Close Price]]/Table2[[#This Row],[Current Week Low]])-1</f>
        <v>2.7922077922077904E-2</v>
      </c>
      <c r="AF713" s="2">
        <f>(Table2[[#This Row],[Current Week High]]/Table2[[#This Row],[Close Price]])-1</f>
        <v>3.5466113166681579E-2</v>
      </c>
      <c r="AG713" s="2">
        <f>(Table2[[#This Row],[Close Price]]/Table2[[#This Row],[Current Month Low]])-1</f>
        <v>2.7922077922077904E-2</v>
      </c>
      <c r="AH713" s="2">
        <f>(Table2[[#This Row],[Current Month High]]/Table2[[#This Row],[Close Price]])-1</f>
        <v>3.5466113166681579E-2</v>
      </c>
      <c r="AI713">
        <v>24.266762927533598</v>
      </c>
      <c r="AJ713">
        <v>21.103825136611999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-0.06</v>
      </c>
      <c r="AM713" t="s">
        <v>10295</v>
      </c>
      <c r="AN713">
        <v>-1.41</v>
      </c>
      <c r="AO713" t="s">
        <v>10295</v>
      </c>
      <c r="AP713">
        <v>-0.111250964165327</v>
      </c>
      <c r="AQ713">
        <f>(Table2[[#This Row],[Sharpe Ratio]]-AVERAGE(Table2[Sharpe Ratio]))/_xlfn.STDEV.P(Table2[Sharpe Ratio])</f>
        <v>-1.9331636474353426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656</v>
      </c>
      <c r="AT713">
        <f>_xlfn.RANK.AVG(Table2[[#This Row],[6M Return vs Nifty Z-Score]],Table2[6M Return vs Nifty Z-Score])</f>
        <v>613</v>
      </c>
      <c r="AU713">
        <f>_xlfn.RANK.AVG(Table2[[#This Row],[Sharpe Ratio Z-Score]],Table2[Sharpe Ratio Z-Score])</f>
        <v>723</v>
      </c>
      <c r="AV713">
        <f>(Table2[[#This Row],[Rank 1Y]]+Table2[[#This Row],[Rank 6M]]+Table2[[#This Row],[Rank Sharpe]])/3</f>
        <v>664</v>
      </c>
    </row>
    <row r="714" spans="1:48" x14ac:dyDescent="0.3">
      <c r="A714" t="s">
        <v>2102</v>
      </c>
      <c r="B714" t="s">
        <v>2103</v>
      </c>
      <c r="C714" t="s">
        <v>10266</v>
      </c>
      <c r="D714" t="s">
        <v>118</v>
      </c>
      <c r="E714">
        <v>2837.1489551999998</v>
      </c>
      <c r="F714">
        <v>18.399999999999999</v>
      </c>
      <c r="G714">
        <v>-66.5139015018583</v>
      </c>
      <c r="H714">
        <f>(Table2[[#This Row],[1Y Return vs Nifty]]-AVERAGE(Table2[1Y Return vs Nifty]))/_xlfn.STDEV.P(Table2[1Y Return vs Nifty])</f>
        <v>-1.4606043276629359</v>
      </c>
      <c r="I714">
        <v>-19.036054474113101</v>
      </c>
      <c r="J714">
        <f>(Table2[[#This Row],[1M Return vs Nifty]]-AVERAGE(Table2[1M Return vs Nifty]))/_xlfn.STDEV.P(Table2[1M Return vs Nifty])</f>
        <v>-2.0823097054168089</v>
      </c>
      <c r="K714">
        <v>-47.499510332338801</v>
      </c>
      <c r="L714">
        <f>(Table2[[#This Row],[6M Return vs Nifty]]-AVERAGE(Table2[6M Return vs Nifty]))/_xlfn.STDEV.P(Table2[6M Return vs Nifty])</f>
        <v>-1.8214753744381718</v>
      </c>
      <c r="M714">
        <v>-5.1011953456680903</v>
      </c>
      <c r="N714">
        <f>(Table2[[#This Row],[1W Return vs Nifty]]-AVERAGE(Table2[1W Return vs Nifty]))/_xlfn.STDEV.P(Table2[1W Return vs Nifty])</f>
        <v>-1.3418379341399327</v>
      </c>
      <c r="O714">
        <v>19.27</v>
      </c>
      <c r="P714">
        <v>20.954030314609302</v>
      </c>
      <c r="Q714">
        <v>24.566155821352702</v>
      </c>
      <c r="R714">
        <v>40.211084386771503</v>
      </c>
      <c r="S714" s="2">
        <f>(Table2[[#This Row],[Close Price]]-Table2[[#This Row],[20D EMA]])/Table2[[#This Row],[20D EMA]]</f>
        <v>-4.5147898287493562E-2</v>
      </c>
      <c r="T714" s="2">
        <f>(Table2[[#This Row],[Close Price]]-Table2[[#This Row],[50D EMA]])/Table2[[#This Row],[50D EMA]]</f>
        <v>-0.12188730646383644</v>
      </c>
      <c r="U714" s="2">
        <f>(Table2[[#This Row],[Close Price]]-Table2[[#This Row],[200D EMA]])/Table2[[#This Row],[200D EMA]]</f>
        <v>-0.25100206422989185</v>
      </c>
      <c r="V714">
        <v>1.0928955208648901</v>
      </c>
      <c r="W714">
        <v>18.059999999999999</v>
      </c>
      <c r="X714">
        <v>19.2</v>
      </c>
      <c r="Y714">
        <v>18</v>
      </c>
      <c r="Z714">
        <v>20</v>
      </c>
      <c r="AA714">
        <v>18.170000000000002</v>
      </c>
      <c r="AB714">
        <v>19.190000000000001</v>
      </c>
      <c r="AC714" s="2">
        <f>(Table2[[#This Row],[Close Price]]/Table2[[#This Row],[Day Low]])-1</f>
        <v>1.8826135105204811E-2</v>
      </c>
      <c r="AD714" s="2">
        <f>(Table2[[#This Row],[Day High]]/Table2[[#This Row],[Close Price]])-1</f>
        <v>4.3478260869565188E-2</v>
      </c>
      <c r="AE714" s="2">
        <f>(Table2[[#This Row],[Close Price]]/Table2[[#This Row],[Current Week Low]])-1</f>
        <v>2.2222222222222143E-2</v>
      </c>
      <c r="AF714" s="2">
        <f>(Table2[[#This Row],[Current Week High]]/Table2[[#This Row],[Close Price]])-1</f>
        <v>8.6956521739130599E-2</v>
      </c>
      <c r="AG714" s="2">
        <f>(Table2[[#This Row],[Close Price]]/Table2[[#This Row],[Current Month Low]])-1</f>
        <v>1.2658227848101111E-2</v>
      </c>
      <c r="AH714" s="2">
        <f>(Table2[[#This Row],[Current Month High]]/Table2[[#This Row],[Close Price]])-1</f>
        <v>4.2934782608695876E-2</v>
      </c>
      <c r="AI714">
        <v>145.38043478260801</v>
      </c>
      <c r="AJ714">
        <v>10.1796407185628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-0.28000000000000003</v>
      </c>
      <c r="AM714" t="s">
        <v>10295</v>
      </c>
      <c r="AN714">
        <v>-3.56</v>
      </c>
      <c r="AO714" t="s">
        <v>10295</v>
      </c>
      <c r="AQ714">
        <f>(Table2[[#This Row],[Sharpe Ratio]]-AVERAGE(Table2[Sharpe Ratio]))/_xlfn.STDEV.P(Table2[Sharpe Ratio])</f>
        <v>-0.64699978481994191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732</v>
      </c>
      <c r="AT714">
        <f>_xlfn.RANK.AVG(Table2[[#This Row],[6M Return vs Nifty Z-Score]],Table2[6M Return vs Nifty Z-Score])</f>
        <v>728</v>
      </c>
      <c r="AU714">
        <f>_xlfn.RANK.AVG(Table2[[#This Row],[Sharpe Ratio Z-Score]],Table2[Sharpe Ratio Z-Score])</f>
        <v>534.5</v>
      </c>
      <c r="AV714">
        <f>(Table2[[#This Row],[Rank 1Y]]+Table2[[#This Row],[Rank 6M]]+Table2[[#This Row],[Rank Sharpe]])/3</f>
        <v>664.83333333333337</v>
      </c>
    </row>
    <row r="715" spans="1:48" x14ac:dyDescent="0.3">
      <c r="A715" t="s">
        <v>1295</v>
      </c>
      <c r="B715" t="s">
        <v>1296</v>
      </c>
      <c r="C715" t="s">
        <v>10265</v>
      </c>
      <c r="D715" t="s">
        <v>548</v>
      </c>
      <c r="E715">
        <v>8740.6444710399992</v>
      </c>
      <c r="F715">
        <v>795.8</v>
      </c>
      <c r="G715">
        <v>-43.8299271741461</v>
      </c>
      <c r="H715">
        <f>(Table2[[#This Row],[1Y Return vs Nifty]]-AVERAGE(Table2[1Y Return vs Nifty]))/_xlfn.STDEV.P(Table2[1Y Return vs Nifty])</f>
        <v>-1.142175875907026</v>
      </c>
      <c r="I715">
        <v>-1.3538857171790999</v>
      </c>
      <c r="J715">
        <f>(Table2[[#This Row],[1M Return vs Nifty]]-AVERAGE(Table2[1M Return vs Nifty]))/_xlfn.STDEV.P(Table2[1M Return vs Nifty])</f>
        <v>-0.33437790370928216</v>
      </c>
      <c r="K715">
        <v>-30.240697403331598</v>
      </c>
      <c r="L715">
        <f>(Table2[[#This Row],[6M Return vs Nifty]]-AVERAGE(Table2[6M Return vs Nifty]))/_xlfn.STDEV.P(Table2[6M Return vs Nifty])</f>
        <v>-1.2287923002268482</v>
      </c>
      <c r="M715">
        <v>-3.1125867738358002</v>
      </c>
      <c r="N715">
        <f>(Table2[[#This Row],[1W Return vs Nifty]]-AVERAGE(Table2[1W Return vs Nifty]))/_xlfn.STDEV.P(Table2[1W Return vs Nifty])</f>
        <v>-0.91695351898983701</v>
      </c>
      <c r="O715">
        <v>779.37</v>
      </c>
      <c r="P715">
        <v>784.87640752244795</v>
      </c>
      <c r="Q715">
        <v>854.17338618113604</v>
      </c>
      <c r="R715">
        <v>70.885207191110695</v>
      </c>
      <c r="S715" s="2">
        <f>(Table2[[#This Row],[Close Price]]-Table2[[#This Row],[20D EMA]])/Table2[[#This Row],[20D EMA]]</f>
        <v>2.1081129630342393E-2</v>
      </c>
      <c r="T715" s="2">
        <f>(Table2[[#This Row],[Close Price]]-Table2[[#This Row],[50D EMA]])/Table2[[#This Row],[50D EMA]]</f>
        <v>1.3917595653095974E-2</v>
      </c>
      <c r="U715" s="2">
        <f>(Table2[[#This Row],[Close Price]]-Table2[[#This Row],[200D EMA]])/Table2[[#This Row],[200D EMA]]</f>
        <v>-6.8339036459697688E-2</v>
      </c>
      <c r="V715">
        <v>2.2220265751127299</v>
      </c>
      <c r="W715">
        <v>784.3</v>
      </c>
      <c r="X715">
        <v>791.9</v>
      </c>
      <c r="Y715">
        <v>778</v>
      </c>
      <c r="Z715">
        <v>819.9</v>
      </c>
      <c r="AA715">
        <v>786.4</v>
      </c>
      <c r="AB715">
        <v>819.9</v>
      </c>
      <c r="AC715" s="2">
        <f>(Table2[[#This Row],[Close Price]]/Table2[[#This Row],[Day Low]])-1</f>
        <v>1.4662756598240456E-2</v>
      </c>
      <c r="AD715" s="2">
        <f>(Table2[[#This Row],[Day High]]/Table2[[#This Row],[Close Price]])-1</f>
        <v>-4.9007288263382964E-3</v>
      </c>
      <c r="AE715" s="2">
        <f>(Table2[[#This Row],[Close Price]]/Table2[[#This Row],[Current Week Low]])-1</f>
        <v>2.2879177377892024E-2</v>
      </c>
      <c r="AF715" s="2">
        <f>(Table2[[#This Row],[Current Week High]]/Table2[[#This Row],[Close Price]])-1</f>
        <v>3.0283990952500561E-2</v>
      </c>
      <c r="AG715" s="2">
        <f>(Table2[[#This Row],[Close Price]]/Table2[[#This Row],[Current Month Low]])-1</f>
        <v>1.1953204476093493E-2</v>
      </c>
      <c r="AH715" s="2">
        <f>(Table2[[#This Row],[Current Month High]]/Table2[[#This Row],[Close Price]])-1</f>
        <v>3.0283990952500561E-2</v>
      </c>
      <c r="AI715">
        <v>39.017341040462398</v>
      </c>
      <c r="AJ715">
        <v>10.4664075513603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10295</v>
      </c>
      <c r="AN715">
        <v>5.56</v>
      </c>
      <c r="AO715" t="s">
        <v>10296</v>
      </c>
      <c r="AP715">
        <v>-2.7020623236783E-2</v>
      </c>
      <c r="AQ715">
        <f>(Table2[[#This Row],[Sharpe Ratio]]-AVERAGE(Table2[Sharpe Ratio]))/_xlfn.STDEV.P(Table2[Sharpe Ratio])</f>
        <v>-0.95938313729903479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708</v>
      </c>
      <c r="AT715">
        <f>_xlfn.RANK.AVG(Table2[[#This Row],[6M Return vs Nifty Z-Score]],Table2[6M Return vs Nifty Z-Score])</f>
        <v>683</v>
      </c>
      <c r="AU715">
        <f>_xlfn.RANK.AVG(Table2[[#This Row],[Sharpe Ratio Z-Score]],Table2[Sharpe Ratio Z-Score])</f>
        <v>611</v>
      </c>
      <c r="AV715">
        <f>(Table2[[#This Row],[Rank 1Y]]+Table2[[#This Row],[Rank 6M]]+Table2[[#This Row],[Rank Sharpe]])/3</f>
        <v>667.33333333333337</v>
      </c>
    </row>
    <row r="716" spans="1:48" x14ac:dyDescent="0.3">
      <c r="A716" t="s">
        <v>616</v>
      </c>
      <c r="B716" t="s">
        <v>617</v>
      </c>
      <c r="C716" t="s">
        <v>10260</v>
      </c>
      <c r="D716" t="s">
        <v>391</v>
      </c>
      <c r="E716">
        <v>30089.117560634899</v>
      </c>
      <c r="F716">
        <v>407.05</v>
      </c>
      <c r="G716">
        <v>-25.461620784529099</v>
      </c>
      <c r="H716">
        <f>(Table2[[#This Row],[1Y Return vs Nifty]]-AVERAGE(Table2[1Y Return vs Nifty]))/_xlfn.STDEV.P(Table2[1Y Return vs Nifty])</f>
        <v>-0.88432902418146986</v>
      </c>
      <c r="I716">
        <v>-2.6064170211620299</v>
      </c>
      <c r="J716">
        <f>(Table2[[#This Row],[1M Return vs Nifty]]-AVERAGE(Table2[1M Return vs Nifty]))/_xlfn.STDEV.P(Table2[1M Return vs Nifty])</f>
        <v>-0.458194123821276</v>
      </c>
      <c r="K716">
        <v>-28.452337387919901</v>
      </c>
      <c r="L716">
        <f>(Table2[[#This Row],[6M Return vs Nifty]]-AVERAGE(Table2[6M Return vs Nifty]))/_xlfn.STDEV.P(Table2[6M Return vs Nifty])</f>
        <v>-1.1673784175866713</v>
      </c>
      <c r="M716">
        <v>4.3998187814405298</v>
      </c>
      <c r="N716">
        <f>(Table2[[#This Row],[1W Return vs Nifty]]-AVERAGE(Table2[1W Return vs Nifty]))/_xlfn.STDEV.P(Table2[1W Return vs Nifty])</f>
        <v>0.68814065888696485</v>
      </c>
      <c r="O716">
        <v>393.64</v>
      </c>
      <c r="P716">
        <v>399.86556967852903</v>
      </c>
      <c r="Q716">
        <v>415.34723403803298</v>
      </c>
      <c r="R716">
        <v>67.215918569815202</v>
      </c>
      <c r="S716" s="2">
        <f>(Table2[[#This Row],[Close Price]]-Table2[[#This Row],[20D EMA]])/Table2[[#This Row],[20D EMA]]</f>
        <v>3.4066659892287431E-2</v>
      </c>
      <c r="T716" s="2">
        <f>(Table2[[#This Row],[Close Price]]-Table2[[#This Row],[50D EMA]])/Table2[[#This Row],[50D EMA]]</f>
        <v>1.7967114115993756E-2</v>
      </c>
      <c r="U716" s="2">
        <f>(Table2[[#This Row],[Close Price]]-Table2[[#This Row],[200D EMA]])/Table2[[#This Row],[200D EMA]]</f>
        <v>-1.99766204227887E-2</v>
      </c>
      <c r="V716">
        <v>1.0290667199019501</v>
      </c>
      <c r="W716">
        <v>397.4</v>
      </c>
      <c r="X716">
        <v>416</v>
      </c>
      <c r="Y716">
        <v>398.3</v>
      </c>
      <c r="Z716">
        <v>415.9</v>
      </c>
      <c r="AA716">
        <v>402.15</v>
      </c>
      <c r="AB716">
        <v>412.55</v>
      </c>
      <c r="AC716" s="2">
        <f>(Table2[[#This Row],[Close Price]]/Table2[[#This Row],[Day Low]])-1</f>
        <v>2.4282838449924515E-2</v>
      </c>
      <c r="AD716" s="2">
        <f>(Table2[[#This Row],[Day High]]/Table2[[#This Row],[Close Price]])-1</f>
        <v>2.1987470826679845E-2</v>
      </c>
      <c r="AE716" s="2">
        <f>(Table2[[#This Row],[Close Price]]/Table2[[#This Row],[Current Week Low]])-1</f>
        <v>2.1968365553602709E-2</v>
      </c>
      <c r="AF716" s="2">
        <f>(Table2[[#This Row],[Current Week High]]/Table2[[#This Row],[Close Price]])-1</f>
        <v>2.1741800761577057E-2</v>
      </c>
      <c r="AG716" s="2">
        <f>(Table2[[#This Row],[Close Price]]/Table2[[#This Row],[Current Month Low]])-1</f>
        <v>1.2184508268059169E-2</v>
      </c>
      <c r="AH716" s="2">
        <f>(Table2[[#This Row],[Current Month High]]/Table2[[#This Row],[Close Price]])-1</f>
        <v>1.3511853580641109E-2</v>
      </c>
      <c r="AI716">
        <v>19.886991770052799</v>
      </c>
      <c r="AJ716">
        <v>14.9209486166008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-0.21</v>
      </c>
      <c r="AM716" t="s">
        <v>10295</v>
      </c>
      <c r="AN716">
        <v>7.59</v>
      </c>
      <c r="AO716" t="s">
        <v>10296</v>
      </c>
      <c r="AP716">
        <v>-7.5928343359349004E-2</v>
      </c>
      <c r="AQ716">
        <f>(Table2[[#This Row],[Sharpe Ratio]]-AVERAGE(Table2[Sharpe Ratio]))/_xlfn.STDEV.P(Table2[Sharpe Ratio])</f>
        <v>-1.5248015379078916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640</v>
      </c>
      <c r="AT716">
        <f>_xlfn.RANK.AVG(Table2[[#This Row],[6M Return vs Nifty Z-Score]],Table2[6M Return vs Nifty Z-Score])</f>
        <v>673</v>
      </c>
      <c r="AU716">
        <f>_xlfn.RANK.AVG(Table2[[#This Row],[Sharpe Ratio Z-Score]],Table2[Sharpe Ratio Z-Score])</f>
        <v>692</v>
      </c>
      <c r="AV716">
        <f>(Table2[[#This Row],[Rank 1Y]]+Table2[[#This Row],[Rank 6M]]+Table2[[#This Row],[Rank Sharpe]])/3</f>
        <v>668.33333333333337</v>
      </c>
    </row>
    <row r="717" spans="1:48" x14ac:dyDescent="0.3">
      <c r="A717" t="s">
        <v>1504</v>
      </c>
      <c r="B717" t="s">
        <v>1505</v>
      </c>
      <c r="C717" t="s">
        <v>10253</v>
      </c>
      <c r="D717" t="s">
        <v>633</v>
      </c>
      <c r="E717">
        <v>6637.5042861269903</v>
      </c>
      <c r="F717">
        <v>136.11000000000001</v>
      </c>
      <c r="G717">
        <v>-35.455307713267501</v>
      </c>
      <c r="H717">
        <f>(Table2[[#This Row],[1Y Return vs Nifty]]-AVERAGE(Table2[1Y Return vs Nifty]))/_xlfn.STDEV.P(Table2[1Y Return vs Nifty])</f>
        <v>-1.0246163569952695</v>
      </c>
      <c r="I717">
        <v>-1.4173012261248099</v>
      </c>
      <c r="J717">
        <f>(Table2[[#This Row],[1M Return vs Nifty]]-AVERAGE(Table2[1M Return vs Nifty]))/_xlfn.STDEV.P(Table2[1M Return vs Nifty])</f>
        <v>-0.34064670400925712</v>
      </c>
      <c r="K717">
        <v>-19.6547110185317</v>
      </c>
      <c r="L717">
        <f>(Table2[[#This Row],[6M Return vs Nifty]]-AVERAGE(Table2[6M Return vs Nifty]))/_xlfn.STDEV.P(Table2[6M Return vs Nifty])</f>
        <v>-0.86526005847241294</v>
      </c>
      <c r="M717">
        <v>-5.6905042404989601</v>
      </c>
      <c r="N717">
        <f>(Table2[[#This Row],[1W Return vs Nifty]]-AVERAGE(Table2[1W Return vs Nifty]))/_xlfn.STDEV.P(Table2[1W Return vs Nifty])</f>
        <v>-1.4677491711071238</v>
      </c>
      <c r="O717">
        <v>141.97999999999999</v>
      </c>
      <c r="P717">
        <v>138.42615675061299</v>
      </c>
      <c r="Q717">
        <v>139.77666809138401</v>
      </c>
      <c r="R717">
        <v>34.517574105895797</v>
      </c>
      <c r="S717" s="2">
        <f>(Table2[[#This Row],[Close Price]]-Table2[[#This Row],[20D EMA]])/Table2[[#This Row],[20D EMA]]</f>
        <v>-4.1343851246654295E-2</v>
      </c>
      <c r="T717" s="2">
        <f>(Table2[[#This Row],[Close Price]]-Table2[[#This Row],[50D EMA]])/Table2[[#This Row],[50D EMA]]</f>
        <v>-1.6732074378007458E-2</v>
      </c>
      <c r="U717" s="2">
        <f>(Table2[[#This Row],[Close Price]]-Table2[[#This Row],[200D EMA]])/Table2[[#This Row],[200D EMA]]</f>
        <v>-2.6232332916869796E-2</v>
      </c>
      <c r="V717">
        <v>1.2734430297960699</v>
      </c>
      <c r="W717">
        <v>134.35</v>
      </c>
      <c r="X717">
        <v>138.24</v>
      </c>
      <c r="Y717">
        <v>135.53</v>
      </c>
      <c r="Z717">
        <v>155.05000000000001</v>
      </c>
      <c r="AA717">
        <v>135.53</v>
      </c>
      <c r="AB717">
        <v>143.80000000000001</v>
      </c>
      <c r="AC717" s="2">
        <f>(Table2[[#This Row],[Close Price]]/Table2[[#This Row],[Day Low]])-1</f>
        <v>1.3100111648678858E-2</v>
      </c>
      <c r="AD717" s="2">
        <f>(Table2[[#This Row],[Day High]]/Table2[[#This Row],[Close Price]])-1</f>
        <v>1.5649107339651636E-2</v>
      </c>
      <c r="AE717" s="2">
        <f>(Table2[[#This Row],[Close Price]]/Table2[[#This Row],[Current Week Low]])-1</f>
        <v>4.2794953146905179E-3</v>
      </c>
      <c r="AF717" s="2">
        <f>(Table2[[#This Row],[Current Week High]]/Table2[[#This Row],[Close Price]])-1</f>
        <v>0.13915215634413336</v>
      </c>
      <c r="AG717" s="2">
        <f>(Table2[[#This Row],[Close Price]]/Table2[[#This Row],[Current Month Low]])-1</f>
        <v>4.2794953146905179E-3</v>
      </c>
      <c r="AH717" s="2">
        <f>(Table2[[#This Row],[Current Month High]]/Table2[[#This Row],[Close Price]])-1</f>
        <v>5.6498420395268534E-2</v>
      </c>
      <c r="AI717">
        <v>31.5480126368378</v>
      </c>
      <c r="AJ717">
        <v>24.301369863013701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-0.03</v>
      </c>
      <c r="AM717" t="s">
        <v>10295</v>
      </c>
      <c r="AN717">
        <v>-8.1999999999999993</v>
      </c>
      <c r="AO717" t="s">
        <v>10295</v>
      </c>
      <c r="AP717">
        <v>-0.109750717236301</v>
      </c>
      <c r="AQ717">
        <f>(Table2[[#This Row],[Sharpe Ratio]]-AVERAGE(Table2[Sharpe Ratio]))/_xlfn.STDEV.P(Table2[Sharpe Ratio])</f>
        <v>-1.9158194077733341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680</v>
      </c>
      <c r="AT717">
        <f>_xlfn.RANK.AVG(Table2[[#This Row],[6M Return vs Nifty Z-Score]],Table2[6M Return vs Nifty Z-Score])</f>
        <v>605</v>
      </c>
      <c r="AU717">
        <f>_xlfn.RANK.AVG(Table2[[#This Row],[Sharpe Ratio Z-Score]],Table2[Sharpe Ratio Z-Score])</f>
        <v>720</v>
      </c>
      <c r="AV717">
        <f>(Table2[[#This Row],[Rank 1Y]]+Table2[[#This Row],[Rank 6M]]+Table2[[#This Row],[Rank Sharpe]])/3</f>
        <v>668.33333333333337</v>
      </c>
    </row>
    <row r="718" spans="1:48" x14ac:dyDescent="0.3">
      <c r="A718" t="s">
        <v>1492</v>
      </c>
      <c r="B718" t="s">
        <v>1493</v>
      </c>
      <c r="C718" t="s">
        <v>10254</v>
      </c>
      <c r="D718" t="s">
        <v>396</v>
      </c>
      <c r="E718">
        <v>6746.5295667</v>
      </c>
      <c r="F718">
        <v>294.75</v>
      </c>
      <c r="G718">
        <v>-51.098224627043301</v>
      </c>
      <c r="H718">
        <f>(Table2[[#This Row],[1Y Return vs Nifty]]-AVERAGE(Table2[1Y Return vs Nifty]))/_xlfn.STDEV.P(Table2[1Y Return vs Nifty])</f>
        <v>-1.2442052941822892</v>
      </c>
      <c r="I718">
        <v>8.7584352409874295</v>
      </c>
      <c r="J718">
        <f>(Table2[[#This Row],[1M Return vs Nifty]]-AVERAGE(Table2[1M Return vs Nifty]))/_xlfn.STDEV.P(Table2[1M Return vs Nifty])</f>
        <v>0.66525328604063805</v>
      </c>
      <c r="K718">
        <v>-33.656861682601402</v>
      </c>
      <c r="L718">
        <f>(Table2[[#This Row],[6M Return vs Nifty]]-AVERAGE(Table2[6M Return vs Nifty]))/_xlfn.STDEV.P(Table2[6M Return vs Nifty])</f>
        <v>-1.3461064373796754</v>
      </c>
      <c r="M718">
        <v>-0.92300712222251202</v>
      </c>
      <c r="N718">
        <f>(Table2[[#This Row],[1W Return vs Nifty]]-AVERAGE(Table2[1W Return vs Nifty]))/_xlfn.STDEV.P(Table2[1W Return vs Nifty])</f>
        <v>-0.44912979396029407</v>
      </c>
      <c r="O718">
        <v>309.19</v>
      </c>
      <c r="P718">
        <v>303.74464245706002</v>
      </c>
      <c r="Q718">
        <v>321.55833693924399</v>
      </c>
      <c r="R718">
        <v>34.7314780380446</v>
      </c>
      <c r="S718" s="2">
        <f>(Table2[[#This Row],[Close Price]]-Table2[[#This Row],[20D EMA]])/Table2[[#This Row],[20D EMA]]</f>
        <v>-4.670267473074808E-2</v>
      </c>
      <c r="T718" s="2">
        <f>(Table2[[#This Row],[Close Price]]-Table2[[#This Row],[50D EMA]])/Table2[[#This Row],[50D EMA]]</f>
        <v>-2.9612513933744807E-2</v>
      </c>
      <c r="U718" s="2">
        <f>(Table2[[#This Row],[Close Price]]-Table2[[#This Row],[200D EMA]])/Table2[[#This Row],[200D EMA]]</f>
        <v>-8.3370057185950738E-2</v>
      </c>
      <c r="V718">
        <v>0.84030210458842103</v>
      </c>
      <c r="W718">
        <v>289.05</v>
      </c>
      <c r="X718">
        <v>299.45</v>
      </c>
      <c r="Y718">
        <v>289.85000000000002</v>
      </c>
      <c r="Z718">
        <v>320.5</v>
      </c>
      <c r="AA718">
        <v>289.85000000000002</v>
      </c>
      <c r="AB718">
        <v>304.89999999999998</v>
      </c>
      <c r="AC718" s="2">
        <f>(Table2[[#This Row],[Close Price]]/Table2[[#This Row],[Day Low]])-1</f>
        <v>1.9719771665801744E-2</v>
      </c>
      <c r="AD718" s="2">
        <f>(Table2[[#This Row],[Day High]]/Table2[[#This Row],[Close Price]])-1</f>
        <v>1.5945716709075519E-2</v>
      </c>
      <c r="AE718" s="2">
        <f>(Table2[[#This Row],[Close Price]]/Table2[[#This Row],[Current Week Low]])-1</f>
        <v>1.6905295842677193E-2</v>
      </c>
      <c r="AF718" s="2">
        <f>(Table2[[#This Row],[Current Week High]]/Table2[[#This Row],[Close Price]])-1</f>
        <v>8.736217133163704E-2</v>
      </c>
      <c r="AG718" s="2">
        <f>(Table2[[#This Row],[Close Price]]/Table2[[#This Row],[Current Month Low]])-1</f>
        <v>1.6905295842677193E-2</v>
      </c>
      <c r="AH718" s="2">
        <f>(Table2[[#This Row],[Current Month High]]/Table2[[#This Row],[Close Price]])-1</f>
        <v>3.443596268023752E-2</v>
      </c>
      <c r="AI718">
        <v>59.762510602205197</v>
      </c>
      <c r="AJ718">
        <v>14.177803602556599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10295</v>
      </c>
      <c r="AN718">
        <v>-7.41</v>
      </c>
      <c r="AO718" t="s">
        <v>10295</v>
      </c>
      <c r="AP718">
        <v>-1.6820912520513001E-2</v>
      </c>
      <c r="AQ718">
        <f>(Table2[[#This Row],[Sharpe Ratio]]-AVERAGE(Table2[Sharpe Ratio]))/_xlfn.STDEV.P(Table2[Sharpe Ratio])</f>
        <v>-0.84146506413157462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719</v>
      </c>
      <c r="AT718">
        <f>_xlfn.RANK.AVG(Table2[[#This Row],[6M Return vs Nifty Z-Score]],Table2[6M Return vs Nifty Z-Score])</f>
        <v>700</v>
      </c>
      <c r="AU718">
        <f>_xlfn.RANK.AVG(Table2[[#This Row],[Sharpe Ratio Z-Score]],Table2[Sharpe Ratio Z-Score])</f>
        <v>587</v>
      </c>
      <c r="AV718">
        <f>(Table2[[#This Row],[Rank 1Y]]+Table2[[#This Row],[Rank 6M]]+Table2[[#This Row],[Rank Sharpe]])/3</f>
        <v>668.66666666666663</v>
      </c>
    </row>
    <row r="719" spans="1:48" x14ac:dyDescent="0.3">
      <c r="A719" t="s">
        <v>1695</v>
      </c>
      <c r="B719" t="s">
        <v>1696</v>
      </c>
      <c r="C719" t="s">
        <v>10252</v>
      </c>
      <c r="D719" t="s">
        <v>59</v>
      </c>
      <c r="E719">
        <v>4780.6533794799998</v>
      </c>
      <c r="F719">
        <v>670.45</v>
      </c>
      <c r="G719">
        <v>-46.612760377141299</v>
      </c>
      <c r="H719">
        <f>(Table2[[#This Row],[1Y Return vs Nifty]]-AVERAGE(Table2[1Y Return vs Nifty]))/_xlfn.STDEV.P(Table2[1Y Return vs Nifty])</f>
        <v>-1.1812401622407547</v>
      </c>
      <c r="I719">
        <v>-9.1639459164944803</v>
      </c>
      <c r="J719">
        <f>(Table2[[#This Row],[1M Return vs Nifty]]-AVERAGE(Table2[1M Return vs Nifty]))/_xlfn.STDEV.P(Table2[1M Return vs Nifty])</f>
        <v>-1.1064241828332844</v>
      </c>
      <c r="K719">
        <v>-47.824843856865002</v>
      </c>
      <c r="L719">
        <f>(Table2[[#This Row],[6M Return vs Nifty]]-AVERAGE(Table2[6M Return vs Nifty]))/_xlfn.STDEV.P(Table2[6M Return vs Nifty])</f>
        <v>-1.8326476186854059</v>
      </c>
      <c r="M719">
        <v>-7.3481988774682101</v>
      </c>
      <c r="N719">
        <f>(Table2[[#This Row],[1W Return vs Nifty]]-AVERAGE(Table2[1W Return vs Nifty]))/_xlfn.STDEV.P(Table2[1W Return vs Nifty])</f>
        <v>-1.821930796542423</v>
      </c>
      <c r="O719">
        <v>705.13</v>
      </c>
      <c r="P719">
        <v>741.68910693849898</v>
      </c>
      <c r="Q719">
        <v>819.85954512713602</v>
      </c>
      <c r="R719">
        <v>26.084482933191602</v>
      </c>
      <c r="S719" s="2">
        <f>(Table2[[#This Row],[Close Price]]-Table2[[#This Row],[20D EMA]])/Table2[[#This Row],[20D EMA]]</f>
        <v>-4.9182420262930168E-2</v>
      </c>
      <c r="T719" s="2">
        <f>(Table2[[#This Row],[Close Price]]-Table2[[#This Row],[50D EMA]])/Table2[[#This Row],[50D EMA]]</f>
        <v>-9.6049822320507794E-2</v>
      </c>
      <c r="U719" s="2">
        <f>(Table2[[#This Row],[Close Price]]-Table2[[#This Row],[200D EMA]])/Table2[[#This Row],[200D EMA]]</f>
        <v>-0.18223797724275681</v>
      </c>
      <c r="V719">
        <v>1.22103049705379</v>
      </c>
      <c r="W719">
        <v>653</v>
      </c>
      <c r="X719">
        <v>669.7</v>
      </c>
      <c r="Y719">
        <v>642</v>
      </c>
      <c r="Z719">
        <v>690</v>
      </c>
      <c r="AA719">
        <v>668.2</v>
      </c>
      <c r="AB719">
        <v>683.95</v>
      </c>
      <c r="AC719" s="2">
        <f>(Table2[[#This Row],[Close Price]]/Table2[[#This Row],[Day Low]])-1</f>
        <v>2.6722817764165407E-2</v>
      </c>
      <c r="AD719" s="2">
        <f>(Table2[[#This Row],[Day High]]/Table2[[#This Row],[Close Price]])-1</f>
        <v>-1.1186516518756351E-3</v>
      </c>
      <c r="AE719" s="2">
        <f>(Table2[[#This Row],[Close Price]]/Table2[[#This Row],[Current Week Low]])-1</f>
        <v>4.4314641744548355E-2</v>
      </c>
      <c r="AF719" s="2">
        <f>(Table2[[#This Row],[Current Week High]]/Table2[[#This Row],[Close Price]])-1</f>
        <v>2.9159519725557415E-2</v>
      </c>
      <c r="AG719" s="2">
        <f>(Table2[[#This Row],[Close Price]]/Table2[[#This Row],[Current Month Low]])-1</f>
        <v>3.3672553127805926E-3</v>
      </c>
      <c r="AH719" s="2">
        <f>(Table2[[#This Row],[Current Month High]]/Table2[[#This Row],[Close Price]])-1</f>
        <v>2.0135729733760988E-2</v>
      </c>
      <c r="AI719">
        <v>85.427697814900398</v>
      </c>
      <c r="AJ719">
        <v>4.4314641744548302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10295</v>
      </c>
      <c r="AN719">
        <v>-8.3800000000000008</v>
      </c>
      <c r="AO719" t="s">
        <v>10295</v>
      </c>
      <c r="AP719">
        <v>-5.3862419682150003E-3</v>
      </c>
      <c r="AQ719">
        <f>(Table2[[#This Row],[Sharpe Ratio]]-AVERAGE(Table2[Sharpe Ratio]))/_xlfn.STDEV.P(Table2[Sharpe Ratio])</f>
        <v>-0.70926971503399094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714</v>
      </c>
      <c r="AT719">
        <f>_xlfn.RANK.AVG(Table2[[#This Row],[6M Return vs Nifty Z-Score]],Table2[6M Return vs Nifty Z-Score])</f>
        <v>729</v>
      </c>
      <c r="AU719">
        <f>_xlfn.RANK.AVG(Table2[[#This Row],[Sharpe Ratio Z-Score]],Table2[Sharpe Ratio Z-Score])</f>
        <v>567</v>
      </c>
      <c r="AV719">
        <f>(Table2[[#This Row],[Rank 1Y]]+Table2[[#This Row],[Rank 6M]]+Table2[[#This Row],[Rank Sharpe]])/3</f>
        <v>670</v>
      </c>
    </row>
    <row r="720" spans="1:48" x14ac:dyDescent="0.3">
      <c r="A720" t="s">
        <v>2209</v>
      </c>
      <c r="B720" t="s">
        <v>2210</v>
      </c>
      <c r="C720" t="s">
        <v>10265</v>
      </c>
      <c r="D720" t="s">
        <v>377</v>
      </c>
      <c r="E720">
        <v>2522.3111522160002</v>
      </c>
      <c r="F720">
        <v>219.02</v>
      </c>
      <c r="G720">
        <v>-25.1567631994312</v>
      </c>
      <c r="H720">
        <f>(Table2[[#This Row],[1Y Return vs Nifty]]-AVERAGE(Table2[1Y Return vs Nifty]))/_xlfn.STDEV.P(Table2[1Y Return vs Nifty])</f>
        <v>-0.88004955677305485</v>
      </c>
      <c r="I720">
        <v>-6.37069645653213</v>
      </c>
      <c r="J720">
        <f>(Table2[[#This Row],[1M Return vs Nifty]]-AVERAGE(Table2[1M Return vs Nifty]))/_xlfn.STDEV.P(Table2[1M Return vs Nifty])</f>
        <v>-0.8303036668328958</v>
      </c>
      <c r="K720">
        <v>-59.597534733109903</v>
      </c>
      <c r="L720">
        <f>(Table2[[#This Row],[6M Return vs Nifty]]-AVERAGE(Table2[6M Return vs Nifty]))/_xlfn.STDEV.P(Table2[6M Return vs Nifty])</f>
        <v>-2.2369323541984292</v>
      </c>
      <c r="M720">
        <v>6.6566622532063704</v>
      </c>
      <c r="N720">
        <f>(Table2[[#This Row],[1W Return vs Nifty]]-AVERAGE(Table2[1W Return vs Nifty]))/_xlfn.STDEV.P(Table2[1W Return vs Nifty])</f>
        <v>1.1703359144887338</v>
      </c>
      <c r="O720">
        <v>218.37</v>
      </c>
      <c r="P720">
        <v>225.69615320942901</v>
      </c>
      <c r="Q720">
        <v>261.36225425332299</v>
      </c>
      <c r="R720">
        <v>52.823750260513698</v>
      </c>
      <c r="S720" s="2">
        <f>(Table2[[#This Row],[Close Price]]-Table2[[#This Row],[20D EMA]])/Table2[[#This Row],[20D EMA]]</f>
        <v>2.9765993497275528E-3</v>
      </c>
      <c r="T720" s="2">
        <f>(Table2[[#This Row],[Close Price]]-Table2[[#This Row],[50D EMA]])/Table2[[#This Row],[50D EMA]]</f>
        <v>-2.9580270263773776E-2</v>
      </c>
      <c r="U720" s="2">
        <f>(Table2[[#This Row],[Close Price]]-Table2[[#This Row],[200D EMA]])/Table2[[#This Row],[200D EMA]]</f>
        <v>-0.16200600340813992</v>
      </c>
      <c r="V720">
        <v>0.63103712148617097</v>
      </c>
      <c r="W720">
        <v>215.01</v>
      </c>
      <c r="X720">
        <v>219.21</v>
      </c>
      <c r="Y720">
        <v>217.01</v>
      </c>
      <c r="Z720">
        <v>231.9</v>
      </c>
      <c r="AA720">
        <v>218.25</v>
      </c>
      <c r="AB720">
        <v>228.44</v>
      </c>
      <c r="AC720" s="2">
        <f>(Table2[[#This Row],[Close Price]]/Table2[[#This Row],[Day Low]])-1</f>
        <v>1.8650295335100875E-2</v>
      </c>
      <c r="AD720" s="2">
        <f>(Table2[[#This Row],[Day High]]/Table2[[#This Row],[Close Price]])-1</f>
        <v>8.6750068486884935E-4</v>
      </c>
      <c r="AE720" s="2">
        <f>(Table2[[#This Row],[Close Price]]/Table2[[#This Row],[Current Week Low]])-1</f>
        <v>9.262245979448025E-3</v>
      </c>
      <c r="AF720" s="2">
        <f>(Table2[[#This Row],[Current Week High]]/Table2[[#This Row],[Close Price]])-1</f>
        <v>5.880741484795915E-2</v>
      </c>
      <c r="AG720" s="2">
        <f>(Table2[[#This Row],[Close Price]]/Table2[[#This Row],[Current Month Low]])-1</f>
        <v>3.5280641466208795E-3</v>
      </c>
      <c r="AH720" s="2">
        <f>(Table2[[#This Row],[Current Month High]]/Table2[[#This Row],[Close Price]])-1</f>
        <v>4.3009770797187485E-2</v>
      </c>
      <c r="AI720">
        <v>97.128116153775906</v>
      </c>
      <c r="AJ720">
        <v>14.3707571801566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-0.18</v>
      </c>
      <c r="AM720" t="s">
        <v>10295</v>
      </c>
      <c r="AN720">
        <v>2.65</v>
      </c>
      <c r="AO720" t="s">
        <v>10296</v>
      </c>
      <c r="AP720">
        <v>-4.9085204869434997E-2</v>
      </c>
      <c r="AQ720">
        <f>(Table2[[#This Row],[Sharpe Ratio]]-AVERAGE(Table2[Sharpe Ratio]))/_xlfn.STDEV.P(Table2[Sharpe Ratio])</f>
        <v>-1.2144700729724349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639</v>
      </c>
      <c r="AT720">
        <f>_xlfn.RANK.AVG(Table2[[#This Row],[6M Return vs Nifty Z-Score]],Table2[6M Return vs Nifty Z-Score])</f>
        <v>733</v>
      </c>
      <c r="AU720">
        <f>_xlfn.RANK.AVG(Table2[[#This Row],[Sharpe Ratio Z-Score]],Table2[Sharpe Ratio Z-Score])</f>
        <v>645</v>
      </c>
      <c r="AV720">
        <f>(Table2[[#This Row],[Rank 1Y]]+Table2[[#This Row],[Rank 6M]]+Table2[[#This Row],[Rank Sharpe]])/3</f>
        <v>672.33333333333337</v>
      </c>
    </row>
    <row r="721" spans="1:48" x14ac:dyDescent="0.3">
      <c r="A721" t="s">
        <v>1362</v>
      </c>
      <c r="B721" t="s">
        <v>1363</v>
      </c>
      <c r="C721" t="s">
        <v>10261</v>
      </c>
      <c r="D721" t="s">
        <v>144</v>
      </c>
      <c r="E721">
        <v>8147.9662073</v>
      </c>
      <c r="F721">
        <v>682.1</v>
      </c>
      <c r="G721">
        <v>-54.890089796687697</v>
      </c>
      <c r="H721">
        <f>(Table2[[#This Row],[1Y Return vs Nifty]]-AVERAGE(Table2[1Y Return vs Nifty]))/_xlfn.STDEV.P(Table2[1Y Return vs Nifty])</f>
        <v>-1.2974339629240776</v>
      </c>
      <c r="I721">
        <v>-4.4543627500673599</v>
      </c>
      <c r="J721">
        <f>(Table2[[#This Row],[1M Return vs Nifty]]-AVERAGE(Table2[1M Return vs Nifty]))/_xlfn.STDEV.P(Table2[1M Return vs Nifty])</f>
        <v>-0.64086872396706163</v>
      </c>
      <c r="K721">
        <v>-17.056606538122999</v>
      </c>
      <c r="L721">
        <f>(Table2[[#This Row],[6M Return vs Nifty]]-AVERAGE(Table2[6M Return vs Nifty]))/_xlfn.STDEV.P(Table2[6M Return vs Nifty])</f>
        <v>-0.77603882657744394</v>
      </c>
      <c r="M721">
        <v>-2.1308724349810899</v>
      </c>
      <c r="N721">
        <f>(Table2[[#This Row],[1W Return vs Nifty]]-AVERAGE(Table2[1W Return vs Nifty]))/_xlfn.STDEV.P(Table2[1W Return vs Nifty])</f>
        <v>-0.70720126878987988</v>
      </c>
      <c r="O721">
        <v>678.17</v>
      </c>
      <c r="P721">
        <v>684.00349611004901</v>
      </c>
      <c r="Q721">
        <v>712.22013715370394</v>
      </c>
      <c r="R721">
        <v>57.970468298319403</v>
      </c>
      <c r="S721" s="2">
        <f>(Table2[[#This Row],[Close Price]]-Table2[[#This Row],[20D EMA]])/Table2[[#This Row],[20D EMA]]</f>
        <v>5.795007151599251E-3</v>
      </c>
      <c r="T721" s="2">
        <f>(Table2[[#This Row],[Close Price]]-Table2[[#This Row],[50D EMA]])/Table2[[#This Row],[50D EMA]]</f>
        <v>-2.7828748257490458E-3</v>
      </c>
      <c r="U721" s="2">
        <f>(Table2[[#This Row],[Close Price]]-Table2[[#This Row],[200D EMA]])/Table2[[#This Row],[200D EMA]]</f>
        <v>-4.229048798602518E-2</v>
      </c>
      <c r="V721">
        <v>0.56975389442900204</v>
      </c>
      <c r="W721">
        <v>674.65</v>
      </c>
      <c r="X721">
        <v>682.6</v>
      </c>
      <c r="Y721">
        <v>671.75</v>
      </c>
      <c r="Z721">
        <v>689.6</v>
      </c>
      <c r="AA721">
        <v>677</v>
      </c>
      <c r="AB721">
        <v>685.7</v>
      </c>
      <c r="AC721" s="2">
        <f>(Table2[[#This Row],[Close Price]]/Table2[[#This Row],[Day Low]])-1</f>
        <v>1.1042762914103665E-2</v>
      </c>
      <c r="AD721" s="2">
        <f>(Table2[[#This Row],[Day High]]/Table2[[#This Row],[Close Price]])-1</f>
        <v>7.3303034745642037E-4</v>
      </c>
      <c r="AE721" s="2">
        <f>(Table2[[#This Row],[Close Price]]/Table2[[#This Row],[Current Week Low]])-1</f>
        <v>1.5407517677707538E-2</v>
      </c>
      <c r="AF721" s="2">
        <f>(Table2[[#This Row],[Current Week High]]/Table2[[#This Row],[Close Price]])-1</f>
        <v>1.0995455211845861E-2</v>
      </c>
      <c r="AG721" s="2">
        <f>(Table2[[#This Row],[Close Price]]/Table2[[#This Row],[Current Month Low]])-1</f>
        <v>7.5332348596750531E-3</v>
      </c>
      <c r="AH721" s="2">
        <f>(Table2[[#This Row],[Current Month High]]/Table2[[#This Row],[Close Price]])-1</f>
        <v>5.2778185016859602E-3</v>
      </c>
      <c r="AI721">
        <v>42.053951033572702</v>
      </c>
      <c r="AJ721">
        <v>13.9492148346141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-0.16</v>
      </c>
      <c r="AM721" t="s">
        <v>10295</v>
      </c>
      <c r="AN721">
        <v>0.57999999999999996</v>
      </c>
      <c r="AO721" t="s">
        <v>10296</v>
      </c>
      <c r="AP721">
        <v>-0.104796638264455</v>
      </c>
      <c r="AQ721">
        <f>(Table2[[#This Row],[Sharpe Ratio]]-AVERAGE(Table2[Sharpe Ratio]))/_xlfn.STDEV.P(Table2[Sharpe Ratio])</f>
        <v>-1.8585456808089338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722</v>
      </c>
      <c r="AT721">
        <f>_xlfn.RANK.AVG(Table2[[#This Row],[6M Return vs Nifty Z-Score]],Table2[6M Return vs Nifty Z-Score])</f>
        <v>579</v>
      </c>
      <c r="AU721">
        <f>_xlfn.RANK.AVG(Table2[[#This Row],[Sharpe Ratio Z-Score]],Table2[Sharpe Ratio Z-Score])</f>
        <v>718</v>
      </c>
      <c r="AV721">
        <f>(Table2[[#This Row],[Rank 1Y]]+Table2[[#This Row],[Rank 6M]]+Table2[[#This Row],[Rank Sharpe]])/3</f>
        <v>673</v>
      </c>
    </row>
    <row r="722" spans="1:48" x14ac:dyDescent="0.3">
      <c r="A722" t="s">
        <v>1427</v>
      </c>
      <c r="B722" t="s">
        <v>1428</v>
      </c>
      <c r="C722" t="s">
        <v>10257</v>
      </c>
      <c r="D722" t="s">
        <v>62</v>
      </c>
      <c r="E722">
        <v>7374.7530872999996</v>
      </c>
      <c r="F722">
        <v>227.25</v>
      </c>
      <c r="G722">
        <v>-33.474000621796101</v>
      </c>
      <c r="H722">
        <f>(Table2[[#This Row],[1Y Return vs Nifty]]-AVERAGE(Table2[1Y Return vs Nifty]))/_xlfn.STDEV.P(Table2[1Y Return vs Nifty])</f>
        <v>-0.99680356984978713</v>
      </c>
      <c r="I722">
        <v>-9.1156207750298694</v>
      </c>
      <c r="J722">
        <f>(Table2[[#This Row],[1M Return vs Nifty]]-AVERAGE(Table2[1M Return vs Nifty]))/_xlfn.STDEV.P(Table2[1M Return vs Nifty])</f>
        <v>-1.1016471075350474</v>
      </c>
      <c r="K722">
        <v>-53.9599393382736</v>
      </c>
      <c r="L722">
        <f>(Table2[[#This Row],[6M Return vs Nifty]]-AVERAGE(Table2[6M Return vs Nifty]))/_xlfn.STDEV.P(Table2[6M Return vs Nifty])</f>
        <v>-2.0433322854384639</v>
      </c>
      <c r="M722">
        <v>-1.4097778317766101</v>
      </c>
      <c r="N722">
        <f>(Table2[[#This Row],[1W Return vs Nifty]]-AVERAGE(Table2[1W Return vs Nifty]))/_xlfn.STDEV.P(Table2[1W Return vs Nifty])</f>
        <v>-0.55313280952133337</v>
      </c>
      <c r="O722">
        <v>230.7</v>
      </c>
      <c r="P722">
        <v>239.36105988663601</v>
      </c>
      <c r="Q722">
        <v>269.276337828664</v>
      </c>
      <c r="R722">
        <v>42.5562798740293</v>
      </c>
      <c r="S722" s="2">
        <f>(Table2[[#This Row],[Close Price]]-Table2[[#This Row],[20D EMA]])/Table2[[#This Row],[20D EMA]]</f>
        <v>-1.4954486345903722E-2</v>
      </c>
      <c r="T722" s="2">
        <f>(Table2[[#This Row],[Close Price]]-Table2[[#This Row],[50D EMA]])/Table2[[#This Row],[50D EMA]]</f>
        <v>-5.0597452619786785E-2</v>
      </c>
      <c r="U722" s="2">
        <f>(Table2[[#This Row],[Close Price]]-Table2[[#This Row],[200D EMA]])/Table2[[#This Row],[200D EMA]]</f>
        <v>-0.15607141038662167</v>
      </c>
      <c r="V722">
        <v>0.419679229574344</v>
      </c>
      <c r="W722">
        <v>0</v>
      </c>
      <c r="X722">
        <v>0</v>
      </c>
      <c r="Y722">
        <v>225</v>
      </c>
      <c r="Z722">
        <v>235.4</v>
      </c>
      <c r="AA722">
        <v>226</v>
      </c>
      <c r="AB722">
        <v>232.76</v>
      </c>
      <c r="AC722" s="2" t="e">
        <f>(Table2[[#This Row],[Close Price]]/Table2[[#This Row],[Day Low]])-1</f>
        <v>#DIV/0!</v>
      </c>
      <c r="AD722" s="2">
        <f>(Table2[[#This Row],[Day High]]/Table2[[#This Row],[Close Price]])-1</f>
        <v>-1</v>
      </c>
      <c r="AE722" s="2">
        <f>(Table2[[#This Row],[Close Price]]/Table2[[#This Row],[Current Week Low]])-1</f>
        <v>1.0000000000000009E-2</v>
      </c>
      <c r="AF722" s="2">
        <f>(Table2[[#This Row],[Current Week High]]/Table2[[#This Row],[Close Price]])-1</f>
        <v>3.5863586358635846E-2</v>
      </c>
      <c r="AG722" s="2">
        <f>(Table2[[#This Row],[Close Price]]/Table2[[#This Row],[Current Month Low]])-1</f>
        <v>5.530973451327359E-3</v>
      </c>
      <c r="AH722" s="2">
        <f>(Table2[[#This Row],[Current Month High]]/Table2[[#This Row],[Close Price]])-1</f>
        <v>2.4246424642464293E-2</v>
      </c>
      <c r="AI722">
        <v>108.05280528052801</v>
      </c>
      <c r="AJ722">
        <v>15.884752677205499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</v>
      </c>
      <c r="AM722" t="s">
        <v>10295</v>
      </c>
      <c r="AN722">
        <v>-4.18</v>
      </c>
      <c r="AO722" t="s">
        <v>10295</v>
      </c>
      <c r="AP722">
        <v>-3.1191543367383001E-2</v>
      </c>
      <c r="AQ722">
        <f>(Table2[[#This Row],[Sharpe Ratio]]-AVERAGE(Table2[Sharpe Ratio]))/_xlfn.STDEV.P(Table2[Sharpe Ratio])</f>
        <v>-1.0076028249761753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670</v>
      </c>
      <c r="AT722">
        <f>_xlfn.RANK.AVG(Table2[[#This Row],[6M Return vs Nifty Z-Score]],Table2[6M Return vs Nifty Z-Score])</f>
        <v>732</v>
      </c>
      <c r="AU722">
        <f>_xlfn.RANK.AVG(Table2[[#This Row],[Sharpe Ratio Z-Score]],Table2[Sharpe Ratio Z-Score])</f>
        <v>621</v>
      </c>
      <c r="AV722">
        <f>(Table2[[#This Row],[Rank 1Y]]+Table2[[#This Row],[Rank 6M]]+Table2[[#This Row],[Rank Sharpe]])/3</f>
        <v>674.33333333333337</v>
      </c>
    </row>
    <row r="723" spans="1:48" x14ac:dyDescent="0.3">
      <c r="A723" t="s">
        <v>582</v>
      </c>
      <c r="B723" t="s">
        <v>583</v>
      </c>
      <c r="C723" t="s">
        <v>6533</v>
      </c>
      <c r="D723" t="s">
        <v>75</v>
      </c>
      <c r="E723">
        <v>34007.073828424996</v>
      </c>
      <c r="F723">
        <v>1813.25</v>
      </c>
      <c r="G723">
        <v>-35.478186074637698</v>
      </c>
      <c r="H723">
        <f>(Table2[[#This Row],[1Y Return vs Nifty]]-AVERAGE(Table2[1Y Return vs Nifty]))/_xlfn.STDEV.P(Table2[1Y Return vs Nifty])</f>
        <v>-1.0249375141736623</v>
      </c>
      <c r="I723">
        <v>-1.8688784613760301</v>
      </c>
      <c r="J723">
        <f>(Table2[[#This Row],[1M Return vs Nifty]]-AVERAGE(Table2[1M Return vs Nifty]))/_xlfn.STDEV.P(Table2[1M Return vs Nifty])</f>
        <v>-0.38528637583193648</v>
      </c>
      <c r="K723">
        <v>-35.756590525371401</v>
      </c>
      <c r="L723">
        <f>(Table2[[#This Row],[6M Return vs Nifty]]-AVERAGE(Table2[6M Return vs Nifty]))/_xlfn.STDEV.P(Table2[6M Return vs Nifty])</f>
        <v>-1.4182130040747403</v>
      </c>
      <c r="M723">
        <v>2.8209404440282699</v>
      </c>
      <c r="N723">
        <f>(Table2[[#This Row],[1W Return vs Nifty]]-AVERAGE(Table2[1W Return vs Nifty]))/_xlfn.STDEV.P(Table2[1W Return vs Nifty])</f>
        <v>0.35079885694227397</v>
      </c>
      <c r="O723">
        <v>1834.32</v>
      </c>
      <c r="P723">
        <v>1844.86917612158</v>
      </c>
      <c r="Q723">
        <v>1955.0286647943201</v>
      </c>
      <c r="R723">
        <v>43.685668740001503</v>
      </c>
      <c r="S723" s="2">
        <f>(Table2[[#This Row],[Close Price]]-Table2[[#This Row],[20D EMA]])/Table2[[#This Row],[20D EMA]]</f>
        <v>-1.1486545422826953E-2</v>
      </c>
      <c r="T723" s="2">
        <f>(Table2[[#This Row],[Close Price]]-Table2[[#This Row],[50D EMA]])/Table2[[#This Row],[50D EMA]]</f>
        <v>-1.7138980113512548E-2</v>
      </c>
      <c r="U723" s="2">
        <f>(Table2[[#This Row],[Close Price]]-Table2[[#This Row],[200D EMA]])/Table2[[#This Row],[200D EMA]]</f>
        <v>-7.2519992850967219E-2</v>
      </c>
      <c r="V723">
        <v>1.3542972426190001</v>
      </c>
      <c r="W723">
        <v>1785.35</v>
      </c>
      <c r="X723">
        <v>1822</v>
      </c>
      <c r="Y723">
        <v>1803.45</v>
      </c>
      <c r="Z723">
        <v>1869</v>
      </c>
      <c r="AA723">
        <v>1803.45</v>
      </c>
      <c r="AB723">
        <v>1866</v>
      </c>
      <c r="AC723" s="2">
        <f>(Table2[[#This Row],[Close Price]]/Table2[[#This Row],[Day Low]])-1</f>
        <v>1.5627187946341214E-2</v>
      </c>
      <c r="AD723" s="2">
        <f>(Table2[[#This Row],[Day High]]/Table2[[#This Row],[Close Price]])-1</f>
        <v>4.8255894112780862E-3</v>
      </c>
      <c r="AE723" s="2">
        <f>(Table2[[#This Row],[Close Price]]/Table2[[#This Row],[Current Week Low]])-1</f>
        <v>5.4340292217693875E-3</v>
      </c>
      <c r="AF723" s="2">
        <f>(Table2[[#This Row],[Current Week High]]/Table2[[#This Row],[Close Price]])-1</f>
        <v>3.0745898249000314E-2</v>
      </c>
      <c r="AG723" s="2">
        <f>(Table2[[#This Row],[Close Price]]/Table2[[#This Row],[Current Month Low]])-1</f>
        <v>5.4340292217693875E-3</v>
      </c>
      <c r="AH723" s="2">
        <f>(Table2[[#This Row],[Current Month High]]/Table2[[#This Row],[Close Price]])-1</f>
        <v>2.9091410450847954E-2</v>
      </c>
      <c r="AI723">
        <v>34.052116365641702</v>
      </c>
      <c r="AJ723">
        <v>9.8007750999152101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10295</v>
      </c>
      <c r="AN723">
        <v>-6.01</v>
      </c>
      <c r="AO723" t="s">
        <v>10295</v>
      </c>
      <c r="AP723">
        <v>-5.2155165935280003E-2</v>
      </c>
      <c r="AQ723">
        <f>(Table2[[#This Row],[Sharpe Ratio]]-AVERAGE(Table2[Sharpe Ratio]))/_xlfn.STDEV.P(Table2[Sharpe Ratio])</f>
        <v>-1.2499616573568939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681</v>
      </c>
      <c r="AT723">
        <f>_xlfn.RANK.AVG(Table2[[#This Row],[6M Return vs Nifty Z-Score]],Table2[6M Return vs Nifty Z-Score])</f>
        <v>706</v>
      </c>
      <c r="AU723">
        <f>_xlfn.RANK.AVG(Table2[[#This Row],[Sharpe Ratio Z-Score]],Table2[Sharpe Ratio Z-Score])</f>
        <v>654</v>
      </c>
      <c r="AV723">
        <f>(Table2[[#This Row],[Rank 1Y]]+Table2[[#This Row],[Rank 6M]]+Table2[[#This Row],[Rank Sharpe]])/3</f>
        <v>680.33333333333337</v>
      </c>
    </row>
    <row r="724" spans="1:48" x14ac:dyDescent="0.3">
      <c r="A724" t="s">
        <v>2472</v>
      </c>
      <c r="B724" t="s">
        <v>2473</v>
      </c>
      <c r="C724" t="s">
        <v>10265</v>
      </c>
      <c r="D724" t="s">
        <v>548</v>
      </c>
      <c r="E724">
        <v>1956.17652255299</v>
      </c>
      <c r="F724">
        <v>116.79</v>
      </c>
      <c r="G724">
        <v>-53.566342342093101</v>
      </c>
      <c r="H724">
        <f>(Table2[[#This Row],[1Y Return vs Nifty]]-AVERAGE(Table2[1Y Return vs Nifty]))/_xlfn.STDEV.P(Table2[1Y Return vs Nifty])</f>
        <v>-1.2788517318567716</v>
      </c>
      <c r="I724">
        <v>12.3122732100231</v>
      </c>
      <c r="J724">
        <f>(Table2[[#This Row],[1M Return vs Nifty]]-AVERAGE(Table2[1M Return vs Nifty]))/_xlfn.STDEV.P(Table2[1M Return vs Nifty])</f>
        <v>1.0165601019399704</v>
      </c>
      <c r="K724">
        <v>-23.814610611970899</v>
      </c>
      <c r="L724">
        <f>(Table2[[#This Row],[6M Return vs Nifty]]-AVERAGE(Table2[6M Return vs Nifty]))/_xlfn.STDEV.P(Table2[6M Return vs Nifty])</f>
        <v>-1.0081147315945815</v>
      </c>
      <c r="M724">
        <v>6.7741832449138997</v>
      </c>
      <c r="N724">
        <f>(Table2[[#This Row],[1W Return vs Nifty]]-AVERAGE(Table2[1W Return vs Nifty]))/_xlfn.STDEV.P(Table2[1W Return vs Nifty])</f>
        <v>1.1954453495665003</v>
      </c>
      <c r="O724">
        <v>113.58</v>
      </c>
      <c r="P724">
        <v>109.111208028167</v>
      </c>
      <c r="Q724">
        <v>118.24757116570601</v>
      </c>
      <c r="R724">
        <v>53.619281691161902</v>
      </c>
      <c r="S724" s="2">
        <f>(Table2[[#This Row],[Close Price]]-Table2[[#This Row],[20D EMA]])/Table2[[#This Row],[20D EMA]]</f>
        <v>2.8262017960908683E-2</v>
      </c>
      <c r="T724" s="2">
        <f>(Table2[[#This Row],[Close Price]]-Table2[[#This Row],[50D EMA]])/Table2[[#This Row],[50D EMA]]</f>
        <v>7.0375831324777663E-2</v>
      </c>
      <c r="U724" s="2">
        <f>(Table2[[#This Row],[Close Price]]-Table2[[#This Row],[200D EMA]])/Table2[[#This Row],[200D EMA]]</f>
        <v>-1.2326436402346356E-2</v>
      </c>
      <c r="V724">
        <v>1.45434030251235</v>
      </c>
      <c r="W724">
        <v>113.34</v>
      </c>
      <c r="X724">
        <v>118.97</v>
      </c>
      <c r="Y724">
        <v>116.2</v>
      </c>
      <c r="Z724">
        <v>124.89</v>
      </c>
      <c r="AA724">
        <v>116.2</v>
      </c>
      <c r="AB724">
        <v>121.97</v>
      </c>
      <c r="AC724" s="2">
        <f>(Table2[[#This Row],[Close Price]]/Table2[[#This Row],[Day Low]])-1</f>
        <v>3.0439385918475503E-2</v>
      </c>
      <c r="AD724" s="2">
        <f>(Table2[[#This Row],[Day High]]/Table2[[#This Row],[Close Price]])-1</f>
        <v>1.8665981676513344E-2</v>
      </c>
      <c r="AE724" s="2">
        <f>(Table2[[#This Row],[Close Price]]/Table2[[#This Row],[Current Week Low]])-1</f>
        <v>5.0774526678141196E-3</v>
      </c>
      <c r="AF724" s="2">
        <f>(Table2[[#This Row],[Current Week High]]/Table2[[#This Row],[Close Price]])-1</f>
        <v>6.935525301823775E-2</v>
      </c>
      <c r="AG724" s="2">
        <f>(Table2[[#This Row],[Close Price]]/Table2[[#This Row],[Current Month Low]])-1</f>
        <v>5.0774526678141196E-3</v>
      </c>
      <c r="AH724" s="2">
        <f>(Table2[[#This Row],[Current Month High]]/Table2[[#This Row],[Close Price]])-1</f>
        <v>4.4353112424008856E-2</v>
      </c>
      <c r="AI724">
        <v>59.559893826526199</v>
      </c>
      <c r="AJ724">
        <v>46.078799249530903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0.04</v>
      </c>
      <c r="AM724" t="s">
        <v>10296</v>
      </c>
      <c r="AN724">
        <v>8.56</v>
      </c>
      <c r="AO724" t="s">
        <v>10296</v>
      </c>
      <c r="AP724">
        <v>-7.1221025287851999E-2</v>
      </c>
      <c r="AQ724">
        <f>(Table2[[#This Row],[Sharpe Ratio]]-AVERAGE(Table2[Sharpe Ratio]))/_xlfn.STDEV.P(Table2[Sharpe Ratio])</f>
        <v>-1.4703805947833124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721</v>
      </c>
      <c r="AT724">
        <f>_xlfn.RANK.AVG(Table2[[#This Row],[6M Return vs Nifty Z-Score]],Table2[6M Return vs Nifty Z-Score])</f>
        <v>641</v>
      </c>
      <c r="AU724">
        <f>_xlfn.RANK.AVG(Table2[[#This Row],[Sharpe Ratio Z-Score]],Table2[Sharpe Ratio Z-Score])</f>
        <v>682</v>
      </c>
      <c r="AV724">
        <f>(Table2[[#This Row],[Rank 1Y]]+Table2[[#This Row],[Rank 6M]]+Table2[[#This Row],[Rank Sharpe]])/3</f>
        <v>681.33333333333337</v>
      </c>
    </row>
    <row r="725" spans="1:48" x14ac:dyDescent="0.3">
      <c r="A725" t="s">
        <v>1055</v>
      </c>
      <c r="B725" t="s">
        <v>1056</v>
      </c>
      <c r="C725" t="s">
        <v>10251</v>
      </c>
      <c r="D725" t="s">
        <v>21</v>
      </c>
      <c r="E725">
        <v>12156.278558489999</v>
      </c>
      <c r="F725">
        <v>812.85</v>
      </c>
      <c r="G725">
        <v>-39.419619987514601</v>
      </c>
      <c r="H725">
        <f>(Table2[[#This Row],[1Y Return vs Nifty]]-AVERAGE(Table2[1Y Return vs Nifty]))/_xlfn.STDEV.P(Table2[1Y Return vs Nifty])</f>
        <v>-1.0802657684047721</v>
      </c>
      <c r="I725">
        <v>-4.4183750280740499</v>
      </c>
      <c r="J725">
        <f>(Table2[[#This Row],[1M Return vs Nifty]]-AVERAGE(Table2[1M Return vs Nifty]))/_xlfn.STDEV.P(Table2[1M Return vs Nifty])</f>
        <v>-0.63731123706554971</v>
      </c>
      <c r="K725">
        <v>-21.213060969234402</v>
      </c>
      <c r="L725">
        <f>(Table2[[#This Row],[6M Return vs Nifty]]-AVERAGE(Table2[6M Return vs Nifty]))/_xlfn.STDEV.P(Table2[6M Return vs Nifty])</f>
        <v>-0.91877518974353389</v>
      </c>
      <c r="M725">
        <v>-3.5002155150044301</v>
      </c>
      <c r="N725">
        <f>(Table2[[#This Row],[1W Return vs Nifty]]-AVERAGE(Table2[1W Return vs Nifty]))/_xlfn.STDEV.P(Table2[1W Return vs Nifty])</f>
        <v>-0.99977394595553692</v>
      </c>
      <c r="O725">
        <v>821.37</v>
      </c>
      <c r="P725">
        <v>826.43089789215799</v>
      </c>
      <c r="Q725">
        <v>843.295780541922</v>
      </c>
      <c r="R725">
        <v>42.120930165109698</v>
      </c>
      <c r="S725" s="2">
        <f>(Table2[[#This Row],[Close Price]]-Table2[[#This Row],[20D EMA]])/Table2[[#This Row],[20D EMA]]</f>
        <v>-1.0372913546878972E-2</v>
      </c>
      <c r="T725" s="2">
        <f>(Table2[[#This Row],[Close Price]]-Table2[[#This Row],[50D EMA]])/Table2[[#This Row],[50D EMA]]</f>
        <v>-1.6433192329566255E-2</v>
      </c>
      <c r="U725" s="2">
        <f>(Table2[[#This Row],[Close Price]]-Table2[[#This Row],[200D EMA]])/Table2[[#This Row],[200D EMA]]</f>
        <v>-3.6103323702576566E-2</v>
      </c>
      <c r="V725">
        <v>0.54527972657125501</v>
      </c>
      <c r="W725">
        <v>805.45</v>
      </c>
      <c r="X725">
        <v>810.6</v>
      </c>
      <c r="Y725">
        <v>810</v>
      </c>
      <c r="Z725">
        <v>827.45</v>
      </c>
      <c r="AA725">
        <v>810</v>
      </c>
      <c r="AB725">
        <v>823.7</v>
      </c>
      <c r="AC725" s="2">
        <f>(Table2[[#This Row],[Close Price]]/Table2[[#This Row],[Day Low]])-1</f>
        <v>9.1874107641691793E-3</v>
      </c>
      <c r="AD725" s="2">
        <f>(Table2[[#This Row],[Day High]]/Table2[[#This Row],[Close Price]])-1</f>
        <v>-2.7680383834656208E-3</v>
      </c>
      <c r="AE725" s="2">
        <f>(Table2[[#This Row],[Close Price]]/Table2[[#This Row],[Current Week Low]])-1</f>
        <v>3.5185185185184764E-3</v>
      </c>
      <c r="AF725" s="2">
        <f>(Table2[[#This Row],[Current Week High]]/Table2[[#This Row],[Close Price]])-1</f>
        <v>1.7961493510487925E-2</v>
      </c>
      <c r="AG725" s="2">
        <f>(Table2[[#This Row],[Close Price]]/Table2[[#This Row],[Current Month Low]])-1</f>
        <v>3.5185185185184764E-3</v>
      </c>
      <c r="AH725" s="2">
        <f>(Table2[[#This Row],[Current Month High]]/Table2[[#This Row],[Close Price]])-1</f>
        <v>1.334809620471189E-2</v>
      </c>
      <c r="AI725">
        <v>19.3332103094051</v>
      </c>
      <c r="AJ725">
        <v>9.6963562753036499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-0.19</v>
      </c>
      <c r="AM725" t="s">
        <v>10295</v>
      </c>
      <c r="AN725">
        <v>-1.55</v>
      </c>
      <c r="AO725" t="s">
        <v>10295</v>
      </c>
      <c r="AP725">
        <v>-0.15785180414418601</v>
      </c>
      <c r="AQ725">
        <f>(Table2[[#This Row],[Sharpe Ratio]]-AVERAGE(Table2[Sharpe Ratio]))/_xlfn.STDEV.P(Table2[Sharpe Ratio])</f>
        <v>-2.4719123836643768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697</v>
      </c>
      <c r="AT725">
        <f>_xlfn.RANK.AVG(Table2[[#This Row],[6M Return vs Nifty Z-Score]],Table2[6M Return vs Nifty Z-Score])</f>
        <v>617</v>
      </c>
      <c r="AU725">
        <f>_xlfn.RANK.AVG(Table2[[#This Row],[Sharpe Ratio Z-Score]],Table2[Sharpe Ratio Z-Score])</f>
        <v>733</v>
      </c>
      <c r="AV725">
        <f>(Table2[[#This Row],[Rank 1Y]]+Table2[[#This Row],[Rank 6M]]+Table2[[#This Row],[Rank Sharpe]])/3</f>
        <v>682.33333333333337</v>
      </c>
    </row>
    <row r="726" spans="1:48" x14ac:dyDescent="0.3">
      <c r="A726" t="s">
        <v>1126</v>
      </c>
      <c r="B726" t="s">
        <v>1127</v>
      </c>
      <c r="C726" t="s">
        <v>10263</v>
      </c>
      <c r="D726" t="s">
        <v>1128</v>
      </c>
      <c r="E726">
        <v>10975.714007475</v>
      </c>
      <c r="F726">
        <v>1009.75</v>
      </c>
      <c r="G726">
        <v>-42.925486134170598</v>
      </c>
      <c r="H726">
        <f>(Table2[[#This Row],[1Y Return vs Nifty]]-AVERAGE(Table2[1Y Return vs Nifty]))/_xlfn.STDEV.P(Table2[1Y Return vs Nifty])</f>
        <v>-1.1294796986012678</v>
      </c>
      <c r="I726">
        <v>8.0179563978497495</v>
      </c>
      <c r="J726">
        <f>(Table2[[#This Row],[1M Return vs Nifty]]-AVERAGE(Table2[1M Return vs Nifty]))/_xlfn.STDEV.P(Table2[1M Return vs Nifty])</f>
        <v>0.59205488282415519</v>
      </c>
      <c r="K726">
        <v>-26.431627995143</v>
      </c>
      <c r="L726">
        <f>(Table2[[#This Row],[6M Return vs Nifty]]-AVERAGE(Table2[6M Return vs Nifty]))/_xlfn.STDEV.P(Table2[6M Return vs Nifty])</f>
        <v>-1.0979854494882793</v>
      </c>
      <c r="M726">
        <v>-1.01994092852061</v>
      </c>
      <c r="N726">
        <f>(Table2[[#This Row],[1W Return vs Nifty]]-AVERAGE(Table2[1W Return vs Nifty]))/_xlfn.STDEV.P(Table2[1W Return vs Nifty])</f>
        <v>-0.46984058852319388</v>
      </c>
      <c r="O726">
        <v>1007.81</v>
      </c>
      <c r="P726">
        <v>981.37615230304505</v>
      </c>
      <c r="Q726">
        <v>1027.1536470190099</v>
      </c>
      <c r="R726">
        <v>46.068611034285396</v>
      </c>
      <c r="S726" s="2">
        <f>(Table2[[#This Row],[Close Price]]-Table2[[#This Row],[20D EMA]])/Table2[[#This Row],[20D EMA]]</f>
        <v>1.9249660154196273E-3</v>
      </c>
      <c r="T726" s="2">
        <f>(Table2[[#This Row],[Close Price]]-Table2[[#This Row],[50D EMA]])/Table2[[#This Row],[50D EMA]]</f>
        <v>2.8912306081993751E-2</v>
      </c>
      <c r="U726" s="2">
        <f>(Table2[[#This Row],[Close Price]]-Table2[[#This Row],[200D EMA]])/Table2[[#This Row],[200D EMA]]</f>
        <v>-1.6943567371365036E-2</v>
      </c>
      <c r="V726">
        <v>0.85881880163119095</v>
      </c>
      <c r="W726">
        <v>993.55</v>
      </c>
      <c r="X726">
        <v>1007</v>
      </c>
      <c r="Y726">
        <v>1006</v>
      </c>
      <c r="Z726">
        <v>1061.6500000000001</v>
      </c>
      <c r="AA726">
        <v>1006</v>
      </c>
      <c r="AB726">
        <v>1031.3</v>
      </c>
      <c r="AC726" s="2">
        <f>(Table2[[#This Row],[Close Price]]/Table2[[#This Row],[Day Low]])-1</f>
        <v>1.6305168335765785E-2</v>
      </c>
      <c r="AD726" s="2">
        <f>(Table2[[#This Row],[Day High]]/Table2[[#This Row],[Close Price]])-1</f>
        <v>-2.7234463976231194E-3</v>
      </c>
      <c r="AE726" s="2">
        <f>(Table2[[#This Row],[Close Price]]/Table2[[#This Row],[Current Week Low]])-1</f>
        <v>3.7276341948309089E-3</v>
      </c>
      <c r="AF726" s="2">
        <f>(Table2[[#This Row],[Current Week High]]/Table2[[#This Row],[Close Price]])-1</f>
        <v>5.1398861104233751E-2</v>
      </c>
      <c r="AG726" s="2">
        <f>(Table2[[#This Row],[Close Price]]/Table2[[#This Row],[Current Month Low]])-1</f>
        <v>3.7276341948309089E-3</v>
      </c>
      <c r="AH726" s="2">
        <f>(Table2[[#This Row],[Current Month High]]/Table2[[#This Row],[Close Price]])-1</f>
        <v>2.134191631591964E-2</v>
      </c>
      <c r="AI726">
        <v>28.447635553354701</v>
      </c>
      <c r="AJ726">
        <v>18.237704918032701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-0.02</v>
      </c>
      <c r="AM726" t="s">
        <v>10295</v>
      </c>
      <c r="AN726">
        <v>-2.5499999999999998</v>
      </c>
      <c r="AO726" t="s">
        <v>10295</v>
      </c>
      <c r="AP726">
        <v>-7.3693910918301006E-2</v>
      </c>
      <c r="AQ726">
        <f>(Table2[[#This Row],[Sharpe Ratio]]-AVERAGE(Table2[Sharpe Ratio]))/_xlfn.STDEV.P(Table2[Sharpe Ratio])</f>
        <v>-1.4989694358610213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705</v>
      </c>
      <c r="AT726">
        <f>_xlfn.RANK.AVG(Table2[[#This Row],[6M Return vs Nifty Z-Score]],Table2[6M Return vs Nifty Z-Score])</f>
        <v>656</v>
      </c>
      <c r="AU726">
        <f>_xlfn.RANK.AVG(Table2[[#This Row],[Sharpe Ratio Z-Score]],Table2[Sharpe Ratio Z-Score])</f>
        <v>688</v>
      </c>
      <c r="AV726">
        <f>(Table2[[#This Row],[Rank 1Y]]+Table2[[#This Row],[Rank 6M]]+Table2[[#This Row],[Rank Sharpe]])/3</f>
        <v>683</v>
      </c>
    </row>
    <row r="727" spans="1:48" x14ac:dyDescent="0.3">
      <c r="A727" t="s">
        <v>1002</v>
      </c>
      <c r="B727" t="s">
        <v>1003</v>
      </c>
      <c r="C727" t="s">
        <v>10267</v>
      </c>
      <c r="D727" t="s">
        <v>569</v>
      </c>
      <c r="E727">
        <v>13617.28381734</v>
      </c>
      <c r="F727">
        <v>141.77000000000001</v>
      </c>
      <c r="G727">
        <v>-64.026307642392993</v>
      </c>
      <c r="H727">
        <f>(Table2[[#This Row],[1Y Return vs Nifty]]-AVERAGE(Table2[1Y Return vs Nifty]))/_xlfn.STDEV.P(Table2[1Y Return vs Nifty])</f>
        <v>-1.4256844917548455</v>
      </c>
      <c r="I727">
        <v>-6.4414161716322198</v>
      </c>
      <c r="J727">
        <f>(Table2[[#This Row],[1M Return vs Nifty]]-AVERAGE(Table2[1M Return vs Nifty]))/_xlfn.STDEV.P(Table2[1M Return vs Nifty])</f>
        <v>-0.83729450832583585</v>
      </c>
      <c r="K727">
        <v>-32.145966143971897</v>
      </c>
      <c r="L727">
        <f>(Table2[[#This Row],[6M Return vs Nifty]]-AVERAGE(Table2[6M Return vs Nifty]))/_xlfn.STDEV.P(Table2[6M Return vs Nifty])</f>
        <v>-1.2942209330677272</v>
      </c>
      <c r="M727">
        <v>5.7308862165422498</v>
      </c>
      <c r="N727">
        <f>(Table2[[#This Row],[1W Return vs Nifty]]-AVERAGE(Table2[1W Return vs Nifty]))/_xlfn.STDEV.P(Table2[1W Return vs Nifty])</f>
        <v>0.97253539433127523</v>
      </c>
      <c r="O727">
        <v>145.38</v>
      </c>
      <c r="P727">
        <v>148.29988056721399</v>
      </c>
      <c r="Q727">
        <v>177.744680961699</v>
      </c>
      <c r="R727">
        <v>44.4109318240926</v>
      </c>
      <c r="S727" s="2">
        <f>(Table2[[#This Row],[Close Price]]-Table2[[#This Row],[20D EMA]])/Table2[[#This Row],[20D EMA]]</f>
        <v>-2.4831476131517302E-2</v>
      </c>
      <c r="T727" s="2">
        <f>(Table2[[#This Row],[Close Price]]-Table2[[#This Row],[50D EMA]])/Table2[[#This Row],[50D EMA]]</f>
        <v>-4.4031596938842038E-2</v>
      </c>
      <c r="U727" s="2">
        <f>(Table2[[#This Row],[Close Price]]-Table2[[#This Row],[200D EMA]])/Table2[[#This Row],[200D EMA]]</f>
        <v>-0.20239526025226562</v>
      </c>
      <c r="V727">
        <v>1.2107788165728699</v>
      </c>
      <c r="W727">
        <v>139.30000000000001</v>
      </c>
      <c r="X727">
        <v>142.9</v>
      </c>
      <c r="Y727">
        <v>141</v>
      </c>
      <c r="Z727">
        <v>153.44999999999999</v>
      </c>
      <c r="AA727">
        <v>141</v>
      </c>
      <c r="AB727">
        <v>150.19999999999999</v>
      </c>
      <c r="AC727" s="2">
        <f>(Table2[[#This Row],[Close Price]]/Table2[[#This Row],[Day Low]])-1</f>
        <v>1.7731514716439412E-2</v>
      </c>
      <c r="AD727" s="2">
        <f>(Table2[[#This Row],[Day High]]/Table2[[#This Row],[Close Price]])-1</f>
        <v>7.9706566974677706E-3</v>
      </c>
      <c r="AE727" s="2">
        <f>(Table2[[#This Row],[Close Price]]/Table2[[#This Row],[Current Week Low]])-1</f>
        <v>5.460992907801554E-3</v>
      </c>
      <c r="AF727" s="2">
        <f>(Table2[[#This Row],[Current Week High]]/Table2[[#This Row],[Close Price]])-1</f>
        <v>8.2386964802144247E-2</v>
      </c>
      <c r="AG727" s="2">
        <f>(Table2[[#This Row],[Close Price]]/Table2[[#This Row],[Current Month Low]])-1</f>
        <v>5.460992907801554E-3</v>
      </c>
      <c r="AH727" s="2">
        <f>(Table2[[#This Row],[Current Month High]]/Table2[[#This Row],[Close Price]])-1</f>
        <v>5.9462509698807731E-2</v>
      </c>
      <c r="AI727">
        <v>111.398744445228</v>
      </c>
      <c r="AJ727">
        <v>12.9641434262948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-0.09</v>
      </c>
      <c r="AM727" t="s">
        <v>10295</v>
      </c>
      <c r="AN727">
        <v>-11.47</v>
      </c>
      <c r="AO727" t="s">
        <v>10295</v>
      </c>
      <c r="AP727">
        <v>-3.7804970213443E-2</v>
      </c>
      <c r="AQ727">
        <f>(Table2[[#This Row],[Sharpe Ratio]]-AVERAGE(Table2[Sharpe Ratio]))/_xlfn.STDEV.P(Table2[Sharpe Ratio])</f>
        <v>-1.0840601454252139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731</v>
      </c>
      <c r="AT727">
        <f>_xlfn.RANK.AVG(Table2[[#This Row],[6M Return vs Nifty Z-Score]],Table2[6M Return vs Nifty Z-Score])</f>
        <v>693</v>
      </c>
      <c r="AU727">
        <f>_xlfn.RANK.AVG(Table2[[#This Row],[Sharpe Ratio Z-Score]],Table2[Sharpe Ratio Z-Score])</f>
        <v>631</v>
      </c>
      <c r="AV727">
        <f>(Table2[[#This Row],[Rank 1Y]]+Table2[[#This Row],[Rank 6M]]+Table2[[#This Row],[Rank Sharpe]])/3</f>
        <v>685</v>
      </c>
    </row>
    <row r="728" spans="1:48" x14ac:dyDescent="0.3">
      <c r="A728" t="s">
        <v>701</v>
      </c>
      <c r="B728" t="s">
        <v>702</v>
      </c>
      <c r="C728" t="s">
        <v>10263</v>
      </c>
      <c r="D728" t="s">
        <v>101</v>
      </c>
      <c r="E728">
        <v>24663.717886949999</v>
      </c>
      <c r="F728">
        <v>305.10000000000002</v>
      </c>
      <c r="G728">
        <v>-36.716477565072303</v>
      </c>
      <c r="H728">
        <f>(Table2[[#This Row],[1Y Return vs Nifty]]-AVERAGE(Table2[1Y Return vs Nifty]))/_xlfn.STDEV.P(Table2[1Y Return vs Nifty])</f>
        <v>-1.0423201489988083</v>
      </c>
      <c r="I728">
        <v>8.8978495103600306</v>
      </c>
      <c r="J728">
        <f>(Table2[[#This Row],[1M Return vs Nifty]]-AVERAGE(Table2[1M Return vs Nifty]))/_xlfn.STDEV.P(Table2[1M Return vs Nifty])</f>
        <v>0.67903477621856823</v>
      </c>
      <c r="K728">
        <v>-24.897926625880899</v>
      </c>
      <c r="L728">
        <f>(Table2[[#This Row],[6M Return vs Nifty]]-AVERAGE(Table2[6M Return vs Nifty]))/_xlfn.STDEV.P(Table2[6M Return vs Nifty])</f>
        <v>-1.0453167725523005</v>
      </c>
      <c r="M728">
        <v>9.9349665107868699</v>
      </c>
      <c r="N728">
        <f>(Table2[[#This Row],[1W Return vs Nifty]]-AVERAGE(Table2[1W Return vs Nifty]))/_xlfn.STDEV.P(Table2[1W Return vs Nifty])</f>
        <v>1.8707756123236623</v>
      </c>
      <c r="O728">
        <v>283.14999999999998</v>
      </c>
      <c r="P728">
        <v>279.438863458154</v>
      </c>
      <c r="Q728">
        <v>291.15923557231702</v>
      </c>
      <c r="R728">
        <v>82.612084627798794</v>
      </c>
      <c r="S728" s="2">
        <f>(Table2[[#This Row],[Close Price]]-Table2[[#This Row],[20D EMA]])/Table2[[#This Row],[20D EMA]]</f>
        <v>7.7520748719760016E-2</v>
      </c>
      <c r="T728" s="2">
        <f>(Table2[[#This Row],[Close Price]]-Table2[[#This Row],[50D EMA]])/Table2[[#This Row],[50D EMA]]</f>
        <v>9.1830950871616246E-2</v>
      </c>
      <c r="U728" s="2">
        <f>(Table2[[#This Row],[Close Price]]-Table2[[#This Row],[200D EMA]])/Table2[[#This Row],[200D EMA]]</f>
        <v>4.7880206857530555E-2</v>
      </c>
      <c r="V728">
        <v>2.4177762543719998</v>
      </c>
      <c r="W728">
        <v>298.64999999999998</v>
      </c>
      <c r="X728">
        <v>307.25</v>
      </c>
      <c r="Y728">
        <v>276.5</v>
      </c>
      <c r="Z728">
        <v>314.2</v>
      </c>
      <c r="AA728">
        <v>303.5</v>
      </c>
      <c r="AB728">
        <v>310</v>
      </c>
      <c r="AC728" s="2">
        <f>(Table2[[#This Row],[Close Price]]/Table2[[#This Row],[Day Low]])-1</f>
        <v>2.1597187343043833E-2</v>
      </c>
      <c r="AD728" s="2">
        <f>(Table2[[#This Row],[Day High]]/Table2[[#This Row],[Close Price]])-1</f>
        <v>7.046869878728268E-3</v>
      </c>
      <c r="AE728" s="2">
        <f>(Table2[[#This Row],[Close Price]]/Table2[[#This Row],[Current Week Low]])-1</f>
        <v>0.1034358047016275</v>
      </c>
      <c r="AF728" s="2">
        <f>(Table2[[#This Row],[Current Week High]]/Table2[[#This Row],[Close Price]])-1</f>
        <v>2.9826286463454421E-2</v>
      </c>
      <c r="AG728" s="2">
        <f>(Table2[[#This Row],[Close Price]]/Table2[[#This Row],[Current Month Low]])-1</f>
        <v>5.2718286655684121E-3</v>
      </c>
      <c r="AH728" s="2">
        <f>(Table2[[#This Row],[Current Month High]]/Table2[[#This Row],[Close Price]])-1</f>
        <v>1.6060308095706244E-2</v>
      </c>
      <c r="AI728">
        <v>17.1091445427728</v>
      </c>
      <c r="AJ728">
        <v>21.143537820131002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-0.01</v>
      </c>
      <c r="AM728" t="s">
        <v>10295</v>
      </c>
      <c r="AN728">
        <v>8.98</v>
      </c>
      <c r="AO728" t="s">
        <v>10296</v>
      </c>
      <c r="AP728">
        <v>-0.118224843530721</v>
      </c>
      <c r="AQ728">
        <f>(Table2[[#This Row],[Sharpe Ratio]]-AVERAGE(Table2[Sharpe Ratio]))/_xlfn.STDEV.P(Table2[Sharpe Ratio])</f>
        <v>-2.0137881318099642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684</v>
      </c>
      <c r="AT728">
        <f>_xlfn.RANK.AVG(Table2[[#This Row],[6M Return vs Nifty Z-Score]],Table2[6M Return vs Nifty Z-Score])</f>
        <v>650</v>
      </c>
      <c r="AU728">
        <f>_xlfn.RANK.AVG(Table2[[#This Row],[Sharpe Ratio Z-Score]],Table2[Sharpe Ratio Z-Score])</f>
        <v>726</v>
      </c>
      <c r="AV728">
        <f>(Table2[[#This Row],[Rank 1Y]]+Table2[[#This Row],[Rank 6M]]+Table2[[#This Row],[Rank Sharpe]])/3</f>
        <v>686.66666666666663</v>
      </c>
    </row>
    <row r="729" spans="1:48" x14ac:dyDescent="0.3">
      <c r="A729" t="s">
        <v>809</v>
      </c>
      <c r="B729" t="s">
        <v>810</v>
      </c>
      <c r="C729" t="s">
        <v>6533</v>
      </c>
      <c r="D729" t="s">
        <v>75</v>
      </c>
      <c r="E729">
        <v>19496.484273800001</v>
      </c>
      <c r="F729">
        <v>825.1</v>
      </c>
      <c r="G729">
        <v>-33.321385520691798</v>
      </c>
      <c r="H729">
        <f>(Table2[[#This Row],[1Y Return vs Nifty]]-AVERAGE(Table2[1Y Return vs Nifty]))/_xlfn.STDEV.P(Table2[1Y Return vs Nifty])</f>
        <v>-0.99466122082147579</v>
      </c>
      <c r="I729">
        <v>-5.4403033027011602</v>
      </c>
      <c r="J729">
        <f>(Table2[[#This Row],[1M Return vs Nifty]]-AVERAGE(Table2[1M Return vs Nifty]))/_xlfn.STDEV.P(Table2[1M Return vs Nifty])</f>
        <v>-0.73833170321082131</v>
      </c>
      <c r="K729">
        <v>-31.6786261995783</v>
      </c>
      <c r="L729">
        <f>(Table2[[#This Row],[6M Return vs Nifty]]-AVERAGE(Table2[6M Return vs Nifty]))/_xlfn.STDEV.P(Table2[6M Return vs Nifty])</f>
        <v>-1.2781720613356851</v>
      </c>
      <c r="M729">
        <v>3.2837747826744601</v>
      </c>
      <c r="N729">
        <f>(Table2[[#This Row],[1W Return vs Nifty]]-AVERAGE(Table2[1W Return vs Nifty]))/_xlfn.STDEV.P(Table2[1W Return vs Nifty])</f>
        <v>0.44968764786500182</v>
      </c>
      <c r="O729">
        <v>811.61</v>
      </c>
      <c r="P729">
        <v>813.04129895773303</v>
      </c>
      <c r="Q729">
        <v>847.97059246147603</v>
      </c>
      <c r="R729">
        <v>62.670535635010701</v>
      </c>
      <c r="S729" s="2">
        <f>(Table2[[#This Row],[Close Price]]-Table2[[#This Row],[20D EMA]])/Table2[[#This Row],[20D EMA]]</f>
        <v>1.6621283621443807E-2</v>
      </c>
      <c r="T729" s="2">
        <f>(Table2[[#This Row],[Close Price]]-Table2[[#This Row],[50D EMA]])/Table2[[#This Row],[50D EMA]]</f>
        <v>1.4831597186668714E-2</v>
      </c>
      <c r="U729" s="2">
        <f>(Table2[[#This Row],[Close Price]]-Table2[[#This Row],[200D EMA]])/Table2[[#This Row],[200D EMA]]</f>
        <v>-2.6970973598373974E-2</v>
      </c>
      <c r="V729">
        <v>0.98320717841971095</v>
      </c>
      <c r="W729">
        <v>810.4</v>
      </c>
      <c r="X729">
        <v>837.9</v>
      </c>
      <c r="Y729">
        <v>814.05</v>
      </c>
      <c r="Z729">
        <v>835.6</v>
      </c>
      <c r="AA729">
        <v>818.8</v>
      </c>
      <c r="AB729">
        <v>830.8</v>
      </c>
      <c r="AC729" s="2">
        <f>(Table2[[#This Row],[Close Price]]/Table2[[#This Row],[Day Low]])-1</f>
        <v>1.8139190523198456E-2</v>
      </c>
      <c r="AD729" s="2">
        <f>(Table2[[#This Row],[Day High]]/Table2[[#This Row],[Close Price]])-1</f>
        <v>1.5513271118652305E-2</v>
      </c>
      <c r="AE729" s="2">
        <f>(Table2[[#This Row],[Close Price]]/Table2[[#This Row],[Current Week Low]])-1</f>
        <v>1.3574104784718433E-2</v>
      </c>
      <c r="AF729" s="2">
        <f>(Table2[[#This Row],[Current Week High]]/Table2[[#This Row],[Close Price]])-1</f>
        <v>1.2725730214519393E-2</v>
      </c>
      <c r="AG729" s="2">
        <f>(Table2[[#This Row],[Close Price]]/Table2[[#This Row],[Current Month Low]])-1</f>
        <v>7.6941866145578963E-3</v>
      </c>
      <c r="AH729" s="2">
        <f>(Table2[[#This Row],[Current Month High]]/Table2[[#This Row],[Close Price]])-1</f>
        <v>6.9082535450246674E-3</v>
      </c>
      <c r="AI729">
        <v>28.251121076233101</v>
      </c>
      <c r="AJ729">
        <v>17.871428571428499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-0.05</v>
      </c>
      <c r="AM729" t="s">
        <v>10295</v>
      </c>
      <c r="AN729">
        <v>3.71</v>
      </c>
      <c r="AO729" t="s">
        <v>10296</v>
      </c>
      <c r="AP729">
        <v>-0.10154999936949401</v>
      </c>
      <c r="AQ729">
        <f>(Table2[[#This Row],[Sharpe Ratio]]-AVERAGE(Table2[Sharpe Ratio]))/_xlfn.STDEV.P(Table2[Sharpe Ratio])</f>
        <v>-1.8210115375950826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667</v>
      </c>
      <c r="AT729">
        <f>_xlfn.RANK.AVG(Table2[[#This Row],[6M Return vs Nifty Z-Score]],Table2[6M Return vs Nifty Z-Score])</f>
        <v>688</v>
      </c>
      <c r="AU729">
        <f>_xlfn.RANK.AVG(Table2[[#This Row],[Sharpe Ratio Z-Score]],Table2[Sharpe Ratio Z-Score])</f>
        <v>715</v>
      </c>
      <c r="AV729">
        <f>(Table2[[#This Row],[Rank 1Y]]+Table2[[#This Row],[Rank 6M]]+Table2[[#This Row],[Rank Sharpe]])/3</f>
        <v>690</v>
      </c>
    </row>
    <row r="730" spans="1:48" x14ac:dyDescent="0.3">
      <c r="A730" t="s">
        <v>2343</v>
      </c>
      <c r="B730" t="s">
        <v>2344</v>
      </c>
      <c r="C730" t="s">
        <v>10261</v>
      </c>
      <c r="D730" t="s">
        <v>524</v>
      </c>
      <c r="E730">
        <v>2224.2272233499998</v>
      </c>
      <c r="F730">
        <v>569.25</v>
      </c>
      <c r="G730">
        <v>-45.745595255252503</v>
      </c>
      <c r="H730">
        <f>(Table2[[#This Row],[1Y Return vs Nifty]]-AVERAGE(Table2[1Y Return vs Nifty]))/_xlfn.STDEV.P(Table2[1Y Return vs Nifty])</f>
        <v>-1.1690672491881053</v>
      </c>
      <c r="I730">
        <v>-4.1942137662332604</v>
      </c>
      <c r="J730">
        <f>(Table2[[#This Row],[1M Return vs Nifty]]-AVERAGE(Table2[1M Return vs Nifty]))/_xlfn.STDEV.P(Table2[1M Return vs Nifty])</f>
        <v>-0.61515226982185378</v>
      </c>
      <c r="K730">
        <v>-23.906090390665899</v>
      </c>
      <c r="L730">
        <f>(Table2[[#This Row],[6M Return vs Nifty]]-AVERAGE(Table2[6M Return vs Nifty]))/_xlfn.STDEV.P(Table2[6M Return vs Nifty])</f>
        <v>-1.0112562290248013</v>
      </c>
      <c r="M730">
        <v>8.2938039055516501</v>
      </c>
      <c r="N730">
        <f>(Table2[[#This Row],[1W Return vs Nifty]]-AVERAGE(Table2[1W Return vs Nifty]))/_xlfn.STDEV.P(Table2[1W Return vs Nifty])</f>
        <v>1.5201262067198829</v>
      </c>
      <c r="O730">
        <v>553.22</v>
      </c>
      <c r="P730">
        <v>551.66200498764704</v>
      </c>
      <c r="Q730">
        <v>593.74280421513299</v>
      </c>
      <c r="R730">
        <v>63.6331163989814</v>
      </c>
      <c r="S730" s="2">
        <f>(Table2[[#This Row],[Close Price]]-Table2[[#This Row],[20D EMA]])/Table2[[#This Row],[20D EMA]]</f>
        <v>2.8975814323415588E-2</v>
      </c>
      <c r="T730" s="2">
        <f>(Table2[[#This Row],[Close Price]]-Table2[[#This Row],[50D EMA]])/Table2[[#This Row],[50D EMA]]</f>
        <v>3.1881831362931726E-2</v>
      </c>
      <c r="U730" s="2">
        <f>(Table2[[#This Row],[Close Price]]-Table2[[#This Row],[200D EMA]])/Table2[[#This Row],[200D EMA]]</f>
        <v>-4.1251538614451022E-2</v>
      </c>
      <c r="V730">
        <v>1.5292428688397</v>
      </c>
      <c r="W730">
        <v>552.45000000000005</v>
      </c>
      <c r="X730">
        <v>569.85</v>
      </c>
      <c r="Y730">
        <v>530</v>
      </c>
      <c r="Z730">
        <v>585.04999999999995</v>
      </c>
      <c r="AA730">
        <v>560.4</v>
      </c>
      <c r="AB730">
        <v>581</v>
      </c>
      <c r="AC730" s="2">
        <f>(Table2[[#This Row],[Close Price]]/Table2[[#This Row],[Day Low]])-1</f>
        <v>3.0409991854466467E-2</v>
      </c>
      <c r="AD730" s="2">
        <f>(Table2[[#This Row],[Day High]]/Table2[[#This Row],[Close Price]])-1</f>
        <v>1.0540184453229351E-3</v>
      </c>
      <c r="AE730" s="2">
        <f>(Table2[[#This Row],[Close Price]]/Table2[[#This Row],[Current Week Low]])-1</f>
        <v>7.4056603773584806E-2</v>
      </c>
      <c r="AF730" s="2">
        <f>(Table2[[#This Row],[Current Week High]]/Table2[[#This Row],[Close Price]])-1</f>
        <v>2.7755819060166775E-2</v>
      </c>
      <c r="AG730" s="2">
        <f>(Table2[[#This Row],[Close Price]]/Table2[[#This Row],[Current Month Low]])-1</f>
        <v>1.5792291220556809E-2</v>
      </c>
      <c r="AH730" s="2">
        <f>(Table2[[#This Row],[Current Month High]]/Table2[[#This Row],[Close Price]])-1</f>
        <v>2.0641194554237963E-2</v>
      </c>
      <c r="AI730">
        <v>39.077733860342498</v>
      </c>
      <c r="AJ730">
        <v>23.468170480425101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-0.02</v>
      </c>
      <c r="AM730" t="s">
        <v>10295</v>
      </c>
      <c r="AN730">
        <v>1.1399999999999999</v>
      </c>
      <c r="AO730" t="s">
        <v>10296</v>
      </c>
      <c r="AP730">
        <v>-0.120017824181754</v>
      </c>
      <c r="AQ730">
        <f>(Table2[[#This Row],[Sharpe Ratio]]-AVERAGE(Table2[Sharpe Ratio]))/_xlfn.STDEV.P(Table2[Sharpe Ratio])</f>
        <v>-2.0345166435763904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712</v>
      </c>
      <c r="AT730">
        <f>_xlfn.RANK.AVG(Table2[[#This Row],[6M Return vs Nifty Z-Score]],Table2[6M Return vs Nifty Z-Score])</f>
        <v>642</v>
      </c>
      <c r="AU730">
        <f>_xlfn.RANK.AVG(Table2[[#This Row],[Sharpe Ratio Z-Score]],Table2[Sharpe Ratio Z-Score])</f>
        <v>728</v>
      </c>
      <c r="AV730">
        <f>(Table2[[#This Row],[Rank 1Y]]+Table2[[#This Row],[Rank 6M]]+Table2[[#This Row],[Rank Sharpe]])/3</f>
        <v>694</v>
      </c>
    </row>
    <row r="731" spans="1:48" x14ac:dyDescent="0.3">
      <c r="A731" t="s">
        <v>1133</v>
      </c>
      <c r="B731" t="s">
        <v>1134</v>
      </c>
      <c r="C731" t="s">
        <v>10265</v>
      </c>
      <c r="D731" t="s">
        <v>548</v>
      </c>
      <c r="E731">
        <v>10781.489407519901</v>
      </c>
      <c r="F731">
        <v>2108.6</v>
      </c>
      <c r="G731">
        <v>-40.289569536771097</v>
      </c>
      <c r="H731">
        <f>(Table2[[#This Row],[1Y Return vs Nifty]]-AVERAGE(Table2[1Y Return vs Nifty]))/_xlfn.STDEV.P(Table2[1Y Return vs Nifty])</f>
        <v>-1.0924777681219944</v>
      </c>
      <c r="I731">
        <v>-4.8920404812934803</v>
      </c>
      <c r="J731">
        <f>(Table2[[#This Row],[1M Return vs Nifty]]-AVERAGE(Table2[1M Return vs Nifty]))/_xlfn.STDEV.P(Table2[1M Return vs Nifty])</f>
        <v>-0.68413439096898587</v>
      </c>
      <c r="K731">
        <v>-26.0484522985737</v>
      </c>
      <c r="L731">
        <f>(Table2[[#This Row],[6M Return vs Nifty]]-AVERAGE(Table2[6M Return vs Nifty]))/_xlfn.STDEV.P(Table2[6M Return vs Nifty])</f>
        <v>-1.0848268533125214</v>
      </c>
      <c r="M731">
        <v>2.4373617748649101</v>
      </c>
      <c r="N731">
        <f>(Table2[[#This Row],[1W Return vs Nifty]]-AVERAGE(Table2[1W Return vs Nifty]))/_xlfn.STDEV.P(Table2[1W Return vs Nifty])</f>
        <v>0.26884376491460532</v>
      </c>
      <c r="O731">
        <v>2065.89</v>
      </c>
      <c r="P731">
        <v>2055.0671655567498</v>
      </c>
      <c r="Q731">
        <v>2155.8374943991198</v>
      </c>
      <c r="R731">
        <v>65.135127161575795</v>
      </c>
      <c r="S731" s="2">
        <f>(Table2[[#This Row],[Close Price]]-Table2[[#This Row],[20D EMA]])/Table2[[#This Row],[20D EMA]]</f>
        <v>2.0673898416663054E-2</v>
      </c>
      <c r="T731" s="2">
        <f>(Table2[[#This Row],[Close Price]]-Table2[[#This Row],[50D EMA]])/Table2[[#This Row],[50D EMA]]</f>
        <v>2.6049189700691453E-2</v>
      </c>
      <c r="U731" s="2">
        <f>(Table2[[#This Row],[Close Price]]-Table2[[#This Row],[200D EMA]])/Table2[[#This Row],[200D EMA]]</f>
        <v>-2.1911435589112453E-2</v>
      </c>
      <c r="V731">
        <v>1.02398584568552</v>
      </c>
      <c r="W731">
        <v>2083.1</v>
      </c>
      <c r="X731">
        <v>2150</v>
      </c>
      <c r="Y731">
        <v>2052</v>
      </c>
      <c r="Z731">
        <v>2154.65</v>
      </c>
      <c r="AA731">
        <v>2080.5</v>
      </c>
      <c r="AB731">
        <v>2154.65</v>
      </c>
      <c r="AC731" s="2">
        <f>(Table2[[#This Row],[Close Price]]/Table2[[#This Row],[Day Low]])-1</f>
        <v>1.2241371033555826E-2</v>
      </c>
      <c r="AD731" s="2">
        <f>(Table2[[#This Row],[Day High]]/Table2[[#This Row],[Close Price]])-1</f>
        <v>1.9633880299724904E-2</v>
      </c>
      <c r="AE731" s="2">
        <f>(Table2[[#This Row],[Close Price]]/Table2[[#This Row],[Current Week Low]])-1</f>
        <v>2.7582846003898487E-2</v>
      </c>
      <c r="AF731" s="2">
        <f>(Table2[[#This Row],[Current Week High]]/Table2[[#This Row],[Close Price]])-1</f>
        <v>2.1839134971070928E-2</v>
      </c>
      <c r="AG731" s="2">
        <f>(Table2[[#This Row],[Close Price]]/Table2[[#This Row],[Current Month Low]])-1</f>
        <v>1.3506368661379442E-2</v>
      </c>
      <c r="AH731" s="2">
        <f>(Table2[[#This Row],[Current Month High]]/Table2[[#This Row],[Close Price]])-1</f>
        <v>2.1839134971070928E-2</v>
      </c>
      <c r="AI731">
        <v>29.706914540453301</v>
      </c>
      <c r="AJ731">
        <v>16.626106194690198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-0.04</v>
      </c>
      <c r="AM731" t="s">
        <v>10295</v>
      </c>
      <c r="AN731">
        <v>3.06</v>
      </c>
      <c r="AO731" t="s">
        <v>10296</v>
      </c>
      <c r="AP731">
        <v>-0.17122325553008699</v>
      </c>
      <c r="AQ731">
        <f>(Table2[[#This Row],[Sharpe Ratio]]-AVERAGE(Table2[Sharpe Ratio]))/_xlfn.STDEV.P(Table2[Sharpe Ratio])</f>
        <v>-2.6264987074081168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698</v>
      </c>
      <c r="AT731">
        <f>_xlfn.RANK.AVG(Table2[[#This Row],[6M Return vs Nifty Z-Score]],Table2[6M Return vs Nifty Z-Score])</f>
        <v>654</v>
      </c>
      <c r="AU731">
        <f>_xlfn.RANK.AVG(Table2[[#This Row],[Sharpe Ratio Z-Score]],Table2[Sharpe Ratio Z-Score])</f>
        <v>734</v>
      </c>
      <c r="AV731">
        <f>(Table2[[#This Row],[Rank 1Y]]+Table2[[#This Row],[Rank 6M]]+Table2[[#This Row],[Rank Sharpe]])/3</f>
        <v>695.33333333333337</v>
      </c>
    </row>
    <row r="732" spans="1:48" x14ac:dyDescent="0.3">
      <c r="A732" t="s">
        <v>1603</v>
      </c>
      <c r="B732" t="s">
        <v>1604</v>
      </c>
      <c r="C732" t="s">
        <v>10263</v>
      </c>
      <c r="D732" t="s">
        <v>465</v>
      </c>
      <c r="E732">
        <v>5635.2932951699904</v>
      </c>
      <c r="F732">
        <v>339.9</v>
      </c>
      <c r="G732">
        <v>-29.5501016120263</v>
      </c>
      <c r="H732">
        <f>(Table2[[#This Row],[1Y Return vs Nifty]]-AVERAGE(Table2[1Y Return vs Nifty]))/_xlfn.STDEV.P(Table2[1Y Return vs Nifty])</f>
        <v>-0.9417214634923885</v>
      </c>
      <c r="I732">
        <v>5.9844617924615102</v>
      </c>
      <c r="J732">
        <f>(Table2[[#This Row],[1M Return vs Nifty]]-AVERAGE(Table2[1M Return vs Nifty]))/_xlfn.STDEV.P(Table2[1M Return vs Nifty])</f>
        <v>0.3910382576454734</v>
      </c>
      <c r="K732">
        <v>-46.094391462820603</v>
      </c>
      <c r="L732">
        <f>(Table2[[#This Row],[6M Return vs Nifty]]-AVERAGE(Table2[6M Return vs Nifty]))/_xlfn.STDEV.P(Table2[6M Return vs Nifty])</f>
        <v>-1.7732223355620913</v>
      </c>
      <c r="M732">
        <v>5.7685408949006902</v>
      </c>
      <c r="N732">
        <f>(Table2[[#This Row],[1W Return vs Nifty]]-AVERAGE(Table2[1W Return vs Nifty]))/_xlfn.STDEV.P(Table2[1W Return vs Nifty])</f>
        <v>0.98058066086517603</v>
      </c>
      <c r="O732">
        <v>328.31</v>
      </c>
      <c r="P732">
        <v>336.48729821444698</v>
      </c>
      <c r="Q732">
        <v>372.59214135210101</v>
      </c>
      <c r="R732">
        <v>67.6141409102285</v>
      </c>
      <c r="S732" s="2">
        <f>(Table2[[#This Row],[Close Price]]-Table2[[#This Row],[20D EMA]])/Table2[[#This Row],[20D EMA]]</f>
        <v>3.5302001157442586E-2</v>
      </c>
      <c r="T732" s="2">
        <f>(Table2[[#This Row],[Close Price]]-Table2[[#This Row],[50D EMA]])/Table2[[#This Row],[50D EMA]]</f>
        <v>1.0142141482493778E-2</v>
      </c>
      <c r="U732" s="2">
        <f>(Table2[[#This Row],[Close Price]]-Table2[[#This Row],[200D EMA]])/Table2[[#This Row],[200D EMA]]</f>
        <v>-8.7742433947920639E-2</v>
      </c>
      <c r="V732">
        <v>1.66237639606443</v>
      </c>
      <c r="W732">
        <v>318.35000000000002</v>
      </c>
      <c r="X732">
        <v>330.8</v>
      </c>
      <c r="Y732">
        <v>328.05</v>
      </c>
      <c r="Z732">
        <v>352.75</v>
      </c>
      <c r="AA732">
        <v>337</v>
      </c>
      <c r="AB732">
        <v>352.75</v>
      </c>
      <c r="AC732" s="2">
        <f>(Table2[[#This Row],[Close Price]]/Table2[[#This Row],[Day Low]])-1</f>
        <v>6.7692790953353121E-2</v>
      </c>
      <c r="AD732" s="2">
        <f>(Table2[[#This Row],[Day High]]/Table2[[#This Row],[Close Price]])-1</f>
        <v>-2.6772580170638327E-2</v>
      </c>
      <c r="AE732" s="2">
        <f>(Table2[[#This Row],[Close Price]]/Table2[[#This Row],[Current Week Low]])-1</f>
        <v>3.6122542295381699E-2</v>
      </c>
      <c r="AF732" s="2">
        <f>(Table2[[#This Row],[Current Week High]]/Table2[[#This Row],[Close Price]])-1</f>
        <v>3.7805236834363098E-2</v>
      </c>
      <c r="AG732" s="2">
        <f>(Table2[[#This Row],[Close Price]]/Table2[[#This Row],[Current Month Low]])-1</f>
        <v>8.6053412462907541E-3</v>
      </c>
      <c r="AH732" s="2">
        <f>(Table2[[#This Row],[Current Month High]]/Table2[[#This Row],[Close Price]])-1</f>
        <v>3.7805236834363098E-2</v>
      </c>
      <c r="AI732">
        <v>59.576345984112898</v>
      </c>
      <c r="AJ732">
        <v>29.411764705882302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-0.19</v>
      </c>
      <c r="AM732" t="s">
        <v>10295</v>
      </c>
      <c r="AN732">
        <v>3.53</v>
      </c>
      <c r="AO732" t="s">
        <v>10296</v>
      </c>
      <c r="AP732">
        <v>-0.11742171870746999</v>
      </c>
      <c r="AQ732">
        <f>(Table2[[#This Row],[Sharpe Ratio]]-AVERAGE(Table2[Sharpe Ratio]))/_xlfn.STDEV.P(Table2[Sharpe Ratio])</f>
        <v>-2.0045032673363421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652</v>
      </c>
      <c r="AT732">
        <f>_xlfn.RANK.AVG(Table2[[#This Row],[6M Return vs Nifty Z-Score]],Table2[6M Return vs Nifty Z-Score])</f>
        <v>726</v>
      </c>
      <c r="AU732">
        <f>_xlfn.RANK.AVG(Table2[[#This Row],[Sharpe Ratio Z-Score]],Table2[Sharpe Ratio Z-Score])</f>
        <v>725</v>
      </c>
      <c r="AV732">
        <f>(Table2[[#This Row],[Rank 1Y]]+Table2[[#This Row],[Rank 6M]]+Table2[[#This Row],[Rank Sharpe]])/3</f>
        <v>701</v>
      </c>
    </row>
    <row r="733" spans="1:48" x14ac:dyDescent="0.3">
      <c r="A733" t="s">
        <v>2060</v>
      </c>
      <c r="B733" t="s">
        <v>2061</v>
      </c>
      <c r="C733" t="s">
        <v>10262</v>
      </c>
      <c r="D733" t="s">
        <v>257</v>
      </c>
      <c r="E733">
        <v>2990.0280240000002</v>
      </c>
      <c r="F733">
        <v>438</v>
      </c>
      <c r="G733">
        <v>-58.428287132322602</v>
      </c>
      <c r="H733">
        <f>(Table2[[#This Row],[1Y Return vs Nifty]]-AVERAGE(Table2[1Y Return vs Nifty]))/_xlfn.STDEV.P(Table2[1Y Return vs Nifty])</f>
        <v>-1.3471017452675227</v>
      </c>
      <c r="I733">
        <v>-13.683143374649999</v>
      </c>
      <c r="J733">
        <f>(Table2[[#This Row],[1M Return vs Nifty]]-AVERAGE(Table2[1M Return vs Nifty]))/_xlfn.STDEV.P(Table2[1M Return vs Nifty])</f>
        <v>-1.5531594823257853</v>
      </c>
      <c r="K733">
        <v>-33.478432287861303</v>
      </c>
      <c r="L733">
        <f>(Table2[[#This Row],[6M Return vs Nifty]]-AVERAGE(Table2[6M Return vs Nifty]))/_xlfn.STDEV.P(Table2[6M Return vs Nifty])</f>
        <v>-1.3399790123569215</v>
      </c>
      <c r="M733">
        <v>-1.10710126540286</v>
      </c>
      <c r="N733">
        <f>(Table2[[#This Row],[1W Return vs Nifty]]-AVERAGE(Table2[1W Return vs Nifty]))/_xlfn.STDEV.P(Table2[1W Return vs Nifty])</f>
        <v>-0.48846319192793436</v>
      </c>
      <c r="O733">
        <v>449.01</v>
      </c>
      <c r="P733">
        <v>452.98301510610798</v>
      </c>
      <c r="Q733">
        <v>490.28626599555002</v>
      </c>
      <c r="R733">
        <v>40.1436600847995</v>
      </c>
      <c r="S733" s="2">
        <f>(Table2[[#This Row],[Close Price]]-Table2[[#This Row],[20D EMA]])/Table2[[#This Row],[20D EMA]]</f>
        <v>-2.4520612013095456E-2</v>
      </c>
      <c r="T733" s="2">
        <f>(Table2[[#This Row],[Close Price]]-Table2[[#This Row],[50D EMA]])/Table2[[#This Row],[50D EMA]]</f>
        <v>-3.3076328706493158E-2</v>
      </c>
      <c r="U733" s="2">
        <f>(Table2[[#This Row],[Close Price]]-Table2[[#This Row],[200D EMA]])/Table2[[#This Row],[200D EMA]]</f>
        <v>-0.10664436192064289</v>
      </c>
      <c r="V733">
        <v>0.86813995017745105</v>
      </c>
      <c r="W733">
        <v>432.05</v>
      </c>
      <c r="X733">
        <v>437.65</v>
      </c>
      <c r="Y733">
        <v>435.1</v>
      </c>
      <c r="Z733">
        <v>456.9</v>
      </c>
      <c r="AA733">
        <v>435.1</v>
      </c>
      <c r="AB733">
        <v>444.9</v>
      </c>
      <c r="AC733" s="2">
        <f>(Table2[[#This Row],[Close Price]]/Table2[[#This Row],[Day Low]])-1</f>
        <v>1.3771554218261706E-2</v>
      </c>
      <c r="AD733" s="2">
        <f>(Table2[[#This Row],[Day High]]/Table2[[#This Row],[Close Price]])-1</f>
        <v>-7.9908675799089668E-4</v>
      </c>
      <c r="AE733" s="2">
        <f>(Table2[[#This Row],[Close Price]]/Table2[[#This Row],[Current Week Low]])-1</f>
        <v>6.6651344518500188E-3</v>
      </c>
      <c r="AF733" s="2">
        <f>(Table2[[#This Row],[Current Week High]]/Table2[[#This Row],[Close Price]])-1</f>
        <v>4.3150684931506866E-2</v>
      </c>
      <c r="AG733" s="2">
        <f>(Table2[[#This Row],[Close Price]]/Table2[[#This Row],[Current Month Low]])-1</f>
        <v>6.6651344518500188E-3</v>
      </c>
      <c r="AH733" s="2">
        <f>(Table2[[#This Row],[Current Month High]]/Table2[[#This Row],[Close Price]])-1</f>
        <v>1.5753424657534154E-2</v>
      </c>
      <c r="AI733">
        <v>49.075342465753401</v>
      </c>
      <c r="AJ733">
        <v>9.4999999999999893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-0.11</v>
      </c>
      <c r="AM733" t="s">
        <v>10295</v>
      </c>
      <c r="AN733">
        <v>-3.59</v>
      </c>
      <c r="AO733" t="s">
        <v>10295</v>
      </c>
      <c r="AP733">
        <v>-7.1262951247105993E-2</v>
      </c>
      <c r="AQ733">
        <f>(Table2[[#This Row],[Sharpe Ratio]]-AVERAGE(Table2[Sharpe Ratio]))/_xlfn.STDEV.P(Table2[Sharpe Ratio])</f>
        <v>-1.4708652975820933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726</v>
      </c>
      <c r="AT733">
        <f>_xlfn.RANK.AVG(Table2[[#This Row],[6M Return vs Nifty Z-Score]],Table2[6M Return vs Nifty Z-Score])</f>
        <v>699</v>
      </c>
      <c r="AU733">
        <f>_xlfn.RANK.AVG(Table2[[#This Row],[Sharpe Ratio Z-Score]],Table2[Sharpe Ratio Z-Score])</f>
        <v>683</v>
      </c>
      <c r="AV733">
        <f>(Table2[[#This Row],[Rank 1Y]]+Table2[[#This Row],[Rank 6M]]+Table2[[#This Row],[Rank Sharpe]])/3</f>
        <v>702.66666666666663</v>
      </c>
    </row>
    <row r="734" spans="1:48" x14ac:dyDescent="0.3">
      <c r="A734" t="s">
        <v>1255</v>
      </c>
      <c r="B734" t="s">
        <v>1256</v>
      </c>
      <c r="C734" t="s">
        <v>10263</v>
      </c>
      <c r="D734" t="s">
        <v>95</v>
      </c>
      <c r="E734">
        <v>9107.2934353550008</v>
      </c>
      <c r="F734">
        <v>308.45</v>
      </c>
      <c r="G734">
        <v>-67.012205256544206</v>
      </c>
      <c r="H734">
        <f>(Table2[[#This Row],[1Y Return vs Nifty]]-AVERAGE(Table2[1Y Return vs Nifty]))/_xlfn.STDEV.P(Table2[1Y Return vs Nifty])</f>
        <v>-1.4675993141153296</v>
      </c>
      <c r="I734">
        <v>7.05558151024076</v>
      </c>
      <c r="J734">
        <f>(Table2[[#This Row],[1M Return vs Nifty]]-AVERAGE(Table2[1M Return vs Nifty]))/_xlfn.STDEV.P(Table2[1M Return vs Nifty])</f>
        <v>0.49692143543203005</v>
      </c>
      <c r="K734">
        <v>-29.039670481769001</v>
      </c>
      <c r="L734">
        <f>(Table2[[#This Row],[6M Return vs Nifty]]-AVERAGE(Table2[6M Return vs Nifty]))/_xlfn.STDEV.P(Table2[6M Return vs Nifty])</f>
        <v>-1.1875479614064244</v>
      </c>
      <c r="M734">
        <v>-2.54160140886311</v>
      </c>
      <c r="N734">
        <f>(Table2[[#This Row],[1W Return vs Nifty]]-AVERAGE(Table2[1W Return vs Nifty]))/_xlfn.STDEV.P(Table2[1W Return vs Nifty])</f>
        <v>-0.79495727181880504</v>
      </c>
      <c r="O734">
        <v>306.94</v>
      </c>
      <c r="P734">
        <v>301.40026801227498</v>
      </c>
      <c r="Q734">
        <v>350.83431802246298</v>
      </c>
      <c r="R734">
        <v>47.7113326837706</v>
      </c>
      <c r="S734" s="2">
        <f>(Table2[[#This Row],[Close Price]]-Table2[[#This Row],[20D EMA]])/Table2[[#This Row],[20D EMA]]</f>
        <v>4.9195282465628164E-3</v>
      </c>
      <c r="T734" s="2">
        <f>(Table2[[#This Row],[Close Price]]-Table2[[#This Row],[50D EMA]])/Table2[[#This Row],[50D EMA]]</f>
        <v>2.3389932710470913E-2</v>
      </c>
      <c r="U734" s="2">
        <f>(Table2[[#This Row],[Close Price]]-Table2[[#This Row],[200D EMA]])/Table2[[#This Row],[200D EMA]]</f>
        <v>-0.12081006858556305</v>
      </c>
      <c r="V734">
        <v>1.36033857941562</v>
      </c>
      <c r="W734">
        <v>303.3</v>
      </c>
      <c r="X734">
        <v>307.85000000000002</v>
      </c>
      <c r="Y734">
        <v>307.2</v>
      </c>
      <c r="Z734">
        <v>322.60000000000002</v>
      </c>
      <c r="AA734">
        <v>307.2</v>
      </c>
      <c r="AB734">
        <v>315.7</v>
      </c>
      <c r="AC734" s="2">
        <f>(Table2[[#This Row],[Close Price]]/Table2[[#This Row],[Day Low]])-1</f>
        <v>1.6979887899769119E-2</v>
      </c>
      <c r="AD734" s="2">
        <f>(Table2[[#This Row],[Day High]]/Table2[[#This Row],[Close Price]])-1</f>
        <v>-1.9452099205704565E-3</v>
      </c>
      <c r="AE734" s="2">
        <f>(Table2[[#This Row],[Close Price]]/Table2[[#This Row],[Current Week Low]])-1</f>
        <v>4.0690104166667407E-3</v>
      </c>
      <c r="AF734" s="2">
        <f>(Table2[[#This Row],[Current Week High]]/Table2[[#This Row],[Close Price]])-1</f>
        <v>4.5874533960123198E-2</v>
      </c>
      <c r="AG734" s="2">
        <f>(Table2[[#This Row],[Close Price]]/Table2[[#This Row],[Current Month Low]])-1</f>
        <v>4.0690104166667407E-3</v>
      </c>
      <c r="AH734" s="2">
        <f>(Table2[[#This Row],[Current Month High]]/Table2[[#This Row],[Close Price]])-1</f>
        <v>2.3504619873561339E-2</v>
      </c>
      <c r="AI734">
        <v>81.552925919922203</v>
      </c>
      <c r="AJ734">
        <v>18.180076628352399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-0.09</v>
      </c>
      <c r="AM734" t="s">
        <v>10295</v>
      </c>
      <c r="AN734">
        <v>0.77</v>
      </c>
      <c r="AO734" t="s">
        <v>10296</v>
      </c>
      <c r="AP734">
        <v>-9.7459377985116002E-2</v>
      </c>
      <c r="AQ734">
        <f>(Table2[[#This Row],[Sharpe Ratio]]-AVERAGE(Table2[Sharpe Ratio]))/_xlfn.STDEV.P(Table2[Sharpe Ratio])</f>
        <v>-1.7737201775632698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733</v>
      </c>
      <c r="AT734">
        <f>_xlfn.RANK.AVG(Table2[[#This Row],[6M Return vs Nifty Z-Score]],Table2[6M Return vs Nifty Z-Score])</f>
        <v>676</v>
      </c>
      <c r="AU734">
        <f>_xlfn.RANK.AVG(Table2[[#This Row],[Sharpe Ratio Z-Score]],Table2[Sharpe Ratio Z-Score])</f>
        <v>711</v>
      </c>
      <c r="AV734">
        <f>(Table2[[#This Row],[Rank 1Y]]+Table2[[#This Row],[Rank 6M]]+Table2[[#This Row],[Rank Sharpe]])/3</f>
        <v>706.66666666666663</v>
      </c>
    </row>
    <row r="735" spans="1:48" x14ac:dyDescent="0.3">
      <c r="A735" t="s">
        <v>608</v>
      </c>
      <c r="B735" t="s">
        <v>609</v>
      </c>
      <c r="C735" t="s">
        <v>10252</v>
      </c>
      <c r="D735" t="s">
        <v>610</v>
      </c>
      <c r="E735">
        <v>31613.27816165</v>
      </c>
      <c r="F735">
        <v>496.85</v>
      </c>
      <c r="G735">
        <v>-63.9572109006847</v>
      </c>
      <c r="H735">
        <f>(Table2[[#This Row],[1Y Return vs Nifty]]-AVERAGE(Table2[1Y Return vs Nifty]))/_xlfn.STDEV.P(Table2[1Y Return vs Nifty])</f>
        <v>-1.4247145396571359</v>
      </c>
      <c r="I735">
        <v>18.5380259414551</v>
      </c>
      <c r="J735">
        <f>(Table2[[#This Row],[1M Return vs Nifty]]-AVERAGE(Table2[1M Return vs Nifty]))/_xlfn.STDEV.P(Table2[1M Return vs Nifty])</f>
        <v>1.6319931598656321</v>
      </c>
      <c r="K735">
        <v>-33.6865845142691</v>
      </c>
      <c r="L735">
        <f>(Table2[[#This Row],[6M Return vs Nifty]]-AVERAGE(Table2[6M Return vs Nifty]))/_xlfn.STDEV.P(Table2[6M Return vs Nifty])</f>
        <v>-1.3471271460065977</v>
      </c>
      <c r="M735">
        <v>7.3796771584762801</v>
      </c>
      <c r="N735">
        <f>(Table2[[#This Row],[1W Return vs Nifty]]-AVERAGE(Table2[1W Return vs Nifty]))/_xlfn.STDEV.P(Table2[1W Return vs Nifty])</f>
        <v>1.3248146638624012</v>
      </c>
      <c r="O735">
        <v>466.2</v>
      </c>
      <c r="P735">
        <v>436.46987940034501</v>
      </c>
      <c r="Q735">
        <v>514.57917946012401</v>
      </c>
      <c r="R735">
        <v>66.605823473212595</v>
      </c>
      <c r="S735" s="2">
        <f>(Table2[[#This Row],[Close Price]]-Table2[[#This Row],[20D EMA]])/Table2[[#This Row],[20D EMA]]</f>
        <v>6.5744315744315815E-2</v>
      </c>
      <c r="T735" s="2">
        <f>(Table2[[#This Row],[Close Price]]-Table2[[#This Row],[50D EMA]])/Table2[[#This Row],[50D EMA]]</f>
        <v>0.1383374281923182</v>
      </c>
      <c r="U735" s="2">
        <f>(Table2[[#This Row],[Close Price]]-Table2[[#This Row],[200D EMA]])/Table2[[#This Row],[200D EMA]]</f>
        <v>-3.4453744278431044E-2</v>
      </c>
      <c r="V735">
        <v>1.0102561094792</v>
      </c>
      <c r="W735">
        <v>492.3</v>
      </c>
      <c r="X735">
        <v>507.5</v>
      </c>
      <c r="Y735">
        <v>490</v>
      </c>
      <c r="Z735">
        <v>520</v>
      </c>
      <c r="AA735">
        <v>492.1</v>
      </c>
      <c r="AB735">
        <v>520</v>
      </c>
      <c r="AC735" s="2">
        <f>(Table2[[#This Row],[Close Price]]/Table2[[#This Row],[Day Low]])-1</f>
        <v>9.2423319114360858E-3</v>
      </c>
      <c r="AD735" s="2">
        <f>(Table2[[#This Row],[Day High]]/Table2[[#This Row],[Close Price]])-1</f>
        <v>2.1435040756767609E-2</v>
      </c>
      <c r="AE735" s="2">
        <f>(Table2[[#This Row],[Close Price]]/Table2[[#This Row],[Current Week Low]])-1</f>
        <v>1.3979591836734695E-2</v>
      </c>
      <c r="AF735" s="2">
        <f>(Table2[[#This Row],[Current Week High]]/Table2[[#This Row],[Close Price]])-1</f>
        <v>4.6593539297574704E-2</v>
      </c>
      <c r="AG735" s="2">
        <f>(Table2[[#This Row],[Close Price]]/Table2[[#This Row],[Current Month Low]])-1</f>
        <v>9.6525096525097442E-3</v>
      </c>
      <c r="AH735" s="2">
        <f>(Table2[[#This Row],[Current Month High]]/Table2[[#This Row],[Close Price]])-1</f>
        <v>4.6593539297574704E-2</v>
      </c>
      <c r="AI735">
        <v>100.925832746301</v>
      </c>
      <c r="AJ735">
        <v>60.274193548387103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0.19</v>
      </c>
      <c r="AM735" t="s">
        <v>10296</v>
      </c>
      <c r="AN735">
        <v>5.79</v>
      </c>
      <c r="AO735" t="s">
        <v>10296</v>
      </c>
      <c r="AP735">
        <v>-8.6379545498581997E-2</v>
      </c>
      <c r="AQ735">
        <f>(Table2[[#This Row],[Sharpe Ratio]]-AVERAGE(Table2[Sharpe Ratio]))/_xlfn.STDEV.P(Table2[Sharpe Ratio])</f>
        <v>-1.6456270841242331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730</v>
      </c>
      <c r="AT735">
        <f>_xlfn.RANK.AVG(Table2[[#This Row],[6M Return vs Nifty Z-Score]],Table2[6M Return vs Nifty Z-Score])</f>
        <v>701</v>
      </c>
      <c r="AU735">
        <f>_xlfn.RANK.AVG(Table2[[#This Row],[Sharpe Ratio Z-Score]],Table2[Sharpe Ratio Z-Score])</f>
        <v>704</v>
      </c>
      <c r="AV735">
        <f>(Table2[[#This Row],[Rank 1Y]]+Table2[[#This Row],[Rank 6M]]+Table2[[#This Row],[Rank Sharpe]])/3</f>
        <v>711.66666666666663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C674-06FA-4939-A2BD-A6EE1DAA0A67}">
  <dimension ref="A1:Q5009"/>
  <sheetViews>
    <sheetView topLeftCell="G961" workbookViewId="0">
      <selection sqref="A1:Q1158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10249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2050446.86228376</v>
      </c>
      <c r="F2">
        <v>3030.6</v>
      </c>
      <c r="G2">
        <v>-6.1557350104583097</v>
      </c>
      <c r="H2">
        <v>-7.3776157880991198</v>
      </c>
      <c r="I2">
        <v>-9.0572917361722993</v>
      </c>
      <c r="J2">
        <v>-0.89500008139491005</v>
      </c>
      <c r="K2">
        <v>3018.3118565014602</v>
      </c>
      <c r="L2">
        <v>2814.0966700141398</v>
      </c>
      <c r="M2">
        <v>45.118513753825198</v>
      </c>
      <c r="N2">
        <v>0.97590576383077199</v>
      </c>
      <c r="O2">
        <v>6.1703953012604602</v>
      </c>
      <c r="P2">
        <v>36.495068234022398</v>
      </c>
      <c r="Q2">
        <v>2.8536102338999999E-2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1590909.26253978</v>
      </c>
      <c r="F3">
        <v>4397.1000000000004</v>
      </c>
      <c r="G3">
        <v>0.29307490730633001</v>
      </c>
      <c r="H3">
        <v>8.9096686409910397</v>
      </c>
      <c r="I3">
        <v>-1.1837371048051999</v>
      </c>
      <c r="J3">
        <v>-5.2130122337174997E-2</v>
      </c>
      <c r="K3">
        <v>4075.18556195769</v>
      </c>
      <c r="L3">
        <v>3857.6190264042202</v>
      </c>
      <c r="M3">
        <v>79.143665813355696</v>
      </c>
      <c r="N3">
        <v>1.0336676142358101</v>
      </c>
      <c r="O3">
        <v>0.77096267994813905</v>
      </c>
      <c r="P3">
        <v>32.802778616732098</v>
      </c>
      <c r="Q3">
        <v>-1.4800774069543001E-2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1248352.83691891</v>
      </c>
      <c r="F4">
        <v>1638.8</v>
      </c>
      <c r="G4">
        <v>-28.153772528327199</v>
      </c>
      <c r="H4">
        <v>-7.4880416550545599</v>
      </c>
      <c r="I4">
        <v>-3.51065563172887</v>
      </c>
      <c r="J4">
        <v>-1.5328481438494399</v>
      </c>
      <c r="K4">
        <v>1606.24878927788</v>
      </c>
      <c r="L4">
        <v>1559.31615209693</v>
      </c>
      <c r="M4">
        <v>58.514886810136503</v>
      </c>
      <c r="N4">
        <v>0.98737691954727902</v>
      </c>
      <c r="O4">
        <v>9.4703441542592195</v>
      </c>
      <c r="P4">
        <v>20.186278464302699</v>
      </c>
      <c r="Q4">
        <v>-9.1706591435839993E-2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899757.39301352995</v>
      </c>
      <c r="F5">
        <v>1505.5</v>
      </c>
      <c r="G5">
        <v>42.101243391713602</v>
      </c>
      <c r="H5">
        <v>-0.97662857054521601</v>
      </c>
      <c r="I5">
        <v>15.5054315843031</v>
      </c>
      <c r="J5">
        <v>0.71875145231259996</v>
      </c>
      <c r="K5">
        <v>1419.7829401111701</v>
      </c>
      <c r="L5">
        <v>1223.96817007249</v>
      </c>
      <c r="M5">
        <v>64.042353216629394</v>
      </c>
      <c r="N5">
        <v>0.64465386821638504</v>
      </c>
      <c r="O5">
        <v>2.0425107937562301</v>
      </c>
      <c r="P5">
        <v>77.734490289829395</v>
      </c>
      <c r="Q5">
        <v>0.145140091050044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851784.96321217995</v>
      </c>
      <c r="F6">
        <v>1210.0999999999999</v>
      </c>
      <c r="G6">
        <v>-5.0699155756143401</v>
      </c>
      <c r="H6">
        <v>-2.3215151887925498</v>
      </c>
      <c r="I6">
        <v>2.7701128796081198</v>
      </c>
      <c r="J6">
        <v>-2.1066593011646799</v>
      </c>
      <c r="K6">
        <v>1186.59354069804</v>
      </c>
      <c r="L6">
        <v>1086.6976064069199</v>
      </c>
      <c r="M6">
        <v>42.731667103300303</v>
      </c>
      <c r="N6">
        <v>0.97786878387496201</v>
      </c>
      <c r="O6">
        <v>3.9418229898355599</v>
      </c>
      <c r="P6">
        <v>34.605116796440399</v>
      </c>
      <c r="Q6">
        <v>5.7833394068638001E-2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32</v>
      </c>
      <c r="E7">
        <v>769881.69161900994</v>
      </c>
      <c r="F7">
        <v>862.65</v>
      </c>
      <c r="G7">
        <v>14.247404761630801</v>
      </c>
      <c r="H7">
        <v>-0.71898705801257101</v>
      </c>
      <c r="I7">
        <v>17.925793418479198</v>
      </c>
      <c r="J7">
        <v>0.68342680485936402</v>
      </c>
      <c r="K7">
        <v>845.14793390479201</v>
      </c>
      <c r="L7">
        <v>749.21842635501798</v>
      </c>
      <c r="M7">
        <v>47.142632816168501</v>
      </c>
      <c r="N7">
        <v>0.74000786125261298</v>
      </c>
      <c r="O7">
        <v>5.7207442183968098</v>
      </c>
      <c r="P7">
        <v>58.808910162002903</v>
      </c>
      <c r="Q7">
        <v>8.0213229306825007E-2</v>
      </c>
    </row>
    <row r="8" spans="1:17" x14ac:dyDescent="0.3">
      <c r="A8" t="s">
        <v>33</v>
      </c>
      <c r="B8" t="s">
        <v>34</v>
      </c>
      <c r="C8" t="str">
        <f>IFERROR(VLOOKUP(Table1[[#This Row],[Ticker]],[1]!Table2[[Symbol]:[Industry]],2,FALSE),"-")</f>
        <v>-</v>
      </c>
      <c r="D8" t="s">
        <v>21</v>
      </c>
      <c r="E8">
        <v>767322.54719439999</v>
      </c>
      <c r="F8">
        <v>1852.6</v>
      </c>
      <c r="G8">
        <v>8.9586946130253597</v>
      </c>
      <c r="H8">
        <v>16.0048635758376</v>
      </c>
      <c r="I8">
        <v>-3.4700570721101802</v>
      </c>
      <c r="J8">
        <v>0.19731417125859499</v>
      </c>
      <c r="K8">
        <v>1658.21887416098</v>
      </c>
      <c r="L8">
        <v>1549.47171832863</v>
      </c>
      <c r="M8">
        <v>70.453991904315203</v>
      </c>
      <c r="N8">
        <v>1.0531884096928199</v>
      </c>
      <c r="O8">
        <v>2.7205009176292698</v>
      </c>
      <c r="P8">
        <v>37.387370684860301</v>
      </c>
      <c r="Q8">
        <v>-4.9636655218495002E-2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745812.10391341499</v>
      </c>
      <c r="F9">
        <v>1179.1500000000001</v>
      </c>
      <c r="G9">
        <v>55.435413205524398</v>
      </c>
      <c r="H9">
        <v>14.314912519919099</v>
      </c>
      <c r="I9">
        <v>10.571966954012501</v>
      </c>
      <c r="J9">
        <v>0.58672959161087002</v>
      </c>
      <c r="K9">
        <v>1060.6573787171001</v>
      </c>
      <c r="L9">
        <v>927.78538138841304</v>
      </c>
      <c r="M9">
        <v>70.4746311133039</v>
      </c>
      <c r="N9">
        <v>1.437201879159</v>
      </c>
      <c r="O9">
        <v>3.6339736250688901</v>
      </c>
      <c r="P9">
        <v>97.396836025780502</v>
      </c>
      <c r="Q9">
        <v>7.4131970071089999E-3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638043.25515241001</v>
      </c>
      <c r="F10">
        <v>2715.55</v>
      </c>
      <c r="G10">
        <v>-20.2967951940694</v>
      </c>
      <c r="H10">
        <v>6.2711841901589001</v>
      </c>
      <c r="I10">
        <v>-5.4898589477879396</v>
      </c>
      <c r="J10">
        <v>-2.5408297412697398</v>
      </c>
      <c r="K10">
        <v>2562.40301247039</v>
      </c>
      <c r="L10">
        <v>2476.5592280339001</v>
      </c>
      <c r="M10">
        <v>62.782416907926702</v>
      </c>
      <c r="N10">
        <v>1.0456499049096799</v>
      </c>
      <c r="O10">
        <v>3.5259892102888801</v>
      </c>
      <c r="P10">
        <v>25.022444234709099</v>
      </c>
      <c r="Q10">
        <v>-5.3039102787545998E-2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617266.28415316995</v>
      </c>
      <c r="F11">
        <v>493.7</v>
      </c>
      <c r="G11">
        <v>-20.525306016339002</v>
      </c>
      <c r="H11">
        <v>12.743797231698499</v>
      </c>
      <c r="I11">
        <v>-3.8012916189950401</v>
      </c>
      <c r="J11">
        <v>-1.25232845575509</v>
      </c>
      <c r="K11">
        <v>454.61113588957102</v>
      </c>
      <c r="L11">
        <v>437.212730375918</v>
      </c>
      <c r="M11">
        <v>65.366956039668693</v>
      </c>
      <c r="N11">
        <v>1.3059460854228799</v>
      </c>
      <c r="O11">
        <v>3.4332590642090302</v>
      </c>
      <c r="P11">
        <v>23.625892074621198</v>
      </c>
      <c r="Q11">
        <v>0.109956589669417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519651.82255699998</v>
      </c>
      <c r="F12">
        <v>3779.3</v>
      </c>
      <c r="G12">
        <v>14.9816017075571</v>
      </c>
      <c r="H12">
        <v>4.1507310264590904</v>
      </c>
      <c r="I12">
        <v>-4.0498427237249404</v>
      </c>
      <c r="J12">
        <v>4.5991304256998102</v>
      </c>
      <c r="K12">
        <v>3623.9350619693</v>
      </c>
      <c r="L12">
        <v>3391.7572059694598</v>
      </c>
      <c r="M12">
        <v>65.255511115481298</v>
      </c>
      <c r="N12">
        <v>0.99818096263139799</v>
      </c>
      <c r="O12">
        <v>3.7202656576614501</v>
      </c>
      <c r="P12">
        <v>46.1276727371148</v>
      </c>
      <c r="Q12">
        <v>0.12833048173518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443954.69016469503</v>
      </c>
      <c r="F13">
        <v>1640.55</v>
      </c>
      <c r="G13">
        <v>17.3544626347758</v>
      </c>
      <c r="H13">
        <v>8.6799757240313706</v>
      </c>
      <c r="I13">
        <v>-11.2677260198083</v>
      </c>
      <c r="J13">
        <v>2.3685763600737899</v>
      </c>
      <c r="K13">
        <v>1515.9662791224</v>
      </c>
      <c r="L13">
        <v>1437.76075836737</v>
      </c>
      <c r="M13">
        <v>76.823346149198301</v>
      </c>
      <c r="N13">
        <v>0.720370068537178</v>
      </c>
      <c r="O13">
        <v>3.4622535125415199</v>
      </c>
      <c r="P13">
        <v>47.544743232305002</v>
      </c>
      <c r="Q13">
        <v>2.3004456863093999E-2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429931.04186504998</v>
      </c>
      <c r="F14">
        <v>341.75</v>
      </c>
      <c r="G14">
        <v>66.663870286251907</v>
      </c>
      <c r="H14">
        <v>18.039299824057299</v>
      </c>
      <c r="I14">
        <v>22.726024055548098</v>
      </c>
      <c r="J14">
        <v>2.62237041513497</v>
      </c>
      <c r="K14">
        <v>297.76963382592203</v>
      </c>
      <c r="L14">
        <v>255.48585146392699</v>
      </c>
      <c r="M14">
        <v>75.873536226785902</v>
      </c>
      <c r="N14">
        <v>1.3820751294149001</v>
      </c>
      <c r="O14">
        <v>0.86320409656181996</v>
      </c>
      <c r="P14">
        <v>99.271137026239003</v>
      </c>
      <c r="Q14">
        <v>0.130359122474905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420317.66636039998</v>
      </c>
      <c r="F15">
        <v>1144.4000000000001</v>
      </c>
      <c r="G15">
        <v>51.055458898365202</v>
      </c>
      <c r="H15">
        <v>13.5386355442942</v>
      </c>
      <c r="I15">
        <v>14.9963520481838</v>
      </c>
      <c r="J15">
        <v>10.155555871184401</v>
      </c>
      <c r="K15">
        <v>1018.0981801022</v>
      </c>
      <c r="L15">
        <v>891.70587416784201</v>
      </c>
      <c r="M15">
        <v>76.485819976731904</v>
      </c>
      <c r="N15">
        <v>1.1418414576440601</v>
      </c>
      <c r="O15">
        <v>3.0234183851799799</v>
      </c>
      <c r="P15">
        <v>92.887240856227905</v>
      </c>
      <c r="Q15">
        <v>0.1729315598999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54</v>
      </c>
      <c r="E16">
        <v>420011.97061947</v>
      </c>
      <c r="F16">
        <v>13359.05</v>
      </c>
      <c r="G16">
        <v>10.741721633937599</v>
      </c>
      <c r="H16">
        <v>7.2278018331770202</v>
      </c>
      <c r="I16">
        <v>10.3080270643734</v>
      </c>
      <c r="J16">
        <v>5.0777904540779</v>
      </c>
      <c r="K16">
        <v>12543.225772989301</v>
      </c>
      <c r="L16">
        <v>11637.3041028593</v>
      </c>
      <c r="M16">
        <v>83.389934393012098</v>
      </c>
      <c r="N16">
        <v>0.94782253992210197</v>
      </c>
      <c r="O16">
        <v>2.4024911951074399</v>
      </c>
      <c r="P16">
        <v>44.3573964113397</v>
      </c>
      <c r="Q16">
        <v>5.7852080046639998E-2</v>
      </c>
    </row>
    <row r="17" spans="1:17" x14ac:dyDescent="0.3">
      <c r="A17" t="s">
        <v>57</v>
      </c>
      <c r="B17" t="s">
        <v>58</v>
      </c>
      <c r="C17" t="str">
        <f>IFERROR(VLOOKUP(Table1[[#This Row],[Ticker]],[1]!Table2[[Symbol]:[Industry]],2,FALSE),"-")</f>
        <v>-</v>
      </c>
      <c r="D17" t="s">
        <v>59</v>
      </c>
      <c r="E17">
        <v>418819.47273992503</v>
      </c>
      <c r="F17">
        <v>6771.65</v>
      </c>
      <c r="G17">
        <v>-33.594073316502197</v>
      </c>
      <c r="H17">
        <v>-7.7594940259530203</v>
      </c>
      <c r="I17">
        <v>-14.8507320715952</v>
      </c>
      <c r="J17">
        <v>1.2454648845123699</v>
      </c>
      <c r="K17">
        <v>6951.0862445319999</v>
      </c>
      <c r="L17">
        <v>6997.1782961518802</v>
      </c>
      <c r="M17">
        <v>39.675229288596</v>
      </c>
      <c r="N17">
        <v>1.01019762079117</v>
      </c>
      <c r="O17">
        <v>20.9749470217746</v>
      </c>
      <c r="P17">
        <v>9.4355021170690705</v>
      </c>
      <c r="Q17">
        <v>-5.2014793652393997E-2</v>
      </c>
    </row>
    <row r="18" spans="1:17" x14ac:dyDescent="0.3">
      <c r="A18" t="s">
        <v>60</v>
      </c>
      <c r="B18" t="s">
        <v>61</v>
      </c>
      <c r="C18" t="str">
        <f>IFERROR(VLOOKUP(Table1[[#This Row],[Ticker]],[1]!Table2[[Symbol]:[Industry]],2,FALSE),"-")</f>
        <v>-</v>
      </c>
      <c r="D18" t="s">
        <v>62</v>
      </c>
      <c r="E18">
        <v>411533.93405440002</v>
      </c>
      <c r="F18">
        <v>1715.2</v>
      </c>
      <c r="G18">
        <v>23.259152294406199</v>
      </c>
      <c r="H18">
        <v>9.1945307294808902</v>
      </c>
      <c r="I18">
        <v>6.5513585268628898</v>
      </c>
      <c r="J18">
        <v>3.9411639067207598</v>
      </c>
      <c r="K18">
        <v>1576.50388796163</v>
      </c>
      <c r="L18">
        <v>1435.74161006504</v>
      </c>
      <c r="M18">
        <v>75.344545330379802</v>
      </c>
      <c r="N18">
        <v>1.10832514643734</v>
      </c>
      <c r="O18">
        <v>1.82194496268657</v>
      </c>
      <c r="P18">
        <v>60.546637337950997</v>
      </c>
      <c r="Q18">
        <v>9.6324773641070005E-2</v>
      </c>
    </row>
    <row r="19" spans="1:17" x14ac:dyDescent="0.3">
      <c r="A19" t="s">
        <v>63</v>
      </c>
      <c r="B19" t="s">
        <v>64</v>
      </c>
      <c r="C19" t="str">
        <f>IFERROR(VLOOKUP(Table1[[#This Row],[Ticker]],[1]!Table2[[Symbol]:[Industry]],2,FALSE),"-")</f>
        <v>-</v>
      </c>
      <c r="D19" t="s">
        <v>65</v>
      </c>
      <c r="E19">
        <v>410605.32744422997</v>
      </c>
      <c r="F19">
        <v>423.45</v>
      </c>
      <c r="G19">
        <v>61.331582850635499</v>
      </c>
      <c r="H19">
        <v>5.4812323094178197</v>
      </c>
      <c r="I19">
        <v>16.235061805428099</v>
      </c>
      <c r="J19">
        <v>4.3555854563739302</v>
      </c>
      <c r="K19">
        <v>376.54311093547398</v>
      </c>
      <c r="L19">
        <v>327.87315796595499</v>
      </c>
      <c r="M19">
        <v>82.533162514414698</v>
      </c>
      <c r="N19">
        <v>1.40282906643588</v>
      </c>
      <c r="O19">
        <v>0.21253985122211499</v>
      </c>
      <c r="P19">
        <v>99.929178470254897</v>
      </c>
      <c r="Q19">
        <v>0.18741247057864199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68</v>
      </c>
      <c r="E20">
        <v>366766.86065372499</v>
      </c>
      <c r="F20">
        <v>3217.25</v>
      </c>
      <c r="G20">
        <v>2.9272734534717002</v>
      </c>
      <c r="H20">
        <v>-3.7100533327598599</v>
      </c>
      <c r="I20">
        <v>-13.249586032378</v>
      </c>
      <c r="J20">
        <v>4.5941743386692604</v>
      </c>
      <c r="K20">
        <v>3122.9881047613999</v>
      </c>
      <c r="L20">
        <v>2981.8872728762499</v>
      </c>
      <c r="M20">
        <v>76.137947971306701</v>
      </c>
      <c r="N20">
        <v>0.63270581285441996</v>
      </c>
      <c r="O20">
        <v>16.3695702851814</v>
      </c>
      <c r="P20">
        <v>50.198412698412596</v>
      </c>
      <c r="Q20">
        <v>6.9004031388557999E-2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-</v>
      </c>
      <c r="D21" t="s">
        <v>24</v>
      </c>
      <c r="E21">
        <v>362372.05000181001</v>
      </c>
      <c r="F21">
        <v>1172.3</v>
      </c>
      <c r="G21">
        <v>-4.6157291438198298</v>
      </c>
      <c r="H21">
        <v>-11.4149252292297</v>
      </c>
      <c r="I21">
        <v>-7.1503285307947904</v>
      </c>
      <c r="J21">
        <v>-4.8889660950415204</v>
      </c>
      <c r="K21">
        <v>1216.155046588</v>
      </c>
      <c r="L21">
        <v>1118.7138381247</v>
      </c>
      <c r="M21">
        <v>20.499449159862198</v>
      </c>
      <c r="N21">
        <v>1.29683194618157</v>
      </c>
      <c r="O21">
        <v>14.2753561375074</v>
      </c>
      <c r="P21">
        <v>26.441244674540201</v>
      </c>
      <c r="Q21">
        <v>2.6019920175214001E-2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356400.33395117999</v>
      </c>
      <c r="F22">
        <v>1792.65</v>
      </c>
      <c r="G22">
        <v>-29.843034071416401</v>
      </c>
      <c r="H22">
        <v>-3.7104348516008501</v>
      </c>
      <c r="I22">
        <v>-16.922500355357101</v>
      </c>
      <c r="J22">
        <v>1.33380224885953</v>
      </c>
      <c r="K22">
        <v>1776.2781861815599</v>
      </c>
      <c r="L22">
        <v>1768.5292388271</v>
      </c>
      <c r="M22">
        <v>48.548856390775804</v>
      </c>
      <c r="N22">
        <v>0.81784772722238597</v>
      </c>
      <c r="O22">
        <v>7.46659972666163</v>
      </c>
      <c r="P22">
        <v>16.1155552676749</v>
      </c>
      <c r="Q22">
        <v>-9.2380674310331007E-2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345392.80822309997</v>
      </c>
      <c r="F23">
        <v>11984.5</v>
      </c>
      <c r="G23">
        <v>17.965845640723401</v>
      </c>
      <c r="H23">
        <v>-2.3277156721134502</v>
      </c>
      <c r="I23">
        <v>5.5123383247284297</v>
      </c>
      <c r="J23">
        <v>1.6603150522193499</v>
      </c>
      <c r="K23">
        <v>11154.130897832099</v>
      </c>
      <c r="L23">
        <v>9986.8980462695799</v>
      </c>
      <c r="M23">
        <v>68.132563623003307</v>
      </c>
      <c r="N23">
        <v>0.93785395295812102</v>
      </c>
      <c r="O23">
        <v>0.78017439192290505</v>
      </c>
      <c r="P23">
        <v>50.037870963299497</v>
      </c>
      <c r="Q23">
        <v>2.8144241118036002E-2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343494.494339175</v>
      </c>
      <c r="F24">
        <v>1590.15</v>
      </c>
      <c r="G24">
        <v>81.024653914472296</v>
      </c>
      <c r="H24">
        <v>2.4065883458014898</v>
      </c>
      <c r="I24">
        <v>15.1919921111307</v>
      </c>
      <c r="J24">
        <v>4.2383489031094204</v>
      </c>
      <c r="K24">
        <v>1461.3100090321</v>
      </c>
      <c r="L24">
        <v>1249.6533675084399</v>
      </c>
      <c r="M24">
        <v>79.696799048762003</v>
      </c>
      <c r="N24">
        <v>0.58393369446654897</v>
      </c>
      <c r="O24">
        <v>1.9652234065968599</v>
      </c>
      <c r="P24">
        <v>111.582729026678</v>
      </c>
      <c r="Q24">
        <v>7.9155983347285006E-2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54</v>
      </c>
      <c r="E25">
        <v>338906.91160512</v>
      </c>
      <c r="F25">
        <v>2828.4</v>
      </c>
      <c r="G25">
        <v>62.656637807245602</v>
      </c>
      <c r="H25">
        <v>-1.71901573142372</v>
      </c>
      <c r="I25">
        <v>56.0276423765076</v>
      </c>
      <c r="J25">
        <v>1.6006429783503799</v>
      </c>
      <c r="K25">
        <v>2721.3496297911902</v>
      </c>
      <c r="L25">
        <v>2178.0077301946999</v>
      </c>
      <c r="M25">
        <v>46.497368567940498</v>
      </c>
      <c r="N25">
        <v>0.79831760622745795</v>
      </c>
      <c r="O25">
        <v>6.5443360203648604</v>
      </c>
      <c r="P25">
        <v>99.781034787215205</v>
      </c>
      <c r="Q25">
        <v>0.18903856976162001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335844.80390409002</v>
      </c>
      <c r="F26">
        <v>361.1</v>
      </c>
      <c r="G26">
        <v>57.636102809706003</v>
      </c>
      <c r="H26">
        <v>1.7387929757757501</v>
      </c>
      <c r="I26">
        <v>20.5828762084491</v>
      </c>
      <c r="J26">
        <v>2.0728291962544598</v>
      </c>
      <c r="K26">
        <v>329.63494825574497</v>
      </c>
      <c r="L26">
        <v>280.797818816149</v>
      </c>
      <c r="M26">
        <v>77.141210120284796</v>
      </c>
      <c r="N26">
        <v>0.93788264399952703</v>
      </c>
      <c r="O26">
        <v>0.38770423705343199</v>
      </c>
      <c r="P26">
        <v>100.82029892248801</v>
      </c>
      <c r="Q26">
        <v>0.122214389391145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333033.83879107999</v>
      </c>
      <c r="F27">
        <v>540.4</v>
      </c>
      <c r="G27">
        <v>98.095742712440398</v>
      </c>
      <c r="H27">
        <v>6.4833409711209402</v>
      </c>
      <c r="I27">
        <v>17.6032051864054</v>
      </c>
      <c r="J27">
        <v>4.4936754644061399</v>
      </c>
      <c r="K27">
        <v>488.67737305139298</v>
      </c>
      <c r="L27">
        <v>422.70085619369701</v>
      </c>
      <c r="M27">
        <v>82.761623339389899</v>
      </c>
      <c r="N27">
        <v>0.97479618902882403</v>
      </c>
      <c r="O27">
        <v>0.34233900814211099</v>
      </c>
      <c r="P27">
        <v>138.06167400881</v>
      </c>
      <c r="Q27">
        <v>0.15365489760209899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324963.07949783897</v>
      </c>
      <c r="F28">
        <v>4993.8</v>
      </c>
      <c r="G28">
        <v>6.7703204723367101</v>
      </c>
      <c r="H28">
        <v>1.0812256063624299</v>
      </c>
      <c r="I28">
        <v>15.8616692797863</v>
      </c>
      <c r="J28">
        <v>-6.1642748982686397</v>
      </c>
      <c r="K28">
        <v>4847.5047325230698</v>
      </c>
      <c r="L28">
        <v>4376.5412331389798</v>
      </c>
      <c r="M28">
        <v>47.800078665909702</v>
      </c>
      <c r="N28">
        <v>0.88542817214065905</v>
      </c>
      <c r="O28">
        <v>4.50959189394848</v>
      </c>
      <c r="P28">
        <v>43.037593984962399</v>
      </c>
      <c r="Q28">
        <v>1.0234579004856E-2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321901.47074999998</v>
      </c>
      <c r="F29">
        <v>4813.3</v>
      </c>
      <c r="G29">
        <v>122.270132332267</v>
      </c>
      <c r="H29">
        <v>-10.4797226059571</v>
      </c>
      <c r="I29">
        <v>45.3033197751095</v>
      </c>
      <c r="J29">
        <v>1.10851105645584</v>
      </c>
      <c r="K29">
        <v>4940.7574997236898</v>
      </c>
      <c r="L29">
        <v>3765.2232062777398</v>
      </c>
      <c r="M29">
        <v>33.767968967610003</v>
      </c>
      <c r="N29">
        <v>0.975862736224829</v>
      </c>
      <c r="O29">
        <v>17.897284607234099</v>
      </c>
      <c r="P29">
        <v>172.276275596787</v>
      </c>
      <c r="Q29">
        <v>0.26531792464279202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307663.9961626</v>
      </c>
      <c r="F30">
        <v>3468.35</v>
      </c>
      <c r="G30">
        <v>-11.204541783199</v>
      </c>
      <c r="H30">
        <v>-2.0088597596220401</v>
      </c>
      <c r="I30">
        <v>-19.657150560101801</v>
      </c>
      <c r="J30">
        <v>-1.51349031840768</v>
      </c>
      <c r="K30">
        <v>3387.18949581794</v>
      </c>
      <c r="L30">
        <v>3391.5668627622199</v>
      </c>
      <c r="M30">
        <v>61.931188203801902</v>
      </c>
      <c r="N30">
        <v>1.24344337741755</v>
      </c>
      <c r="O30">
        <v>12.069139504375199</v>
      </c>
      <c r="P30">
        <v>20.326458394768299</v>
      </c>
      <c r="Q30">
        <v>7.3512417548999995E-2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301275.05715320999</v>
      </c>
      <c r="F31">
        <v>1901.95</v>
      </c>
      <c r="G31">
        <v>48.221318994219899</v>
      </c>
      <c r="H31">
        <v>-3.7123512075867199E-2</v>
      </c>
      <c r="I31">
        <v>-1.1050579553858</v>
      </c>
      <c r="J31">
        <v>5.54300827603402</v>
      </c>
      <c r="K31">
        <v>1796.48849611628</v>
      </c>
      <c r="L31">
        <v>1657.45078631098</v>
      </c>
      <c r="M31">
        <v>80.608569076706601</v>
      </c>
      <c r="N31">
        <v>2.1017195970179801</v>
      </c>
      <c r="O31">
        <v>14.308998659270699</v>
      </c>
      <c r="P31">
        <v>133.21071669425501</v>
      </c>
      <c r="Q31">
        <v>6.6981981587092995E-2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297124.95223106397</v>
      </c>
      <c r="F32">
        <v>3099.35</v>
      </c>
      <c r="G32">
        <v>-34.030011142566103</v>
      </c>
      <c r="H32">
        <v>2.55207343901027</v>
      </c>
      <c r="I32">
        <v>-9.4678141638131397</v>
      </c>
      <c r="J32">
        <v>3.97204220147561</v>
      </c>
      <c r="K32">
        <v>2934.64353911529</v>
      </c>
      <c r="L32">
        <v>2981.87654530893</v>
      </c>
      <c r="M32">
        <v>78.670914771338104</v>
      </c>
      <c r="N32">
        <v>1.39384420696929</v>
      </c>
      <c r="O32">
        <v>10.440898898156</v>
      </c>
      <c r="P32">
        <v>16.0761769222126</v>
      </c>
      <c r="Q32">
        <v>-6.4136593533769007E-2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65</v>
      </c>
      <c r="E33">
        <v>284642.09384579997</v>
      </c>
      <c r="F33">
        <v>738</v>
      </c>
      <c r="G33">
        <v>143.38873752448399</v>
      </c>
      <c r="H33">
        <v>-3.881870230918</v>
      </c>
      <c r="I33">
        <v>15.4987629137773</v>
      </c>
      <c r="J33">
        <v>1.3967770852234001</v>
      </c>
      <c r="K33">
        <v>702.68808758231501</v>
      </c>
      <c r="L33">
        <v>581.605631214651</v>
      </c>
      <c r="M33">
        <v>75.342555373555896</v>
      </c>
      <c r="N33">
        <v>0.66775063206129404</v>
      </c>
      <c r="O33">
        <v>21.3888888888889</v>
      </c>
      <c r="P33">
        <v>183.192632386799</v>
      </c>
      <c r="Q33">
        <v>0.180111908327688</v>
      </c>
    </row>
    <row r="34" spans="1:17" x14ac:dyDescent="0.3">
      <c r="A34" t="s">
        <v>104</v>
      </c>
      <c r="B34" t="s">
        <v>105</v>
      </c>
      <c r="C34" t="str">
        <f>IFERROR(VLOOKUP(Table1[[#This Row],[Ticker]],[1]!Table2[[Symbol]:[Industry]],2,FALSE),"-")</f>
        <v>-</v>
      </c>
      <c r="D34" t="s">
        <v>106</v>
      </c>
      <c r="E34">
        <v>273631.65844000003</v>
      </c>
      <c r="F34">
        <v>647.6</v>
      </c>
      <c r="G34">
        <v>74.218951964270104</v>
      </c>
      <c r="H34">
        <v>-7.4842208734126201</v>
      </c>
      <c r="I34">
        <v>88.858086243901198</v>
      </c>
      <c r="J34">
        <v>0.60314118374446402</v>
      </c>
      <c r="K34">
        <v>626.824362910133</v>
      </c>
      <c r="L34">
        <v>475.54438935637802</v>
      </c>
      <c r="M34">
        <v>54.649271335064697</v>
      </c>
      <c r="N34">
        <v>0.170754452108867</v>
      </c>
      <c r="O34">
        <v>24.7220506485484</v>
      </c>
      <c r="P34">
        <v>127.547434996486</v>
      </c>
      <c r="Q34">
        <v>6.0753532268159001E-2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272488.09887931502</v>
      </c>
      <c r="F35">
        <v>521.54999999999995</v>
      </c>
      <c r="G35">
        <v>1.52825232740404</v>
      </c>
      <c r="H35">
        <v>-2.90638055803687</v>
      </c>
      <c r="I35">
        <v>-4.6208894828959703</v>
      </c>
      <c r="J35">
        <v>2.5622535733068101</v>
      </c>
      <c r="K35">
        <v>508.62902226373802</v>
      </c>
      <c r="L35">
        <v>473.45575450371598</v>
      </c>
      <c r="M35">
        <v>47.015670314286197</v>
      </c>
      <c r="N35">
        <v>1.3459102916705299</v>
      </c>
      <c r="O35">
        <v>11.1878055795225</v>
      </c>
      <c r="P35">
        <v>39.061458472203597</v>
      </c>
      <c r="Q35">
        <v>-0.110829858795456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271655.86157579999</v>
      </c>
      <c r="F36">
        <v>9730.5</v>
      </c>
      <c r="G36">
        <v>70.872701263020303</v>
      </c>
      <c r="H36">
        <v>-2.5354056803273499</v>
      </c>
      <c r="I36">
        <v>11.8293959670404</v>
      </c>
      <c r="J36">
        <v>2.80970488499185</v>
      </c>
      <c r="K36">
        <v>9408.2013748016398</v>
      </c>
      <c r="L36">
        <v>8076.6144768908098</v>
      </c>
      <c r="M36">
        <v>68.186556458526496</v>
      </c>
      <c r="N36">
        <v>0.95635998169909797</v>
      </c>
      <c r="O36">
        <v>3.16838805816761</v>
      </c>
      <c r="P36">
        <v>114.280995375467</v>
      </c>
      <c r="Q36">
        <v>0.121190691613511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260532.14608996001</v>
      </c>
      <c r="F37">
        <v>1634.8</v>
      </c>
      <c r="G37">
        <v>-22.771272059141801</v>
      </c>
      <c r="H37">
        <v>9.3509956907830802E-2</v>
      </c>
      <c r="I37">
        <v>-14.4975324845743</v>
      </c>
      <c r="J37">
        <v>2.74145718594673</v>
      </c>
      <c r="K37">
        <v>1599.85133327277</v>
      </c>
      <c r="L37">
        <v>1591.81429070992</v>
      </c>
      <c r="M37">
        <v>58.807781910791398</v>
      </c>
      <c r="N37">
        <v>1.3307238775749599</v>
      </c>
      <c r="O37">
        <v>6.4962074871544004</v>
      </c>
      <c r="P37">
        <v>15.203833550614799</v>
      </c>
      <c r="Q37">
        <v>-3.5286825204469997E-2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18</v>
      </c>
      <c r="E38">
        <v>253801.01745765799</v>
      </c>
      <c r="F38">
        <v>179.73</v>
      </c>
      <c r="G38">
        <v>64.459093588157899</v>
      </c>
      <c r="H38">
        <v>5.6376286881575801</v>
      </c>
      <c r="I38">
        <v>4.7488840142855198</v>
      </c>
      <c r="J38">
        <v>6.3489806635174304</v>
      </c>
      <c r="K38">
        <v>170.11228835010201</v>
      </c>
      <c r="L38">
        <v>150.66586778278301</v>
      </c>
      <c r="M38">
        <v>63.642353298499302</v>
      </c>
      <c r="N38">
        <v>1.2212342152323801</v>
      </c>
      <c r="O38">
        <v>9.4975797028876698</v>
      </c>
      <c r="P38">
        <v>110.210526315789</v>
      </c>
      <c r="Q38">
        <v>0.11423425099734</v>
      </c>
    </row>
    <row r="39" spans="1:17" x14ac:dyDescent="0.3">
      <c r="A39" t="s">
        <v>116</v>
      </c>
      <c r="B39" t="s">
        <v>117</v>
      </c>
      <c r="C39" t="str">
        <f>IFERROR(VLOOKUP(Table1[[#This Row],[Ticker]],[1]!Table2[[Symbol]:[Industry]],2,FALSE),"-")</f>
        <v>-</v>
      </c>
      <c r="D39" t="s">
        <v>118</v>
      </c>
      <c r="E39">
        <v>250309.80483440001</v>
      </c>
      <c r="F39">
        <v>7028.8</v>
      </c>
      <c r="G39">
        <v>53.9017955974304</v>
      </c>
      <c r="H39">
        <v>-11.510597026708201</v>
      </c>
      <c r="I39">
        <v>55.968785820752899</v>
      </c>
      <c r="J39">
        <v>3.2077383684029002</v>
      </c>
      <c r="K39">
        <v>7090.0477684027401</v>
      </c>
      <c r="L39">
        <v>5655.6873699120297</v>
      </c>
      <c r="M39">
        <v>43.839285512147498</v>
      </c>
      <c r="N39">
        <v>0.960487562434446</v>
      </c>
      <c r="O39">
        <v>13.37212610972</v>
      </c>
      <c r="P39">
        <v>116.537276648182</v>
      </c>
      <c r="Q39">
        <v>0.160336775856181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248014.106868</v>
      </c>
      <c r="F40">
        <v>189.78</v>
      </c>
      <c r="G40">
        <v>341.84955852117599</v>
      </c>
      <c r="H40">
        <v>7.9497083615286703</v>
      </c>
      <c r="I40">
        <v>-3.57014878611459</v>
      </c>
      <c r="J40">
        <v>4.1249294768142403E-2</v>
      </c>
      <c r="K40">
        <v>184.160810207899</v>
      </c>
      <c r="L40">
        <v>142.25898543390201</v>
      </c>
      <c r="M40">
        <v>42.314134950695298</v>
      </c>
      <c r="N40">
        <v>1.0167925106564699</v>
      </c>
      <c r="O40">
        <v>20.666034355569501</v>
      </c>
      <c r="P40">
        <v>389.123711340206</v>
      </c>
      <c r="Q40">
        <v>0.173931248261285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239496.63854399999</v>
      </c>
      <c r="F41">
        <v>2484</v>
      </c>
      <c r="G41">
        <v>-16.800882055589</v>
      </c>
      <c r="H41">
        <v>-7.84511971325235</v>
      </c>
      <c r="I41">
        <v>-14.6146942324641</v>
      </c>
      <c r="J41">
        <v>-5.79445063666543</v>
      </c>
      <c r="K41">
        <v>2531.1270966096699</v>
      </c>
      <c r="L41">
        <v>2468.2236754083001</v>
      </c>
      <c r="M41">
        <v>35.389863378651697</v>
      </c>
      <c r="N41">
        <v>1.4483077274012399</v>
      </c>
      <c r="O41">
        <v>11.4855072463768</v>
      </c>
      <c r="P41">
        <v>15.8041958041958</v>
      </c>
      <c r="Q41">
        <v>-1.7501428960289001E-2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227764.68088747899</v>
      </c>
      <c r="F42">
        <v>934.55</v>
      </c>
      <c r="G42">
        <v>-12.8984732235665</v>
      </c>
      <c r="H42">
        <v>-3.9153187468706001</v>
      </c>
      <c r="I42">
        <v>1.2998871726407799</v>
      </c>
      <c r="J42">
        <v>4.9918382667502303</v>
      </c>
      <c r="K42">
        <v>908.84668066309996</v>
      </c>
      <c r="L42">
        <v>855.43219737117704</v>
      </c>
      <c r="M42">
        <v>65.827375468561698</v>
      </c>
      <c r="N42">
        <v>0.88044868882804805</v>
      </c>
      <c r="O42">
        <v>2.6590337595634201</v>
      </c>
      <c r="P42">
        <v>29.260027662517199</v>
      </c>
      <c r="Q42">
        <v>-2.6225229047969999E-2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227443.768264335</v>
      </c>
      <c r="F43">
        <v>311.14999999999998</v>
      </c>
      <c r="G43">
        <v>111.777471869557</v>
      </c>
      <c r="H43">
        <v>-2.1880165499076698</v>
      </c>
      <c r="I43">
        <v>54.385339174922102</v>
      </c>
      <c r="J43">
        <v>3.80553314319928</v>
      </c>
      <c r="K43">
        <v>299.334926338309</v>
      </c>
      <c r="L43">
        <v>230.821464362912</v>
      </c>
      <c r="M43">
        <v>45.844554440643698</v>
      </c>
      <c r="N43">
        <v>0.80241511602806503</v>
      </c>
      <c r="O43">
        <v>9.4327494777438599</v>
      </c>
      <c r="P43">
        <v>151.943319838056</v>
      </c>
      <c r="Q43">
        <v>0.227436274569918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216317.48998734</v>
      </c>
      <c r="F44">
        <v>873.9</v>
      </c>
      <c r="G44">
        <v>48.141896887158602</v>
      </c>
      <c r="H44">
        <v>4.1495372010628904</v>
      </c>
      <c r="I44">
        <v>-6.0404762917637802</v>
      </c>
      <c r="J44">
        <v>6.86663586442506</v>
      </c>
      <c r="K44">
        <v>843.61145427348697</v>
      </c>
      <c r="L44">
        <v>774.21911376487697</v>
      </c>
      <c r="M44">
        <v>62.936916973268801</v>
      </c>
      <c r="N44">
        <v>1.28831398779009</v>
      </c>
      <c r="O44">
        <v>10.7220505778693</v>
      </c>
      <c r="P44">
        <v>88.726919339164198</v>
      </c>
      <c r="Q44">
        <v>0.11321537292834299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59</v>
      </c>
      <c r="E45">
        <v>208832.45125956001</v>
      </c>
      <c r="F45">
        <v>328.7</v>
      </c>
      <c r="G45">
        <v>5.3180346308736004</v>
      </c>
      <c r="H45">
        <v>-11.603227381791299</v>
      </c>
      <c r="I45">
        <v>14.958644603116801</v>
      </c>
      <c r="J45">
        <v>-3.6074169970989098</v>
      </c>
      <c r="K45">
        <v>345.28021736629802</v>
      </c>
      <c r="L45">
        <v>299.68263080644499</v>
      </c>
      <c r="M45">
        <v>28.303789882825601</v>
      </c>
      <c r="N45">
        <v>0.72856542104425603</v>
      </c>
      <c r="O45">
        <v>20.079099482810999</v>
      </c>
      <c r="P45">
        <v>62.080867850098599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205144.70399387999</v>
      </c>
      <c r="F46">
        <v>5770.8</v>
      </c>
      <c r="G46">
        <v>211.20496311762</v>
      </c>
      <c r="H46">
        <v>2.6663463823504601</v>
      </c>
      <c r="I46">
        <v>70.715701211870794</v>
      </c>
      <c r="J46">
        <v>8.6562650226825593</v>
      </c>
      <c r="K46">
        <v>5210.8134376279604</v>
      </c>
      <c r="L46">
        <v>4022.5948027723998</v>
      </c>
      <c r="M46">
        <v>70.348416671172401</v>
      </c>
      <c r="N46">
        <v>1.0029889091861599</v>
      </c>
      <c r="O46">
        <v>2.57330006238303</v>
      </c>
      <c r="P46">
        <v>245.47413793103399</v>
      </c>
      <c r="Q46">
        <v>0.25107872340733001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204760.58352089999</v>
      </c>
      <c r="F47">
        <v>1575.75</v>
      </c>
      <c r="G47">
        <v>70.259588633716504</v>
      </c>
      <c r="H47">
        <v>-6.3623265636402602</v>
      </c>
      <c r="I47">
        <v>7.4030429180247896</v>
      </c>
      <c r="J47">
        <v>-5.1004143443651104</v>
      </c>
      <c r="K47">
        <v>1565.95459752231</v>
      </c>
      <c r="L47">
        <v>1348.89133416038</v>
      </c>
      <c r="M47">
        <v>41.8283319574263</v>
      </c>
      <c r="N47">
        <v>1.43317733599022</v>
      </c>
      <c r="O47">
        <v>8.0628272251308903</v>
      </c>
      <c r="P47">
        <v>97.227611239752093</v>
      </c>
      <c r="Q47">
        <v>0.22508298169070601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203630.95817095501</v>
      </c>
      <c r="F48">
        <v>234.09</v>
      </c>
      <c r="G48">
        <v>143.99442905542699</v>
      </c>
      <c r="H48">
        <v>12.5201376126118</v>
      </c>
      <c r="I48">
        <v>51.281678800330504</v>
      </c>
      <c r="J48">
        <v>1.41333370759378</v>
      </c>
      <c r="K48">
        <v>206.74442848118301</v>
      </c>
      <c r="L48">
        <v>165.49362647663801</v>
      </c>
      <c r="M48">
        <v>74.039895552179203</v>
      </c>
      <c r="N48">
        <v>0.91171240096806505</v>
      </c>
      <c r="O48">
        <v>1.67029774872911</v>
      </c>
      <c r="P48">
        <v>186.875</v>
      </c>
      <c r="Q48">
        <v>5.0854160385273003E-2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127</v>
      </c>
      <c r="E49">
        <v>203556.46530754599</v>
      </c>
      <c r="F49">
        <v>163.06</v>
      </c>
      <c r="G49">
        <v>5.6108620324796403</v>
      </c>
      <c r="H49">
        <v>-8.6935706129115005</v>
      </c>
      <c r="I49">
        <v>5.69324231669854</v>
      </c>
      <c r="J49">
        <v>2.1392617959507199</v>
      </c>
      <c r="K49">
        <v>167.689721142829</v>
      </c>
      <c r="L49">
        <v>152.69198283108901</v>
      </c>
      <c r="M49">
        <v>45.524407776145303</v>
      </c>
      <c r="N49">
        <v>1.0864710680004099</v>
      </c>
      <c r="O49">
        <v>13.209861400711301</v>
      </c>
      <c r="P49">
        <v>42.286212914485098</v>
      </c>
      <c r="Q49">
        <v>-2.6498088286349E-2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75</v>
      </c>
      <c r="E50">
        <v>184124.9867294</v>
      </c>
      <c r="F50">
        <v>2767</v>
      </c>
      <c r="G50">
        <v>24.424304237162001</v>
      </c>
      <c r="H50">
        <v>0.47565230351660798</v>
      </c>
      <c r="I50">
        <v>14.720394362971801</v>
      </c>
      <c r="J50">
        <v>-3.0633877106873602</v>
      </c>
      <c r="K50">
        <v>2639.2436798618201</v>
      </c>
      <c r="L50">
        <v>2304.9704296879099</v>
      </c>
      <c r="M50">
        <v>44.44775686218</v>
      </c>
      <c r="N50">
        <v>0.96084603599090301</v>
      </c>
      <c r="O50">
        <v>4.0025298156848503</v>
      </c>
      <c r="P50">
        <v>58.016107397215499</v>
      </c>
      <c r="Q50">
        <v>6.3180173291908004E-2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121</v>
      </c>
      <c r="E51">
        <v>179146.0240416</v>
      </c>
      <c r="F51">
        <v>542.85</v>
      </c>
      <c r="G51">
        <v>142.11259123036999</v>
      </c>
      <c r="H51">
        <v>9.2346049741448795</v>
      </c>
      <c r="I51">
        <v>6.5123615619275599</v>
      </c>
      <c r="J51">
        <v>4.9543634250940896</v>
      </c>
      <c r="K51">
        <v>511.84314996346097</v>
      </c>
      <c r="L51">
        <v>414.62478302554598</v>
      </c>
      <c r="M51">
        <v>50.870139138415098</v>
      </c>
      <c r="N51">
        <v>0.48584319191804998</v>
      </c>
      <c r="O51">
        <v>6.8435110988302297</v>
      </c>
      <c r="P51">
        <v>171.900826446281</v>
      </c>
      <c r="Q51">
        <v>0.191634812927446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37</v>
      </c>
      <c r="E52">
        <v>177003.669699875</v>
      </c>
      <c r="F52">
        <v>1767.25</v>
      </c>
      <c r="G52">
        <v>11.3287656082585</v>
      </c>
      <c r="H52">
        <v>13.774081121385301</v>
      </c>
      <c r="I52">
        <v>8.0755614960070794</v>
      </c>
      <c r="J52">
        <v>3.1493760724088702</v>
      </c>
      <c r="K52">
        <v>1559.68591319234</v>
      </c>
      <c r="L52">
        <v>1454.9635663722299</v>
      </c>
      <c r="M52">
        <v>76.484693978205897</v>
      </c>
      <c r="N52">
        <v>1.2768652261501601</v>
      </c>
      <c r="O52">
        <v>1.35238364690903</v>
      </c>
      <c r="P52">
        <v>41.193624415771097</v>
      </c>
      <c r="Q52">
        <v>1.5526526829186E-2</v>
      </c>
    </row>
    <row r="53" spans="1:17" x14ac:dyDescent="0.3">
      <c r="A53" t="s">
        <v>153</v>
      </c>
      <c r="B53" t="s">
        <v>154</v>
      </c>
      <c r="C53" t="str">
        <f>IFERROR(VLOOKUP(Table1[[#This Row],[Ticker]],[1]!Table2[[Symbol]:[Industry]],2,FALSE),"-")</f>
        <v>-</v>
      </c>
      <c r="D53" t="s">
        <v>155</v>
      </c>
      <c r="E53">
        <v>174929.45526836</v>
      </c>
      <c r="F53">
        <v>448.1</v>
      </c>
      <c r="G53">
        <v>36.041364628475201</v>
      </c>
      <c r="H53">
        <v>-4.7857126061143402</v>
      </c>
      <c r="I53">
        <v>51.618980979121403</v>
      </c>
      <c r="J53">
        <v>2.8869881421834598</v>
      </c>
      <c r="K53">
        <v>438.541906146683</v>
      </c>
      <c r="L53">
        <v>357.35016992786899</v>
      </c>
      <c r="M53">
        <v>51.183634478763203</v>
      </c>
      <c r="N53">
        <v>1.2902120465950699</v>
      </c>
      <c r="O53">
        <v>13.088596295469699</v>
      </c>
      <c r="P53">
        <v>115.43269230769199</v>
      </c>
      <c r="Q53">
        <v>1.9061203345069E-2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158</v>
      </c>
      <c r="E54">
        <v>170079.94537377</v>
      </c>
      <c r="F54">
        <v>4404.3</v>
      </c>
      <c r="G54">
        <v>44.580509641507703</v>
      </c>
      <c r="H54">
        <v>0.97459727061013601</v>
      </c>
      <c r="I54">
        <v>28.3504510948793</v>
      </c>
      <c r="J54">
        <v>0.33169448986913203</v>
      </c>
      <c r="K54">
        <v>4261.19471934187</v>
      </c>
      <c r="L54">
        <v>3576.7592485076402</v>
      </c>
      <c r="M54">
        <v>50.778710387396799</v>
      </c>
      <c r="N54">
        <v>0.76279177568632694</v>
      </c>
      <c r="O54">
        <v>4.6658946938219401</v>
      </c>
      <c r="P54">
        <v>88.754366040242502</v>
      </c>
      <c r="Q54">
        <v>0.113582693013835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21</v>
      </c>
      <c r="E55">
        <v>168142.43346539</v>
      </c>
      <c r="F55">
        <v>5678.9</v>
      </c>
      <c r="G55">
        <v>-12.6504766373889</v>
      </c>
      <c r="H55">
        <v>1.8989322544753999</v>
      </c>
      <c r="I55">
        <v>-9.4133580928790206</v>
      </c>
      <c r="J55">
        <v>-1.6423697878582699</v>
      </c>
      <c r="K55">
        <v>5347.3949026212904</v>
      </c>
      <c r="L55">
        <v>5210.5295400969298</v>
      </c>
      <c r="M55">
        <v>55.404966939121998</v>
      </c>
      <c r="N55">
        <v>1.2465986773259401</v>
      </c>
      <c r="O55">
        <v>13.4374614802162</v>
      </c>
      <c r="P55">
        <v>25.818923020682099</v>
      </c>
      <c r="Q55">
        <v>-2.0442196134191001E-2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164648.5692075</v>
      </c>
      <c r="F56">
        <v>7769.8</v>
      </c>
      <c r="G56">
        <v>45.168507751512301</v>
      </c>
      <c r="H56">
        <v>-10.672979078008</v>
      </c>
      <c r="I56">
        <v>55.6420609947454</v>
      </c>
      <c r="J56">
        <v>3.6111927376280901</v>
      </c>
      <c r="K56">
        <v>7957.4642633394396</v>
      </c>
      <c r="L56">
        <v>6444.5041946852598</v>
      </c>
      <c r="M56">
        <v>41.353701353304601</v>
      </c>
      <c r="N56">
        <v>0.77032075835721803</v>
      </c>
      <c r="O56">
        <v>17.763005482766602</v>
      </c>
      <c r="P56">
        <v>101.81298701298699</v>
      </c>
      <c r="Q56">
        <v>0.18102841489615901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121</v>
      </c>
      <c r="E57">
        <v>164629.16448000001</v>
      </c>
      <c r="F57">
        <v>625.20000000000005</v>
      </c>
      <c r="G57">
        <v>185.85696592858301</v>
      </c>
      <c r="H57">
        <v>17.678415617285101</v>
      </c>
      <c r="I57">
        <v>11.2235395479139</v>
      </c>
      <c r="J57">
        <v>5.8503520452932403</v>
      </c>
      <c r="K57">
        <v>572.75810105794699</v>
      </c>
      <c r="L57">
        <v>459.74570983064598</v>
      </c>
      <c r="M57">
        <v>53.744275162330602</v>
      </c>
      <c r="N57">
        <v>0.59201109698784504</v>
      </c>
      <c r="O57">
        <v>4.60652591170824</v>
      </c>
      <c r="P57">
        <v>226.56045965003901</v>
      </c>
      <c r="Q57">
        <v>0.19188527047029399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75</v>
      </c>
      <c r="E58">
        <v>163551.39893920001</v>
      </c>
      <c r="F58">
        <v>664</v>
      </c>
      <c r="G58">
        <v>17.120036018497899</v>
      </c>
      <c r="H58">
        <v>-1.5972098854424399</v>
      </c>
      <c r="I58">
        <v>2.2405752514431798</v>
      </c>
      <c r="J58">
        <v>-2.2131488513298101</v>
      </c>
      <c r="K58">
        <v>661.96468658942695</v>
      </c>
      <c r="L58">
        <v>586.73787135787597</v>
      </c>
      <c r="M58">
        <v>36.885223457405402</v>
      </c>
      <c r="N58">
        <v>0.78691485900575997</v>
      </c>
      <c r="O58">
        <v>6.4683734939759097</v>
      </c>
      <c r="P58">
        <v>64.336097017695806</v>
      </c>
      <c r="Q58">
        <v>3.5989799870266001E-2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170</v>
      </c>
      <c r="E59">
        <v>158752.23329420001</v>
      </c>
      <c r="F59">
        <v>3121.3</v>
      </c>
      <c r="G59">
        <v>-5.8078587260391998</v>
      </c>
      <c r="H59">
        <v>-2.6580984938225001</v>
      </c>
      <c r="I59">
        <v>9.0611416488255792</v>
      </c>
      <c r="J59">
        <v>9.4366199148258195E-2</v>
      </c>
      <c r="K59">
        <v>3099.45525501265</v>
      </c>
      <c r="L59">
        <v>2875.9229207353101</v>
      </c>
      <c r="M59">
        <v>43.840265354266599</v>
      </c>
      <c r="N59">
        <v>0.68435215546114403</v>
      </c>
      <c r="O59">
        <v>3.9006183321052199</v>
      </c>
      <c r="P59">
        <v>36.149702296569302</v>
      </c>
      <c r="Q59">
        <v>-5.3225975787959999E-3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157144.4034677</v>
      </c>
      <c r="F60">
        <v>239</v>
      </c>
      <c r="G60">
        <v>71.844419189904599</v>
      </c>
      <c r="H60">
        <v>6.1320526043566597</v>
      </c>
      <c r="I60">
        <v>22.322402726627999</v>
      </c>
      <c r="J60">
        <v>6.7675299427453801</v>
      </c>
      <c r="K60">
        <v>219.721126402359</v>
      </c>
      <c r="L60">
        <v>184.31236313955</v>
      </c>
      <c r="M60">
        <v>68.322094459243601</v>
      </c>
      <c r="N60">
        <v>0.85915464418715903</v>
      </c>
      <c r="O60">
        <v>3.0543933054393202</v>
      </c>
      <c r="P60">
        <v>114.34977578475301</v>
      </c>
      <c r="Q60">
        <v>9.5996027471616993E-2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37</v>
      </c>
      <c r="E61">
        <v>153455.36364768</v>
      </c>
      <c r="F61">
        <v>713.6</v>
      </c>
      <c r="G61">
        <v>-15.7200858022604</v>
      </c>
      <c r="H61">
        <v>17.156420539905799</v>
      </c>
      <c r="I61">
        <v>6.2754355341780199</v>
      </c>
      <c r="J61">
        <v>4.6781412670952198</v>
      </c>
      <c r="K61">
        <v>626.40923551816502</v>
      </c>
      <c r="L61">
        <v>609.52201299653302</v>
      </c>
      <c r="M61">
        <v>83.763314950551703</v>
      </c>
      <c r="N61">
        <v>1.0607350515629499</v>
      </c>
      <c r="O61">
        <v>1.2471973094170401</v>
      </c>
      <c r="P61">
        <v>39.538521705123102</v>
      </c>
      <c r="Q61">
        <v>-5.5554310355610002E-2</v>
      </c>
    </row>
    <row r="62" spans="1:17" x14ac:dyDescent="0.3">
      <c r="A62" t="s">
        <v>52</v>
      </c>
      <c r="B62" t="s">
        <v>176</v>
      </c>
      <c r="C62" t="str">
        <f>IFERROR(VLOOKUP(Table1[[#This Row],[Ticker]],[1]!Table2[[Symbol]:[Industry]],2,FALSE),"-")</f>
        <v>-</v>
      </c>
      <c r="D62" t="s">
        <v>54</v>
      </c>
      <c r="E62">
        <v>151860.11489632499</v>
      </c>
      <c r="F62">
        <v>783.55</v>
      </c>
      <c r="G62">
        <v>61.973247238795402</v>
      </c>
      <c r="H62">
        <v>15.393596639346001</v>
      </c>
      <c r="I62">
        <v>19.243872084531301</v>
      </c>
      <c r="J62">
        <v>10.8053534525547</v>
      </c>
      <c r="K62">
        <v>690.01880447318604</v>
      </c>
      <c r="L62">
        <v>593.05420496943702</v>
      </c>
      <c r="M62">
        <v>39.2687657472623</v>
      </c>
      <c r="N62">
        <v>1.4286816634582999</v>
      </c>
      <c r="O62">
        <v>2.6482036883415301</v>
      </c>
      <c r="P62">
        <v>99.401959536836699</v>
      </c>
      <c r="Q62">
        <v>0.108572439416318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18</v>
      </c>
      <c r="E63">
        <v>151457.22658608001</v>
      </c>
      <c r="F63">
        <v>349.1</v>
      </c>
      <c r="G63">
        <v>58.210608312689502</v>
      </c>
      <c r="H63">
        <v>11.4018922643622</v>
      </c>
      <c r="I63">
        <v>22.048154391652599</v>
      </c>
      <c r="J63">
        <v>9.6804227645101992</v>
      </c>
      <c r="K63">
        <v>313.65766608301999</v>
      </c>
      <c r="L63">
        <v>276.88558445708099</v>
      </c>
      <c r="M63">
        <v>80.895038988699994</v>
      </c>
      <c r="N63">
        <v>1.2991804408385701</v>
      </c>
      <c r="O63">
        <v>2.85018619306789</v>
      </c>
      <c r="P63">
        <v>110.650173480162</v>
      </c>
      <c r="Q63">
        <v>3.2773361892729003E-2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21</v>
      </c>
      <c r="E64">
        <v>151070.88456516</v>
      </c>
      <c r="F64">
        <v>1544.45</v>
      </c>
      <c r="G64">
        <v>8.3203677650505306</v>
      </c>
      <c r="H64">
        <v>4.6884618665251701</v>
      </c>
      <c r="I64">
        <v>2.4012315776848401</v>
      </c>
      <c r="J64">
        <v>5.8928878496759603E-2</v>
      </c>
      <c r="K64">
        <v>1436.2831379362699</v>
      </c>
      <c r="L64">
        <v>1313.3783614777001</v>
      </c>
      <c r="M64">
        <v>63.4917010540264</v>
      </c>
      <c r="N64">
        <v>1.2149496226909</v>
      </c>
      <c r="O64">
        <v>1.5895626274725601</v>
      </c>
      <c r="P64">
        <v>40.641078176933902</v>
      </c>
      <c r="Q64">
        <v>-1.2027656444418E-2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150686.55989204999</v>
      </c>
      <c r="F65">
        <v>673.5</v>
      </c>
      <c r="G65">
        <v>18.376552224640399</v>
      </c>
      <c r="H65">
        <v>-7.2322816225953801</v>
      </c>
      <c r="I65">
        <v>2.62819417016166</v>
      </c>
      <c r="J65">
        <v>2.2764126762158199</v>
      </c>
      <c r="K65">
        <v>669.03193751648803</v>
      </c>
      <c r="L65">
        <v>596.53220734541298</v>
      </c>
      <c r="M65">
        <v>52.508099780344899</v>
      </c>
      <c r="N65">
        <v>0.78986964951991501</v>
      </c>
      <c r="O65">
        <v>6.1989606533036303</v>
      </c>
      <c r="P65">
        <v>53.714481342006103</v>
      </c>
      <c r="Q65">
        <v>2.2955267695858001E-2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150380.15887122499</v>
      </c>
      <c r="F66">
        <v>1470.25</v>
      </c>
      <c r="G66">
        <v>17.335558706279599</v>
      </c>
      <c r="H66">
        <v>1.1215195430031999</v>
      </c>
      <c r="I66">
        <v>1.9222665911880701</v>
      </c>
      <c r="J66">
        <v>-2.75393107630385</v>
      </c>
      <c r="K66">
        <v>1398.98436518476</v>
      </c>
      <c r="L66">
        <v>1243.85686799411</v>
      </c>
      <c r="M66">
        <v>55.616458167702397</v>
      </c>
      <c r="N66">
        <v>0.90811196603070099</v>
      </c>
      <c r="O66">
        <v>3.7238564869920001</v>
      </c>
      <c r="P66">
        <v>53.182954782246298</v>
      </c>
      <c r="Q66">
        <v>1.4847574067783999E-2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83</v>
      </c>
      <c r="E67">
        <v>148391.56856268001</v>
      </c>
      <c r="F67">
        <v>464.4</v>
      </c>
      <c r="G67">
        <v>63.273332540694803</v>
      </c>
      <c r="H67">
        <v>-0.90292690975912104</v>
      </c>
      <c r="I67">
        <v>4.15793639102331</v>
      </c>
      <c r="J67">
        <v>6.5133963130126702</v>
      </c>
      <c r="K67">
        <v>434.69214924404201</v>
      </c>
      <c r="L67">
        <v>380.982808683587</v>
      </c>
      <c r="M67">
        <v>75.384345055371199</v>
      </c>
      <c r="N67">
        <v>1.2530881921005901</v>
      </c>
      <c r="O67">
        <v>0.31223083548665898</v>
      </c>
      <c r="P67">
        <v>103.639552729664</v>
      </c>
      <c r="Q67">
        <v>0.14604518133473399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191</v>
      </c>
      <c r="E68">
        <v>142247.62693616</v>
      </c>
      <c r="F68">
        <v>1275.2</v>
      </c>
      <c r="G68">
        <v>31.873795333397201</v>
      </c>
      <c r="H68">
        <v>9.3308921499513406</v>
      </c>
      <c r="I68">
        <v>4.1631486490933396</v>
      </c>
      <c r="J68">
        <v>8.0965090826041095</v>
      </c>
      <c r="K68">
        <v>1045.8584929149199</v>
      </c>
      <c r="L68">
        <v>1053.5933326376801</v>
      </c>
      <c r="M68">
        <v>96.514248107100897</v>
      </c>
      <c r="N68">
        <v>1.99033223508044</v>
      </c>
      <c r="O68">
        <v>5.7089084065244702</v>
      </c>
      <c r="P68">
        <v>85.889212827988302</v>
      </c>
      <c r="Q68">
        <v>3.2926609600986E-2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Row],[Ticker]],[1]!Table2[[Symbol]:[Industry]],2,FALSE),"-")</f>
        <v>-</v>
      </c>
      <c r="D69" t="s">
        <v>124</v>
      </c>
      <c r="E69">
        <v>138021.14663243899</v>
      </c>
      <c r="F69">
        <v>5730.15</v>
      </c>
      <c r="G69">
        <v>-7.79485716917769</v>
      </c>
      <c r="H69">
        <v>2.0975731399547799</v>
      </c>
      <c r="I69">
        <v>-3.9758457970245198</v>
      </c>
      <c r="J69">
        <v>-2.9055441571263101</v>
      </c>
      <c r="K69">
        <v>5550.1507316541702</v>
      </c>
      <c r="L69">
        <v>5119.1612301955702</v>
      </c>
      <c r="M69">
        <v>38.966334750898298</v>
      </c>
      <c r="N69">
        <v>0.79358478931398702</v>
      </c>
      <c r="O69">
        <v>4.7965585543135996</v>
      </c>
      <c r="P69">
        <v>31.7972721208914</v>
      </c>
      <c r="Q69">
        <v>2.0601616975230001E-2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136150.34469319999</v>
      </c>
      <c r="F70">
        <v>4968.8</v>
      </c>
      <c r="G70">
        <v>18.717898625676501</v>
      </c>
      <c r="H70">
        <v>3.1857312121255501</v>
      </c>
      <c r="I70">
        <v>11.058556717035801</v>
      </c>
      <c r="J70">
        <v>-0.74679889855942305</v>
      </c>
      <c r="K70">
        <v>4778.5995039018298</v>
      </c>
      <c r="L70">
        <v>4261.7910601204603</v>
      </c>
      <c r="M70">
        <v>62.7463588863422</v>
      </c>
      <c r="N70">
        <v>0.94801412064008805</v>
      </c>
      <c r="O70">
        <v>1.81331508613749</v>
      </c>
      <c r="P70">
        <v>51.723716754709997</v>
      </c>
      <c r="Q70">
        <v>5.2312168616246997E-2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32</v>
      </c>
      <c r="E71">
        <v>135380.43628560999</v>
      </c>
      <c r="F71">
        <v>122.95</v>
      </c>
      <c r="G71">
        <v>75.294455741134399</v>
      </c>
      <c r="H71">
        <v>-3.0713087149863099</v>
      </c>
      <c r="I71">
        <v>-11.821422828629601</v>
      </c>
      <c r="J71">
        <v>4.4768019910221701</v>
      </c>
      <c r="K71">
        <v>122.839296266758</v>
      </c>
      <c r="L71">
        <v>110.28229646195901</v>
      </c>
      <c r="M71">
        <v>55.503410236600203</v>
      </c>
      <c r="N71">
        <v>0.83885539222044203</v>
      </c>
      <c r="O71">
        <v>16.226108174054499</v>
      </c>
      <c r="P71">
        <v>109.99146029035001</v>
      </c>
      <c r="Q71">
        <v>0.12603489996077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201</v>
      </c>
      <c r="E72">
        <v>133021.15141458</v>
      </c>
      <c r="F72">
        <v>196.3</v>
      </c>
      <c r="G72">
        <v>71.740282409877693</v>
      </c>
      <c r="H72">
        <v>-2.0477592299654201</v>
      </c>
      <c r="I72">
        <v>55.128156180859399</v>
      </c>
      <c r="J72">
        <v>2.2318830948436599</v>
      </c>
      <c r="K72">
        <v>180.248436688894</v>
      </c>
      <c r="L72">
        <v>137.570092538719</v>
      </c>
      <c r="M72">
        <v>53.0100751975341</v>
      </c>
      <c r="N72">
        <v>0.72430961180336695</v>
      </c>
      <c r="O72">
        <v>6.4085583290881303</v>
      </c>
      <c r="P72">
        <v>126.15207373271799</v>
      </c>
      <c r="Q72">
        <v>2.2573989505525999E-2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204</v>
      </c>
      <c r="E73">
        <v>130554.79295820001</v>
      </c>
      <c r="F73">
        <v>4917.8999999999996</v>
      </c>
      <c r="G73">
        <v>8.3826700088143298</v>
      </c>
      <c r="H73">
        <v>3.5466679108735</v>
      </c>
      <c r="I73">
        <v>19.266794489176501</v>
      </c>
      <c r="J73">
        <v>6.5298057041247199</v>
      </c>
      <c r="K73">
        <v>4491.4935726903404</v>
      </c>
      <c r="L73">
        <v>4017.2952339584199</v>
      </c>
      <c r="M73">
        <v>79.914241461565297</v>
      </c>
      <c r="N73">
        <v>1.0249109166377299</v>
      </c>
      <c r="O73">
        <v>1.83208279956892</v>
      </c>
      <c r="P73">
        <v>49.239826419445798</v>
      </c>
      <c r="Q73">
        <v>-4.7684681182254003E-2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Row],[Ticker]],[1]!Table2[[Symbol]:[Industry]],2,FALSE),"-")</f>
        <v>-</v>
      </c>
      <c r="D74" t="s">
        <v>32</v>
      </c>
      <c r="E74">
        <v>129930.474747375</v>
      </c>
      <c r="F74">
        <v>251.25</v>
      </c>
      <c r="G74">
        <v>-1.80519220169989</v>
      </c>
      <c r="H74">
        <v>-11.084113515243301</v>
      </c>
      <c r="I74">
        <v>-17.107445526288199</v>
      </c>
      <c r="J74">
        <v>3.9554356206472102E-2</v>
      </c>
      <c r="K74">
        <v>262.24117078320802</v>
      </c>
      <c r="L74">
        <v>246.68036619054001</v>
      </c>
      <c r="M74">
        <v>42.008316542274898</v>
      </c>
      <c r="N74">
        <v>0.86984499954189698</v>
      </c>
      <c r="O74">
        <v>19.283582089552201</v>
      </c>
      <c r="P74">
        <v>35.262449528936699</v>
      </c>
      <c r="Q74">
        <v>0.129796303702888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-</v>
      </c>
      <c r="D75" t="s">
        <v>65</v>
      </c>
      <c r="E75">
        <v>126933.48445932</v>
      </c>
      <c r="F75">
        <v>727.65</v>
      </c>
      <c r="G75">
        <v>119.20930664178201</v>
      </c>
      <c r="H75">
        <v>-5.4081699939800396</v>
      </c>
      <c r="I75">
        <v>32.730477799106303</v>
      </c>
      <c r="J75">
        <v>4.9531168830018499</v>
      </c>
      <c r="K75">
        <v>682.13018983656002</v>
      </c>
      <c r="L75">
        <v>555.65042411537195</v>
      </c>
      <c r="M75">
        <v>63.2624150285124</v>
      </c>
      <c r="N75">
        <v>0.76408852486092405</v>
      </c>
      <c r="O75">
        <v>3.3463890606747699</v>
      </c>
      <c r="P75">
        <v>154.423076923076</v>
      </c>
      <c r="Q75">
        <v>9.9925047598988001E-2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-</v>
      </c>
      <c r="D76" t="s">
        <v>133</v>
      </c>
      <c r="E76">
        <v>126722.38234880001</v>
      </c>
      <c r="F76">
        <v>1273.5999999999999</v>
      </c>
      <c r="G76">
        <v>40.659699892831597</v>
      </c>
      <c r="H76">
        <v>-16.925108061335301</v>
      </c>
      <c r="I76">
        <v>3.5071206183092398</v>
      </c>
      <c r="J76">
        <v>-8.6318049483083303</v>
      </c>
      <c r="K76">
        <v>1398.9465123565899</v>
      </c>
      <c r="L76">
        <v>1166.7447707705501</v>
      </c>
      <c r="M76">
        <v>21.087293088216502</v>
      </c>
      <c r="N76">
        <v>0.78386004982842195</v>
      </c>
      <c r="O76">
        <v>29.5500942211055</v>
      </c>
      <c r="P76">
        <v>98.674050386085298</v>
      </c>
      <c r="Q76">
        <v>9.7423470329640993E-2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32</v>
      </c>
      <c r="E77">
        <v>125965.675273984</v>
      </c>
      <c r="F77">
        <v>66.64</v>
      </c>
      <c r="G77">
        <v>119.615561122668</v>
      </c>
      <c r="H77">
        <v>-0.324577809429828</v>
      </c>
      <c r="I77">
        <v>12.7595902986948</v>
      </c>
      <c r="J77">
        <v>0.59055088472026895</v>
      </c>
      <c r="K77">
        <v>65.424681026127601</v>
      </c>
      <c r="L77">
        <v>56.827089158512301</v>
      </c>
      <c r="M77">
        <v>53.563387230460599</v>
      </c>
      <c r="N77">
        <v>1.2588982441835099</v>
      </c>
      <c r="O77">
        <v>25.6752701080432</v>
      </c>
      <c r="P77">
        <v>159.299610894941</v>
      </c>
      <c r="Q77">
        <v>0.101639919714111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62</v>
      </c>
      <c r="E78">
        <v>124913.88751859999</v>
      </c>
      <c r="F78">
        <v>1241.4000000000001</v>
      </c>
      <c r="G78">
        <v>70.007241997364105</v>
      </c>
      <c r="H78">
        <v>11.1425679477738</v>
      </c>
      <c r="I78">
        <v>48.167728908497899</v>
      </c>
      <c r="J78">
        <v>3.8714075438574902</v>
      </c>
      <c r="K78">
        <v>1120.2940988661001</v>
      </c>
      <c r="L78">
        <v>917.63544408965095</v>
      </c>
      <c r="M78">
        <v>70.341985149844504</v>
      </c>
      <c r="N78">
        <v>0.79598656072404805</v>
      </c>
      <c r="O78">
        <v>1.9010794264539801</v>
      </c>
      <c r="P78">
        <v>118.652575957727</v>
      </c>
      <c r="Q78">
        <v>7.5924163327579994E-2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62</v>
      </c>
      <c r="E79">
        <v>124863.8610951</v>
      </c>
      <c r="F79">
        <v>1546.2</v>
      </c>
      <c r="G79">
        <v>4.4743461636580202</v>
      </c>
      <c r="H79">
        <v>0.36305173588357098</v>
      </c>
      <c r="I79">
        <v>-3.8453575684048902</v>
      </c>
      <c r="J79">
        <v>1.0696474436039201</v>
      </c>
      <c r="K79">
        <v>1498.4462358041301</v>
      </c>
      <c r="L79">
        <v>1386.8991907212101</v>
      </c>
      <c r="M79">
        <v>60.1367612724979</v>
      </c>
      <c r="N79">
        <v>1.06982138562979</v>
      </c>
      <c r="O79">
        <v>3.4794981244340799</v>
      </c>
      <c r="P79">
        <v>36.590106007067099</v>
      </c>
      <c r="Q79">
        <v>3.2466150485486997E-2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121</v>
      </c>
      <c r="E80">
        <v>124162.94695500001</v>
      </c>
      <c r="F80">
        <v>595.5</v>
      </c>
      <c r="G80">
        <v>349.27615058086099</v>
      </c>
      <c r="H80">
        <v>40.841789539474199</v>
      </c>
      <c r="I80">
        <v>84.863281813339498</v>
      </c>
      <c r="J80">
        <v>-0.18215063999140199</v>
      </c>
      <c r="K80">
        <v>484.46183183330902</v>
      </c>
      <c r="L80">
        <v>318.45589217929802</v>
      </c>
      <c r="M80">
        <v>54.636569182954702</v>
      </c>
      <c r="N80">
        <v>0.78969683010029401</v>
      </c>
      <c r="O80">
        <v>8.6481947942905002</v>
      </c>
      <c r="P80">
        <v>389.11704312114898</v>
      </c>
      <c r="Q80">
        <v>0.22357692622471201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111</v>
      </c>
      <c r="E81">
        <v>122772.01199987999</v>
      </c>
      <c r="F81">
        <v>2584.1999999999998</v>
      </c>
      <c r="G81">
        <v>61.926017545725898</v>
      </c>
      <c r="H81">
        <v>3.54614069606775</v>
      </c>
      <c r="I81">
        <v>14.2464549355406</v>
      </c>
      <c r="J81">
        <v>1.28216012523122</v>
      </c>
      <c r="K81">
        <v>2376.32679110355</v>
      </c>
      <c r="L81">
        <v>2062.73067205398</v>
      </c>
      <c r="M81">
        <v>76.656265018389206</v>
      </c>
      <c r="N81">
        <v>0.93254372230327198</v>
      </c>
      <c r="O81">
        <v>0.69460568067487505</v>
      </c>
      <c r="P81">
        <v>96.218678815489696</v>
      </c>
      <c r="Q81">
        <v>0.223752395935821</v>
      </c>
    </row>
    <row r="82" spans="1:17" x14ac:dyDescent="0.3">
      <c r="A82" t="s">
        <v>221</v>
      </c>
      <c r="B82" t="s">
        <v>222</v>
      </c>
      <c r="C82" t="str">
        <f>IFERROR(VLOOKUP(Table1[[#This Row],[Ticker]],[1]!Table2[[Symbol]:[Industry]],2,FALSE),"-")</f>
        <v>-</v>
      </c>
      <c r="D82" t="s">
        <v>223</v>
      </c>
      <c r="E82">
        <v>119564.09468718</v>
      </c>
      <c r="F82">
        <v>1208.3499999999999</v>
      </c>
      <c r="G82">
        <v>16.048841157033799</v>
      </c>
      <c r="H82">
        <v>6.4482450848923802</v>
      </c>
      <c r="I82">
        <v>-6.9748283000493103</v>
      </c>
      <c r="J82">
        <v>-4.9459211604803004</v>
      </c>
      <c r="K82">
        <v>1140.7204927683099</v>
      </c>
      <c r="L82">
        <v>1062.8685393015901</v>
      </c>
      <c r="M82">
        <v>62.028397548419797</v>
      </c>
      <c r="N82">
        <v>1.2250194444379401</v>
      </c>
      <c r="O82">
        <v>3.7299125934658801</v>
      </c>
      <c r="P82">
        <v>47.705329431904303</v>
      </c>
      <c r="Q82">
        <v>2.1661710846729999E-2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59</v>
      </c>
      <c r="E83">
        <v>116848.14136548</v>
      </c>
      <c r="F83">
        <v>1390.65</v>
      </c>
      <c r="G83">
        <v>-3.7256516131033899</v>
      </c>
      <c r="H83">
        <v>-4.3349056382507296</v>
      </c>
      <c r="I83">
        <v>6.1776956539052703</v>
      </c>
      <c r="J83">
        <v>0.211329045291339</v>
      </c>
      <c r="K83">
        <v>1371.0406290757401</v>
      </c>
      <c r="L83">
        <v>1234.13939329493</v>
      </c>
      <c r="M83">
        <v>43.479219825799298</v>
      </c>
      <c r="N83">
        <v>1.1076257450718301</v>
      </c>
      <c r="O83">
        <v>6.2093265739042698</v>
      </c>
      <c r="P83">
        <v>39.448483329155103</v>
      </c>
      <c r="Q83">
        <v>0.11085868262206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228</v>
      </c>
      <c r="E84">
        <v>115505.506263875</v>
      </c>
      <c r="F84">
        <v>428.75</v>
      </c>
      <c r="G84">
        <v>120.09058711453601</v>
      </c>
      <c r="H84">
        <v>11.5214146110293</v>
      </c>
      <c r="I84">
        <v>80.505106333066394</v>
      </c>
      <c r="J84">
        <v>1.4700889189787201</v>
      </c>
      <c r="K84">
        <v>383.34058340635801</v>
      </c>
      <c r="L84">
        <v>297.11614898653897</v>
      </c>
      <c r="M84">
        <v>55.256596791048302</v>
      </c>
      <c r="N84">
        <v>0.756841132452302</v>
      </c>
      <c r="O84">
        <v>5.72594752186588</v>
      </c>
      <c r="P84">
        <v>172.48172863044101</v>
      </c>
      <c r="Q84">
        <v>6.2835858002827996E-2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231</v>
      </c>
      <c r="E85">
        <v>115230.85966135</v>
      </c>
      <c r="F85">
        <v>1838.05</v>
      </c>
      <c r="G85">
        <v>12.3977683509908</v>
      </c>
      <c r="H85">
        <v>-2.9410310697266602</v>
      </c>
      <c r="I85">
        <v>24.547046274170398</v>
      </c>
      <c r="J85">
        <v>0.93159450534292398</v>
      </c>
      <c r="K85">
        <v>1814.6103915544099</v>
      </c>
      <c r="L85">
        <v>1599.70220642971</v>
      </c>
      <c r="M85">
        <v>50.944355119543197</v>
      </c>
      <c r="N85">
        <v>0.92176681324952403</v>
      </c>
      <c r="O85">
        <v>8.0166480781262699</v>
      </c>
      <c r="P85">
        <v>49.089508050452203</v>
      </c>
      <c r="Q85">
        <v>1.4418311625804E-2</v>
      </c>
    </row>
    <row r="86" spans="1:17" x14ac:dyDescent="0.3">
      <c r="A86" t="s">
        <v>232</v>
      </c>
      <c r="B86" t="s">
        <v>233</v>
      </c>
      <c r="C86" t="str">
        <f>IFERROR(VLOOKUP(Table1[[#This Row],[Ticker]],[1]!Table2[[Symbol]:[Industry]],2,FALSE),"-")</f>
        <v>-</v>
      </c>
      <c r="D86" t="s">
        <v>62</v>
      </c>
      <c r="E86">
        <v>114715.629838664</v>
      </c>
      <c r="F86">
        <v>6887.95</v>
      </c>
      <c r="G86">
        <v>-5.1991973309606703</v>
      </c>
      <c r="H86">
        <v>1.32303353741468</v>
      </c>
      <c r="I86">
        <v>-0.34077052550994902</v>
      </c>
      <c r="J86">
        <v>-2.8731918935046199</v>
      </c>
      <c r="K86">
        <v>6438.0576573623403</v>
      </c>
      <c r="L86">
        <v>6007.2752705169096</v>
      </c>
      <c r="M86">
        <v>66.210200919384604</v>
      </c>
      <c r="N86">
        <v>0.86312135591921002</v>
      </c>
      <c r="O86">
        <v>1.1331383067531</v>
      </c>
      <c r="P86">
        <v>32.319351461420901</v>
      </c>
      <c r="Q86">
        <v>-1.0569774748900001E-4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186</v>
      </c>
      <c r="E87">
        <v>114048.23736735</v>
      </c>
      <c r="F87">
        <v>643.5</v>
      </c>
      <c r="G87">
        <v>-13.6001769285593</v>
      </c>
      <c r="H87">
        <v>1.9256966741017401</v>
      </c>
      <c r="I87">
        <v>0.80027919673247006</v>
      </c>
      <c r="J87">
        <v>-1.14123444061597</v>
      </c>
      <c r="K87">
        <v>607.45949614440201</v>
      </c>
      <c r="L87">
        <v>566.12709435672002</v>
      </c>
      <c r="M87">
        <v>60.532423516144398</v>
      </c>
      <c r="N87">
        <v>0.89382061629881804</v>
      </c>
      <c r="O87">
        <v>2.9292929292929299</v>
      </c>
      <c r="P87">
        <v>31.541291905151201</v>
      </c>
      <c r="Q87">
        <v>-7.2037355046998E-2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59</v>
      </c>
      <c r="E88">
        <v>112375.21871482499</v>
      </c>
      <c r="F88">
        <v>2989.25</v>
      </c>
      <c r="G88">
        <v>34.515529881758198</v>
      </c>
      <c r="H88">
        <v>-2.8357069349950099</v>
      </c>
      <c r="I88">
        <v>9.4264144497657707</v>
      </c>
      <c r="J88">
        <v>6.1485611052876301</v>
      </c>
      <c r="K88">
        <v>2736.33679492807</v>
      </c>
      <c r="L88">
        <v>2378.7986629657598</v>
      </c>
      <c r="M88">
        <v>67.144295867090705</v>
      </c>
      <c r="N88">
        <v>1.1949757659837601</v>
      </c>
      <c r="O88">
        <v>2.3484151543028999</v>
      </c>
      <c r="P88">
        <v>69.834100335208205</v>
      </c>
      <c r="Q88">
        <v>8.8735124419901001E-2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27</v>
      </c>
      <c r="E89">
        <v>111450.00680736</v>
      </c>
      <c r="F89">
        <v>15.99</v>
      </c>
      <c r="G89">
        <v>67.075147746765296</v>
      </c>
      <c r="H89">
        <v>-10.814778145099501</v>
      </c>
      <c r="I89">
        <v>-2.2676158057915101</v>
      </c>
      <c r="J89">
        <v>4.14054173971277</v>
      </c>
      <c r="K89">
        <v>15.8926937435733</v>
      </c>
      <c r="L89">
        <v>14.0463632486951</v>
      </c>
      <c r="M89">
        <v>47.047593372757802</v>
      </c>
      <c r="N89">
        <v>0.62207278973265201</v>
      </c>
      <c r="O89">
        <v>19.949968730456501</v>
      </c>
      <c r="P89">
        <v>113.2</v>
      </c>
      <c r="Q89">
        <v>7.1527916405450004E-2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163</v>
      </c>
      <c r="E90">
        <v>111360.032308839</v>
      </c>
      <c r="F90">
        <v>728.6</v>
      </c>
      <c r="G90">
        <v>51.835397301132502</v>
      </c>
      <c r="H90">
        <v>0.96993566771003403</v>
      </c>
      <c r="I90">
        <v>44.2471866953641</v>
      </c>
      <c r="J90">
        <v>2.8353213060519602</v>
      </c>
      <c r="K90">
        <v>686.04695841294404</v>
      </c>
      <c r="L90">
        <v>554.39059180378001</v>
      </c>
      <c r="M90">
        <v>54.267093708028497</v>
      </c>
      <c r="N90">
        <v>0.99621000529826698</v>
      </c>
      <c r="O90">
        <v>7.5693110074114696</v>
      </c>
      <c r="P90">
        <v>102.83964365256099</v>
      </c>
      <c r="Q90">
        <v>0.234771980151816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24</v>
      </c>
      <c r="E91">
        <v>110567.269834925</v>
      </c>
      <c r="F91">
        <v>1419.85</v>
      </c>
      <c r="G91">
        <v>-24.932479073567599</v>
      </c>
      <c r="H91">
        <v>-6.1324282515737796</v>
      </c>
      <c r="I91">
        <v>-23.1418952462855</v>
      </c>
      <c r="J91">
        <v>0.62662413345588197</v>
      </c>
      <c r="K91">
        <v>1448.8553141126699</v>
      </c>
      <c r="L91">
        <v>1454.95973855531</v>
      </c>
      <c r="M91">
        <v>47.774759602175699</v>
      </c>
      <c r="N91">
        <v>0.94484478958678797</v>
      </c>
      <c r="O91">
        <v>19.343592633024599</v>
      </c>
      <c r="P91">
        <v>4.8594955873121304</v>
      </c>
      <c r="Q91">
        <v>3.866875700638E-3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62</v>
      </c>
      <c r="E92">
        <v>108471.76351999999</v>
      </c>
      <c r="F92">
        <v>3205</v>
      </c>
      <c r="G92">
        <v>34.840026175621603</v>
      </c>
      <c r="H92">
        <v>9.79762613489968</v>
      </c>
      <c r="I92">
        <v>12.291039680030201</v>
      </c>
      <c r="J92">
        <v>-0.12484320088673399</v>
      </c>
      <c r="K92">
        <v>2914.18343240585</v>
      </c>
      <c r="L92">
        <v>2550.1837298606702</v>
      </c>
      <c r="M92">
        <v>66.460906218005604</v>
      </c>
      <c r="N92">
        <v>1.5915188703790699</v>
      </c>
      <c r="O92">
        <v>1.62714508580343</v>
      </c>
      <c r="P92">
        <v>80.86397110691</v>
      </c>
      <c r="Q92">
        <v>7.6602933673024995E-2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107534.774152175</v>
      </c>
      <c r="F93">
        <v>100.01</v>
      </c>
      <c r="G93">
        <v>32.129086659322198</v>
      </c>
      <c r="H93">
        <v>18.6741238872137</v>
      </c>
      <c r="I93">
        <v>-0.51498184744424302</v>
      </c>
      <c r="J93">
        <v>5.4762382657700197</v>
      </c>
      <c r="K93">
        <v>90.0615861619752</v>
      </c>
      <c r="L93">
        <v>80.536380852223701</v>
      </c>
      <c r="M93">
        <v>59.992804566123297</v>
      </c>
      <c r="N93">
        <v>3.3930789442757301</v>
      </c>
      <c r="O93">
        <v>7.8892110788921102</v>
      </c>
      <c r="P93">
        <v>72.579810181190595</v>
      </c>
      <c r="Q93">
        <v>8.9354530270505994E-2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163</v>
      </c>
      <c r="E94">
        <v>107421.65450175</v>
      </c>
      <c r="F94">
        <v>308.5</v>
      </c>
      <c r="G94">
        <v>167.90835083784799</v>
      </c>
      <c r="H94">
        <v>0.83145266776761295</v>
      </c>
      <c r="I94">
        <v>20.333246229699402</v>
      </c>
      <c r="J94">
        <v>0.81701295987477696</v>
      </c>
      <c r="K94">
        <v>302.71997011978902</v>
      </c>
      <c r="L94">
        <v>241.046868433974</v>
      </c>
      <c r="M94">
        <v>42.8054610571726</v>
      </c>
      <c r="N94">
        <v>0.79344922039852295</v>
      </c>
      <c r="O94">
        <v>8.70340356564021</v>
      </c>
      <c r="P94">
        <v>225.42194092827</v>
      </c>
      <c r="Q94">
        <v>0.17163828832720701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111</v>
      </c>
      <c r="E95">
        <v>107399.99332535001</v>
      </c>
      <c r="F95">
        <v>5371.85</v>
      </c>
      <c r="G95">
        <v>46.425142325218097</v>
      </c>
      <c r="H95">
        <v>-5.5643865664531704</v>
      </c>
      <c r="I95">
        <v>1.8468221516736201</v>
      </c>
      <c r="J95">
        <v>0.47229221382222603</v>
      </c>
      <c r="K95">
        <v>5377.8092402976699</v>
      </c>
      <c r="L95">
        <v>4600.1230348059898</v>
      </c>
      <c r="M95">
        <v>37.612179037210097</v>
      </c>
      <c r="N95">
        <v>0.81149212427676998</v>
      </c>
      <c r="O95">
        <v>9.7303536025763897</v>
      </c>
      <c r="P95">
        <v>85.877162629757706</v>
      </c>
      <c r="Q95">
        <v>5.9454103100280001E-2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37</v>
      </c>
      <c r="E96">
        <v>105940.83066147</v>
      </c>
      <c r="F96">
        <v>734.7</v>
      </c>
      <c r="G96">
        <v>1.09757842205839</v>
      </c>
      <c r="H96">
        <v>18.983495828260398</v>
      </c>
      <c r="I96">
        <v>27.140170648564201</v>
      </c>
      <c r="J96">
        <v>4.8659077706006997</v>
      </c>
      <c r="K96">
        <v>638.60203796168298</v>
      </c>
      <c r="L96">
        <v>580.27478186500696</v>
      </c>
      <c r="M96">
        <v>81.959355782272098</v>
      </c>
      <c r="N96">
        <v>1.35520231722176</v>
      </c>
      <c r="O96">
        <v>1.0208248264597699</v>
      </c>
      <c r="P96">
        <v>58.528428093645402</v>
      </c>
      <c r="Q96">
        <v>-3.5986720611405003E-2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257</v>
      </c>
      <c r="E97">
        <v>105751.8</v>
      </c>
      <c r="F97">
        <v>3815</v>
      </c>
      <c r="G97">
        <v>71.207413457445895</v>
      </c>
      <c r="H97">
        <v>-5.8611276871149798</v>
      </c>
      <c r="I97">
        <v>53.317829369393301</v>
      </c>
      <c r="J97">
        <v>8.4571165773144408</v>
      </c>
      <c r="K97">
        <v>3722.4860782306801</v>
      </c>
      <c r="L97">
        <v>2980.1250920153202</v>
      </c>
      <c r="M97">
        <v>54.943198509825699</v>
      </c>
      <c r="N97">
        <v>0.87364299743449603</v>
      </c>
      <c r="O97">
        <v>9.3551769331585692</v>
      </c>
      <c r="P97">
        <v>130.750619972176</v>
      </c>
      <c r="Q97">
        <v>0.20804981228771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98</v>
      </c>
      <c r="E98">
        <v>105523.09062652499</v>
      </c>
      <c r="F98">
        <v>105.05</v>
      </c>
      <c r="G98">
        <v>75.470632916071395</v>
      </c>
      <c r="H98">
        <v>0.55922774538374598</v>
      </c>
      <c r="I98">
        <v>-0.33679488891931197</v>
      </c>
      <c r="J98">
        <v>1.2168763074709901</v>
      </c>
      <c r="K98">
        <v>103.05046905459901</v>
      </c>
      <c r="L98">
        <v>86.250571777672803</v>
      </c>
      <c r="M98">
        <v>47.388355369392798</v>
      </c>
      <c r="N98">
        <v>0.61929443114607896</v>
      </c>
      <c r="O98">
        <v>12.708234174202699</v>
      </c>
      <c r="P98">
        <v>117.04545454545401</v>
      </c>
      <c r="Q98">
        <v>0.16181827350945099</v>
      </c>
    </row>
    <row r="99" spans="1:17" x14ac:dyDescent="0.3">
      <c r="A99" t="s">
        <v>260</v>
      </c>
      <c r="B99" t="s">
        <v>261</v>
      </c>
      <c r="C99" t="str">
        <f>IFERROR(VLOOKUP(Table1[[#This Row],[Ticker]],[1]!Table2[[Symbol]:[Industry]],2,FALSE),"-")</f>
        <v>-</v>
      </c>
      <c r="D99" t="s">
        <v>262</v>
      </c>
      <c r="E99">
        <v>104754.45981995</v>
      </c>
      <c r="F99">
        <v>9412.4500000000007</v>
      </c>
      <c r="G99">
        <v>-9.2020857928467495E-2</v>
      </c>
      <c r="H99">
        <v>9.4942731374420095</v>
      </c>
      <c r="I99">
        <v>-2.4377421173566298</v>
      </c>
      <c r="J99">
        <v>-0.92017427049623601</v>
      </c>
      <c r="K99">
        <v>9093.0531640609606</v>
      </c>
      <c r="L99">
        <v>8278.6194254685997</v>
      </c>
      <c r="M99">
        <v>40.496523901730598</v>
      </c>
      <c r="N99">
        <v>0.61808984857949401</v>
      </c>
      <c r="O99">
        <v>7.0390812168988903</v>
      </c>
      <c r="P99">
        <v>42.0125529956698</v>
      </c>
      <c r="Q99">
        <v>9.2524822206974E-2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32</v>
      </c>
      <c r="E100">
        <v>103252.20886</v>
      </c>
      <c r="F100">
        <v>135.26</v>
      </c>
      <c r="G100">
        <v>23.964486819948402</v>
      </c>
      <c r="H100">
        <v>-5.4052168908110696</v>
      </c>
      <c r="I100">
        <v>-21.730347161694699</v>
      </c>
      <c r="J100">
        <v>-1.21044224466207</v>
      </c>
      <c r="K100">
        <v>139.96532697182201</v>
      </c>
      <c r="L100">
        <v>131.21642733124699</v>
      </c>
      <c r="M100">
        <v>47.710658893199003</v>
      </c>
      <c r="N100">
        <v>0.61499034014826104</v>
      </c>
      <c r="O100">
        <v>27.5321602838976</v>
      </c>
      <c r="P100">
        <v>59.410724808485497</v>
      </c>
      <c r="Q100">
        <v>0.14006697324887701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Row],[Ticker]],[1]!Table2[[Symbol]:[Industry]],2,FALSE),"-")</f>
        <v>-</v>
      </c>
      <c r="D101" t="s">
        <v>267</v>
      </c>
      <c r="E101">
        <v>103016.19285000001</v>
      </c>
      <c r="F101">
        <v>5107.6499999999996</v>
      </c>
      <c r="G101">
        <v>147.898718852363</v>
      </c>
      <c r="H101">
        <v>18.780816949449601</v>
      </c>
      <c r="I101">
        <v>113.30507402598801</v>
      </c>
      <c r="J101">
        <v>2.8189005679605401</v>
      </c>
      <c r="K101">
        <v>4390.50916483336</v>
      </c>
      <c r="L101">
        <v>2938.1948521665499</v>
      </c>
      <c r="M101">
        <v>48.251604267326201</v>
      </c>
      <c r="N101">
        <v>0.61178201702941004</v>
      </c>
      <c r="O101">
        <v>14.729865985335699</v>
      </c>
      <c r="P101">
        <v>197.98722324319499</v>
      </c>
      <c r="Q101">
        <v>0.26781240100832299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270</v>
      </c>
      <c r="E102">
        <v>102829.226842875</v>
      </c>
      <c r="F102">
        <v>1413.75</v>
      </c>
      <c r="G102">
        <v>12.1663248084656</v>
      </c>
      <c r="H102">
        <v>7.53731635559528</v>
      </c>
      <c r="I102">
        <v>15.625568369852701</v>
      </c>
      <c r="J102">
        <v>0.81096997658355696</v>
      </c>
      <c r="K102">
        <v>1293.1693854259699</v>
      </c>
      <c r="L102">
        <v>1161.62793341887</v>
      </c>
      <c r="M102">
        <v>72.278459862066995</v>
      </c>
      <c r="N102">
        <v>1.2849920581807299</v>
      </c>
      <c r="O102">
        <v>2.5641025641025501</v>
      </c>
      <c r="P102">
        <v>44.844014138619897</v>
      </c>
      <c r="Q102">
        <v>8.6095808894941006E-2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32</v>
      </c>
      <c r="E103">
        <v>102217.16904894001</v>
      </c>
      <c r="F103">
        <v>112.69</v>
      </c>
      <c r="G103">
        <v>38.661339919483297</v>
      </c>
      <c r="H103">
        <v>-7.6348298712493996</v>
      </c>
      <c r="I103">
        <v>-2.9182081982255101</v>
      </c>
      <c r="J103">
        <v>0.163406637360788</v>
      </c>
      <c r="K103">
        <v>115.95498487794799</v>
      </c>
      <c r="L103">
        <v>104.48326058511</v>
      </c>
      <c r="M103">
        <v>40.180624471535197</v>
      </c>
      <c r="N103">
        <v>0.86760863514184905</v>
      </c>
      <c r="O103">
        <v>14.3845949063803</v>
      </c>
      <c r="P103">
        <v>76.491777603758806</v>
      </c>
      <c r="Q103">
        <v>0.15105382510996801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231</v>
      </c>
      <c r="E104">
        <v>101878.855705425</v>
      </c>
      <c r="F104">
        <v>6775.05</v>
      </c>
      <c r="G104">
        <v>21.375837683583299</v>
      </c>
      <c r="H104">
        <v>-2.3479743570365601</v>
      </c>
      <c r="I104">
        <v>43.620254136132999</v>
      </c>
      <c r="J104">
        <v>6.0805680766553198</v>
      </c>
      <c r="K104">
        <v>6527.4065370306798</v>
      </c>
      <c r="L104">
        <v>5634.4430510100001</v>
      </c>
      <c r="M104">
        <v>63.2315026335176</v>
      </c>
      <c r="N104">
        <v>0.96706400202721299</v>
      </c>
      <c r="O104">
        <v>8.2124855167120501</v>
      </c>
      <c r="P104">
        <v>78.243883188634499</v>
      </c>
      <c r="Q104">
        <v>0.158606093798241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201</v>
      </c>
      <c r="E105">
        <v>101371.7052348</v>
      </c>
      <c r="F105">
        <v>34370.699999999997</v>
      </c>
      <c r="G105">
        <v>54.194907636903999</v>
      </c>
      <c r="H105">
        <v>-1.5796820969536001</v>
      </c>
      <c r="I105">
        <v>29.877226660473202</v>
      </c>
      <c r="J105">
        <v>-0.39504734989728502</v>
      </c>
      <c r="K105">
        <v>33384.564099866198</v>
      </c>
      <c r="L105">
        <v>28301.138803029698</v>
      </c>
      <c r="M105">
        <v>41.725284608675203</v>
      </c>
      <c r="N105">
        <v>0.44254768327791799</v>
      </c>
      <c r="O105">
        <v>6.7129851879653399</v>
      </c>
      <c r="P105">
        <v>91.681515128700497</v>
      </c>
      <c r="Q105">
        <v>0.113438271968576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173</v>
      </c>
      <c r="E106">
        <v>100693.112149065</v>
      </c>
      <c r="F106">
        <v>915.55</v>
      </c>
      <c r="G106">
        <v>11.630728491872199</v>
      </c>
      <c r="H106">
        <v>-3.9088951295762899</v>
      </c>
      <c r="I106">
        <v>-24.089992119442599</v>
      </c>
      <c r="J106">
        <v>-1.47806900733833</v>
      </c>
      <c r="K106">
        <v>911.40595148217301</v>
      </c>
      <c r="L106">
        <v>952.515070896726</v>
      </c>
      <c r="M106">
        <v>70.036871055687897</v>
      </c>
      <c r="N106">
        <v>1.27439207496472</v>
      </c>
      <c r="O106">
        <v>37.556659931188896</v>
      </c>
      <c r="P106">
        <v>75.392720306513397</v>
      </c>
      <c r="Q106">
        <v>1.9759969250680999E-2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Row],[Ticker]],[1]!Table2[[Symbol]:[Industry]],2,FALSE),"-")</f>
        <v>-</v>
      </c>
      <c r="D107" t="s">
        <v>75</v>
      </c>
      <c r="E107">
        <v>100190.82508379999</v>
      </c>
      <c r="F107">
        <v>27768.5</v>
      </c>
      <c r="G107">
        <v>-11.530842577331899</v>
      </c>
      <c r="H107">
        <v>-4.73029999697716</v>
      </c>
      <c r="I107">
        <v>-21.5015742984219</v>
      </c>
      <c r="J107">
        <v>-1.5345937093364299</v>
      </c>
      <c r="K107">
        <v>27142.656703560999</v>
      </c>
      <c r="L107">
        <v>26343.683044378002</v>
      </c>
      <c r="M107">
        <v>54.675454954151697</v>
      </c>
      <c r="N107">
        <v>0.88601495960004495</v>
      </c>
      <c r="O107">
        <v>10.692871419053899</v>
      </c>
      <c r="P107">
        <v>18.410728753571199</v>
      </c>
      <c r="Q107">
        <v>-6.5447625996072997E-2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Row],[Ticker]],[1]!Table2[[Symbol]:[Industry]],2,FALSE),"-")</f>
        <v>-</v>
      </c>
      <c r="D108" t="s">
        <v>127</v>
      </c>
      <c r="E108">
        <v>99488.270171940007</v>
      </c>
      <c r="F108">
        <v>983.3</v>
      </c>
      <c r="G108">
        <v>19.7012283457404</v>
      </c>
      <c r="H108">
        <v>-9.4671671135536801</v>
      </c>
      <c r="I108">
        <v>17.168745567724201</v>
      </c>
      <c r="J108">
        <v>4.2619881941078797</v>
      </c>
      <c r="K108">
        <v>994.16815386518999</v>
      </c>
      <c r="L108">
        <v>867.07887021509998</v>
      </c>
      <c r="M108">
        <v>50.5224629156315</v>
      </c>
      <c r="N108">
        <v>1.13539870277376</v>
      </c>
      <c r="O108">
        <v>11.563103834028199</v>
      </c>
      <c r="P108">
        <v>69.068088033012302</v>
      </c>
      <c r="Q108">
        <v>8.5236731469938001E-2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Row],[Ticker]],[1]!Table2[[Symbol]:[Industry]],2,FALSE),"-")</f>
        <v>-</v>
      </c>
      <c r="D109" t="s">
        <v>37</v>
      </c>
      <c r="E109">
        <v>98903.420479969995</v>
      </c>
      <c r="F109">
        <v>2004.35</v>
      </c>
      <c r="G109">
        <v>20.349029187674201</v>
      </c>
      <c r="H109">
        <v>9.3585372504640105</v>
      </c>
      <c r="I109">
        <v>17.2610025742575</v>
      </c>
      <c r="J109">
        <v>4.1294885185219101</v>
      </c>
      <c r="K109">
        <v>1820.5933434240101</v>
      </c>
      <c r="L109">
        <v>1625.6911626594499</v>
      </c>
      <c r="M109">
        <v>80.707018593869705</v>
      </c>
      <c r="N109">
        <v>1.1802002592615299</v>
      </c>
      <c r="O109">
        <v>1.3296081023773401</v>
      </c>
      <c r="P109">
        <v>58.321484992101098</v>
      </c>
      <c r="Q109">
        <v>-8.9387990564349998E-3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Row],[Ticker]],[1]!Table2[[Symbol]:[Industry]],2,FALSE),"-")</f>
        <v>-</v>
      </c>
      <c r="D110" t="s">
        <v>51</v>
      </c>
      <c r="E110">
        <v>97441.939719855</v>
      </c>
      <c r="F110">
        <v>599.04999999999995</v>
      </c>
      <c r="G110">
        <v>200.72598925219799</v>
      </c>
      <c r="H110">
        <v>15.415713655706501</v>
      </c>
      <c r="I110">
        <v>90.658723433829095</v>
      </c>
      <c r="J110">
        <v>4.5236930254911103</v>
      </c>
      <c r="K110">
        <v>507.36670814752301</v>
      </c>
      <c r="L110">
        <v>382.04614545339001</v>
      </c>
      <c r="M110">
        <v>67.214461804118002</v>
      </c>
      <c r="N110">
        <v>1.5167999510283401</v>
      </c>
      <c r="O110">
        <v>9.0059260495785001</v>
      </c>
      <c r="P110">
        <v>243.557637163066</v>
      </c>
      <c r="Q110">
        <v>0.15869475494949301</v>
      </c>
    </row>
    <row r="111" spans="1:17" x14ac:dyDescent="0.3">
      <c r="A111" t="s">
        <v>287</v>
      </c>
      <c r="B111" t="s">
        <v>288</v>
      </c>
      <c r="C111" t="str">
        <f>IFERROR(VLOOKUP(Table1[[#This Row],[Ticker]],[1]!Table2[[Symbol]:[Industry]],2,FALSE),"-")</f>
        <v>-</v>
      </c>
      <c r="D111" t="s">
        <v>289</v>
      </c>
      <c r="E111">
        <v>97004.886509724995</v>
      </c>
      <c r="F111">
        <v>10719.95</v>
      </c>
      <c r="G111">
        <v>153.45080516673801</v>
      </c>
      <c r="H111">
        <v>3.0964718501796802</v>
      </c>
      <c r="I111">
        <v>53.762578687871901</v>
      </c>
      <c r="J111">
        <v>0.18761989086262401</v>
      </c>
      <c r="K111">
        <v>10442.3228434912</v>
      </c>
      <c r="L111">
        <v>8276.4401491549997</v>
      </c>
      <c r="M111">
        <v>41.8051810206141</v>
      </c>
      <c r="N111">
        <v>0.46725146705976101</v>
      </c>
      <c r="O111">
        <v>24.049086049841598</v>
      </c>
      <c r="P111">
        <v>185.25299024760099</v>
      </c>
      <c r="Q111">
        <v>0.18353156313591101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Row],[Ticker]],[1]!Table2[[Symbol]:[Industry]],2,FALSE),"-")</f>
        <v>-</v>
      </c>
      <c r="D112" t="s">
        <v>292</v>
      </c>
      <c r="E112">
        <v>96427.742370480002</v>
      </c>
      <c r="F112">
        <v>6706.4</v>
      </c>
      <c r="G112">
        <v>6.5214123159931203</v>
      </c>
      <c r="H112">
        <v>3.46771202234937</v>
      </c>
      <c r="I112">
        <v>-8.6163572723416006</v>
      </c>
      <c r="J112">
        <v>0.61568099266165799</v>
      </c>
      <c r="K112">
        <v>6306.17600960041</v>
      </c>
      <c r="L112">
        <v>5933.4596613498697</v>
      </c>
      <c r="M112">
        <v>73.003271395202603</v>
      </c>
      <c r="N112">
        <v>0.82752248327719002</v>
      </c>
      <c r="O112">
        <v>2.50581534057019</v>
      </c>
      <c r="P112">
        <v>41.904358865848401</v>
      </c>
      <c r="Q112">
        <v>2.9814130052518002E-2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295</v>
      </c>
      <c r="E113">
        <v>94612.708430240004</v>
      </c>
      <c r="F113">
        <v>10910.9</v>
      </c>
      <c r="G113">
        <v>155.19236644537901</v>
      </c>
      <c r="H113">
        <v>7.7429959654056004</v>
      </c>
      <c r="I113">
        <v>54.069933791146603</v>
      </c>
      <c r="J113">
        <v>-5.7089033929270797E-2</v>
      </c>
      <c r="K113">
        <v>9878.4119218673495</v>
      </c>
      <c r="L113">
        <v>7552.0987267356504</v>
      </c>
      <c r="M113">
        <v>51.0034864560293</v>
      </c>
      <c r="N113">
        <v>1.2211775246611301</v>
      </c>
      <c r="O113">
        <v>4.8822736896131298</v>
      </c>
      <c r="P113">
        <v>187.484520327773</v>
      </c>
      <c r="Q113">
        <v>8.6212626084439997E-2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298</v>
      </c>
      <c r="E114">
        <v>92691.199293131998</v>
      </c>
      <c r="F114">
        <v>67.98</v>
      </c>
      <c r="G114">
        <v>225.484945203194</v>
      </c>
      <c r="H114">
        <v>27.5415589392958</v>
      </c>
      <c r="I114">
        <v>25.766195023644102</v>
      </c>
      <c r="J114">
        <v>9.0814165232082793</v>
      </c>
      <c r="K114">
        <v>54.310876478768499</v>
      </c>
      <c r="L114">
        <v>42.716882197226603</v>
      </c>
      <c r="M114">
        <v>82.069182695210102</v>
      </c>
      <c r="N114">
        <v>1.8486365148721</v>
      </c>
      <c r="O114">
        <v>4.4277728743748099</v>
      </c>
      <c r="P114">
        <v>284.06779661016901</v>
      </c>
      <c r="Q114">
        <v>0.200561150688398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Row],[Ticker]],[1]!Table2[[Symbol]:[Industry]],2,FALSE),"-")</f>
        <v>-</v>
      </c>
      <c r="D115" t="s">
        <v>186</v>
      </c>
      <c r="E115">
        <v>91773.392624279993</v>
      </c>
      <c r="F115">
        <v>3374.2</v>
      </c>
      <c r="G115">
        <v>41.433006998187501</v>
      </c>
      <c r="H115">
        <v>16.3023194174446</v>
      </c>
      <c r="I115">
        <v>19.513543443071701</v>
      </c>
      <c r="J115">
        <v>6.7611833890326301</v>
      </c>
      <c r="K115">
        <v>2994.8705374856299</v>
      </c>
      <c r="L115">
        <v>2615.4227284430099</v>
      </c>
      <c r="M115">
        <v>81.360149358519294</v>
      </c>
      <c r="N115">
        <v>1.46117736359503</v>
      </c>
      <c r="O115">
        <v>1.5040602216821599</v>
      </c>
      <c r="P115">
        <v>76.752226296490306</v>
      </c>
      <c r="Q115">
        <v>7.8669533608878003E-2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303</v>
      </c>
      <c r="E116">
        <v>89982.268229805006</v>
      </c>
      <c r="F116">
        <v>632.15</v>
      </c>
      <c r="G116">
        <v>32.7096081281042</v>
      </c>
      <c r="H116">
        <v>-0.91941238973838302</v>
      </c>
      <c r="I116">
        <v>12.5521243084501</v>
      </c>
      <c r="J116">
        <v>3.7760170013072499E-3</v>
      </c>
      <c r="K116">
        <v>607.21837294179704</v>
      </c>
      <c r="L116">
        <v>536.85118467838799</v>
      </c>
      <c r="M116">
        <v>54.816232834243301</v>
      </c>
      <c r="N116">
        <v>1.3433926483837</v>
      </c>
      <c r="O116">
        <v>4.8722613303804501</v>
      </c>
      <c r="P116">
        <v>70.115715823466005</v>
      </c>
      <c r="Q116">
        <v>0.19362736333758501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Row],[Ticker]],[1]!Table2[[Symbol]:[Industry]],2,FALSE),"-")</f>
        <v>-</v>
      </c>
      <c r="D117" t="s">
        <v>292</v>
      </c>
      <c r="E117">
        <v>89805.9588888</v>
      </c>
      <c r="F117">
        <v>924</v>
      </c>
      <c r="G117">
        <v>34.7107489095376</v>
      </c>
      <c r="H117">
        <v>-4.3308925046905902</v>
      </c>
      <c r="I117">
        <v>-0.21698426449812599</v>
      </c>
      <c r="J117">
        <v>-2.2719169973562399</v>
      </c>
      <c r="K117">
        <v>892.428707920237</v>
      </c>
      <c r="L117">
        <v>779.93060184407204</v>
      </c>
      <c r="M117">
        <v>48.824859764927801</v>
      </c>
      <c r="N117">
        <v>0.57055613225704305</v>
      </c>
      <c r="O117">
        <v>6.0497835497835304</v>
      </c>
      <c r="P117">
        <v>81.710914454277301</v>
      </c>
      <c r="Q117">
        <v>0.12856144503976899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Row],[Ticker]],[1]!Table2[[Symbol]:[Industry]],2,FALSE),"-")</f>
        <v>-</v>
      </c>
      <c r="D118" t="s">
        <v>262</v>
      </c>
      <c r="E118">
        <v>89336.766529500004</v>
      </c>
      <c r="F118">
        <v>4182.8500000000004</v>
      </c>
      <c r="G118">
        <v>36.886039198543997</v>
      </c>
      <c r="H118">
        <v>-0.79921068947476703</v>
      </c>
      <c r="I118">
        <v>1.3093492387182499</v>
      </c>
      <c r="J118">
        <v>-0.38610186338221097</v>
      </c>
      <c r="K118">
        <v>4013.7814983947101</v>
      </c>
      <c r="L118">
        <v>3552.2624086104802</v>
      </c>
      <c r="M118">
        <v>61.569374354911901</v>
      </c>
      <c r="N118">
        <v>1.25874607723712</v>
      </c>
      <c r="O118">
        <v>2.7146562750277798</v>
      </c>
      <c r="P118">
        <v>76.376209651915403</v>
      </c>
      <c r="Q118">
        <v>7.1916157702900003E-3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Row],[Ticker]],[1]!Table2[[Symbol]:[Industry]],2,FALSE),"-")</f>
        <v>-</v>
      </c>
      <c r="D119" t="s">
        <v>144</v>
      </c>
      <c r="E119">
        <v>89187.035643369905</v>
      </c>
      <c r="F119">
        <v>6904.45</v>
      </c>
      <c r="G119">
        <v>21.556380630833399</v>
      </c>
      <c r="H119">
        <v>0.65876802645406496</v>
      </c>
      <c r="I119">
        <v>21.126519530874798</v>
      </c>
      <c r="J119">
        <v>0.25294864001963702</v>
      </c>
      <c r="K119">
        <v>6598.5900596067504</v>
      </c>
      <c r="L119">
        <v>5689.4952016234001</v>
      </c>
      <c r="M119">
        <v>46.6979718593605</v>
      </c>
      <c r="N119">
        <v>0.73069859947238103</v>
      </c>
      <c r="O119">
        <v>5.1568191528651797</v>
      </c>
      <c r="P119">
        <v>73.825858184061104</v>
      </c>
      <c r="Q119">
        <v>-2.070521017477E-3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62</v>
      </c>
      <c r="E120">
        <v>89075.937905115003</v>
      </c>
      <c r="F120">
        <v>1953.35</v>
      </c>
      <c r="G120">
        <v>70.9244421479723</v>
      </c>
      <c r="H120">
        <v>14.417989726941499</v>
      </c>
      <c r="I120">
        <v>13.7735754717067</v>
      </c>
      <c r="J120">
        <v>3.0409630903358198</v>
      </c>
      <c r="K120">
        <v>1729.9685932454099</v>
      </c>
      <c r="L120">
        <v>1506.94287049277</v>
      </c>
      <c r="M120">
        <v>84.045918989447699</v>
      </c>
      <c r="N120">
        <v>0.88058814180412204</v>
      </c>
      <c r="O120">
        <v>0.31484373000230098</v>
      </c>
      <c r="P120">
        <v>100.34358974358901</v>
      </c>
      <c r="Q120">
        <v>3.4972620057846002E-2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83</v>
      </c>
      <c r="E121">
        <v>87823.104940320001</v>
      </c>
      <c r="F121">
        <v>1827.3</v>
      </c>
      <c r="G121">
        <v>142.84976616464101</v>
      </c>
      <c r="H121">
        <v>21.566902714420099</v>
      </c>
      <c r="I121">
        <v>58.4761169560065</v>
      </c>
      <c r="J121">
        <v>22.010164524599201</v>
      </c>
      <c r="K121">
        <v>1525.41083175019</v>
      </c>
      <c r="L121">
        <v>1243.09616865728</v>
      </c>
      <c r="M121">
        <v>81.682532831456598</v>
      </c>
      <c r="N121">
        <v>1.8753952643529801</v>
      </c>
      <c r="O121">
        <v>4.4163519947463401</v>
      </c>
      <c r="P121">
        <v>194.01448109412701</v>
      </c>
      <c r="Q121">
        <v>0.15472121456923399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186</v>
      </c>
      <c r="E122">
        <v>87374.893405869996</v>
      </c>
      <c r="F122">
        <v>674.9</v>
      </c>
      <c r="G122">
        <v>-5.7281515180723801</v>
      </c>
      <c r="H122">
        <v>5.9423367443046997</v>
      </c>
      <c r="I122">
        <v>10.6430297297815</v>
      </c>
      <c r="J122">
        <v>0.433960265416655</v>
      </c>
      <c r="K122">
        <v>632.39642938480802</v>
      </c>
      <c r="L122">
        <v>573.09957518342003</v>
      </c>
      <c r="M122">
        <v>58.535292048328401</v>
      </c>
      <c r="N122">
        <v>0.65557855795688402</v>
      </c>
      <c r="O122">
        <v>2.3855385983108501</v>
      </c>
      <c r="P122">
        <v>38.782644458153399</v>
      </c>
      <c r="Q122">
        <v>-2.3064365831149999E-2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133</v>
      </c>
      <c r="E123">
        <v>86953.974094799996</v>
      </c>
      <c r="F123">
        <v>3127.2</v>
      </c>
      <c r="G123">
        <v>58.0796609640445</v>
      </c>
      <c r="H123">
        <v>-5.4404557035501098</v>
      </c>
      <c r="I123">
        <v>17.513021148848502</v>
      </c>
      <c r="J123">
        <v>1.7341095773826001</v>
      </c>
      <c r="K123">
        <v>3065.3491275712099</v>
      </c>
      <c r="L123">
        <v>2515.6412694280898</v>
      </c>
      <c r="M123">
        <v>40.345235484096399</v>
      </c>
      <c r="N123">
        <v>1.1927034455477601</v>
      </c>
      <c r="O123">
        <v>8.8097979022768005</v>
      </c>
      <c r="P123">
        <v>109.13529057714101</v>
      </c>
      <c r="Q123">
        <v>6.2909848390392001E-2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62</v>
      </c>
      <c r="E124">
        <v>83956.213590565007</v>
      </c>
      <c r="F124">
        <v>1432.85</v>
      </c>
      <c r="G124">
        <v>48.314998915755098</v>
      </c>
      <c r="H124">
        <v>14.0057936752217</v>
      </c>
      <c r="I124">
        <v>18.540019844579099</v>
      </c>
      <c r="J124">
        <v>3.3235992039684201</v>
      </c>
      <c r="K124">
        <v>1286.4945015712101</v>
      </c>
      <c r="L124">
        <v>1108.08851932169</v>
      </c>
      <c r="M124">
        <v>79.988781941688302</v>
      </c>
      <c r="N124">
        <v>0.66931006945379401</v>
      </c>
      <c r="O124">
        <v>0.56879645461842498</v>
      </c>
      <c r="P124">
        <v>77.850183081983403</v>
      </c>
      <c r="Q124">
        <v>2.7019384204959002E-2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</v>
      </c>
      <c r="E125">
        <v>83282.973315380004</v>
      </c>
      <c r="F125">
        <v>391.4</v>
      </c>
      <c r="G125">
        <v>79.220831917006606</v>
      </c>
      <c r="H125">
        <v>15.0227908129367</v>
      </c>
      <c r="I125">
        <v>10.7700700327749</v>
      </c>
      <c r="J125">
        <v>10.0147840515524</v>
      </c>
      <c r="K125">
        <v>350.99457655441802</v>
      </c>
      <c r="L125">
        <v>305.25969568181603</v>
      </c>
      <c r="M125">
        <v>76.750119255886204</v>
      </c>
      <c r="N125">
        <v>1.3012587422653401</v>
      </c>
      <c r="O125">
        <v>3.88349514563108</v>
      </c>
      <c r="P125">
        <v>145.443143812709</v>
      </c>
      <c r="Q125">
        <v>7.5122724909870001E-2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24</v>
      </c>
      <c r="E126">
        <v>82359.798870240003</v>
      </c>
      <c r="F126">
        <v>26.28</v>
      </c>
      <c r="G126">
        <v>26.941176454899299</v>
      </c>
      <c r="H126">
        <v>8.1786298451919404</v>
      </c>
      <c r="I126">
        <v>-5.3129903788801904</v>
      </c>
      <c r="J126">
        <v>6.0933595640902301</v>
      </c>
      <c r="K126">
        <v>24.691974477900501</v>
      </c>
      <c r="L126">
        <v>22.892508289814501</v>
      </c>
      <c r="M126">
        <v>62.931842654562203</v>
      </c>
      <c r="N126">
        <v>0.99354835045855905</v>
      </c>
      <c r="O126">
        <v>25</v>
      </c>
      <c r="P126">
        <v>67.388535031847098</v>
      </c>
      <c r="Q126">
        <v>6.4254844241398004E-2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62</v>
      </c>
      <c r="E127">
        <v>80317.329290549998</v>
      </c>
      <c r="F127">
        <v>2004.75</v>
      </c>
      <c r="G127">
        <v>-13.557058461660301</v>
      </c>
      <c r="H127">
        <v>-8.2451698200656995</v>
      </c>
      <c r="I127">
        <v>-17.299249557958099</v>
      </c>
      <c r="J127">
        <v>-5.2601659860240799</v>
      </c>
      <c r="K127">
        <v>2132.24265107675</v>
      </c>
      <c r="L127">
        <v>2054.5951710682298</v>
      </c>
      <c r="M127">
        <v>29.0546359309261</v>
      </c>
      <c r="N127">
        <v>1.1156888370634801</v>
      </c>
      <c r="O127">
        <v>24.205013093901901</v>
      </c>
      <c r="P127">
        <v>19.1141083152609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</v>
      </c>
      <c r="E128">
        <v>80231.909528264994</v>
      </c>
      <c r="F128">
        <v>595.65</v>
      </c>
      <c r="G128">
        <v>44.716378709239798</v>
      </c>
      <c r="H128">
        <v>7.9927191688945101</v>
      </c>
      <c r="I128">
        <v>-1.58663749379145</v>
      </c>
      <c r="J128">
        <v>5.0440548864669603</v>
      </c>
      <c r="K128">
        <v>556.78915128925405</v>
      </c>
      <c r="L128">
        <v>496.34767888499198</v>
      </c>
      <c r="M128">
        <v>62.5424668993899</v>
      </c>
      <c r="N128">
        <v>0.78243577348555304</v>
      </c>
      <c r="O128">
        <v>6.2200956937799203</v>
      </c>
      <c r="P128">
        <v>77.488081048867599</v>
      </c>
      <c r="Q128">
        <v>0.16692334521108401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127</v>
      </c>
      <c r="E129">
        <v>79967.175489159999</v>
      </c>
      <c r="F129">
        <v>1717.55</v>
      </c>
      <c r="G129">
        <v>57.237470454318597</v>
      </c>
      <c r="H129">
        <v>-0.313111782374414</v>
      </c>
      <c r="I129">
        <v>24.418167855184699</v>
      </c>
      <c r="J129">
        <v>7.8788462252939002</v>
      </c>
      <c r="K129">
        <v>1602.90531320933</v>
      </c>
      <c r="L129">
        <v>1338.08162234734</v>
      </c>
      <c r="M129">
        <v>62.991852515714299</v>
      </c>
      <c r="N129">
        <v>0.78149096027614795</v>
      </c>
      <c r="O129">
        <v>5.0624435969840897</v>
      </c>
      <c r="P129">
        <v>93.592200180342601</v>
      </c>
      <c r="Q129">
        <v>8.7627772085621003E-2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Row],[Ticker]],[1]!Table2[[Symbol]:[Industry]],2,FALSE),"-")</f>
        <v>-</v>
      </c>
      <c r="D130" t="s">
        <v>332</v>
      </c>
      <c r="E130">
        <v>79104.192045859905</v>
      </c>
      <c r="F130">
        <v>4089.85</v>
      </c>
      <c r="G130">
        <v>6.9231151237792101</v>
      </c>
      <c r="H130">
        <v>-6.2683102428701902</v>
      </c>
      <c r="I130">
        <v>-7.0554509080285497</v>
      </c>
      <c r="J130">
        <v>2.6741349980970601</v>
      </c>
      <c r="K130">
        <v>4068.0289777935</v>
      </c>
      <c r="L130">
        <v>3703.87199673022</v>
      </c>
      <c r="M130">
        <v>45.919880562527801</v>
      </c>
      <c r="N130">
        <v>0.85935084345505497</v>
      </c>
      <c r="O130">
        <v>14.471190874970899</v>
      </c>
      <c r="P130">
        <v>48.290427846265402</v>
      </c>
      <c r="Q130">
        <v>0.13425251534437899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144</v>
      </c>
      <c r="E131">
        <v>78440</v>
      </c>
      <c r="F131">
        <v>980.5</v>
      </c>
      <c r="G131">
        <v>25.804612758610698</v>
      </c>
      <c r="H131">
        <v>-4.0330754530389799</v>
      </c>
      <c r="I131">
        <v>-13.4856204636611</v>
      </c>
      <c r="J131">
        <v>-9.7014487405448994E-3</v>
      </c>
      <c r="K131">
        <v>1004.96658619333</v>
      </c>
      <c r="L131">
        <v>924.44357616002799</v>
      </c>
      <c r="M131">
        <v>39.447670675462497</v>
      </c>
      <c r="N131">
        <v>0.68523471740963204</v>
      </c>
      <c r="O131">
        <v>16.1550229474757</v>
      </c>
      <c r="P131">
        <v>55.486837932128097</v>
      </c>
      <c r="Q131">
        <v>6.2605812240628E-2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170</v>
      </c>
      <c r="E132">
        <v>77808.552314250002</v>
      </c>
      <c r="F132">
        <v>2624.9</v>
      </c>
      <c r="G132">
        <v>-10.1378188433057</v>
      </c>
      <c r="H132">
        <v>5.1217047698706404</v>
      </c>
      <c r="I132">
        <v>-1.5628169438442201</v>
      </c>
      <c r="J132">
        <v>10.086929713998201</v>
      </c>
      <c r="K132">
        <v>2420.0704674083499</v>
      </c>
      <c r="L132">
        <v>2395.98026004037</v>
      </c>
      <c r="M132">
        <v>80.918855981242999</v>
      </c>
      <c r="N132">
        <v>1.53640616166692</v>
      </c>
      <c r="O132">
        <v>2.6305764029105698</v>
      </c>
      <c r="P132">
        <v>26.060751590827198</v>
      </c>
      <c r="Q132">
        <v>1.1681938034731E-2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59</v>
      </c>
      <c r="E133">
        <v>74846.920518585001</v>
      </c>
      <c r="F133">
        <v>1864.35</v>
      </c>
      <c r="G133">
        <v>11.6542638277744</v>
      </c>
      <c r="H133">
        <v>-2.1026304642636102</v>
      </c>
      <c r="I133">
        <v>21.727785114777301</v>
      </c>
      <c r="J133">
        <v>3.8049268736154098</v>
      </c>
      <c r="K133">
        <v>1763.0739507088199</v>
      </c>
      <c r="L133">
        <v>1560.0130939206299</v>
      </c>
      <c r="M133">
        <v>70.127670130530703</v>
      </c>
      <c r="N133">
        <v>1.27770153466338</v>
      </c>
      <c r="O133">
        <v>1.15858073859522</v>
      </c>
      <c r="P133">
        <v>57.681735526705303</v>
      </c>
      <c r="Q133">
        <v>-2.9938782869649998E-2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196</v>
      </c>
      <c r="E134">
        <v>73469.410445519999</v>
      </c>
      <c r="F134">
        <v>250.2</v>
      </c>
      <c r="G134">
        <v>9.0875848210916796</v>
      </c>
      <c r="H134">
        <v>2.4086763412371299</v>
      </c>
      <c r="I134">
        <v>27.904816290539902</v>
      </c>
      <c r="J134">
        <v>9.3145274518377903</v>
      </c>
      <c r="K134">
        <v>228.60458980407299</v>
      </c>
      <c r="L134">
        <v>197.85166691038901</v>
      </c>
      <c r="M134">
        <v>64.000813110850302</v>
      </c>
      <c r="N134">
        <v>0.97883610192159198</v>
      </c>
      <c r="O134">
        <v>3.51718625099921</v>
      </c>
      <c r="P134">
        <v>58.806728022849803</v>
      </c>
      <c r="Q134">
        <v>5.7046166792811999E-2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295</v>
      </c>
      <c r="E135">
        <v>73383.100193095001</v>
      </c>
      <c r="F135">
        <v>4796.45</v>
      </c>
      <c r="G135">
        <v>74.203000380871103</v>
      </c>
      <c r="H135">
        <v>10.641461765857599</v>
      </c>
      <c r="I135">
        <v>0.36517042761230001</v>
      </c>
      <c r="J135">
        <v>-1.17525690365838</v>
      </c>
      <c r="K135">
        <v>4346.5100259289202</v>
      </c>
      <c r="L135">
        <v>3773.8109552250298</v>
      </c>
      <c r="M135">
        <v>57.264521851281202</v>
      </c>
      <c r="N135">
        <v>1.04299313692174</v>
      </c>
      <c r="O135">
        <v>3.5098875209790701</v>
      </c>
      <c r="P135">
        <v>106.995587299189</v>
      </c>
      <c r="Q135">
        <v>0.13027803074348199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46</v>
      </c>
      <c r="E136">
        <v>72570.170425031902</v>
      </c>
      <c r="F136">
        <v>101.52</v>
      </c>
      <c r="G136">
        <v>70.574750185143202</v>
      </c>
      <c r="H136">
        <v>2.6862223541953898</v>
      </c>
      <c r="I136">
        <v>13.0727191461635</v>
      </c>
      <c r="J136">
        <v>5.4565867686243203</v>
      </c>
      <c r="K136">
        <v>93.855103554392002</v>
      </c>
      <c r="L136">
        <v>80.9211319668903</v>
      </c>
      <c r="M136">
        <v>70.793180601688505</v>
      </c>
      <c r="N136">
        <v>0.64102194214793295</v>
      </c>
      <c r="O136">
        <v>2.1966115051221302</v>
      </c>
      <c r="P136">
        <v>102.029850746268</v>
      </c>
      <c r="Q136">
        <v>0.15535968291334701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37</v>
      </c>
      <c r="E137">
        <v>72272.508000000002</v>
      </c>
      <c r="F137">
        <v>411.95</v>
      </c>
      <c r="G137">
        <v>70.929710650272597</v>
      </c>
      <c r="H137">
        <v>8.9608901705760609</v>
      </c>
      <c r="I137">
        <v>-3.58618258602863</v>
      </c>
      <c r="J137">
        <v>10.6226551532936</v>
      </c>
      <c r="K137">
        <v>386.80073688569303</v>
      </c>
      <c r="L137">
        <v>335.04690927116798</v>
      </c>
      <c r="M137">
        <v>55.426577839092602</v>
      </c>
      <c r="N137">
        <v>2.0508620342528801</v>
      </c>
      <c r="O137">
        <v>13.557470566816299</v>
      </c>
      <c r="P137">
        <v>111.79948586118201</v>
      </c>
      <c r="Q137">
        <v>8.3323702991981996E-2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349</v>
      </c>
      <c r="E138">
        <v>71134.595797050002</v>
      </c>
      <c r="F138">
        <v>242.73</v>
      </c>
      <c r="G138">
        <v>80.984822154514205</v>
      </c>
      <c r="H138">
        <v>-6.8000556747403298</v>
      </c>
      <c r="I138">
        <v>-7.5825956923536104</v>
      </c>
      <c r="J138">
        <v>2.8294252094134298</v>
      </c>
      <c r="K138">
        <v>246.88349600366499</v>
      </c>
      <c r="L138">
        <v>220.495712271244</v>
      </c>
      <c r="M138">
        <v>53.685004295098203</v>
      </c>
      <c r="N138">
        <v>0.71617445746806496</v>
      </c>
      <c r="O138">
        <v>17.970584600173002</v>
      </c>
      <c r="P138">
        <v>118.872858431018</v>
      </c>
      <c r="Q138">
        <v>5.8763914573148002E-2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133</v>
      </c>
      <c r="E139">
        <v>70365.250434889997</v>
      </c>
      <c r="F139">
        <v>1755.35</v>
      </c>
      <c r="G139">
        <v>185.858102096598</v>
      </c>
      <c r="H139">
        <v>-6.5335536278163504</v>
      </c>
      <c r="I139">
        <v>26.095525345445601</v>
      </c>
      <c r="J139">
        <v>-4.8437412502963699</v>
      </c>
      <c r="K139">
        <v>1748.1721541433899</v>
      </c>
      <c r="L139">
        <v>1354.2947426289199</v>
      </c>
      <c r="M139">
        <v>38.525565781181399</v>
      </c>
      <c r="N139">
        <v>0.80477998087025404</v>
      </c>
      <c r="O139">
        <v>18.198649841911799</v>
      </c>
      <c r="P139">
        <v>223.26887661141799</v>
      </c>
      <c r="Q139">
        <v>0.17109435079280899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354</v>
      </c>
      <c r="E140">
        <v>69830.846795225007</v>
      </c>
      <c r="F140">
        <v>11670.55</v>
      </c>
      <c r="G140">
        <v>155.45764056678101</v>
      </c>
      <c r="H140">
        <v>-3.6713965097144499</v>
      </c>
      <c r="I140">
        <v>75.287109393509695</v>
      </c>
      <c r="J140">
        <v>9.3384410238039504</v>
      </c>
      <c r="K140">
        <v>11027.071868118101</v>
      </c>
      <c r="L140">
        <v>8292.5525645725193</v>
      </c>
      <c r="M140">
        <v>49.047885372671402</v>
      </c>
      <c r="N140">
        <v>1.4085437433007899</v>
      </c>
      <c r="O140">
        <v>10.354696222543</v>
      </c>
      <c r="P140">
        <v>187.098400984009</v>
      </c>
      <c r="Q140">
        <v>0.10500405409010501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289</v>
      </c>
      <c r="E141">
        <v>69736.482725984999</v>
      </c>
      <c r="F141">
        <v>8176.95</v>
      </c>
      <c r="G141">
        <v>37.046564013653601</v>
      </c>
      <c r="H141">
        <v>-5.2444552134938203</v>
      </c>
      <c r="I141">
        <v>33.134887087276503</v>
      </c>
      <c r="J141">
        <v>1.50982873365805</v>
      </c>
      <c r="K141">
        <v>8322.9467635494802</v>
      </c>
      <c r="L141">
        <v>7100.4785127908599</v>
      </c>
      <c r="M141">
        <v>48.751664625705899</v>
      </c>
      <c r="N141">
        <v>0.70353804370137596</v>
      </c>
      <c r="O141">
        <v>21.500681794556598</v>
      </c>
      <c r="P141">
        <v>69.639226588108301</v>
      </c>
      <c r="Q141">
        <v>0.16165685234572</v>
      </c>
    </row>
    <row r="142" spans="1:17" hidden="1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121</v>
      </c>
      <c r="E142">
        <v>69304.012944210001</v>
      </c>
      <c r="F142">
        <v>257.85000000000002</v>
      </c>
      <c r="G142">
        <v>303.00696592858299</v>
      </c>
      <c r="H142">
        <v>27.715157922494999</v>
      </c>
      <c r="I142">
        <v>23.507106814754898</v>
      </c>
      <c r="J142">
        <v>-2.6939208648003699</v>
      </c>
      <c r="K142">
        <v>225.099116405865</v>
      </c>
      <c r="M142">
        <v>48.695727118889103</v>
      </c>
      <c r="N142">
        <v>0.96304791411867097</v>
      </c>
      <c r="O142">
        <v>20.2249369788636</v>
      </c>
      <c r="P142">
        <v>450.961538461538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361</v>
      </c>
      <c r="E143">
        <v>68520.63309453</v>
      </c>
      <c r="F143">
        <v>720.45</v>
      </c>
      <c r="G143">
        <v>-44.999118487369202</v>
      </c>
      <c r="H143">
        <v>-3.35548931339342</v>
      </c>
      <c r="I143">
        <v>-14.0772453083993</v>
      </c>
      <c r="J143">
        <v>-3.8695976524645901</v>
      </c>
      <c r="K143">
        <v>723.96114741337703</v>
      </c>
      <c r="L143">
        <v>740.59433972100101</v>
      </c>
      <c r="M143">
        <v>45.575745101797999</v>
      </c>
      <c r="N143">
        <v>1.49842823688263</v>
      </c>
      <c r="O143">
        <v>23.929488514123101</v>
      </c>
      <c r="P143">
        <v>11.1891349641175</v>
      </c>
      <c r="Q143">
        <v>-0.14251692072966701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Row],[Ticker]],[1]!Table2[[Symbol]:[Industry]],2,FALSE),"-")</f>
        <v>-</v>
      </c>
      <c r="D144" t="s">
        <v>78</v>
      </c>
      <c r="E144">
        <v>68486.223476575004</v>
      </c>
      <c r="F144">
        <v>331.75</v>
      </c>
      <c r="G144">
        <v>84.159699558589793</v>
      </c>
      <c r="H144">
        <v>-1.17290080587382</v>
      </c>
      <c r="I144">
        <v>37.082467158024897</v>
      </c>
      <c r="J144">
        <v>-2.8450684201392802</v>
      </c>
      <c r="K144">
        <v>316.49540906242601</v>
      </c>
      <c r="L144">
        <v>248.070347742937</v>
      </c>
      <c r="M144">
        <v>43.600321233506101</v>
      </c>
      <c r="N144">
        <v>0.62000779197062095</v>
      </c>
      <c r="O144">
        <v>8.8018085908063206</v>
      </c>
      <c r="P144">
        <v>133.29817158930999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267</v>
      </c>
      <c r="E145">
        <v>67882.733663399995</v>
      </c>
      <c r="F145">
        <v>2580.3000000000002</v>
      </c>
      <c r="G145">
        <v>643.26591848006001</v>
      </c>
      <c r="H145">
        <v>10.948746011946101</v>
      </c>
      <c r="I145">
        <v>167.796153570836</v>
      </c>
      <c r="J145">
        <v>1.6844642254698801</v>
      </c>
      <c r="K145">
        <v>2275.19168792647</v>
      </c>
      <c r="L145">
        <v>1405.35917566074</v>
      </c>
      <c r="M145">
        <v>48.849838987742899</v>
      </c>
      <c r="N145">
        <v>0.38031865562408901</v>
      </c>
      <c r="O145">
        <v>15.469131496337599</v>
      </c>
      <c r="P145">
        <v>716.29231255931597</v>
      </c>
      <c r="Q145">
        <v>0.234513142676638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170</v>
      </c>
      <c r="E146">
        <v>66940.321466809997</v>
      </c>
      <c r="F146">
        <v>4412.6499999999996</v>
      </c>
      <c r="G146">
        <v>-5.6875984275815803</v>
      </c>
      <c r="H146">
        <v>13.5169388702764</v>
      </c>
      <c r="I146">
        <v>14.0884507601557</v>
      </c>
      <c r="J146">
        <v>9.7569984300412305</v>
      </c>
      <c r="K146">
        <v>3892.31907902478</v>
      </c>
      <c r="L146">
        <v>3681.5163955838202</v>
      </c>
      <c r="M146">
        <v>84.012891226129696</v>
      </c>
      <c r="N146">
        <v>1.05559658205465</v>
      </c>
      <c r="O146">
        <v>1.2328192809309699</v>
      </c>
      <c r="P146">
        <v>37.038819875776397</v>
      </c>
      <c r="Q146">
        <v>3.9582405680260004E-3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133</v>
      </c>
      <c r="E147">
        <v>66877.359451409997</v>
      </c>
      <c r="F147">
        <v>1839.3</v>
      </c>
      <c r="G147">
        <v>39.221324151006201</v>
      </c>
      <c r="H147">
        <v>1.43515832836943</v>
      </c>
      <c r="I147">
        <v>25.391132668742198</v>
      </c>
      <c r="J147">
        <v>5.9780265732207498</v>
      </c>
      <c r="K147">
        <v>1748.27726512443</v>
      </c>
      <c r="L147">
        <v>1517.8294004296699</v>
      </c>
      <c r="M147">
        <v>64.554861476288394</v>
      </c>
      <c r="N147">
        <v>1.40381826051361</v>
      </c>
      <c r="O147">
        <v>6.1844179851030301</v>
      </c>
      <c r="P147">
        <v>74.988107696698705</v>
      </c>
      <c r="Q147">
        <v>0.10538109475903799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66619.877105849999</v>
      </c>
      <c r="F148">
        <v>5244.55</v>
      </c>
      <c r="G148">
        <v>20.5302803539015</v>
      </c>
      <c r="H148">
        <v>-13.764108562197899</v>
      </c>
      <c r="I148">
        <v>13.570161996003099</v>
      </c>
      <c r="J148">
        <v>-1.9141592329022501</v>
      </c>
      <c r="K148">
        <v>5560.3132281309599</v>
      </c>
      <c r="L148">
        <v>4772.0738987955701</v>
      </c>
      <c r="M148">
        <v>27.9166600810867</v>
      </c>
      <c r="N148">
        <v>0.823428313121639</v>
      </c>
      <c r="O148">
        <v>23.1754869340553</v>
      </c>
      <c r="P148">
        <v>52.0115358975102</v>
      </c>
      <c r="Q148">
        <v>9.2263171386702994E-2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32</v>
      </c>
      <c r="E149">
        <v>66403.391709503994</v>
      </c>
      <c r="F149">
        <v>55.54</v>
      </c>
      <c r="G149">
        <v>69.858735840087903</v>
      </c>
      <c r="H149">
        <v>-1.0758134299035</v>
      </c>
      <c r="I149">
        <v>-1.6924172683566301</v>
      </c>
      <c r="J149">
        <v>-0.726217824387274</v>
      </c>
      <c r="K149">
        <v>55.514504773599398</v>
      </c>
      <c r="L149">
        <v>49.4573828232488</v>
      </c>
      <c r="M149">
        <v>45.730425734831499</v>
      </c>
      <c r="N149">
        <v>1.0252308241144199</v>
      </c>
      <c r="O149">
        <v>27.205617572920399</v>
      </c>
      <c r="P149">
        <v>105.703703703703</v>
      </c>
      <c r="Q149">
        <v>0.12222226630854199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377</v>
      </c>
      <c r="E150">
        <v>65480.448408930002</v>
      </c>
      <c r="F150">
        <v>1011.95</v>
      </c>
      <c r="G150">
        <v>77.505628760352593</v>
      </c>
      <c r="H150">
        <v>4.6821324351177897E-2</v>
      </c>
      <c r="I150">
        <v>5.6959177462171704</v>
      </c>
      <c r="J150">
        <v>-1.17104064728901</v>
      </c>
      <c r="K150">
        <v>943.27206958103204</v>
      </c>
      <c r="L150">
        <v>762.58235428383603</v>
      </c>
      <c r="M150">
        <v>44.267315226531302</v>
      </c>
      <c r="N150">
        <v>0.48906163905186301</v>
      </c>
      <c r="O150">
        <v>17.298285488413399</v>
      </c>
      <c r="P150">
        <v>144.93525353987599</v>
      </c>
      <c r="Q150">
        <v>0.14301813088118501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144</v>
      </c>
      <c r="E151">
        <v>65363.302792249997</v>
      </c>
      <c r="F151">
        <v>1441.25</v>
      </c>
      <c r="G151">
        <v>63.465108355602702</v>
      </c>
      <c r="H151">
        <v>-1.0194234621268401</v>
      </c>
      <c r="I151">
        <v>29.171624728330499</v>
      </c>
      <c r="J151">
        <v>-5.3711169559959702</v>
      </c>
      <c r="K151">
        <v>1383.3927943415199</v>
      </c>
      <c r="L151">
        <v>1128.22620661934</v>
      </c>
      <c r="M151">
        <v>45.345103733872499</v>
      </c>
      <c r="N151">
        <v>0.35366744069551298</v>
      </c>
      <c r="O151">
        <v>7.0598438855160301</v>
      </c>
      <c r="P151">
        <v>117.941932557084</v>
      </c>
      <c r="Q151">
        <v>5.3085205608790001E-3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201</v>
      </c>
      <c r="E152">
        <v>65079.377559549997</v>
      </c>
      <c r="F152">
        <v>4163.6499999999996</v>
      </c>
      <c r="G152">
        <v>7.39517469147013</v>
      </c>
      <c r="H152">
        <v>-13.667848463656201</v>
      </c>
      <c r="I152">
        <v>18.459920660152601</v>
      </c>
      <c r="J152">
        <v>0.921776013971219</v>
      </c>
      <c r="K152">
        <v>4185.8705110198098</v>
      </c>
      <c r="L152">
        <v>3631.9667952179898</v>
      </c>
      <c r="M152">
        <v>50.615166127475597</v>
      </c>
      <c r="N152">
        <v>1.0380326889909499</v>
      </c>
      <c r="O152">
        <v>18.9100909058158</v>
      </c>
      <c r="P152">
        <v>59.392466120511401</v>
      </c>
      <c r="Q152">
        <v>0.11587121439439201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384</v>
      </c>
      <c r="E153">
        <v>64681.032016149999</v>
      </c>
      <c r="F153">
        <v>3345.85</v>
      </c>
      <c r="G153">
        <v>5.8393878654990496</v>
      </c>
      <c r="H153">
        <v>-1.41612214274827</v>
      </c>
      <c r="I153">
        <v>22.050828872789999</v>
      </c>
      <c r="J153">
        <v>3.2658270053087599</v>
      </c>
      <c r="K153">
        <v>3093.46899775976</v>
      </c>
      <c r="L153">
        <v>2715.4582157278001</v>
      </c>
      <c r="M153">
        <v>71.215587283077397</v>
      </c>
      <c r="N153">
        <v>0.84975433278629398</v>
      </c>
      <c r="O153">
        <v>0.87122853684415902</v>
      </c>
      <c r="P153">
        <v>52.513902817029702</v>
      </c>
      <c r="Q153">
        <v>1.3541719213019999E-3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101</v>
      </c>
      <c r="E154">
        <v>64468.521509699996</v>
      </c>
      <c r="F154">
        <v>553</v>
      </c>
      <c r="G154">
        <v>-32.266952066860597</v>
      </c>
      <c r="H154">
        <v>6.3793309918415</v>
      </c>
      <c r="I154">
        <v>-17.481582619612102</v>
      </c>
      <c r="J154">
        <v>3.0368811587745999</v>
      </c>
      <c r="K154">
        <v>519.18787900070402</v>
      </c>
      <c r="L154">
        <v>535.02910682225695</v>
      </c>
      <c r="M154">
        <v>79.237972449913997</v>
      </c>
      <c r="N154">
        <v>0.52286959923482801</v>
      </c>
      <c r="O154">
        <v>22.920433996383299</v>
      </c>
      <c r="P154">
        <v>25.9681093394077</v>
      </c>
      <c r="Q154">
        <v>-0.110777308870457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133</v>
      </c>
      <c r="E155">
        <v>64465.397991719998</v>
      </c>
      <c r="F155">
        <v>3606.9</v>
      </c>
      <c r="G155">
        <v>81.055475546745399</v>
      </c>
      <c r="H155">
        <v>-4.0049395884859802</v>
      </c>
      <c r="I155">
        <v>38.1813075493626</v>
      </c>
      <c r="J155">
        <v>-0.78113708292121597</v>
      </c>
      <c r="K155">
        <v>3559.6652889934899</v>
      </c>
      <c r="L155">
        <v>2888.14715420835</v>
      </c>
      <c r="M155">
        <v>41.836018237169903</v>
      </c>
      <c r="N155">
        <v>0.60545692176808497</v>
      </c>
      <c r="O155">
        <v>14.696831073775201</v>
      </c>
      <c r="P155">
        <v>118.322135463954</v>
      </c>
      <c r="Q155">
        <v>0.17572545905199399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391</v>
      </c>
      <c r="E156">
        <v>63247.799794140003</v>
      </c>
      <c r="F156">
        <v>1038.05</v>
      </c>
      <c r="G156">
        <v>22.928943435612499</v>
      </c>
      <c r="H156">
        <v>-3.76670503827031</v>
      </c>
      <c r="I156">
        <v>-2.5866074728289798</v>
      </c>
      <c r="J156">
        <v>9.11009531359665E-2</v>
      </c>
      <c r="K156">
        <v>1041.1616686515599</v>
      </c>
      <c r="L156">
        <v>939.09598951845999</v>
      </c>
      <c r="M156">
        <v>49.277697416652998</v>
      </c>
      <c r="N156">
        <v>0.86760148651103797</v>
      </c>
      <c r="O156">
        <v>13.674678483695301</v>
      </c>
      <c r="P156">
        <v>60.713732775971501</v>
      </c>
      <c r="Q156">
        <v>1.9327033189411001E-2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62</v>
      </c>
      <c r="E157">
        <v>63026.298450000002</v>
      </c>
      <c r="F157">
        <v>5271.3</v>
      </c>
      <c r="G157">
        <v>5.4857380344408098</v>
      </c>
      <c r="H157">
        <v>2.7779916325534701</v>
      </c>
      <c r="I157">
        <v>-6.69089292482741</v>
      </c>
      <c r="J157">
        <v>0.73797630437365302</v>
      </c>
      <c r="K157">
        <v>5141.8803140272203</v>
      </c>
      <c r="L157">
        <v>4805.5208762825496</v>
      </c>
      <c r="M157">
        <v>55.744573392938896</v>
      </c>
      <c r="N157">
        <v>0.52676551625068202</v>
      </c>
      <c r="O157">
        <v>5.8334756132263301</v>
      </c>
      <c r="P157">
        <v>52.924281984334201</v>
      </c>
      <c r="Q157">
        <v>1.4559538334453E-2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396</v>
      </c>
      <c r="E158">
        <v>62346.373532190002</v>
      </c>
      <c r="F158">
        <v>1722.3</v>
      </c>
      <c r="G158">
        <v>1.3232930282600901</v>
      </c>
      <c r="H158">
        <v>1.8381606881910999</v>
      </c>
      <c r="I158">
        <v>-5.5949625373668397</v>
      </c>
      <c r="J158">
        <v>3.0563523940606001</v>
      </c>
      <c r="K158">
        <v>1570.2754844496901</v>
      </c>
      <c r="L158">
        <v>1464.8571666442999</v>
      </c>
      <c r="M158">
        <v>78.270667332292007</v>
      </c>
      <c r="N158">
        <v>1.0927284736146099</v>
      </c>
      <c r="O158">
        <v>2.4444057365151401</v>
      </c>
      <c r="P158">
        <v>47.211419291422601</v>
      </c>
      <c r="Q158">
        <v>3.2278547786536001E-2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127</v>
      </c>
      <c r="E159">
        <v>61970.270910867002</v>
      </c>
      <c r="F159">
        <v>150.03</v>
      </c>
      <c r="G159">
        <v>30.192112372098102</v>
      </c>
      <c r="H159">
        <v>-1.2125857856981801</v>
      </c>
      <c r="I159">
        <v>10.487442410718799</v>
      </c>
      <c r="J159">
        <v>3.61182949435329</v>
      </c>
      <c r="K159">
        <v>150.052924840038</v>
      </c>
      <c r="L159">
        <v>133.48622551255301</v>
      </c>
      <c r="M159">
        <v>54.339233052152203</v>
      </c>
      <c r="N159">
        <v>0.80291494200044</v>
      </c>
      <c r="O159">
        <v>16.8766246750649</v>
      </c>
      <c r="P159">
        <v>83.410757946210197</v>
      </c>
      <c r="Q159">
        <v>-2.6383696297954E-2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121</v>
      </c>
      <c r="E160">
        <v>61268.1495</v>
      </c>
      <c r="F160">
        <v>306.05</v>
      </c>
      <c r="G160">
        <v>346.65217087831201</v>
      </c>
      <c r="H160">
        <v>7.2493723588714003</v>
      </c>
      <c r="I160">
        <v>33.368967186741401</v>
      </c>
      <c r="J160">
        <v>-1.7031255136347401</v>
      </c>
      <c r="K160">
        <v>291.24078459675297</v>
      </c>
      <c r="L160">
        <v>206.34884156022201</v>
      </c>
      <c r="M160">
        <v>36.8735028023995</v>
      </c>
      <c r="N160">
        <v>0.98881246725515004</v>
      </c>
      <c r="O160">
        <v>15.5693514131677</v>
      </c>
      <c r="P160">
        <v>403.78600823045201</v>
      </c>
      <c r="Q160">
        <v>0.17978231673453399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127</v>
      </c>
      <c r="E161">
        <v>60633.605887379999</v>
      </c>
      <c r="F161">
        <v>736.35</v>
      </c>
      <c r="G161">
        <v>56.679559028596003</v>
      </c>
      <c r="H161">
        <v>-14.1340701061375</v>
      </c>
      <c r="I161">
        <v>15.1486168314675</v>
      </c>
      <c r="J161">
        <v>-2.2544917715659798</v>
      </c>
      <c r="K161">
        <v>764.86671210647205</v>
      </c>
      <c r="L161">
        <v>651.40892557244797</v>
      </c>
      <c r="M161">
        <v>34.618554095960803</v>
      </c>
      <c r="N161">
        <v>0.52868523830298997</v>
      </c>
      <c r="O161">
        <v>15.1626264683913</v>
      </c>
      <c r="P161">
        <v>92.082952915090601</v>
      </c>
      <c r="Q161">
        <v>0.158059125046524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62</v>
      </c>
      <c r="E162">
        <v>60321.243559479997</v>
      </c>
      <c r="F162">
        <v>28387.4</v>
      </c>
      <c r="G162">
        <v>-8.1816053567918399</v>
      </c>
      <c r="H162">
        <v>-1.2956719868150199</v>
      </c>
      <c r="I162">
        <v>-5.6122472230369604</v>
      </c>
      <c r="J162">
        <v>0.12308706202582</v>
      </c>
      <c r="K162">
        <v>27581.5886716358</v>
      </c>
      <c r="L162">
        <v>26070.684107319499</v>
      </c>
      <c r="M162">
        <v>56.990317307824903</v>
      </c>
      <c r="N162">
        <v>0.87368222698612996</v>
      </c>
      <c r="O162">
        <v>4.4088222239444299</v>
      </c>
      <c r="P162">
        <v>29.033636363636301</v>
      </c>
      <c r="Q162">
        <v>2.6216662093905999E-2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201</v>
      </c>
      <c r="E163">
        <v>59649.881857050001</v>
      </c>
      <c r="F163">
        <v>1038.9000000000001</v>
      </c>
      <c r="G163">
        <v>52.023205281590499</v>
      </c>
      <c r="H163">
        <v>-9.3606072440496995</v>
      </c>
      <c r="I163">
        <v>35.0217981840742</v>
      </c>
      <c r="J163">
        <v>1.19357278370644</v>
      </c>
      <c r="K163">
        <v>982.27687707669395</v>
      </c>
      <c r="L163">
        <v>790.55130857002496</v>
      </c>
      <c r="M163">
        <v>50.349021275666601</v>
      </c>
      <c r="N163">
        <v>0.79560659471694695</v>
      </c>
      <c r="O163">
        <v>16.209452305322898</v>
      </c>
      <c r="P163">
        <v>89.372949325555894</v>
      </c>
      <c r="Q163">
        <v>0.113453958763302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384</v>
      </c>
      <c r="E164">
        <v>59488.880020944998</v>
      </c>
      <c r="F164">
        <v>140266.15</v>
      </c>
      <c r="G164">
        <v>9.0609369507235709</v>
      </c>
      <c r="H164">
        <v>5.7138680572276996</v>
      </c>
      <c r="I164">
        <v>-16.8234262908191</v>
      </c>
      <c r="J164">
        <v>2.4275357124256698</v>
      </c>
      <c r="K164">
        <v>131809.07092319999</v>
      </c>
      <c r="L164">
        <v>126324.482460062</v>
      </c>
      <c r="M164">
        <v>68.8732255776778</v>
      </c>
      <c r="N164">
        <v>1.3920717366678499</v>
      </c>
      <c r="O164">
        <v>7.9697418086972496</v>
      </c>
      <c r="P164">
        <v>38.329468279354799</v>
      </c>
      <c r="Q164">
        <v>4.6200861372395999E-2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257</v>
      </c>
      <c r="E165">
        <v>58340.27179518</v>
      </c>
      <c r="F165">
        <v>5180.2</v>
      </c>
      <c r="G165">
        <v>79.118630641361904</v>
      </c>
      <c r="H165">
        <v>-9.6027897205793202</v>
      </c>
      <c r="I165">
        <v>49.903265522312999</v>
      </c>
      <c r="J165">
        <v>-2.9338042871329201E-2</v>
      </c>
      <c r="K165">
        <v>5070.3477509739596</v>
      </c>
      <c r="L165">
        <v>4160.54585917853</v>
      </c>
      <c r="M165">
        <v>61.716734389639299</v>
      </c>
      <c r="N165">
        <v>0.33360676943430201</v>
      </c>
      <c r="O165">
        <v>12.735994749237401</v>
      </c>
      <c r="P165">
        <v>111.432419746535</v>
      </c>
      <c r="Q165">
        <v>0.141110762855749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58259.825711919897</v>
      </c>
      <c r="F166">
        <v>2168.8000000000002</v>
      </c>
      <c r="G166">
        <v>-18.3355563147434</v>
      </c>
      <c r="H166">
        <v>-11.365262081902101</v>
      </c>
      <c r="I166">
        <v>-0.47123406662919098</v>
      </c>
      <c r="J166">
        <v>-1.84740738596464</v>
      </c>
      <c r="K166">
        <v>2229.75696319607</v>
      </c>
      <c r="L166">
        <v>2057.7131538594599</v>
      </c>
      <c r="M166">
        <v>28.2086547765958</v>
      </c>
      <c r="N166">
        <v>0.69086224341098401</v>
      </c>
      <c r="O166">
        <v>13.1501291036517</v>
      </c>
      <c r="P166">
        <v>24.643678160919499</v>
      </c>
      <c r="Q166">
        <v>-4.4852336794430001E-3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95</v>
      </c>
      <c r="E167">
        <v>58198.738585059997</v>
      </c>
      <c r="F167">
        <v>564.70000000000005</v>
      </c>
      <c r="G167">
        <v>200.524424636204</v>
      </c>
      <c r="H167">
        <v>11.3422354131711</v>
      </c>
      <c r="I167">
        <v>53.775400542980798</v>
      </c>
      <c r="J167">
        <v>-4.3393211223975596</v>
      </c>
      <c r="K167">
        <v>488.90083389560999</v>
      </c>
      <c r="L167">
        <v>387.392964567896</v>
      </c>
      <c r="M167">
        <v>61.317977917502901</v>
      </c>
      <c r="N167">
        <v>1.4024296985245801</v>
      </c>
      <c r="O167">
        <v>12.2011687621746</v>
      </c>
      <c r="P167">
        <v>247.18721180448799</v>
      </c>
      <c r="Q167">
        <v>0.21909453904982101</v>
      </c>
    </row>
    <row r="168" spans="1:17" hidden="1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27</v>
      </c>
      <c r="E168">
        <v>57810</v>
      </c>
      <c r="F168">
        <v>1156.2</v>
      </c>
      <c r="G168">
        <v>15.418529927108001</v>
      </c>
      <c r="H168">
        <v>-2.68074117127086</v>
      </c>
      <c r="I168">
        <v>26.890414623828399</v>
      </c>
      <c r="J168">
        <v>-3.0856130433539</v>
      </c>
      <c r="K168">
        <v>1073.89453265168</v>
      </c>
      <c r="M168">
        <v>56.338988577838201</v>
      </c>
      <c r="N168">
        <v>0.60113846536144999</v>
      </c>
      <c r="O168">
        <v>18.370524130773202</v>
      </c>
      <c r="P168">
        <v>53.139072847682101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98</v>
      </c>
      <c r="E169">
        <v>57575.429108924996</v>
      </c>
      <c r="F169">
        <v>146.51</v>
      </c>
      <c r="G169">
        <v>130.517720976871</v>
      </c>
      <c r="H169">
        <v>8.5224184399894298</v>
      </c>
      <c r="I169">
        <v>-0.40639045662476603</v>
      </c>
      <c r="J169">
        <v>1.99639279088876</v>
      </c>
      <c r="K169">
        <v>140.04412854400999</v>
      </c>
      <c r="L169">
        <v>116.074988729331</v>
      </c>
      <c r="M169">
        <v>50.470297528768</v>
      </c>
      <c r="N169">
        <v>1.0772693315328901</v>
      </c>
      <c r="O169">
        <v>16.374308920892702</v>
      </c>
      <c r="P169">
        <v>177.74407582938301</v>
      </c>
      <c r="Q169">
        <v>0.18547690162288799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Row],[Ticker]],[1]!Table2[[Symbol]:[Industry]],2,FALSE),"-")</f>
        <v>-</v>
      </c>
      <c r="D170" t="s">
        <v>32</v>
      </c>
      <c r="E170">
        <v>57413.694458126003</v>
      </c>
      <c r="F170">
        <v>126.11</v>
      </c>
      <c r="G170">
        <v>20.2383179099355</v>
      </c>
      <c r="H170">
        <v>0.205828317059774</v>
      </c>
      <c r="I170">
        <v>-28.5379994434719</v>
      </c>
      <c r="J170">
        <v>2.4050695569354499</v>
      </c>
      <c r="K170">
        <v>124.482256529764</v>
      </c>
      <c r="L170">
        <v>121.266669604813</v>
      </c>
      <c r="M170">
        <v>66.684554374237507</v>
      </c>
      <c r="N170">
        <v>0.67528744430641197</v>
      </c>
      <c r="O170">
        <v>25.247799540083999</v>
      </c>
      <c r="P170">
        <v>52.768019382192598</v>
      </c>
      <c r="Q170">
        <v>4.8357276999021002E-2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Row],[Ticker]],[1]!Table2[[Symbol]:[Industry]],2,FALSE),"-")</f>
        <v>-</v>
      </c>
      <c r="D171" t="s">
        <v>424</v>
      </c>
      <c r="E171">
        <v>57273.592558922901</v>
      </c>
      <c r="F171">
        <v>220.09</v>
      </c>
      <c r="G171">
        <v>-14.5380888764126</v>
      </c>
      <c r="H171">
        <v>-8.6095049441456002</v>
      </c>
      <c r="I171">
        <v>16.637750835073099</v>
      </c>
      <c r="J171">
        <v>4.3907224808213501</v>
      </c>
      <c r="K171">
        <v>224.61712749618201</v>
      </c>
      <c r="L171">
        <v>202.29531820103</v>
      </c>
      <c r="M171">
        <v>42.337325050565603</v>
      </c>
      <c r="N171">
        <v>0.75187235766277605</v>
      </c>
      <c r="O171">
        <v>12.1813803444045</v>
      </c>
      <c r="P171">
        <v>41.993548387096702</v>
      </c>
      <c r="Q171">
        <v>5.1227274756783001E-2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24</v>
      </c>
      <c r="E172">
        <v>56382.811766819897</v>
      </c>
      <c r="F172">
        <v>75.39</v>
      </c>
      <c r="G172">
        <v>-41.556593393450299</v>
      </c>
      <c r="H172">
        <v>-10.907375375321701</v>
      </c>
      <c r="I172">
        <v>-24.875465921458702</v>
      </c>
      <c r="J172">
        <v>-1.0523528181311299</v>
      </c>
      <c r="K172">
        <v>78.278997194607001</v>
      </c>
      <c r="L172">
        <v>79.761058263372902</v>
      </c>
      <c r="M172">
        <v>37.8581842132376</v>
      </c>
      <c r="N172">
        <v>0.90557962767524203</v>
      </c>
      <c r="O172">
        <v>33.572091789361899</v>
      </c>
      <c r="P172">
        <v>6.4830508474576298</v>
      </c>
      <c r="Q172">
        <v>2.3295506494221001E-2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Row],[Ticker]],[1]!Table2[[Symbol]:[Industry]],2,FALSE),"-")</f>
        <v>-</v>
      </c>
      <c r="D173" t="s">
        <v>27</v>
      </c>
      <c r="E173">
        <v>56169.224999999999</v>
      </c>
      <c r="F173">
        <v>1970.85</v>
      </c>
      <c r="G173">
        <v>-14.937616400164099</v>
      </c>
      <c r="H173">
        <v>4.10784240617176</v>
      </c>
      <c r="I173">
        <v>0.36870276401186602</v>
      </c>
      <c r="J173">
        <v>6.29659350564192</v>
      </c>
      <c r="K173">
        <v>1854.2220217455199</v>
      </c>
      <c r="L173">
        <v>1786.6306761186299</v>
      </c>
      <c r="M173">
        <v>70.1842831603484</v>
      </c>
      <c r="N173">
        <v>1.7811659451070101</v>
      </c>
      <c r="O173">
        <v>5.7741583580688696</v>
      </c>
      <c r="P173">
        <v>27.695347933134599</v>
      </c>
      <c r="Q173">
        <v>-3.0700985122859999E-3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Row],[Ticker]],[1]!Table2[[Symbol]:[Industry]],2,FALSE),"-")</f>
        <v>-</v>
      </c>
      <c r="D174" t="s">
        <v>431</v>
      </c>
      <c r="E174">
        <v>55162.503236199998</v>
      </c>
      <c r="F174">
        <v>367.75</v>
      </c>
      <c r="G174">
        <v>31.039025444747001</v>
      </c>
      <c r="H174">
        <v>7.3473429482043704</v>
      </c>
      <c r="I174">
        <v>23.1368295489019</v>
      </c>
      <c r="J174">
        <v>4.7063405330921304</v>
      </c>
      <c r="K174">
        <v>332.342562253175</v>
      </c>
      <c r="L174">
        <v>285.73415923238798</v>
      </c>
      <c r="M174">
        <v>65.611462931659204</v>
      </c>
      <c r="N174">
        <v>1.1490510762935799</v>
      </c>
      <c r="O174">
        <v>2.7736233854520602</v>
      </c>
      <c r="P174">
        <v>91.836202399582703</v>
      </c>
      <c r="Q174">
        <v>4.6821868730075003E-2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434</v>
      </c>
      <c r="E175">
        <v>54957.371205491901</v>
      </c>
      <c r="F175">
        <v>192.36</v>
      </c>
      <c r="G175">
        <v>3.4058157256065398</v>
      </c>
      <c r="H175">
        <v>5.4786345828593896</v>
      </c>
      <c r="I175">
        <v>2.5964976841274399</v>
      </c>
      <c r="J175">
        <v>3.3849446912917802</v>
      </c>
      <c r="K175">
        <v>177.33457114474399</v>
      </c>
      <c r="L175">
        <v>167.744319875739</v>
      </c>
      <c r="M175">
        <v>64.199268649611398</v>
      </c>
      <c r="N175">
        <v>1.5917426856907599</v>
      </c>
      <c r="O175">
        <v>5.0062383031815401</v>
      </c>
      <c r="P175">
        <v>47.855495772482698</v>
      </c>
      <c r="Q175">
        <v>-8.5739627704894003E-2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32</v>
      </c>
      <c r="E176">
        <v>54820.132513079901</v>
      </c>
      <c r="F176">
        <v>63.15</v>
      </c>
      <c r="G176">
        <v>80.306146256452394</v>
      </c>
      <c r="H176">
        <v>-2.6499640137287699</v>
      </c>
      <c r="I176">
        <v>-9.2258093243182699</v>
      </c>
      <c r="J176">
        <v>-0.85205274717573398</v>
      </c>
      <c r="K176">
        <v>63.522532498428397</v>
      </c>
      <c r="L176">
        <v>57.101714871892703</v>
      </c>
      <c r="M176">
        <v>45.395013277143399</v>
      </c>
      <c r="N176">
        <v>0.87612589823092402</v>
      </c>
      <c r="O176">
        <v>21.773555027711801</v>
      </c>
      <c r="P176">
        <v>113.344594594594</v>
      </c>
      <c r="Q176">
        <v>0.10187761086000401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186</v>
      </c>
      <c r="E177">
        <v>54573.151666879901</v>
      </c>
      <c r="F177">
        <v>16812.05</v>
      </c>
      <c r="G177">
        <v>-18.1759268308477</v>
      </c>
      <c r="H177">
        <v>-2.62341077011784</v>
      </c>
      <c r="I177">
        <v>-16.518186706517799</v>
      </c>
      <c r="J177">
        <v>-4.0353539060841701</v>
      </c>
      <c r="K177">
        <v>16650.6335967589</v>
      </c>
      <c r="L177">
        <v>16381.3230159904</v>
      </c>
      <c r="M177">
        <v>43.19348298968</v>
      </c>
      <c r="N177">
        <v>0.92352913288768701</v>
      </c>
      <c r="O177">
        <v>14.501205980234401</v>
      </c>
      <c r="P177">
        <v>10.9299893438377</v>
      </c>
      <c r="Q177">
        <v>-2.4908583120930999E-2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295</v>
      </c>
      <c r="E178">
        <v>54211.063023000002</v>
      </c>
      <c r="F178">
        <v>5122.5</v>
      </c>
      <c r="G178">
        <v>-3.7390720111451099</v>
      </c>
      <c r="H178">
        <v>2.50794810107335</v>
      </c>
      <c r="I178">
        <v>-22.229519034678599</v>
      </c>
      <c r="J178">
        <v>-1.11358447927117</v>
      </c>
      <c r="K178">
        <v>4982.0908913366802</v>
      </c>
      <c r="L178">
        <v>4876.92341497087</v>
      </c>
      <c r="M178">
        <v>52.103156761366598</v>
      </c>
      <c r="N178">
        <v>1.1317443841071499</v>
      </c>
      <c r="O178">
        <v>14.6578818936066</v>
      </c>
      <c r="P178">
        <v>26.8589259401428</v>
      </c>
      <c r="Q178">
        <v>6.362678248676E-3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21</v>
      </c>
      <c r="E179">
        <v>53985.1844365</v>
      </c>
      <c r="F179">
        <v>2855</v>
      </c>
      <c r="G179">
        <v>-2.3204767629531</v>
      </c>
      <c r="H179">
        <v>13.147817030288101</v>
      </c>
      <c r="I179">
        <v>-5.4697917607123001</v>
      </c>
      <c r="J179">
        <v>-5.5764726343971102E-2</v>
      </c>
      <c r="K179">
        <v>2629.8877076252402</v>
      </c>
      <c r="L179">
        <v>2464.3092661348501</v>
      </c>
      <c r="M179">
        <v>52.145604717927</v>
      </c>
      <c r="N179">
        <v>1.0474893075023499</v>
      </c>
      <c r="O179">
        <v>7.9141856392294097</v>
      </c>
      <c r="P179">
        <v>37.982697791310201</v>
      </c>
      <c r="Q179">
        <v>-3.8221759895518001E-2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92</v>
      </c>
      <c r="E180">
        <v>53160.7265625</v>
      </c>
      <c r="F180">
        <v>1450.25</v>
      </c>
      <c r="G180">
        <v>110.138831255873</v>
      </c>
      <c r="H180">
        <v>-12.359296660860901</v>
      </c>
      <c r="I180">
        <v>54.940992287813799</v>
      </c>
      <c r="J180">
        <v>0.43257048866700099</v>
      </c>
      <c r="K180">
        <v>1453.34865774388</v>
      </c>
      <c r="L180">
        <v>1074.1629001823901</v>
      </c>
      <c r="M180">
        <v>37.784509328995298</v>
      </c>
      <c r="N180">
        <v>0.57286199804134297</v>
      </c>
      <c r="O180">
        <v>23.7510774004481</v>
      </c>
      <c r="P180">
        <v>222.277777777777</v>
      </c>
      <c r="Q180">
        <v>0.19095247210813701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270</v>
      </c>
      <c r="E181">
        <v>52918.04652086</v>
      </c>
      <c r="F181">
        <v>2001.4</v>
      </c>
      <c r="G181">
        <v>-0.97560390206338299</v>
      </c>
      <c r="H181">
        <v>-2.1317365801724799</v>
      </c>
      <c r="I181">
        <v>-4.2765011202524903</v>
      </c>
      <c r="J181">
        <v>-2.2917798866229901</v>
      </c>
      <c r="K181">
        <v>2010.40399813873</v>
      </c>
      <c r="L181">
        <v>1844.7163745323201</v>
      </c>
      <c r="M181">
        <v>40.593111474377899</v>
      </c>
      <c r="N181">
        <v>1.4227060980366</v>
      </c>
      <c r="O181">
        <v>9.0461676826221407</v>
      </c>
      <c r="P181">
        <v>34.128606373353797</v>
      </c>
      <c r="Q181">
        <v>-1.448395382132E-3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163</v>
      </c>
      <c r="E182">
        <v>52520.007385124998</v>
      </c>
      <c r="F182">
        <v>12392.15</v>
      </c>
      <c r="G182">
        <v>166.00700691374001</v>
      </c>
      <c r="H182">
        <v>-13.921803259749399</v>
      </c>
      <c r="I182">
        <v>101.965394025631</v>
      </c>
      <c r="J182">
        <v>-5.40612698271888</v>
      </c>
      <c r="K182">
        <v>11458.6432739672</v>
      </c>
      <c r="L182">
        <v>8373.3871979677297</v>
      </c>
      <c r="M182">
        <v>59.682603018380803</v>
      </c>
      <c r="N182">
        <v>0.53753421513771105</v>
      </c>
      <c r="O182">
        <v>16.057342753275201</v>
      </c>
      <c r="P182">
        <v>218.081829615749</v>
      </c>
      <c r="Q182">
        <v>0.17256318480421801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354</v>
      </c>
      <c r="E183">
        <v>50845.403572099996</v>
      </c>
      <c r="F183">
        <v>1536.65</v>
      </c>
      <c r="G183">
        <v>65.964515464575499</v>
      </c>
      <c r="H183">
        <v>0.65243411259361705</v>
      </c>
      <c r="I183">
        <v>31.2509006848986</v>
      </c>
      <c r="J183">
        <v>0.54230092944461905</v>
      </c>
      <c r="K183">
        <v>1450.2945657959699</v>
      </c>
      <c r="L183">
        <v>1215.0952988709601</v>
      </c>
      <c r="M183">
        <v>65.376457906399295</v>
      </c>
      <c r="N183">
        <v>0.67734679183746804</v>
      </c>
      <c r="O183">
        <v>1.5195392574756701</v>
      </c>
      <c r="P183">
        <v>96.943287407882096</v>
      </c>
      <c r="Q183">
        <v>1.6478826428244001E-2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21</v>
      </c>
      <c r="E184">
        <v>49941.319139204999</v>
      </c>
      <c r="F184">
        <v>1840.45</v>
      </c>
      <c r="G184">
        <v>41.734629787975599</v>
      </c>
      <c r="H184">
        <v>8.0622348354983693</v>
      </c>
      <c r="I184">
        <v>5.4418011385364302</v>
      </c>
      <c r="J184">
        <v>-1.9288276130265201</v>
      </c>
      <c r="K184">
        <v>1679.0219988005999</v>
      </c>
      <c r="L184">
        <v>1481.2037121197</v>
      </c>
      <c r="M184">
        <v>60.583081317231503</v>
      </c>
      <c r="N184">
        <v>1.0455879805181301</v>
      </c>
      <c r="O184">
        <v>4.7950229563421898</v>
      </c>
      <c r="P184">
        <v>77.307321772639696</v>
      </c>
      <c r="Q184">
        <v>0.19021215615411199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24</v>
      </c>
      <c r="E185">
        <v>49162.3718916</v>
      </c>
      <c r="F185">
        <v>200.75</v>
      </c>
      <c r="G185">
        <v>21.850600273513201</v>
      </c>
      <c r="H185">
        <v>9.5783520175395793</v>
      </c>
      <c r="I185">
        <v>21.4329704754911</v>
      </c>
      <c r="J185">
        <v>-1.1715363440217601</v>
      </c>
      <c r="K185">
        <v>183.18333642262499</v>
      </c>
      <c r="L185">
        <v>161.680621657069</v>
      </c>
      <c r="M185">
        <v>61.583973302239897</v>
      </c>
      <c r="N185">
        <v>1.3721169146907199</v>
      </c>
      <c r="O185">
        <v>2.1917808219178201</v>
      </c>
      <c r="P185">
        <v>53.831417624521002</v>
      </c>
      <c r="Q185">
        <v>9.7185475661354007E-2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377</v>
      </c>
      <c r="E186">
        <v>48112.559591229998</v>
      </c>
      <c r="F186">
        <v>1633.7</v>
      </c>
      <c r="G186">
        <v>29.831625694732601</v>
      </c>
      <c r="H186">
        <v>1.2529986388801999</v>
      </c>
      <c r="I186">
        <v>37.339780097513099</v>
      </c>
      <c r="J186">
        <v>0.59918646350951799</v>
      </c>
      <c r="K186">
        <v>1514.1801449831401</v>
      </c>
      <c r="L186">
        <v>1276.06169631029</v>
      </c>
      <c r="M186">
        <v>53.187688055695602</v>
      </c>
      <c r="N186">
        <v>1.12380987948111</v>
      </c>
      <c r="O186">
        <v>3.7154924404725498</v>
      </c>
      <c r="P186">
        <v>60.6312374022909</v>
      </c>
      <c r="Q186">
        <v>6.4076242380095003E-2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59</v>
      </c>
      <c r="E187">
        <v>47922.350335875002</v>
      </c>
      <c r="F187">
        <v>644.75</v>
      </c>
      <c r="G187">
        <v>-37.399169317034101</v>
      </c>
      <c r="H187">
        <v>-7.5562746362757798</v>
      </c>
      <c r="I187">
        <v>-13.7277207582696</v>
      </c>
      <c r="J187">
        <v>-4.2719273229357801</v>
      </c>
      <c r="K187">
        <v>647.93200100706395</v>
      </c>
      <c r="L187">
        <v>656.76667451652997</v>
      </c>
      <c r="M187">
        <v>46.741174657080798</v>
      </c>
      <c r="N187">
        <v>0.87008206155346002</v>
      </c>
      <c r="O187">
        <v>26.157425358666099</v>
      </c>
      <c r="P187">
        <v>16.443922701824</v>
      </c>
      <c r="Q187">
        <v>-3.944810081834E-2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130</v>
      </c>
      <c r="E188">
        <v>47851.206628300002</v>
      </c>
      <c r="F188">
        <v>54121</v>
      </c>
      <c r="G188">
        <v>-1.5627669464732601</v>
      </c>
      <c r="H188">
        <v>-7.33204309115811</v>
      </c>
      <c r="I188">
        <v>24.559775114899399</v>
      </c>
      <c r="J188">
        <v>-1.93517163816076</v>
      </c>
      <c r="K188">
        <v>53595.9719173513</v>
      </c>
      <c r="L188">
        <v>46016.674464479103</v>
      </c>
      <c r="M188">
        <v>42.441398978392101</v>
      </c>
      <c r="N188">
        <v>0.56455101924419704</v>
      </c>
      <c r="O188">
        <v>10.8516102806673</v>
      </c>
      <c r="P188">
        <v>54.730013694439599</v>
      </c>
      <c r="Q188">
        <v>-1.1888719997204001E-2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59</v>
      </c>
      <c r="E189">
        <v>47692.381697500001</v>
      </c>
      <c r="F189">
        <v>4328.2</v>
      </c>
      <c r="G189">
        <v>38.714361088948898</v>
      </c>
      <c r="H189">
        <v>-10.8100929235877</v>
      </c>
      <c r="I189">
        <v>7.56693775457875</v>
      </c>
      <c r="J189">
        <v>-5.9896687361036598</v>
      </c>
      <c r="K189">
        <v>4468.59093395527</v>
      </c>
      <c r="L189">
        <v>4014.57053569249</v>
      </c>
      <c r="M189">
        <v>41.884866193925497</v>
      </c>
      <c r="N189">
        <v>0.255531579636678</v>
      </c>
      <c r="O189">
        <v>15.4752553024351</v>
      </c>
      <c r="P189">
        <v>73.607155749869605</v>
      </c>
      <c r="Q189">
        <v>3.1707307562788001E-2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46862.276609189998</v>
      </c>
      <c r="F190">
        <v>42014.35</v>
      </c>
      <c r="G190">
        <v>-18.1831701899957</v>
      </c>
      <c r="H190">
        <v>4.9148403446462696</v>
      </c>
      <c r="I190">
        <v>-1.76195489314114</v>
      </c>
      <c r="J190">
        <v>2.7458115896765798</v>
      </c>
      <c r="K190">
        <v>39335.251155945603</v>
      </c>
      <c r="L190">
        <v>37905.783020889503</v>
      </c>
      <c r="M190">
        <v>65.575364462810199</v>
      </c>
      <c r="N190">
        <v>0.91495705754354395</v>
      </c>
      <c r="O190">
        <v>2.07226816551964</v>
      </c>
      <c r="P190">
        <v>27.0465269934578</v>
      </c>
      <c r="Q190">
        <v>-2.0025687153228E-2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32</v>
      </c>
      <c r="E191">
        <v>46814.961127429</v>
      </c>
      <c r="F191">
        <v>66.11</v>
      </c>
      <c r="G191">
        <v>67.698142399171701</v>
      </c>
      <c r="H191">
        <v>-0.52136924767396797</v>
      </c>
      <c r="I191">
        <v>1.8413395535589701</v>
      </c>
      <c r="J191">
        <v>-1.36041306412733</v>
      </c>
      <c r="K191">
        <v>65.732429739145502</v>
      </c>
      <c r="L191">
        <v>57.720042362613597</v>
      </c>
      <c r="M191">
        <v>46.056716104796699</v>
      </c>
      <c r="N191">
        <v>0.86565205313333804</v>
      </c>
      <c r="O191">
        <v>11.1783391317501</v>
      </c>
      <c r="P191">
        <v>102.171253822629</v>
      </c>
      <c r="Q191">
        <v>0.126275969116216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62</v>
      </c>
      <c r="E192">
        <v>46726.419328049997</v>
      </c>
      <c r="F192">
        <v>2758.25</v>
      </c>
      <c r="G192">
        <v>69.573691907231193</v>
      </c>
      <c r="H192">
        <v>-0.67634852122967204</v>
      </c>
      <c r="I192">
        <v>8.5254440590239504</v>
      </c>
      <c r="J192">
        <v>-1.18061763862893</v>
      </c>
      <c r="K192">
        <v>2540.8160016094598</v>
      </c>
      <c r="L192">
        <v>2149.7070123030799</v>
      </c>
      <c r="M192">
        <v>69.509249339336804</v>
      </c>
      <c r="N192">
        <v>1.1870142903719401</v>
      </c>
      <c r="O192">
        <v>2.4200126892050999</v>
      </c>
      <c r="P192">
        <v>99.144435218945105</v>
      </c>
      <c r="Q192">
        <v>3.8449387017044999E-2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75</v>
      </c>
      <c r="E193">
        <v>46719.593161769997</v>
      </c>
      <c r="F193">
        <v>2487.9</v>
      </c>
      <c r="G193">
        <v>-3.0038517377847</v>
      </c>
      <c r="H193">
        <v>-5.3785283124492897</v>
      </c>
      <c r="I193">
        <v>-16.9351809952494</v>
      </c>
      <c r="J193">
        <v>-3.5778093464249499</v>
      </c>
      <c r="K193">
        <v>2604.3819641013802</v>
      </c>
      <c r="L193">
        <v>2424.6544965551998</v>
      </c>
      <c r="M193">
        <v>21.714856657455101</v>
      </c>
      <c r="N193">
        <v>1.0647562170906</v>
      </c>
      <c r="O193">
        <v>14.313276257084199</v>
      </c>
      <c r="P193">
        <v>37.986688851913399</v>
      </c>
      <c r="Q193">
        <v>-4.2748602565091998E-2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37</v>
      </c>
      <c r="E194">
        <v>46119.28</v>
      </c>
      <c r="F194">
        <v>279.85000000000002</v>
      </c>
      <c r="G194">
        <v>95.008154518123902</v>
      </c>
      <c r="H194">
        <v>19.788668473684801</v>
      </c>
      <c r="I194">
        <v>1.4059404731254499</v>
      </c>
      <c r="J194">
        <v>10.7520587770881</v>
      </c>
      <c r="K194">
        <v>258.62969774586901</v>
      </c>
      <c r="L194">
        <v>224.45183759776799</v>
      </c>
      <c r="M194">
        <v>52.777122654903899</v>
      </c>
      <c r="N194">
        <v>2.29005419949379</v>
      </c>
      <c r="O194">
        <v>16.026442737180599</v>
      </c>
      <c r="P194">
        <v>131.090008257638</v>
      </c>
      <c r="Q194">
        <v>4.7049387919879997E-2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124</v>
      </c>
      <c r="E195">
        <v>45274.304205175002</v>
      </c>
      <c r="F195">
        <v>348.35</v>
      </c>
      <c r="G195">
        <v>-42.417204974345502</v>
      </c>
      <c r="H195">
        <v>0.50534359310163501</v>
      </c>
      <c r="I195">
        <v>-15.983704597725801</v>
      </c>
      <c r="J195">
        <v>4.9133025714462502</v>
      </c>
      <c r="K195">
        <v>337.200314162756</v>
      </c>
      <c r="L195">
        <v>354.20470304610802</v>
      </c>
      <c r="M195">
        <v>69.880476665441506</v>
      </c>
      <c r="N195">
        <v>1.7413029404920699</v>
      </c>
      <c r="O195">
        <v>19.549303861059201</v>
      </c>
      <c r="P195">
        <v>21.885934219734001</v>
      </c>
      <c r="Q195">
        <v>-1.1408566933773E-2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173</v>
      </c>
      <c r="E196">
        <v>45240.999015000001</v>
      </c>
      <c r="F196">
        <v>657.2</v>
      </c>
      <c r="G196">
        <v>9.2246911794369595</v>
      </c>
      <c r="H196">
        <v>3.6136518133707001</v>
      </c>
      <c r="I196">
        <v>-1.9314925669009799</v>
      </c>
      <c r="J196">
        <v>2.36886976817186</v>
      </c>
      <c r="K196">
        <v>621.28115282386</v>
      </c>
      <c r="L196">
        <v>555.68427038124298</v>
      </c>
      <c r="M196">
        <v>53.051190862380601</v>
      </c>
      <c r="N196">
        <v>0.97329141335732905</v>
      </c>
      <c r="O196">
        <v>4.5800365185635696</v>
      </c>
      <c r="P196">
        <v>65.520715275154203</v>
      </c>
      <c r="Q196">
        <v>-6.8622869928387994E-2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480</v>
      </c>
      <c r="E197">
        <v>45065.368334999999</v>
      </c>
      <c r="F197">
        <v>4150</v>
      </c>
      <c r="G197">
        <v>35.141852121558102</v>
      </c>
      <c r="H197">
        <v>-2.4708851059472199</v>
      </c>
      <c r="I197">
        <v>28.728573035477499</v>
      </c>
      <c r="J197">
        <v>-0.34262056316506501</v>
      </c>
      <c r="K197">
        <v>3977.6902819685201</v>
      </c>
      <c r="L197">
        <v>3394.8834058462598</v>
      </c>
      <c r="M197">
        <v>57.380944338042603</v>
      </c>
      <c r="N197">
        <v>0.93667129740571298</v>
      </c>
      <c r="O197">
        <v>6.2542168674698697</v>
      </c>
      <c r="P197">
        <v>67.999190365347602</v>
      </c>
      <c r="Q197">
        <v>0.14389890904400901</v>
      </c>
    </row>
    <row r="198" spans="1:17" hidden="1" x14ac:dyDescent="0.3">
      <c r="A198" t="s">
        <v>481</v>
      </c>
      <c r="B198" t="s">
        <v>482</v>
      </c>
      <c r="C198" t="str">
        <f>IFERROR(VLOOKUP(Table1[[#This Row],[Ticker]],[1]!Table2[[Symbol]:[Industry]],2,FALSE),"-")</f>
        <v>-</v>
      </c>
      <c r="D198" t="s">
        <v>32</v>
      </c>
      <c r="E198">
        <v>44916.390784269002</v>
      </c>
      <c r="F198">
        <v>66.27</v>
      </c>
      <c r="G198">
        <v>72.775038217740104</v>
      </c>
      <c r="H198">
        <v>6.99014845905005</v>
      </c>
      <c r="I198">
        <v>6.8855326529536498</v>
      </c>
      <c r="J198">
        <v>0.516500426331158</v>
      </c>
      <c r="K198">
        <v>62.163976957743301</v>
      </c>
      <c r="L198">
        <v>54.994828325780198</v>
      </c>
      <c r="M198">
        <v>57.278349257669099</v>
      </c>
      <c r="N198">
        <v>2.0056204139545599</v>
      </c>
      <c r="O198">
        <v>16.945827674664201</v>
      </c>
      <c r="P198">
        <v>115.86319218241</v>
      </c>
      <c r="Q198">
        <v>0.11384314801481001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485</v>
      </c>
      <c r="E199">
        <v>44294.42421605</v>
      </c>
      <c r="F199">
        <v>39320.15</v>
      </c>
      <c r="G199">
        <v>10.7859310200738</v>
      </c>
      <c r="H199">
        <v>1.5219354512528001</v>
      </c>
      <c r="I199">
        <v>1.0474060561202101</v>
      </c>
      <c r="J199">
        <v>0.18121366552809301</v>
      </c>
      <c r="K199">
        <v>36765.080453813498</v>
      </c>
      <c r="L199">
        <v>32824.524981971103</v>
      </c>
      <c r="M199">
        <v>61.046271061390101</v>
      </c>
      <c r="N199">
        <v>0.61271655942330505</v>
      </c>
      <c r="O199">
        <v>3.9072841787226098</v>
      </c>
      <c r="P199">
        <v>47.664676280606798</v>
      </c>
      <c r="Q199">
        <v>3.4611062182877003E-2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Row],[Ticker]],[1]!Table2[[Symbol]:[Industry]],2,FALSE),"-")</f>
        <v>-</v>
      </c>
      <c r="D200" t="s">
        <v>59</v>
      </c>
      <c r="E200">
        <v>43996.030602799998</v>
      </c>
      <c r="F200">
        <v>176.5</v>
      </c>
      <c r="G200">
        <v>6.36405491802548</v>
      </c>
      <c r="H200">
        <v>-5.9564977129801804</v>
      </c>
      <c r="I200">
        <v>-12.803805397918101</v>
      </c>
      <c r="J200">
        <v>2.4817633363570799</v>
      </c>
      <c r="K200">
        <v>175.72372446348601</v>
      </c>
      <c r="L200">
        <v>159.74568208655199</v>
      </c>
      <c r="M200">
        <v>41.5316206672533</v>
      </c>
      <c r="N200">
        <v>0.97754645700318299</v>
      </c>
      <c r="O200">
        <v>10.056657223796</v>
      </c>
      <c r="P200">
        <v>51.502145922746699</v>
      </c>
      <c r="Q200">
        <v>6.8136346443597007E-2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Row],[Ticker]],[1]!Table2[[Symbol]:[Industry]],2,FALSE),"-")</f>
        <v>-</v>
      </c>
      <c r="D201" t="s">
        <v>490</v>
      </c>
      <c r="E201">
        <v>43583.75</v>
      </c>
      <c r="F201">
        <v>512.75</v>
      </c>
      <c r="G201">
        <v>68.1448412611566</v>
      </c>
      <c r="H201">
        <v>-11.1959535655485</v>
      </c>
      <c r="I201">
        <v>38.154942785686899</v>
      </c>
      <c r="J201">
        <v>-4.6521848979793701</v>
      </c>
      <c r="K201">
        <v>527.78581772939799</v>
      </c>
      <c r="L201">
        <v>410.89754367963201</v>
      </c>
      <c r="M201">
        <v>22.2991647321528</v>
      </c>
      <c r="N201">
        <v>0.76741078303958399</v>
      </c>
      <c r="O201">
        <v>20.984885421745499</v>
      </c>
      <c r="P201">
        <v>112.143152668597</v>
      </c>
      <c r="Q201">
        <v>0.132848927411503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Row],[Ticker]],[1]!Table2[[Symbol]:[Industry]],2,FALSE),"-")</f>
        <v>-</v>
      </c>
      <c r="D202" t="s">
        <v>295</v>
      </c>
      <c r="E202">
        <v>43238.220909800002</v>
      </c>
      <c r="F202">
        <v>6942.95</v>
      </c>
      <c r="G202">
        <v>-30.112530456271099</v>
      </c>
      <c r="H202">
        <v>-4.0509736648723704</v>
      </c>
      <c r="I202">
        <v>-24.405544537569501</v>
      </c>
      <c r="J202">
        <v>-1.34861635746866</v>
      </c>
      <c r="K202">
        <v>7088.7343186232702</v>
      </c>
      <c r="L202">
        <v>7408.1969467465096</v>
      </c>
      <c r="M202">
        <v>45.453534254104497</v>
      </c>
      <c r="N202">
        <v>0.67600464253175396</v>
      </c>
      <c r="O202">
        <v>32.508515832607102</v>
      </c>
      <c r="P202">
        <v>8.2940791115547707</v>
      </c>
      <c r="Q202">
        <v>3.2261486830699002E-2</v>
      </c>
    </row>
    <row r="203" spans="1:17" hidden="1" x14ac:dyDescent="0.3">
      <c r="A203" t="s">
        <v>493</v>
      </c>
      <c r="B203" t="s">
        <v>494</v>
      </c>
      <c r="C203" t="str">
        <f>IFERROR(VLOOKUP(Table1[[#This Row],[Ticker]],[1]!Table2[[Symbol]:[Industry]],2,FALSE),"-")</f>
        <v>-</v>
      </c>
      <c r="D203" t="s">
        <v>163</v>
      </c>
      <c r="E203">
        <v>42613.824820050002</v>
      </c>
      <c r="F203">
        <v>1664.3</v>
      </c>
      <c r="G203">
        <v>535.79677484578099</v>
      </c>
      <c r="H203">
        <v>4.0380458566165798</v>
      </c>
      <c r="I203">
        <v>122.843164953939</v>
      </c>
      <c r="J203">
        <v>10.4546638944348</v>
      </c>
      <c r="K203">
        <v>1480.6873600254301</v>
      </c>
      <c r="L203">
        <v>1015.68550840564</v>
      </c>
      <c r="M203">
        <v>65.962931738619901</v>
      </c>
      <c r="N203">
        <v>1.0117590331916899</v>
      </c>
      <c r="O203">
        <v>5.87033587694527</v>
      </c>
      <c r="P203">
        <v>590.43766853349905</v>
      </c>
      <c r="Q203">
        <v>0.22447968021738199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Row],[Ticker]],[1]!Table2[[Symbol]:[Industry]],2,FALSE),"-")</f>
        <v>-</v>
      </c>
      <c r="D204" t="s">
        <v>257</v>
      </c>
      <c r="E204">
        <v>42597.908703100002</v>
      </c>
      <c r="F204">
        <v>4516.3</v>
      </c>
      <c r="G204">
        <v>7.0197571084079096</v>
      </c>
      <c r="H204">
        <v>5.0852374892094501</v>
      </c>
      <c r="I204">
        <v>-11.6006875254627</v>
      </c>
      <c r="J204">
        <v>5.7626803418621098</v>
      </c>
      <c r="K204">
        <v>4177.8488404511099</v>
      </c>
      <c r="L204">
        <v>3828.8729953746001</v>
      </c>
      <c r="M204">
        <v>59.094992506411202</v>
      </c>
      <c r="N204">
        <v>1.33893371482199</v>
      </c>
      <c r="O204">
        <v>6.1709806700174896</v>
      </c>
      <c r="P204">
        <v>35.787733012627697</v>
      </c>
      <c r="Q204">
        <v>8.6928879413791002E-2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499</v>
      </c>
      <c r="E205">
        <v>42472.572524249998</v>
      </c>
      <c r="F205">
        <v>354.75</v>
      </c>
      <c r="G205">
        <v>11.9395304321019</v>
      </c>
      <c r="H205">
        <v>-0.85176340810445395</v>
      </c>
      <c r="I205">
        <v>16.1420752965393</v>
      </c>
      <c r="J205">
        <v>2.3770034564297702</v>
      </c>
      <c r="K205">
        <v>340.05002344474099</v>
      </c>
      <c r="L205">
        <v>297.97797443095101</v>
      </c>
      <c r="M205">
        <v>49.5982979876946</v>
      </c>
      <c r="N205">
        <v>0.56925884306315</v>
      </c>
      <c r="O205">
        <v>6.2156448202959904</v>
      </c>
      <c r="P205">
        <v>63.103448275862</v>
      </c>
      <c r="Q205">
        <v>-5.2932879763638002E-2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Row],[Ticker]],[1]!Table2[[Symbol]:[Industry]],2,FALSE),"-")</f>
        <v>-</v>
      </c>
      <c r="D206" t="s">
        <v>289</v>
      </c>
      <c r="E206">
        <v>42130.446434489997</v>
      </c>
      <c r="F206">
        <v>3088.9</v>
      </c>
      <c r="G206">
        <v>24.2517354451304</v>
      </c>
      <c r="H206">
        <v>19.110585819730499</v>
      </c>
      <c r="I206">
        <v>21.982794193399801</v>
      </c>
      <c r="J206">
        <v>4.8828301185115102</v>
      </c>
      <c r="K206">
        <v>2669.7189484761798</v>
      </c>
      <c r="L206">
        <v>2384.37592973451</v>
      </c>
      <c r="M206">
        <v>83.737981033720203</v>
      </c>
      <c r="N206">
        <v>0.91562889289484295</v>
      </c>
      <c r="O206">
        <v>2.5931561397261</v>
      </c>
      <c r="P206">
        <v>60.725342768686403</v>
      </c>
      <c r="Q206">
        <v>1.8313653895999999E-2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Row],[Ticker]],[1]!Table2[[Symbol]:[Industry]],2,FALSE),"-")</f>
        <v>-</v>
      </c>
      <c r="D207" t="s">
        <v>377</v>
      </c>
      <c r="E207">
        <v>42067.805239845002</v>
      </c>
      <c r="F207">
        <v>560.45000000000005</v>
      </c>
      <c r="G207">
        <v>-37.1713543527014</v>
      </c>
      <c r="H207">
        <v>-3.18867445735204</v>
      </c>
      <c r="I207">
        <v>-9.5358413848838008</v>
      </c>
      <c r="J207">
        <v>5.3562059455806796</v>
      </c>
      <c r="K207">
        <v>545.19682436026199</v>
      </c>
      <c r="L207">
        <v>548.89880280934403</v>
      </c>
      <c r="M207">
        <v>54.993414731756502</v>
      </c>
      <c r="N207">
        <v>0.58574897791007596</v>
      </c>
      <c r="O207">
        <v>14.0244446426978</v>
      </c>
      <c r="P207">
        <v>25.1563197856185</v>
      </c>
      <c r="Q207">
        <v>-0.13413497792933901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Row],[Ticker]],[1]!Table2[[Symbol]:[Industry]],2,FALSE),"-")</f>
        <v>-</v>
      </c>
      <c r="D208" t="s">
        <v>21</v>
      </c>
      <c r="E208">
        <v>41924.70925747</v>
      </c>
      <c r="F208">
        <v>6286.15</v>
      </c>
      <c r="G208">
        <v>2.9900144586478201</v>
      </c>
      <c r="H208">
        <v>12.529941265870001</v>
      </c>
      <c r="I208">
        <v>-13.3845251192562</v>
      </c>
      <c r="J208">
        <v>-1.5127515972065</v>
      </c>
      <c r="K208">
        <v>5728.0722231458603</v>
      </c>
      <c r="L208">
        <v>5512.0568206861699</v>
      </c>
      <c r="M208">
        <v>70.279126805695398</v>
      </c>
      <c r="N208">
        <v>0.79989699553582005</v>
      </c>
      <c r="O208">
        <v>8.9291537745679097</v>
      </c>
      <c r="P208">
        <v>46.624292961688703</v>
      </c>
      <c r="Q208">
        <v>2.0391935835119999E-3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508</v>
      </c>
      <c r="E209">
        <v>41670.022564999999</v>
      </c>
      <c r="F209">
        <v>757.55</v>
      </c>
      <c r="G209">
        <v>54.489023344851397</v>
      </c>
      <c r="H209">
        <v>-8.0566335522438202</v>
      </c>
      <c r="I209">
        <v>5.0417228559081897</v>
      </c>
      <c r="J209">
        <v>-4.0187032350954297</v>
      </c>
      <c r="K209">
        <v>743.70240638258201</v>
      </c>
      <c r="L209">
        <v>629.34640651363497</v>
      </c>
      <c r="M209">
        <v>38.564460817748497</v>
      </c>
      <c r="N209">
        <v>0.91184736281124701</v>
      </c>
      <c r="O209">
        <v>9.1347105801597301</v>
      </c>
      <c r="P209">
        <v>94.243589743589695</v>
      </c>
      <c r="Q209">
        <v>6.0283634618671998E-2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Row],[Ticker]],[1]!Table2[[Symbol]:[Industry]],2,FALSE),"-")</f>
        <v>-</v>
      </c>
      <c r="D210" t="s">
        <v>262</v>
      </c>
      <c r="E210">
        <v>41585.835547100003</v>
      </c>
      <c r="F210">
        <v>658.25</v>
      </c>
      <c r="G210">
        <v>81.498028883344602</v>
      </c>
      <c r="H210">
        <v>-4.9454123720654302</v>
      </c>
      <c r="I210">
        <v>14.4844193223273</v>
      </c>
      <c r="J210">
        <v>-0.43320889796210599</v>
      </c>
      <c r="K210">
        <v>631.88329191750495</v>
      </c>
      <c r="L210">
        <v>526.96686116255705</v>
      </c>
      <c r="M210">
        <v>59.830356403969098</v>
      </c>
      <c r="N210">
        <v>1.35406751883722</v>
      </c>
      <c r="O210">
        <v>4.2005317128750397</v>
      </c>
      <c r="P210">
        <v>115.079235419049</v>
      </c>
      <c r="Q210">
        <v>3.4886158247631999E-2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Row],[Ticker]],[1]!Table2[[Symbol]:[Industry]],2,FALSE),"-")</f>
        <v>-</v>
      </c>
      <c r="D211" t="s">
        <v>413</v>
      </c>
      <c r="E211">
        <v>40964.013269219999</v>
      </c>
      <c r="F211">
        <v>1476.05</v>
      </c>
      <c r="G211">
        <v>-33.743002568407903</v>
      </c>
      <c r="H211">
        <v>-8.88672064906069</v>
      </c>
      <c r="I211">
        <v>-16.360072513475099</v>
      </c>
      <c r="J211">
        <v>-1.7523306107138601</v>
      </c>
      <c r="K211">
        <v>1542.9728529132201</v>
      </c>
      <c r="L211">
        <v>1528.7342175767999</v>
      </c>
      <c r="M211">
        <v>39.086771840584497</v>
      </c>
      <c r="N211">
        <v>0.66829309708363605</v>
      </c>
      <c r="O211">
        <v>21.947088513261701</v>
      </c>
      <c r="P211">
        <v>13.1072796934865</v>
      </c>
      <c r="Q211">
        <v>3.8507420794979999E-2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349</v>
      </c>
      <c r="E212">
        <v>40657.810485634996</v>
      </c>
      <c r="F212">
        <v>777.95</v>
      </c>
      <c r="G212">
        <v>-6.6148685371360303</v>
      </c>
      <c r="H212">
        <v>-5.5643279770163403</v>
      </c>
      <c r="I212">
        <v>24.0340704301207</v>
      </c>
      <c r="J212">
        <v>1.0877784141703899</v>
      </c>
      <c r="K212">
        <v>721.82031267940397</v>
      </c>
      <c r="L212">
        <v>633.23914954847203</v>
      </c>
      <c r="M212">
        <v>69.435464147702504</v>
      </c>
      <c r="N212">
        <v>1.4170441043583699</v>
      </c>
      <c r="O212">
        <v>2.7058294234847802</v>
      </c>
      <c r="P212">
        <v>58.119918699186996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62</v>
      </c>
      <c r="E213">
        <v>40570.191188119999</v>
      </c>
      <c r="F213">
        <v>1437.7</v>
      </c>
      <c r="G213">
        <v>55.659909343960301</v>
      </c>
      <c r="H213">
        <v>14.948284643462401</v>
      </c>
      <c r="I213">
        <v>46.177474993636203</v>
      </c>
      <c r="J213">
        <v>1.1948541887739299</v>
      </c>
      <c r="K213">
        <v>1291.53210020437</v>
      </c>
      <c r="L213">
        <v>1032.30863714677</v>
      </c>
      <c r="M213">
        <v>61.3542185481868</v>
      </c>
      <c r="N213">
        <v>0.84758224917155001</v>
      </c>
      <c r="O213">
        <v>2.90046602211866</v>
      </c>
      <c r="P213">
        <v>99.099847666528106</v>
      </c>
      <c r="Q213">
        <v>9.4513345319481995E-2</v>
      </c>
    </row>
    <row r="214" spans="1:17" hidden="1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21</v>
      </c>
      <c r="E214">
        <v>40380.245476199998</v>
      </c>
      <c r="F214">
        <v>995.4</v>
      </c>
      <c r="G214">
        <v>-50.931914497920602</v>
      </c>
      <c r="H214">
        <v>-5.7662649585468602</v>
      </c>
      <c r="I214">
        <v>-24.656675091582699</v>
      </c>
      <c r="J214">
        <v>-1.95519319034487</v>
      </c>
      <c r="K214">
        <v>1021.06180807654</v>
      </c>
      <c r="M214">
        <v>35.225656273400404</v>
      </c>
      <c r="N214">
        <v>0.63011714529696705</v>
      </c>
      <c r="O214">
        <v>40.646976090014</v>
      </c>
      <c r="P214">
        <v>1.3387630440315501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521</v>
      </c>
      <c r="E215">
        <v>39956.763432234999</v>
      </c>
      <c r="F215">
        <v>1099.1500000000001</v>
      </c>
      <c r="G215">
        <v>85.304810049351303</v>
      </c>
      <c r="H215">
        <v>10.6503002025181</v>
      </c>
      <c r="I215">
        <v>62.728850625303899</v>
      </c>
      <c r="J215">
        <v>9.7694557451369093</v>
      </c>
      <c r="K215">
        <v>926.33003795299101</v>
      </c>
      <c r="L215">
        <v>749.55609388798496</v>
      </c>
      <c r="M215">
        <v>68.308490572011706</v>
      </c>
      <c r="N215">
        <v>1.3072722426713299</v>
      </c>
      <c r="O215">
        <v>10.539962698448701</v>
      </c>
      <c r="P215">
        <v>131.4</v>
      </c>
      <c r="Q215">
        <v>0.117616561034159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Row],[Ticker]],[1]!Table2[[Symbol]:[Industry]],2,FALSE),"-")</f>
        <v>-</v>
      </c>
      <c r="D216" t="s">
        <v>524</v>
      </c>
      <c r="E216">
        <v>39492.7737792599</v>
      </c>
      <c r="F216">
        <v>600.65</v>
      </c>
      <c r="G216">
        <v>-4.2613864368324403</v>
      </c>
      <c r="H216">
        <v>2.58547784186245</v>
      </c>
      <c r="I216">
        <v>4.4040847356844397</v>
      </c>
      <c r="J216">
        <v>0.956187048024984</v>
      </c>
      <c r="K216">
        <v>550.98152012571802</v>
      </c>
      <c r="L216">
        <v>515.12251600804495</v>
      </c>
      <c r="M216">
        <v>66.784085769654098</v>
      </c>
      <c r="N216">
        <v>0.62514313567107704</v>
      </c>
      <c r="O216">
        <v>0.85740447848163803</v>
      </c>
      <c r="P216">
        <v>42.655266595416201</v>
      </c>
      <c r="Q216">
        <v>-8.5492926556392998E-2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Row],[Ticker]],[1]!Table2[[Symbol]:[Industry]],2,FALSE),"-")</f>
        <v>-</v>
      </c>
      <c r="D217" t="s">
        <v>201</v>
      </c>
      <c r="E217">
        <v>39443.206776909901</v>
      </c>
      <c r="F217">
        <v>672.55</v>
      </c>
      <c r="G217">
        <v>-8.1379727893425606</v>
      </c>
      <c r="H217">
        <v>1.8948649597532901</v>
      </c>
      <c r="I217">
        <v>-8.3899415876480408</v>
      </c>
      <c r="J217">
        <v>-5.0817886067661</v>
      </c>
      <c r="K217">
        <v>670.49029437460695</v>
      </c>
      <c r="L217">
        <v>628.73261719866503</v>
      </c>
      <c r="M217">
        <v>35.488216533739099</v>
      </c>
      <c r="N217">
        <v>0.80223794709705798</v>
      </c>
      <c r="O217">
        <v>13.6718459594082</v>
      </c>
      <c r="P217">
        <v>37.789387420610502</v>
      </c>
      <c r="Q217">
        <v>3.5315574221305997E-2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Row],[Ticker]],[1]!Table2[[Symbol]:[Industry]],2,FALSE),"-")</f>
        <v>-</v>
      </c>
      <c r="D218" t="s">
        <v>46</v>
      </c>
      <c r="E218">
        <v>39422.591999999997</v>
      </c>
      <c r="F218">
        <v>65.28</v>
      </c>
      <c r="G218">
        <v>131.28068134360299</v>
      </c>
      <c r="H218">
        <v>-1.41400434600859</v>
      </c>
      <c r="I218">
        <v>-14.9946516788435</v>
      </c>
      <c r="J218">
        <v>-3.0028853216283302</v>
      </c>
      <c r="K218">
        <v>66.944933964499</v>
      </c>
      <c r="L218">
        <v>57.361118480374301</v>
      </c>
      <c r="M218">
        <v>35.405293844917303</v>
      </c>
      <c r="N218">
        <v>0.55612888389448201</v>
      </c>
      <c r="O218">
        <v>19.715073529411701</v>
      </c>
      <c r="P218">
        <v>161.64328657314601</v>
      </c>
      <c r="Q218">
        <v>0.124176280018004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155</v>
      </c>
      <c r="E219">
        <v>39408.212427779901</v>
      </c>
      <c r="F219">
        <v>284.2</v>
      </c>
      <c r="G219">
        <v>114.206520824725</v>
      </c>
      <c r="H219">
        <v>16.200418017760501</v>
      </c>
      <c r="I219">
        <v>-6.2151248159854502</v>
      </c>
      <c r="J219">
        <v>1.70512608822601</v>
      </c>
      <c r="K219">
        <v>259.23153003808801</v>
      </c>
      <c r="L219">
        <v>218.56450568276401</v>
      </c>
      <c r="M219">
        <v>54.276118765284203</v>
      </c>
      <c r="N219">
        <v>0.96927272336561898</v>
      </c>
      <c r="O219">
        <v>9.7114707952146304</v>
      </c>
      <c r="P219">
        <v>147.88486698648001</v>
      </c>
      <c r="Q219">
        <v>0.15907683864712399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533</v>
      </c>
      <c r="E220">
        <v>39108.383193250003</v>
      </c>
      <c r="F220">
        <v>4333.75</v>
      </c>
      <c r="G220">
        <v>64.141631288550002</v>
      </c>
      <c r="H220">
        <v>-6.8871760683386096</v>
      </c>
      <c r="I220">
        <v>21.935796850628702</v>
      </c>
      <c r="J220">
        <v>1.45535612587126</v>
      </c>
      <c r="K220">
        <v>4302.4957639409004</v>
      </c>
      <c r="L220">
        <v>3615.94605632409</v>
      </c>
      <c r="M220">
        <v>50.543863714668902</v>
      </c>
      <c r="N220">
        <v>1.14691506405042</v>
      </c>
      <c r="O220">
        <v>16.2895875396596</v>
      </c>
      <c r="P220">
        <v>94.950517318938296</v>
      </c>
      <c r="Q220">
        <v>0.2269046595284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Row],[Ticker]],[1]!Table2[[Symbol]:[Industry]],2,FALSE),"-")</f>
        <v>-</v>
      </c>
      <c r="D221" t="s">
        <v>424</v>
      </c>
      <c r="E221">
        <v>39010.829608079999</v>
      </c>
      <c r="F221">
        <v>653.4</v>
      </c>
      <c r="G221">
        <v>188.31934914840099</v>
      </c>
      <c r="H221">
        <v>2.9507494240073102</v>
      </c>
      <c r="I221">
        <v>29.246406610927298</v>
      </c>
      <c r="J221">
        <v>13.157973395488501</v>
      </c>
      <c r="K221">
        <v>579.726948496305</v>
      </c>
      <c r="L221">
        <v>464.07001132675299</v>
      </c>
      <c r="M221">
        <v>82.101076102055202</v>
      </c>
      <c r="N221">
        <v>1.14431759815972</v>
      </c>
      <c r="O221">
        <v>10.498928680746801</v>
      </c>
      <c r="P221">
        <v>227.74468618722099</v>
      </c>
      <c r="Q221">
        <v>0.10803228761266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18</v>
      </c>
      <c r="E222">
        <v>38776.247941125002</v>
      </c>
      <c r="F222">
        <v>221.25</v>
      </c>
      <c r="G222">
        <v>137.593883491307</v>
      </c>
      <c r="H222">
        <v>-0.93077392358944899</v>
      </c>
      <c r="I222">
        <v>8.5743586017942306</v>
      </c>
      <c r="J222">
        <v>-9.1367670042657306E-2</v>
      </c>
      <c r="K222">
        <v>219.38470167544801</v>
      </c>
      <c r="L222">
        <v>187.73667675957799</v>
      </c>
      <c r="M222">
        <v>51.728164227222798</v>
      </c>
      <c r="N222">
        <v>1.00482548444332</v>
      </c>
      <c r="O222">
        <v>30.734463276836099</v>
      </c>
      <c r="P222">
        <v>172.81134401972801</v>
      </c>
      <c r="Q222">
        <v>0.13357547968064601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-</v>
      </c>
      <c r="D223" t="s">
        <v>292</v>
      </c>
      <c r="E223">
        <v>38129.161264740003</v>
      </c>
      <c r="F223">
        <v>505.05</v>
      </c>
      <c r="G223">
        <v>19.309597507530899</v>
      </c>
      <c r="H223">
        <v>1.31470039085037</v>
      </c>
      <c r="I223">
        <v>3.0213907353870399</v>
      </c>
      <c r="J223">
        <v>1.6462833242678701</v>
      </c>
      <c r="K223">
        <v>476.17897111408797</v>
      </c>
      <c r="L223">
        <v>426.14373508619002</v>
      </c>
      <c r="M223">
        <v>63.6262945091555</v>
      </c>
      <c r="N223">
        <v>1.08979061007851</v>
      </c>
      <c r="O223">
        <v>5.3856053856053698</v>
      </c>
      <c r="P223">
        <v>63.711507293354899</v>
      </c>
      <c r="Q223">
        <v>6.7141568873685997E-2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37</v>
      </c>
      <c r="E224">
        <v>38067.884815154997</v>
      </c>
      <c r="F224">
        <v>1103.05</v>
      </c>
      <c r="G224">
        <v>9.3939606832888707</v>
      </c>
      <c r="H224">
        <v>10.9948158248275</v>
      </c>
      <c r="I224">
        <v>7.2287118058247302</v>
      </c>
      <c r="J224">
        <v>9.6643636339819303E-2</v>
      </c>
      <c r="K224">
        <v>1021.1568406474501</v>
      </c>
      <c r="L224">
        <v>961.78122265894297</v>
      </c>
      <c r="M224">
        <v>67.157193866589594</v>
      </c>
      <c r="N224">
        <v>0.71810552041840803</v>
      </c>
      <c r="O224">
        <v>2.6698699061692599</v>
      </c>
      <c r="P224">
        <v>44.567496723460003</v>
      </c>
      <c r="Q224">
        <v>-5.2902547040292E-2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173</v>
      </c>
      <c r="E225">
        <v>37915.543332000001</v>
      </c>
      <c r="F225">
        <v>541.65</v>
      </c>
      <c r="G225">
        <v>-9.0442074742847698</v>
      </c>
      <c r="H225">
        <v>4.4413522146615998</v>
      </c>
      <c r="I225">
        <v>8.0413150533061604</v>
      </c>
      <c r="J225">
        <v>-1.8358671724759501</v>
      </c>
      <c r="K225">
        <v>505.98383205757199</v>
      </c>
      <c r="L225">
        <v>462.65002093683</v>
      </c>
      <c r="M225">
        <v>53.617808891051702</v>
      </c>
      <c r="N225">
        <v>0.53892807536579002</v>
      </c>
      <c r="O225">
        <v>3.2770239084279398</v>
      </c>
      <c r="P225">
        <v>44.170881022092097</v>
      </c>
      <c r="Q225">
        <v>-4.7181185278441E-2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59</v>
      </c>
      <c r="E226">
        <v>37828.796364540001</v>
      </c>
      <c r="F226">
        <v>306.45</v>
      </c>
      <c r="G226">
        <v>-23.160137333204499</v>
      </c>
      <c r="H226">
        <v>-3.34883944030604</v>
      </c>
      <c r="I226">
        <v>-7.5747866967836197</v>
      </c>
      <c r="J226">
        <v>0.46160813794627198</v>
      </c>
      <c r="K226">
        <v>293.24866144604999</v>
      </c>
      <c r="L226">
        <v>282.76511513774398</v>
      </c>
      <c r="M226">
        <v>64.187604580607697</v>
      </c>
      <c r="N226">
        <v>0.76912359360842297</v>
      </c>
      <c r="O226">
        <v>3.23054331864904</v>
      </c>
      <c r="P226">
        <v>29.1131240783652</v>
      </c>
      <c r="Q226">
        <v>6.5016726888815005E-2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548</v>
      </c>
      <c r="E227">
        <v>37288.582499999997</v>
      </c>
      <c r="F227">
        <v>3394.5</v>
      </c>
      <c r="G227">
        <v>-4.8053948731981997</v>
      </c>
      <c r="H227">
        <v>1.9289593191602299</v>
      </c>
      <c r="I227">
        <v>-22.290255037915902</v>
      </c>
      <c r="J227">
        <v>4.3405782915131397</v>
      </c>
      <c r="K227">
        <v>3261.55362609143</v>
      </c>
      <c r="L227">
        <v>3255.94291499258</v>
      </c>
      <c r="M227">
        <v>71.889348390113895</v>
      </c>
      <c r="N227">
        <v>0.73496006306014305</v>
      </c>
      <c r="O227">
        <v>15.4809250257769</v>
      </c>
      <c r="P227">
        <v>37.096122778675202</v>
      </c>
      <c r="Q227">
        <v>5.9510906464825E-2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551</v>
      </c>
      <c r="E228">
        <v>36787.089866100003</v>
      </c>
      <c r="F228">
        <v>1352.75</v>
      </c>
      <c r="G228">
        <v>3.1729323151381599</v>
      </c>
      <c r="H228">
        <v>6.7819037920487597</v>
      </c>
      <c r="I228">
        <v>10.859386755839999</v>
      </c>
      <c r="J228">
        <v>0.65575800235705095</v>
      </c>
      <c r="K228">
        <v>1251.31221080302</v>
      </c>
      <c r="L228">
        <v>1161.4389647579401</v>
      </c>
      <c r="M228">
        <v>66.228025104074803</v>
      </c>
      <c r="N228">
        <v>0.52885062478817002</v>
      </c>
      <c r="O228">
        <v>6.5385326187396</v>
      </c>
      <c r="P228">
        <v>37.677471884382399</v>
      </c>
      <c r="Q228">
        <v>0.126623837008637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201</v>
      </c>
      <c r="E229">
        <v>36139.098908159998</v>
      </c>
      <c r="F229">
        <v>2569.1999999999998</v>
      </c>
      <c r="G229">
        <v>23.348977028335199</v>
      </c>
      <c r="H229">
        <v>-7.4487932876217497</v>
      </c>
      <c r="I229">
        <v>4.1793004474672202</v>
      </c>
      <c r="J229">
        <v>-0.72196187499261399</v>
      </c>
      <c r="K229">
        <v>2491.4378783703</v>
      </c>
      <c r="L229">
        <v>2087.7637185769399</v>
      </c>
      <c r="M229">
        <v>44.224203142458201</v>
      </c>
      <c r="N229">
        <v>0.71362726248311403</v>
      </c>
      <c r="O229">
        <v>19.153822201463498</v>
      </c>
      <c r="P229">
        <v>66.825752410635999</v>
      </c>
      <c r="Q229">
        <v>1.3417695756701001E-2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354</v>
      </c>
      <c r="E230">
        <v>36111.097142500003</v>
      </c>
      <c r="F230">
        <v>1756.25</v>
      </c>
      <c r="G230">
        <v>97.225594379772701</v>
      </c>
      <c r="H230">
        <v>3.4030259993790701</v>
      </c>
      <c r="I230">
        <v>32.954364403419198</v>
      </c>
      <c r="J230">
        <v>2.5292231657292299</v>
      </c>
      <c r="K230">
        <v>1637.2047733572399</v>
      </c>
      <c r="L230">
        <v>1333.1217134210799</v>
      </c>
      <c r="M230">
        <v>62.673973300293099</v>
      </c>
      <c r="N230">
        <v>0.57808444398054104</v>
      </c>
      <c r="O230">
        <v>8.0597864768683305</v>
      </c>
      <c r="P230">
        <v>150.285022089211</v>
      </c>
      <c r="Q230">
        <v>0.167077012530015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186</v>
      </c>
      <c r="E231">
        <v>35971.964999999997</v>
      </c>
      <c r="F231">
        <v>824.1</v>
      </c>
      <c r="G231">
        <v>51.5371173617906</v>
      </c>
      <c r="H231">
        <v>14.364822132219899</v>
      </c>
      <c r="I231">
        <v>50.011642442391697</v>
      </c>
      <c r="J231">
        <v>1.8976047830098</v>
      </c>
      <c r="K231">
        <v>714.24048382554997</v>
      </c>
      <c r="L231">
        <v>574.60331642717404</v>
      </c>
      <c r="M231">
        <v>79.997338374057307</v>
      </c>
      <c r="N231">
        <v>0.81872454950840801</v>
      </c>
      <c r="O231">
        <v>3.0821502244873198</v>
      </c>
      <c r="P231">
        <v>97.578518340925399</v>
      </c>
      <c r="Q231">
        <v>1.1135899664234001E-2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560</v>
      </c>
      <c r="E232">
        <v>35783.356092675</v>
      </c>
      <c r="F232">
        <v>2643.25</v>
      </c>
      <c r="G232">
        <v>187.182144075851</v>
      </c>
      <c r="H232">
        <v>-5.1556708624869296</v>
      </c>
      <c r="I232">
        <v>-9.2634090951637198</v>
      </c>
      <c r="J232">
        <v>5.19838859447826</v>
      </c>
      <c r="K232">
        <v>2501.6093411260599</v>
      </c>
      <c r="L232">
        <v>2258.98044049483</v>
      </c>
      <c r="M232">
        <v>75.191570402391903</v>
      </c>
      <c r="N232">
        <v>1.2743499375879199</v>
      </c>
      <c r="O232">
        <v>23.510829471294699</v>
      </c>
      <c r="P232">
        <v>228.76243781094499</v>
      </c>
      <c r="Q232">
        <v>0.17030411373453699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183</v>
      </c>
      <c r="E233">
        <v>35404.750957999</v>
      </c>
      <c r="F233">
        <v>192.77</v>
      </c>
      <c r="G233">
        <v>74.899225342809501</v>
      </c>
      <c r="H233">
        <v>-8.2225143015136296E-2</v>
      </c>
      <c r="I233">
        <v>15.820316113233099</v>
      </c>
      <c r="J233">
        <v>3.3157241335932199</v>
      </c>
      <c r="K233">
        <v>189.18006137290701</v>
      </c>
      <c r="L233">
        <v>158.16446516989501</v>
      </c>
      <c r="M233">
        <v>53.0058689142517</v>
      </c>
      <c r="N233">
        <v>0.76626193575794299</v>
      </c>
      <c r="O233">
        <v>8.4193598588992096</v>
      </c>
      <c r="P233">
        <v>123.631090487238</v>
      </c>
      <c r="Q233">
        <v>6.6047200441358006E-2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231</v>
      </c>
      <c r="E234">
        <v>35377.440069949997</v>
      </c>
      <c r="F234">
        <v>8807.2999999999993</v>
      </c>
      <c r="G234">
        <v>110.525786898693</v>
      </c>
      <c r="H234">
        <v>5.37939010692424</v>
      </c>
      <c r="I234">
        <v>24.484005775693799</v>
      </c>
      <c r="J234">
        <v>13.3245543530614</v>
      </c>
      <c r="K234">
        <v>8308.2797031571408</v>
      </c>
      <c r="L234">
        <v>6824.5728422994698</v>
      </c>
      <c r="M234">
        <v>56.0444953706197</v>
      </c>
      <c r="N234">
        <v>1.78444614572286</v>
      </c>
      <c r="O234">
        <v>9.6806058610470807</v>
      </c>
      <c r="P234">
        <v>148.432365344202</v>
      </c>
      <c r="Q234">
        <v>0.26619428746217799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37</v>
      </c>
      <c r="E235">
        <v>35259.522101499999</v>
      </c>
      <c r="F235">
        <v>602.20000000000005</v>
      </c>
      <c r="G235">
        <v>-32.942411018456902</v>
      </c>
      <c r="H235">
        <v>4.8560739417270602</v>
      </c>
      <c r="I235">
        <v>-12.1193850718526</v>
      </c>
      <c r="J235">
        <v>-2.5604413302378402</v>
      </c>
      <c r="K235">
        <v>570.11775066909797</v>
      </c>
      <c r="L235">
        <v>564.03490060013905</v>
      </c>
      <c r="M235">
        <v>55.1767272459305</v>
      </c>
      <c r="N235">
        <v>0.90839542267675499</v>
      </c>
      <c r="O235">
        <v>12.089006974427001</v>
      </c>
      <c r="P235">
        <v>32.409850483729102</v>
      </c>
      <c r="Q235">
        <v>-8.9405060622348001E-2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569</v>
      </c>
      <c r="E236">
        <v>35077.472026199997</v>
      </c>
      <c r="F236">
        <v>890.1</v>
      </c>
      <c r="G236">
        <v>40.067310756169697</v>
      </c>
      <c r="H236">
        <v>15.3729051836977</v>
      </c>
      <c r="I236">
        <v>20.673867807434402</v>
      </c>
      <c r="J236">
        <v>9.3191946742536995</v>
      </c>
      <c r="K236">
        <v>772.32053577413603</v>
      </c>
      <c r="L236">
        <v>676.144433094845</v>
      </c>
      <c r="M236">
        <v>77.965143303066498</v>
      </c>
      <c r="N236">
        <v>0.63990247606887696</v>
      </c>
      <c r="O236">
        <v>2.00539265251096</v>
      </c>
      <c r="P236">
        <v>71.486369328581006</v>
      </c>
      <c r="Q236">
        <v>3.2797633713894998E-2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384</v>
      </c>
      <c r="E237">
        <v>35032.168181360001</v>
      </c>
      <c r="F237">
        <v>551.6</v>
      </c>
      <c r="G237">
        <v>2.36170554239279</v>
      </c>
      <c r="H237">
        <v>-1.57548897319882</v>
      </c>
      <c r="I237">
        <v>-11.965596420299599</v>
      </c>
      <c r="J237">
        <v>1.15999069415419</v>
      </c>
      <c r="K237">
        <v>519.12372884144804</v>
      </c>
      <c r="L237">
        <v>476.38389981578098</v>
      </c>
      <c r="M237">
        <v>59.543336608706603</v>
      </c>
      <c r="N237">
        <v>1.0231566166469701</v>
      </c>
      <c r="O237">
        <v>2.9822335025380502</v>
      </c>
      <c r="P237">
        <v>51.123287671232802</v>
      </c>
      <c r="Q237">
        <v>0.111819349061259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62</v>
      </c>
      <c r="E238">
        <v>34987.499654895</v>
      </c>
      <c r="F238">
        <v>2123.65</v>
      </c>
      <c r="G238">
        <v>36.163532360004197</v>
      </c>
      <c r="H238">
        <v>11.809055486029999</v>
      </c>
      <c r="I238">
        <v>-8.2215476003236798</v>
      </c>
      <c r="J238">
        <v>3.0281124136437301</v>
      </c>
      <c r="K238">
        <v>1925.60337000201</v>
      </c>
      <c r="L238">
        <v>1807.2034167080999</v>
      </c>
      <c r="M238">
        <v>73.069352931471997</v>
      </c>
      <c r="N238">
        <v>0.78106895222481798</v>
      </c>
      <c r="O238">
        <v>3.3126927695241699</v>
      </c>
      <c r="P238">
        <v>67.791253506103502</v>
      </c>
      <c r="Q238">
        <v>-0.106609891420036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62</v>
      </c>
      <c r="E239">
        <v>34881.70364575</v>
      </c>
      <c r="F239">
        <v>2792.5</v>
      </c>
      <c r="G239">
        <v>38.929891679821999</v>
      </c>
      <c r="H239">
        <v>13.934804701138001</v>
      </c>
      <c r="I239">
        <v>12.751773261406999</v>
      </c>
      <c r="J239">
        <v>10.9161631818559</v>
      </c>
      <c r="K239">
        <v>2349.94516888713</v>
      </c>
      <c r="L239">
        <v>2135.5577870192901</v>
      </c>
      <c r="M239">
        <v>94.124826087206799</v>
      </c>
      <c r="N239">
        <v>1.25225388098429</v>
      </c>
      <c r="O239">
        <v>0.80572963294538402</v>
      </c>
      <c r="P239">
        <v>69.237295839520002</v>
      </c>
      <c r="Q239">
        <v>4.6112202043483999E-2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24</v>
      </c>
      <c r="E240">
        <v>34428.043481699002</v>
      </c>
      <c r="F240">
        <v>213.71</v>
      </c>
      <c r="G240">
        <v>-32.9282842909072</v>
      </c>
      <c r="H240">
        <v>2.8452824039006801</v>
      </c>
      <c r="I240">
        <v>-20.562529831155199</v>
      </c>
      <c r="J240">
        <v>13.5311004137086</v>
      </c>
      <c r="K240">
        <v>198.83877819071</v>
      </c>
      <c r="L240">
        <v>206.44668115569999</v>
      </c>
      <c r="M240">
        <v>62.678055635638799</v>
      </c>
      <c r="N240">
        <v>1.62384806106437</v>
      </c>
      <c r="O240">
        <v>23.1107575686678</v>
      </c>
      <c r="P240">
        <v>26.3434821164646</v>
      </c>
      <c r="Q240">
        <v>-8.4469100612188999E-2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75</v>
      </c>
      <c r="E241">
        <v>34166.475227179901</v>
      </c>
      <c r="F241">
        <v>4421.8</v>
      </c>
      <c r="G241">
        <v>9.0053503515040205</v>
      </c>
      <c r="H241">
        <v>-2.7720159249159901</v>
      </c>
      <c r="I241">
        <v>-14.9330432229794</v>
      </c>
      <c r="J241">
        <v>-2.3643289877435198</v>
      </c>
      <c r="K241">
        <v>4290.4662064773302</v>
      </c>
      <c r="L241">
        <v>3991.2949480789398</v>
      </c>
      <c r="M241">
        <v>52.617825844890604</v>
      </c>
      <c r="N241">
        <v>0.89365147590917804</v>
      </c>
      <c r="O241">
        <v>4.0289022569994097</v>
      </c>
      <c r="P241">
        <v>45.921953634188597</v>
      </c>
      <c r="Q241">
        <v>-1.2525521534649999E-3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138</v>
      </c>
      <c r="E242">
        <v>34086.850686134901</v>
      </c>
      <c r="F242">
        <v>337.35</v>
      </c>
      <c r="G242">
        <v>25.490720441218901</v>
      </c>
      <c r="H242">
        <v>5.7709990369276403</v>
      </c>
      <c r="I242">
        <v>24.187304531876801</v>
      </c>
      <c r="J242">
        <v>5.00630599266165</v>
      </c>
      <c r="K242">
        <v>312.56214121310097</v>
      </c>
      <c r="L242">
        <v>267.39283503137898</v>
      </c>
      <c r="M242">
        <v>61.762496247530201</v>
      </c>
      <c r="N242">
        <v>0.80144556973173198</v>
      </c>
      <c r="O242">
        <v>3.4237438861716099</v>
      </c>
      <c r="P242">
        <v>74.838040943249496</v>
      </c>
      <c r="Q242">
        <v>3.0029095727413999E-2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75</v>
      </c>
      <c r="E243">
        <v>34007.073828424996</v>
      </c>
      <c r="F243">
        <v>1813.25</v>
      </c>
      <c r="G243">
        <v>-35.478186074637698</v>
      </c>
      <c r="H243">
        <v>-1.8688784613760301</v>
      </c>
      <c r="I243">
        <v>-35.756590525371401</v>
      </c>
      <c r="J243">
        <v>2.8209404440282699</v>
      </c>
      <c r="K243">
        <v>1844.86917612158</v>
      </c>
      <c r="L243">
        <v>1955.0286647943201</v>
      </c>
      <c r="M243">
        <v>43.685668740001503</v>
      </c>
      <c r="N243">
        <v>1.3542972426190001</v>
      </c>
      <c r="O243">
        <v>34.052116365641702</v>
      </c>
      <c r="P243">
        <v>9.8007750999152101</v>
      </c>
      <c r="Q243">
        <v>-5.2155165935280003E-2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204</v>
      </c>
      <c r="E244">
        <v>33206.977596999997</v>
      </c>
      <c r="F244">
        <v>828.5</v>
      </c>
      <c r="G244">
        <v>-23.970597180018999</v>
      </c>
      <c r="H244">
        <v>10.0922120089899</v>
      </c>
      <c r="I244">
        <v>-4.3014199345675204</v>
      </c>
      <c r="J244">
        <v>7.3247898775610496</v>
      </c>
      <c r="K244">
        <v>736.24625869041495</v>
      </c>
      <c r="L244">
        <v>716.78394070005197</v>
      </c>
      <c r="M244">
        <v>82.195983879317595</v>
      </c>
      <c r="N244">
        <v>1.41557732430565</v>
      </c>
      <c r="O244">
        <v>3.8322269161134601</v>
      </c>
      <c r="P244">
        <v>36.344935406895402</v>
      </c>
      <c r="Q244">
        <v>-9.4609178945050006E-3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62</v>
      </c>
      <c r="E245">
        <v>33103.326364640001</v>
      </c>
      <c r="F245">
        <v>1304.8</v>
      </c>
      <c r="G245">
        <v>17.849164510143801</v>
      </c>
      <c r="H245">
        <v>11.268514558233999</v>
      </c>
      <c r="I245">
        <v>1.8090247022028001</v>
      </c>
      <c r="J245">
        <v>4.5551947707394804</v>
      </c>
      <c r="K245">
        <v>1223.99163740687</v>
      </c>
      <c r="L245">
        <v>1153.49153626919</v>
      </c>
      <c r="M245">
        <v>78.197252386983095</v>
      </c>
      <c r="N245">
        <v>0.638173935560299</v>
      </c>
      <c r="O245">
        <v>5.3494788473329198</v>
      </c>
      <c r="P245">
        <v>53.9950430780125</v>
      </c>
      <c r="Q245">
        <v>-2.5974207744048999E-2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292</v>
      </c>
      <c r="E246">
        <v>32816.490080399999</v>
      </c>
      <c r="F246">
        <v>1222</v>
      </c>
      <c r="G246">
        <v>53.0421652812391</v>
      </c>
      <c r="H246">
        <v>-6.0330161252231296</v>
      </c>
      <c r="I246">
        <v>-13.3018569848429</v>
      </c>
      <c r="J246">
        <v>0.13041164539995201</v>
      </c>
      <c r="K246">
        <v>1253.16140003389</v>
      </c>
      <c r="L246">
        <v>1142.33738133271</v>
      </c>
      <c r="M246">
        <v>48.364152217422898</v>
      </c>
      <c r="N246">
        <v>0.54911622425411799</v>
      </c>
      <c r="O246">
        <v>23.887070376432</v>
      </c>
      <c r="P246">
        <v>86.379928315412101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257</v>
      </c>
      <c r="E247">
        <v>32536.991672709999</v>
      </c>
      <c r="F247">
        <v>4325.6499999999996</v>
      </c>
      <c r="G247">
        <v>-4.3680429122114299</v>
      </c>
      <c r="H247">
        <v>-4.9787762474538404</v>
      </c>
      <c r="I247">
        <v>14.552227326634901</v>
      </c>
      <c r="J247">
        <v>4.6607603599786698</v>
      </c>
      <c r="K247">
        <v>4047.3259264180901</v>
      </c>
      <c r="L247">
        <v>3531.8415921314199</v>
      </c>
      <c r="M247">
        <v>74.823901917075005</v>
      </c>
      <c r="N247">
        <v>0.71609946047394601</v>
      </c>
      <c r="O247">
        <v>11.3797926323211</v>
      </c>
      <c r="P247">
        <v>71.3468013468013</v>
      </c>
      <c r="Q247">
        <v>0.108739378736925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257</v>
      </c>
      <c r="E248">
        <v>32521.15970208</v>
      </c>
      <c r="F248">
        <v>1709.05</v>
      </c>
      <c r="G248">
        <v>6.0864067244487501</v>
      </c>
      <c r="H248">
        <v>-0.70081961377234103</v>
      </c>
      <c r="I248">
        <v>36.273962573874002</v>
      </c>
      <c r="J248">
        <v>-0.44627991235441</v>
      </c>
      <c r="K248">
        <v>1656.2581523947199</v>
      </c>
      <c r="L248">
        <v>1394.24137438042</v>
      </c>
      <c r="M248">
        <v>47.024533349812501</v>
      </c>
      <c r="N248">
        <v>0.43548614323151702</v>
      </c>
      <c r="O248">
        <v>7.72944033234839</v>
      </c>
      <c r="P248">
        <v>66.639040561622394</v>
      </c>
      <c r="Q248">
        <v>9.4299773299009002E-2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533</v>
      </c>
      <c r="E249">
        <v>32406.721141559901</v>
      </c>
      <c r="F249">
        <v>73.3</v>
      </c>
      <c r="G249">
        <v>-3.6531936012233399</v>
      </c>
      <c r="H249">
        <v>-5.99335981326014</v>
      </c>
      <c r="I249">
        <v>-10.4820142781986</v>
      </c>
      <c r="J249">
        <v>-0.54703452457971302</v>
      </c>
      <c r="K249">
        <v>72.457806031386895</v>
      </c>
      <c r="L249">
        <v>67.528765966219893</v>
      </c>
      <c r="M249">
        <v>44.242592673721703</v>
      </c>
      <c r="N249">
        <v>0.58858364872564295</v>
      </c>
      <c r="O249">
        <v>9.1405184174624807</v>
      </c>
      <c r="P249">
        <v>26.707000864304199</v>
      </c>
      <c r="Q249">
        <v>4.7657469615463001E-2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Row],[Ticker]],[1]!Table2[[Symbol]:[Industry]],2,FALSE),"-")</f>
        <v>-</v>
      </c>
      <c r="D250" t="s">
        <v>46</v>
      </c>
      <c r="E250">
        <v>32308.2</v>
      </c>
      <c r="F250">
        <v>179.49</v>
      </c>
      <c r="G250">
        <v>268.17445767775803</v>
      </c>
      <c r="H250">
        <v>11.6148670820794</v>
      </c>
      <c r="I250">
        <v>11.442581652483501</v>
      </c>
      <c r="J250">
        <v>-0.85538512188072502</v>
      </c>
      <c r="K250">
        <v>166.99464218461699</v>
      </c>
      <c r="L250">
        <v>126.370365543673</v>
      </c>
      <c r="M250">
        <v>48.5754781625471</v>
      </c>
      <c r="N250">
        <v>1.0077292658021</v>
      </c>
      <c r="O250">
        <v>10.479692461975599</v>
      </c>
      <c r="P250">
        <v>314.048442906574</v>
      </c>
      <c r="Q250">
        <v>0.12274898197019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Row],[Ticker]],[1]!Table2[[Symbol]:[Industry]],2,FALSE),"-")</f>
        <v>-</v>
      </c>
      <c r="D251" t="s">
        <v>133</v>
      </c>
      <c r="E251">
        <v>32216.064643341</v>
      </c>
      <c r="F251">
        <v>374.79</v>
      </c>
      <c r="G251">
        <v>-4.5342170634602699</v>
      </c>
      <c r="H251">
        <v>-0.209601956868981</v>
      </c>
      <c r="I251">
        <v>-12.659239723772</v>
      </c>
      <c r="J251">
        <v>-1.0514572103561699</v>
      </c>
      <c r="K251">
        <v>360.87352689927599</v>
      </c>
      <c r="L251">
        <v>349.48190234021502</v>
      </c>
      <c r="M251">
        <v>56.330526885428</v>
      </c>
      <c r="N251">
        <v>0.88912335701160905</v>
      </c>
      <c r="O251">
        <v>6.45961738573601</v>
      </c>
      <c r="P251">
        <v>31.9683098591549</v>
      </c>
      <c r="Q251">
        <v>-0.123824141917355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Row],[Ticker]],[1]!Table2[[Symbol]:[Industry]],2,FALSE),"-")</f>
        <v>-</v>
      </c>
      <c r="D252" t="s">
        <v>170</v>
      </c>
      <c r="E252">
        <v>32026.652783615002</v>
      </c>
      <c r="F252">
        <v>951.05</v>
      </c>
      <c r="G252">
        <v>72.034267632000805</v>
      </c>
      <c r="H252">
        <v>1.90132040008466</v>
      </c>
      <c r="I252">
        <v>-7.5156542466652896</v>
      </c>
      <c r="J252">
        <v>-0.20278178048544099</v>
      </c>
      <c r="K252">
        <v>870.28293861227405</v>
      </c>
      <c r="L252">
        <v>780.00655853734202</v>
      </c>
      <c r="M252">
        <v>84.216286935681794</v>
      </c>
      <c r="N252">
        <v>0.67993587477344497</v>
      </c>
      <c r="O252">
        <v>4.0954734241102004</v>
      </c>
      <c r="P252">
        <v>102.99893276413999</v>
      </c>
      <c r="Q252">
        <v>2.8396717206352E-2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Row],[Ticker]],[1]!Table2[[Symbol]:[Industry]],2,FALSE),"-")</f>
        <v>-</v>
      </c>
      <c r="D253" t="s">
        <v>262</v>
      </c>
      <c r="E253">
        <v>31775.616723359999</v>
      </c>
      <c r="F253">
        <v>6280.35</v>
      </c>
      <c r="G253">
        <v>121.01230144477699</v>
      </c>
      <c r="H253">
        <v>-9.8747652142392699</v>
      </c>
      <c r="I253">
        <v>-6.5242661498727097</v>
      </c>
      <c r="J253">
        <v>-3.5667159746789299</v>
      </c>
      <c r="K253">
        <v>6475.0127202473996</v>
      </c>
      <c r="L253">
        <v>5654.03487809334</v>
      </c>
      <c r="M253">
        <v>39.271447942805302</v>
      </c>
      <c r="N253">
        <v>0.754421428922463</v>
      </c>
      <c r="O253">
        <v>55.355195172243498</v>
      </c>
      <c r="P253">
        <v>161.57226155768399</v>
      </c>
      <c r="Q253">
        <v>0.13679828952290901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Row],[Ticker]],[1]!Table2[[Symbol]:[Industry]],2,FALSE),"-")</f>
        <v>-</v>
      </c>
      <c r="D254" t="s">
        <v>560</v>
      </c>
      <c r="E254">
        <v>31744.118471999998</v>
      </c>
      <c r="F254">
        <v>4340.8</v>
      </c>
      <c r="G254">
        <v>-14.992033260469899</v>
      </c>
      <c r="H254">
        <v>-1.1094798495693501</v>
      </c>
      <c r="I254">
        <v>-10.613033838000099</v>
      </c>
      <c r="J254">
        <v>0.93722511030870803</v>
      </c>
      <c r="K254">
        <v>4306.9823140974204</v>
      </c>
      <c r="L254">
        <v>4275.4685803941002</v>
      </c>
      <c r="M254">
        <v>53.553928594559601</v>
      </c>
      <c r="N254">
        <v>1.08304884903427</v>
      </c>
      <c r="O254">
        <v>21.371636564688501</v>
      </c>
      <c r="P254">
        <v>18.5784139645423</v>
      </c>
      <c r="Q254">
        <v>2.0364455847022001E-2</v>
      </c>
    </row>
    <row r="255" spans="1:17" hidden="1" x14ac:dyDescent="0.3">
      <c r="A255" t="s">
        <v>606</v>
      </c>
      <c r="B255" t="s">
        <v>607</v>
      </c>
      <c r="C255" t="str">
        <f>IFERROR(VLOOKUP(Table1[[#This Row],[Ticker]],[1]!Table2[[Symbol]:[Industry]],2,FALSE),"-")</f>
        <v>-</v>
      </c>
      <c r="D255" t="s">
        <v>37</v>
      </c>
      <c r="E255">
        <v>31636.55021274</v>
      </c>
      <c r="F255">
        <v>344.7</v>
      </c>
      <c r="G255">
        <v>-14.095975247887001</v>
      </c>
      <c r="H255">
        <v>-3.5229320916096798</v>
      </c>
      <c r="I255">
        <v>-2.6240905511666899</v>
      </c>
      <c r="J255">
        <v>0.26225924588557997</v>
      </c>
      <c r="M255">
        <v>48.096520216092003</v>
      </c>
      <c r="O255">
        <v>8.7902523933855505</v>
      </c>
      <c r="P255">
        <v>23.747980613893301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Row],[Ticker]],[1]!Table2[[Symbol]:[Industry]],2,FALSE),"-")</f>
        <v>-</v>
      </c>
      <c r="D256" t="s">
        <v>610</v>
      </c>
      <c r="E256">
        <v>31613.27816165</v>
      </c>
      <c r="F256">
        <v>496.85</v>
      </c>
      <c r="G256">
        <v>-63.9572109006847</v>
      </c>
      <c r="H256">
        <v>18.5380259414551</v>
      </c>
      <c r="I256">
        <v>-33.6865845142691</v>
      </c>
      <c r="J256">
        <v>7.3796771584762801</v>
      </c>
      <c r="K256">
        <v>436.46987940034501</v>
      </c>
      <c r="L256">
        <v>514.57917946012401</v>
      </c>
      <c r="M256">
        <v>66.605823473212595</v>
      </c>
      <c r="N256">
        <v>1.0102561094792</v>
      </c>
      <c r="O256">
        <v>100.925832746301</v>
      </c>
      <c r="P256">
        <v>60.274193548387103</v>
      </c>
      <c r="Q256">
        <v>-8.6379545498581997E-2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377</v>
      </c>
      <c r="E257">
        <v>30950.719918559898</v>
      </c>
      <c r="F257">
        <v>6886.8</v>
      </c>
      <c r="G257">
        <v>26.057578302530999</v>
      </c>
      <c r="H257">
        <v>-0.38847244043985502</v>
      </c>
      <c r="I257">
        <v>-1.7661884359084701</v>
      </c>
      <c r="J257">
        <v>2.3204215586993802</v>
      </c>
      <c r="K257">
        <v>6333.20197570252</v>
      </c>
      <c r="L257">
        <v>5699.002671014</v>
      </c>
      <c r="M257">
        <v>66.581291404733406</v>
      </c>
      <c r="N257">
        <v>1.2692996710042801</v>
      </c>
      <c r="O257">
        <v>3.1495033978044802</v>
      </c>
      <c r="P257">
        <v>54.136078782452998</v>
      </c>
      <c r="Q257">
        <v>-3.3701613869124E-2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Row],[Ticker]],[1]!Table2[[Symbol]:[Industry]],2,FALSE),"-")</f>
        <v>-</v>
      </c>
      <c r="D258" t="s">
        <v>615</v>
      </c>
      <c r="E258">
        <v>30896.417439000001</v>
      </c>
      <c r="F258">
        <v>319.5</v>
      </c>
      <c r="G258">
        <v>85.690476566881401</v>
      </c>
      <c r="H258">
        <v>-2.8831999487525399</v>
      </c>
      <c r="I258">
        <v>-5.9843356240547596</v>
      </c>
      <c r="J258">
        <v>2.9304277246877999</v>
      </c>
      <c r="K258">
        <v>329.15412290792801</v>
      </c>
      <c r="L258">
        <v>282.76856652606801</v>
      </c>
      <c r="M258">
        <v>49.590008424478597</v>
      </c>
      <c r="N258">
        <v>0.56022652556267705</v>
      </c>
      <c r="O258">
        <v>30.1408450704225</v>
      </c>
      <c r="P258">
        <v>136.491487786824</v>
      </c>
      <c r="Q258">
        <v>7.2495653257833997E-2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391</v>
      </c>
      <c r="E259">
        <v>30089.117560634899</v>
      </c>
      <c r="F259">
        <v>407.05</v>
      </c>
      <c r="G259">
        <v>-25.461620784529099</v>
      </c>
      <c r="H259">
        <v>-2.6064170211620299</v>
      </c>
      <c r="I259">
        <v>-28.452337387919901</v>
      </c>
      <c r="J259">
        <v>4.3998187814405298</v>
      </c>
      <c r="K259">
        <v>399.86556967852903</v>
      </c>
      <c r="L259">
        <v>415.34723403803298</v>
      </c>
      <c r="M259">
        <v>67.215918569815202</v>
      </c>
      <c r="N259">
        <v>1.0290667199019501</v>
      </c>
      <c r="O259">
        <v>19.886991770052799</v>
      </c>
      <c r="P259">
        <v>14.9209486166008</v>
      </c>
      <c r="Q259">
        <v>-7.5928343359349004E-2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201</v>
      </c>
      <c r="E260">
        <v>30070.06331714</v>
      </c>
      <c r="F260">
        <v>13592.35</v>
      </c>
      <c r="G260">
        <v>194.064323388361</v>
      </c>
      <c r="H260">
        <v>-0.63431390031219403</v>
      </c>
      <c r="I260">
        <v>54.999307106738897</v>
      </c>
      <c r="J260">
        <v>5.5190212532475904</v>
      </c>
      <c r="K260">
        <v>12472.683906578</v>
      </c>
      <c r="L260">
        <v>9463.2239427678796</v>
      </c>
      <c r="M260">
        <v>56.996559357914101</v>
      </c>
      <c r="N260">
        <v>0.64391654664607501</v>
      </c>
      <c r="O260">
        <v>7.4560322534366703</v>
      </c>
      <c r="P260">
        <v>224.618052589824</v>
      </c>
      <c r="Q260">
        <v>0.18493124251318199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201</v>
      </c>
      <c r="E261">
        <v>30019.426169279999</v>
      </c>
      <c r="F261">
        <v>15826.7</v>
      </c>
      <c r="G261">
        <v>-11.8494016099957</v>
      </c>
      <c r="H261">
        <v>-3.2348469086151801</v>
      </c>
      <c r="I261">
        <v>-12.655293442904799</v>
      </c>
      <c r="J261">
        <v>1.04938239754118</v>
      </c>
      <c r="K261">
        <v>15635.0939429725</v>
      </c>
      <c r="L261">
        <v>14903.2176532263</v>
      </c>
      <c r="M261">
        <v>54.799320935178201</v>
      </c>
      <c r="N261">
        <v>0.21254798539316899</v>
      </c>
      <c r="O261">
        <v>15.311467330523699</v>
      </c>
      <c r="P261">
        <v>24.619685039370001</v>
      </c>
      <c r="Q261">
        <v>6.6079565233405996E-2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62</v>
      </c>
      <c r="E262">
        <v>29685.273407789999</v>
      </c>
      <c r="F262">
        <v>1912.55</v>
      </c>
      <c r="G262">
        <v>21.784350555915701</v>
      </c>
      <c r="H262">
        <v>3.1167135340824399</v>
      </c>
      <c r="I262">
        <v>-1.7902700321263101</v>
      </c>
      <c r="J262">
        <v>0.81001303405722302</v>
      </c>
      <c r="K262">
        <v>1805.3252430827399</v>
      </c>
      <c r="L262">
        <v>1651.0371917341699</v>
      </c>
      <c r="M262">
        <v>69.893788872705102</v>
      </c>
      <c r="N262">
        <v>0.72738847048580701</v>
      </c>
      <c r="O262">
        <v>2.6482967765548699</v>
      </c>
      <c r="P262">
        <v>55.220549446090097</v>
      </c>
      <c r="Q262">
        <v>6.9613118493911996E-2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626</v>
      </c>
      <c r="E263">
        <v>29471.203079999999</v>
      </c>
      <c r="F263">
        <v>862.2</v>
      </c>
      <c r="G263">
        <v>10.0598219381035</v>
      </c>
      <c r="H263">
        <v>-5.3378439849986803</v>
      </c>
      <c r="I263">
        <v>-6.2285289118151104</v>
      </c>
      <c r="J263">
        <v>1.6885976593283201</v>
      </c>
      <c r="K263">
        <v>855.35923216817503</v>
      </c>
      <c r="L263">
        <v>803.24093590020004</v>
      </c>
      <c r="M263">
        <v>48.363023030130002</v>
      </c>
      <c r="N263">
        <v>0.55421107534657799</v>
      </c>
      <c r="O263">
        <v>8.3275342147993392</v>
      </c>
      <c r="P263">
        <v>40.195121951219498</v>
      </c>
      <c r="Q263">
        <v>7.2141660761152998E-2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Row],[Ticker]],[1]!Table2[[Symbol]:[Industry]],2,FALSE),"-")</f>
        <v>-</v>
      </c>
      <c r="D264" t="s">
        <v>201</v>
      </c>
      <c r="E264">
        <v>29383.300618950001</v>
      </c>
      <c r="F264">
        <v>1398.35</v>
      </c>
      <c r="G264">
        <v>-15.2718714104893</v>
      </c>
      <c r="H264">
        <v>0.51907853754729305</v>
      </c>
      <c r="I264">
        <v>-1.5702915465056699</v>
      </c>
      <c r="J264">
        <v>-2.7020451165533599</v>
      </c>
      <c r="K264">
        <v>1328.90077318969</v>
      </c>
      <c r="L264">
        <v>1219.8494254695099</v>
      </c>
      <c r="M264">
        <v>47.685671832522601</v>
      </c>
      <c r="N264">
        <v>1.0719677695848899</v>
      </c>
      <c r="O264">
        <v>7.6947831372689199</v>
      </c>
      <c r="P264">
        <v>39.409800109665497</v>
      </c>
      <c r="Q264">
        <v>4.7542177771769001E-2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490</v>
      </c>
      <c r="E265">
        <v>29369.165034259899</v>
      </c>
      <c r="F265">
        <v>1604.65</v>
      </c>
      <c r="G265">
        <v>123.416760144812</v>
      </c>
      <c r="H265">
        <v>-5.2598824664572801</v>
      </c>
      <c r="I265">
        <v>67.013299108775399</v>
      </c>
      <c r="J265">
        <v>1.1581208011322801</v>
      </c>
      <c r="K265">
        <v>1473.70318386446</v>
      </c>
      <c r="L265">
        <v>1084.6806652272601</v>
      </c>
      <c r="M265">
        <v>49.088275203734902</v>
      </c>
      <c r="N265">
        <v>0.38919430630607599</v>
      </c>
      <c r="O265">
        <v>10.6752251269747</v>
      </c>
      <c r="P265">
        <v>167.88814691151899</v>
      </c>
      <c r="Q265">
        <v>8.0043268432809997E-2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633</v>
      </c>
      <c r="E266">
        <v>29239.789523340001</v>
      </c>
      <c r="F266">
        <v>304.3</v>
      </c>
      <c r="G266">
        <v>142.31090049975899</v>
      </c>
      <c r="H266">
        <v>-3.8091072068170502</v>
      </c>
      <c r="I266">
        <v>-26.294541187561599</v>
      </c>
      <c r="J266">
        <v>0.34491339053611803</v>
      </c>
      <c r="K266">
        <v>303.640305573624</v>
      </c>
      <c r="L266">
        <v>274.58521704372703</v>
      </c>
      <c r="M266">
        <v>46.010235046094699</v>
      </c>
      <c r="N266">
        <v>0.65544600375253803</v>
      </c>
      <c r="O266">
        <v>26.289845547157402</v>
      </c>
      <c r="P266">
        <v>179.55902618281999</v>
      </c>
      <c r="Q266">
        <v>7.2401494809212999E-2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133</v>
      </c>
      <c r="E267">
        <v>29076.883765800001</v>
      </c>
      <c r="F267">
        <v>1258</v>
      </c>
      <c r="G267">
        <v>87.731435283284696</v>
      </c>
      <c r="H267">
        <v>-11.1170574694517</v>
      </c>
      <c r="I267">
        <v>9.3511697099539397</v>
      </c>
      <c r="J267">
        <v>3.2243304547787401</v>
      </c>
      <c r="K267">
        <v>1258.53536796917</v>
      </c>
      <c r="L267">
        <v>1032.9053684725</v>
      </c>
      <c r="M267">
        <v>46.969012160146299</v>
      </c>
      <c r="N267">
        <v>0.74905553956881998</v>
      </c>
      <c r="O267">
        <v>15.508744038155699</v>
      </c>
      <c r="P267">
        <v>127.609914962909</v>
      </c>
      <c r="Q267">
        <v>0.15687641329884799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424</v>
      </c>
      <c r="E268">
        <v>29059.501131809899</v>
      </c>
      <c r="F268">
        <v>1547.55</v>
      </c>
      <c r="G268">
        <v>33.641461731257301</v>
      </c>
      <c r="H268">
        <v>0.21957985831536</v>
      </c>
      <c r="I268">
        <v>16.4632622022351</v>
      </c>
      <c r="J268">
        <v>-0.344690878663723</v>
      </c>
      <c r="K268">
        <v>1374.22866494395</v>
      </c>
      <c r="L268">
        <v>1161.53823952313</v>
      </c>
      <c r="M268">
        <v>69.429138123678499</v>
      </c>
      <c r="N268">
        <v>0.87944884122786904</v>
      </c>
      <c r="O268">
        <v>6.6072178604891603</v>
      </c>
      <c r="P268">
        <v>74.844650321997406</v>
      </c>
      <c r="Q268">
        <v>8.8828146130072005E-2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354</v>
      </c>
      <c r="E269">
        <v>29020.073609715</v>
      </c>
      <c r="F269">
        <v>451.05</v>
      </c>
      <c r="G269">
        <v>27.646834146964501</v>
      </c>
      <c r="H269">
        <v>7.1514079034556897</v>
      </c>
      <c r="I269">
        <v>33.959619856073097</v>
      </c>
      <c r="J269">
        <v>-0.259386563374295</v>
      </c>
      <c r="K269">
        <v>411.716558616631</v>
      </c>
      <c r="L269">
        <v>349.24449925050698</v>
      </c>
      <c r="M269">
        <v>66.921098561440004</v>
      </c>
      <c r="N269">
        <v>1.43677151120958</v>
      </c>
      <c r="O269">
        <v>4.3565014965081401</v>
      </c>
      <c r="P269">
        <v>72.650717703349201</v>
      </c>
      <c r="Q269">
        <v>-5.3724003399525003E-2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257</v>
      </c>
      <c r="E270">
        <v>28472.2016</v>
      </c>
      <c r="F270">
        <v>2571.5500000000002</v>
      </c>
      <c r="G270">
        <v>-21.330039605337301</v>
      </c>
      <c r="H270">
        <v>-9.9717605462082393</v>
      </c>
      <c r="I270">
        <v>-4.8662893369148703</v>
      </c>
      <c r="J270">
        <v>-3.159926587707</v>
      </c>
      <c r="K270">
        <v>2597.8341673455402</v>
      </c>
      <c r="L270">
        <v>2336.7219674496801</v>
      </c>
      <c r="M270">
        <v>40.411158749546303</v>
      </c>
      <c r="N270">
        <v>0.92051644223683005</v>
      </c>
      <c r="O270">
        <v>15.105675565320499</v>
      </c>
      <c r="P270">
        <v>37.134705631399299</v>
      </c>
      <c r="Q270">
        <v>6.7354102810249006E-2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170</v>
      </c>
      <c r="E271">
        <v>28118.724184250001</v>
      </c>
      <c r="F271">
        <v>1103.75</v>
      </c>
      <c r="G271">
        <v>-23.867649599424599</v>
      </c>
      <c r="H271">
        <v>-2.5879679042108301</v>
      </c>
      <c r="I271">
        <v>-6.5165922754745003</v>
      </c>
      <c r="J271">
        <v>4.3459653274256</v>
      </c>
      <c r="K271">
        <v>1082.6823294529499</v>
      </c>
      <c r="L271">
        <v>1059.8380007452599</v>
      </c>
      <c r="M271">
        <v>61.243190555255097</v>
      </c>
      <c r="N271">
        <v>0.78930689635116202</v>
      </c>
      <c r="O271">
        <v>22.2197055492638</v>
      </c>
      <c r="P271">
        <v>18.301178992497299</v>
      </c>
      <c r="Q271">
        <v>8.0996326109320001E-3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257</v>
      </c>
      <c r="E272">
        <v>28090.156196970001</v>
      </c>
      <c r="F272">
        <v>5681.9</v>
      </c>
      <c r="G272">
        <v>-20.2546632859525</v>
      </c>
      <c r="H272">
        <v>-17.497678586540601</v>
      </c>
      <c r="I272">
        <v>8.4582178131441399</v>
      </c>
      <c r="J272">
        <v>-3.3176624673471702</v>
      </c>
      <c r="K272">
        <v>5844.1382423197201</v>
      </c>
      <c r="L272">
        <v>5247.3135294392296</v>
      </c>
      <c r="M272">
        <v>44.9802538575318</v>
      </c>
      <c r="N272">
        <v>0.65042109453817598</v>
      </c>
      <c r="O272">
        <v>29.358137242823702</v>
      </c>
      <c r="P272">
        <v>41.182755621816298</v>
      </c>
      <c r="Q272">
        <v>6.1221837996563E-2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231</v>
      </c>
      <c r="E273">
        <v>28025.195321399999</v>
      </c>
      <c r="F273">
        <v>4378.2</v>
      </c>
      <c r="G273">
        <v>125.602787254231</v>
      </c>
      <c r="H273">
        <v>11.227326483782701</v>
      </c>
      <c r="I273">
        <v>40.317969124211103</v>
      </c>
      <c r="J273">
        <v>6.9054539293431496</v>
      </c>
      <c r="K273">
        <v>3839.7058358110999</v>
      </c>
      <c r="L273">
        <v>2982.4055413646201</v>
      </c>
      <c r="M273">
        <v>59.594783268612403</v>
      </c>
      <c r="N273">
        <v>1.00563379416577</v>
      </c>
      <c r="O273">
        <v>8.0124251975697707</v>
      </c>
      <c r="P273">
        <v>159.833827893175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626</v>
      </c>
      <c r="E274">
        <v>27933.15319212</v>
      </c>
      <c r="F274">
        <v>1150.05</v>
      </c>
      <c r="G274">
        <v>-38.079862380721799</v>
      </c>
      <c r="H274">
        <v>5.5524478476000398</v>
      </c>
      <c r="I274">
        <v>1.8597769378770801</v>
      </c>
      <c r="J274">
        <v>4.0083424005971997</v>
      </c>
      <c r="K274">
        <v>1069.9573753571599</v>
      </c>
      <c r="L274">
        <v>1095.0130383978101</v>
      </c>
      <c r="M274">
        <v>77.358591772350906</v>
      </c>
      <c r="N274">
        <v>0.66432478860063404</v>
      </c>
      <c r="O274">
        <v>29.376983609408299</v>
      </c>
      <c r="P274">
        <v>29.7951582867783</v>
      </c>
      <c r="Q274">
        <v>-1.725714695962E-3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59</v>
      </c>
      <c r="E275">
        <v>27763.921017559998</v>
      </c>
      <c r="F275">
        <v>359.8</v>
      </c>
      <c r="G275">
        <v>-33.454358641689403</v>
      </c>
      <c r="H275">
        <v>-14.430557574235101</v>
      </c>
      <c r="I275">
        <v>-39.698790626533899</v>
      </c>
      <c r="J275">
        <v>-5.1747277813451804</v>
      </c>
      <c r="K275">
        <v>415.58575736567298</v>
      </c>
      <c r="L275">
        <v>427.30185856934099</v>
      </c>
      <c r="M275">
        <v>24.8519369684896</v>
      </c>
      <c r="N275">
        <v>1.12301125846037</v>
      </c>
      <c r="O275">
        <v>44.441356309060502</v>
      </c>
      <c r="P275">
        <v>6.9878085043116203</v>
      </c>
      <c r="Q275">
        <v>7.2700102688244006E-2</v>
      </c>
    </row>
    <row r="276" spans="1:17" hidden="1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124</v>
      </c>
      <c r="E276">
        <v>27134.032195740001</v>
      </c>
      <c r="F276">
        <v>1217.4000000000001</v>
      </c>
      <c r="G276">
        <v>-10.2900017392947</v>
      </c>
      <c r="H276">
        <v>15.5072401848361</v>
      </c>
      <c r="I276">
        <v>-7.3551844779670699</v>
      </c>
      <c r="J276">
        <v>0.79924191703140601</v>
      </c>
      <c r="K276">
        <v>1130.01163414902</v>
      </c>
      <c r="L276">
        <v>1085.7421256488201</v>
      </c>
      <c r="M276">
        <v>58.8225403799931</v>
      </c>
      <c r="N276">
        <v>0.90432231766182203</v>
      </c>
      <c r="O276">
        <v>14.999178577295799</v>
      </c>
      <c r="P276">
        <v>26.819105161727101</v>
      </c>
      <c r="Q276">
        <v>-3.4273197566939998E-3</v>
      </c>
    </row>
    <row r="277" spans="1:17" hidden="1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127</v>
      </c>
      <c r="E277">
        <v>27066.195060360002</v>
      </c>
      <c r="F277">
        <v>445.35</v>
      </c>
      <c r="G277">
        <v>60.418134241254201</v>
      </c>
      <c r="H277">
        <v>-2.4329719799852998</v>
      </c>
      <c r="I277">
        <v>3.0628482339129</v>
      </c>
      <c r="J277">
        <v>-0.48807456598203502</v>
      </c>
      <c r="K277">
        <v>451.46590856975098</v>
      </c>
      <c r="L277">
        <v>402.22686557393098</v>
      </c>
      <c r="M277">
        <v>38.302792897374303</v>
      </c>
      <c r="N277">
        <v>0.47245924535709499</v>
      </c>
      <c r="O277">
        <v>29.639609296059199</v>
      </c>
      <c r="P277">
        <v>112.83154121863799</v>
      </c>
      <c r="Q277">
        <v>2.9356097536894998E-2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354</v>
      </c>
      <c r="E278">
        <v>27059.223902400001</v>
      </c>
      <c r="F278">
        <v>2132.8000000000002</v>
      </c>
      <c r="G278">
        <v>19.459324031133601</v>
      </c>
      <c r="H278">
        <v>2.6554002118845101</v>
      </c>
      <c r="I278">
        <v>43.313131984512701</v>
      </c>
      <c r="J278">
        <v>3.7166875469687799</v>
      </c>
      <c r="K278">
        <v>1872.92275136439</v>
      </c>
      <c r="L278">
        <v>1597.0989390370901</v>
      </c>
      <c r="M278">
        <v>67.740180904089399</v>
      </c>
      <c r="N278">
        <v>1.10881760555903</v>
      </c>
      <c r="O278">
        <v>3.1507876969242199</v>
      </c>
      <c r="P278">
        <v>79.816204367254002</v>
      </c>
      <c r="Q278">
        <v>-6.2001465852205E-2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46</v>
      </c>
      <c r="E279">
        <v>27006.909474100001</v>
      </c>
      <c r="F279">
        <v>287.14999999999998</v>
      </c>
      <c r="G279">
        <v>164.92786486205199</v>
      </c>
      <c r="H279">
        <v>3.3212215876430902</v>
      </c>
      <c r="I279">
        <v>10.341274072373</v>
      </c>
      <c r="J279">
        <v>-2.1655147444454599</v>
      </c>
      <c r="K279">
        <v>283.62208299335498</v>
      </c>
      <c r="L279">
        <v>225.70783146297001</v>
      </c>
      <c r="M279">
        <v>41.888191054986997</v>
      </c>
      <c r="N279">
        <v>1.00275941738097</v>
      </c>
      <c r="O279">
        <v>22.444715305589401</v>
      </c>
      <c r="P279">
        <v>207.44111349036399</v>
      </c>
      <c r="Q279">
        <v>0.177892590357172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431</v>
      </c>
      <c r="E280">
        <v>26977.86</v>
      </c>
      <c r="F280">
        <v>768.6</v>
      </c>
      <c r="G280">
        <v>76.455908426931103</v>
      </c>
      <c r="H280">
        <v>-8.7613526570622007</v>
      </c>
      <c r="I280">
        <v>82.363203929495199</v>
      </c>
      <c r="J280">
        <v>-7.3322166828169202</v>
      </c>
      <c r="K280">
        <v>801.01902547508405</v>
      </c>
      <c r="L280">
        <v>580.79983542995797</v>
      </c>
      <c r="M280">
        <v>24.4029508704912</v>
      </c>
      <c r="N280">
        <v>0.27432902099967899</v>
      </c>
      <c r="O280">
        <v>26.203486859224501</v>
      </c>
      <c r="P280">
        <v>174.5</v>
      </c>
      <c r="Q280">
        <v>9.1862096949502994E-2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267</v>
      </c>
      <c r="E281">
        <v>26923.156559999999</v>
      </c>
      <c r="F281">
        <v>2350.3000000000002</v>
      </c>
      <c r="G281">
        <v>249.72661193210701</v>
      </c>
      <c r="H281">
        <v>7.9990624774685903</v>
      </c>
      <c r="I281">
        <v>140.16847675289799</v>
      </c>
      <c r="J281">
        <v>0.74358047719774101</v>
      </c>
      <c r="K281">
        <v>2027.1411346759601</v>
      </c>
      <c r="L281">
        <v>1291.91321922421</v>
      </c>
      <c r="M281">
        <v>46.680392906883696</v>
      </c>
      <c r="N281">
        <v>0.46108018119017902</v>
      </c>
      <c r="O281">
        <v>20.571841892524301</v>
      </c>
      <c r="P281">
        <v>307.29572827311301</v>
      </c>
      <c r="Q281">
        <v>0.20788200582816099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548</v>
      </c>
      <c r="E282">
        <v>26880.651343950001</v>
      </c>
      <c r="F282">
        <v>741.5</v>
      </c>
      <c r="G282">
        <v>28.7239960155947</v>
      </c>
      <c r="H282">
        <v>5.66299074467811</v>
      </c>
      <c r="I282">
        <v>-2.4024724400796001E-2</v>
      </c>
      <c r="J282">
        <v>6.5546116826681997</v>
      </c>
      <c r="K282">
        <v>694.53257054534299</v>
      </c>
      <c r="L282">
        <v>647.46660635723799</v>
      </c>
      <c r="M282">
        <v>69.006265654071299</v>
      </c>
      <c r="N282">
        <v>0.85325030067427199</v>
      </c>
      <c r="O282">
        <v>3.7424140256237401</v>
      </c>
      <c r="P282">
        <v>69.2922374429223</v>
      </c>
      <c r="Q282">
        <v>-7.0052032851787002E-2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303</v>
      </c>
      <c r="E283">
        <v>26774.967452329998</v>
      </c>
      <c r="F283">
        <v>428.15</v>
      </c>
      <c r="G283">
        <v>77.380923020359404</v>
      </c>
      <c r="H283">
        <v>0.27786455975406898</v>
      </c>
      <c r="I283">
        <v>15.541560677243901</v>
      </c>
      <c r="J283">
        <v>3.2029302720274901</v>
      </c>
      <c r="K283">
        <v>430.70896045114898</v>
      </c>
      <c r="L283">
        <v>376.87355438036099</v>
      </c>
      <c r="M283">
        <v>53.260341458699401</v>
      </c>
      <c r="N283">
        <v>1.1777961539735899</v>
      </c>
      <c r="O283">
        <v>17.2953404180777</v>
      </c>
      <c r="P283">
        <v>108.802731041209</v>
      </c>
      <c r="Q283">
        <v>0.150896254192811</v>
      </c>
    </row>
    <row r="284" spans="1:17" hidden="1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670</v>
      </c>
      <c r="E284">
        <v>26691.51166204</v>
      </c>
      <c r="F284">
        <v>1173.6500000000001</v>
      </c>
      <c r="G284">
        <v>143.55867021232299</v>
      </c>
      <c r="H284">
        <v>-18.752344357186399</v>
      </c>
      <c r="I284">
        <v>77.573083290436998</v>
      </c>
      <c r="J284">
        <v>-1.5930349335264999</v>
      </c>
      <c r="K284">
        <v>1127.59416124985</v>
      </c>
      <c r="M284">
        <v>52.745559185994203</v>
      </c>
      <c r="N284">
        <v>1.92849534568753</v>
      </c>
      <c r="O284">
        <v>23.541941805478601</v>
      </c>
      <c r="P284">
        <v>218.926630434782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Row],[Ticker]],[1]!Table2[[Symbol]:[Industry]],2,FALSE),"-")</f>
        <v>-</v>
      </c>
      <c r="D285" t="s">
        <v>170</v>
      </c>
      <c r="E285">
        <v>26579.980098399999</v>
      </c>
      <c r="F285">
        <v>6140.6</v>
      </c>
      <c r="G285">
        <v>95.428535088104496</v>
      </c>
      <c r="H285">
        <v>16.551138924079801</v>
      </c>
      <c r="I285">
        <v>86.344242817574994</v>
      </c>
      <c r="J285">
        <v>3.3205067810645001</v>
      </c>
      <c r="K285">
        <v>5221.2147158642802</v>
      </c>
      <c r="L285">
        <v>4003.26741979608</v>
      </c>
      <c r="M285">
        <v>64.102223176210302</v>
      </c>
      <c r="N285">
        <v>0.88676339340246202</v>
      </c>
      <c r="O285">
        <v>4.9978829430348704</v>
      </c>
      <c r="P285">
        <v>152.69958847736601</v>
      </c>
      <c r="Q285">
        <v>4.7261294695941002E-2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Row],[Ticker]],[1]!Table2[[Symbol]:[Industry]],2,FALSE),"-")</f>
        <v>-</v>
      </c>
      <c r="D286" t="s">
        <v>186</v>
      </c>
      <c r="E286">
        <v>25879.016415315</v>
      </c>
      <c r="F286">
        <v>7941.95</v>
      </c>
      <c r="G286">
        <v>12.165385839731901</v>
      </c>
      <c r="H286">
        <v>3.5802751675640199</v>
      </c>
      <c r="I286">
        <v>5.2275685545700004</v>
      </c>
      <c r="J286">
        <v>-1.70309012261162</v>
      </c>
      <c r="K286">
        <v>7450.1746927697905</v>
      </c>
      <c r="L286">
        <v>6748.6952539600397</v>
      </c>
      <c r="M286">
        <v>70.551098272389694</v>
      </c>
      <c r="N286">
        <v>0.448133271450677</v>
      </c>
      <c r="O286">
        <v>1.97747404604662</v>
      </c>
      <c r="P286">
        <v>47.005090236001799</v>
      </c>
      <c r="Q286">
        <v>-1.5429951248956001E-2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Row],[Ticker]],[1]!Table2[[Symbol]:[Industry]],2,FALSE),"-")</f>
        <v>-</v>
      </c>
      <c r="D287" t="s">
        <v>62</v>
      </c>
      <c r="E287">
        <v>25803.322018620001</v>
      </c>
      <c r="F287">
        <v>5640.35</v>
      </c>
      <c r="G287">
        <v>13.4421281008216</v>
      </c>
      <c r="H287">
        <v>19.977180468187601</v>
      </c>
      <c r="I287">
        <v>7.9290166294103201</v>
      </c>
      <c r="J287">
        <v>4.3253336391644801</v>
      </c>
      <c r="K287">
        <v>4893.7129837985203</v>
      </c>
      <c r="L287">
        <v>4472.6898000151796</v>
      </c>
      <c r="M287">
        <v>83.683969140669902</v>
      </c>
      <c r="N287">
        <v>1.15103450595116</v>
      </c>
      <c r="O287">
        <v>0.61432357921049596</v>
      </c>
      <c r="P287">
        <v>48.426357201126201</v>
      </c>
      <c r="Q287">
        <v>-9.4366658383884999E-2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Row],[Ticker]],[1]!Table2[[Symbol]:[Industry]],2,FALSE),"-")</f>
        <v>-</v>
      </c>
      <c r="D288" t="s">
        <v>292</v>
      </c>
      <c r="E288">
        <v>25792.589625000001</v>
      </c>
      <c r="F288">
        <v>3099</v>
      </c>
      <c r="G288">
        <v>5.2022973885401198</v>
      </c>
      <c r="H288">
        <v>7.5385630440789901</v>
      </c>
      <c r="I288">
        <v>8.7086873991877098</v>
      </c>
      <c r="J288">
        <v>8.5186045628991902E-2</v>
      </c>
      <c r="K288">
        <v>2838.0953875066798</v>
      </c>
      <c r="L288">
        <v>2556.9176549226299</v>
      </c>
      <c r="M288">
        <v>77.691370985026495</v>
      </c>
      <c r="N288">
        <v>0.94594890222400396</v>
      </c>
      <c r="O288">
        <v>1.6456921587608899</v>
      </c>
      <c r="P288">
        <v>59.438184905077897</v>
      </c>
      <c r="Q288">
        <v>-6.7966689255773996E-2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Row],[Ticker]],[1]!Table2[[Symbol]:[Industry]],2,FALSE),"-")</f>
        <v>-</v>
      </c>
      <c r="D289" t="s">
        <v>289</v>
      </c>
      <c r="E289">
        <v>25638.620729639999</v>
      </c>
      <c r="F289">
        <v>513.65</v>
      </c>
      <c r="G289">
        <v>-0.97173142695024906</v>
      </c>
      <c r="H289">
        <v>4.0608576937344996</v>
      </c>
      <c r="I289">
        <v>12.264542742001501</v>
      </c>
      <c r="J289">
        <v>2.5421330128636801</v>
      </c>
      <c r="K289">
        <v>482.74702638919098</v>
      </c>
      <c r="L289">
        <v>434.20233021120498</v>
      </c>
      <c r="M289">
        <v>53.529629939078603</v>
      </c>
      <c r="N289">
        <v>0.95039098830939095</v>
      </c>
      <c r="O289">
        <v>6.4732794704565197</v>
      </c>
      <c r="P289">
        <v>52.8265397203213</v>
      </c>
      <c r="Q289">
        <v>-2.6654564021355999E-2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Row],[Ticker]],[1]!Table2[[Symbol]:[Industry]],2,FALSE),"-")</f>
        <v>-</v>
      </c>
      <c r="D290" t="s">
        <v>560</v>
      </c>
      <c r="E290">
        <v>25475.01</v>
      </c>
      <c r="F290">
        <v>2437.8000000000002</v>
      </c>
      <c r="G290">
        <v>69.142863879567798</v>
      </c>
      <c r="H290">
        <v>-0.96487432673221196</v>
      </c>
      <c r="I290">
        <v>19.3432795162175</v>
      </c>
      <c r="J290">
        <v>3.6193630966455901</v>
      </c>
      <c r="K290">
        <v>2251.97868816754</v>
      </c>
      <c r="L290">
        <v>1925.46275933117</v>
      </c>
      <c r="M290">
        <v>58.583578653040298</v>
      </c>
      <c r="N290">
        <v>0.75248960203216997</v>
      </c>
      <c r="O290">
        <v>6.4156206415620396</v>
      </c>
      <c r="P290">
        <v>120.14719826613</v>
      </c>
      <c r="Q290">
        <v>5.1279561527115998E-2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685</v>
      </c>
      <c r="E291">
        <v>25459.270488775001</v>
      </c>
      <c r="F291">
        <v>599.75</v>
      </c>
      <c r="G291">
        <v>167.25206396779899</v>
      </c>
      <c r="H291">
        <v>-15.626945662677301</v>
      </c>
      <c r="I291">
        <v>36.219125947354897</v>
      </c>
      <c r="J291">
        <v>-6.53658717628596</v>
      </c>
      <c r="K291">
        <v>617.92234747145596</v>
      </c>
      <c r="L291">
        <v>458.54812660083599</v>
      </c>
      <c r="M291">
        <v>30.834218825383498</v>
      </c>
      <c r="N291">
        <v>0.43169998072459098</v>
      </c>
      <c r="O291">
        <v>24.735306377657299</v>
      </c>
      <c r="P291">
        <v>207.485260189694</v>
      </c>
      <c r="Q291">
        <v>0.24083602184292999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Row],[Ticker]],[1]!Table2[[Symbol]:[Industry]],2,FALSE),"-")</f>
        <v>-</v>
      </c>
      <c r="D292" t="s">
        <v>292</v>
      </c>
      <c r="E292">
        <v>25443.331829625</v>
      </c>
      <c r="F292">
        <v>1252.75</v>
      </c>
      <c r="G292">
        <v>-3.30722758801907</v>
      </c>
      <c r="H292">
        <v>0.29108879996012399</v>
      </c>
      <c r="I292">
        <v>-23.376779303175802</v>
      </c>
      <c r="J292">
        <v>-1.34407317467284</v>
      </c>
      <c r="K292">
        <v>1241.99102092518</v>
      </c>
      <c r="L292">
        <v>1198.21155503918</v>
      </c>
      <c r="M292">
        <v>51.050356802242099</v>
      </c>
      <c r="N292">
        <v>0.67609405096905995</v>
      </c>
      <c r="O292">
        <v>15.338255837158201</v>
      </c>
      <c r="P292">
        <v>28.6983768235052</v>
      </c>
      <c r="Q292">
        <v>8.6890398741391997E-2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Row],[Ticker]],[1]!Table2[[Symbol]:[Industry]],2,FALSE),"-")</f>
        <v>-</v>
      </c>
      <c r="D293" t="s">
        <v>413</v>
      </c>
      <c r="E293">
        <v>25437.788639999999</v>
      </c>
      <c r="F293">
        <v>3629.2</v>
      </c>
      <c r="G293">
        <v>10.189823853008599</v>
      </c>
      <c r="H293">
        <v>-4.0000375968897597</v>
      </c>
      <c r="I293">
        <v>-6.9578370323147798</v>
      </c>
      <c r="J293">
        <v>-1.0981807391819101</v>
      </c>
      <c r="K293">
        <v>3492.57186722497</v>
      </c>
      <c r="L293">
        <v>3170.4959552825298</v>
      </c>
      <c r="M293">
        <v>57.599014897695</v>
      </c>
      <c r="N293">
        <v>0.86198208205451199</v>
      </c>
      <c r="O293">
        <v>8.5308056872038094</v>
      </c>
      <c r="P293">
        <v>45.613577547294703</v>
      </c>
      <c r="Q293">
        <v>9.8350058848770003E-2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Row],[Ticker]],[1]!Table2[[Symbol]:[Industry]],2,FALSE),"-")</f>
        <v>-</v>
      </c>
      <c r="D294" t="s">
        <v>692</v>
      </c>
      <c r="E294">
        <v>25357.206504000002</v>
      </c>
      <c r="F294">
        <v>2295.9499999999998</v>
      </c>
      <c r="G294">
        <v>86.7244941699484</v>
      </c>
      <c r="H294">
        <v>-1.5955642327589801</v>
      </c>
      <c r="I294">
        <v>36.196722376194501</v>
      </c>
      <c r="J294">
        <v>1.5303464505290001</v>
      </c>
      <c r="K294">
        <v>2185.0154626698099</v>
      </c>
      <c r="L294">
        <v>1733.1443585126201</v>
      </c>
      <c r="M294">
        <v>53.127912331405099</v>
      </c>
      <c r="N294">
        <v>0.785281763790172</v>
      </c>
      <c r="O294">
        <v>5.4029922254404497</v>
      </c>
      <c r="P294">
        <v>138.32978668189099</v>
      </c>
      <c r="Q294">
        <v>0.11651736905247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Row],[Ticker]],[1]!Table2[[Symbol]:[Industry]],2,FALSE),"-")</f>
        <v>-</v>
      </c>
      <c r="D295" t="s">
        <v>289</v>
      </c>
      <c r="E295">
        <v>25291.859358879999</v>
      </c>
      <c r="F295">
        <v>255.7</v>
      </c>
      <c r="G295">
        <v>50.3345282554533</v>
      </c>
      <c r="H295">
        <v>24.724404049829399</v>
      </c>
      <c r="I295">
        <v>19.627294307709501</v>
      </c>
      <c r="J295">
        <v>-4.1260090822446998</v>
      </c>
      <c r="K295">
        <v>233.77792678743</v>
      </c>
      <c r="L295">
        <v>195.58143242177999</v>
      </c>
      <c r="M295">
        <v>46.558324495632597</v>
      </c>
      <c r="N295">
        <v>1.15205834125762</v>
      </c>
      <c r="O295">
        <v>9.4251075479077002</v>
      </c>
      <c r="P295">
        <v>93.126888217522605</v>
      </c>
      <c r="Q295">
        <v>4.5073076569216997E-2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Row],[Ticker]],[1]!Table2[[Symbol]:[Industry]],2,FALSE),"-")</f>
        <v>-</v>
      </c>
      <c r="D296" t="s">
        <v>62</v>
      </c>
      <c r="E296">
        <v>25209.56759268</v>
      </c>
      <c r="F296">
        <v>990.3</v>
      </c>
      <c r="G296">
        <v>75.070701408510104</v>
      </c>
      <c r="H296">
        <v>21.069925051247399</v>
      </c>
      <c r="I296">
        <v>34.7856731118558</v>
      </c>
      <c r="J296">
        <v>11.932110976612099</v>
      </c>
      <c r="K296">
        <v>798.40988114274603</v>
      </c>
      <c r="L296">
        <v>681.61119682007495</v>
      </c>
      <c r="M296">
        <v>75.512721041724106</v>
      </c>
      <c r="N296">
        <v>2.32145201411736</v>
      </c>
      <c r="O296">
        <v>8.1187518933656602</v>
      </c>
      <c r="P296">
        <v>103.744470733463</v>
      </c>
      <c r="Q296">
        <v>4.0444520182952998E-2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Row],[Ticker]],[1]!Table2[[Symbol]:[Industry]],2,FALSE),"-")</f>
        <v>-</v>
      </c>
      <c r="D297" t="s">
        <v>521</v>
      </c>
      <c r="E297">
        <v>24932.61214728</v>
      </c>
      <c r="F297">
        <v>769.85</v>
      </c>
      <c r="G297">
        <v>-5.7069520023967097</v>
      </c>
      <c r="H297">
        <v>-1.1838821393769201</v>
      </c>
      <c r="I297">
        <v>-21.489933635872799</v>
      </c>
      <c r="J297">
        <v>-2.8449351977225801</v>
      </c>
      <c r="K297">
        <v>758.63078248997999</v>
      </c>
      <c r="L297">
        <v>721.96706588771099</v>
      </c>
      <c r="M297">
        <v>46.645059477028497</v>
      </c>
      <c r="N297">
        <v>0.89284424918857996</v>
      </c>
      <c r="O297">
        <v>12.5478989413522</v>
      </c>
      <c r="P297">
        <v>26.6513120013161</v>
      </c>
      <c r="Q297">
        <v>-4.3084027288838998E-2</v>
      </c>
    </row>
    <row r="298" spans="1:17" hidden="1" x14ac:dyDescent="0.3">
      <c r="A298" t="s">
        <v>699</v>
      </c>
      <c r="B298" t="s">
        <v>700</v>
      </c>
      <c r="C298" t="str">
        <f>IFERROR(VLOOKUP(Table1[[#This Row],[Ticker]],[1]!Table2[[Symbol]:[Industry]],2,FALSE),"-")</f>
        <v>-</v>
      </c>
      <c r="D298" t="s">
        <v>62</v>
      </c>
      <c r="E298">
        <v>24927.889593274998</v>
      </c>
      <c r="F298">
        <v>1318.25</v>
      </c>
      <c r="G298">
        <v>-29.752267783663001</v>
      </c>
      <c r="H298">
        <v>-5.5743430895774102</v>
      </c>
      <c r="I298">
        <v>-18.280383086942699</v>
      </c>
      <c r="J298">
        <v>-1.05022209125361</v>
      </c>
      <c r="M298">
        <v>48.058826307455099</v>
      </c>
      <c r="O298">
        <v>6.86136923952209</v>
      </c>
      <c r="P298">
        <v>4.53590262083185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Row],[Ticker]],[1]!Table2[[Symbol]:[Industry]],2,FALSE),"-")</f>
        <v>-</v>
      </c>
      <c r="D299" t="s">
        <v>101</v>
      </c>
      <c r="E299">
        <v>24663.717886949999</v>
      </c>
      <c r="F299">
        <v>305.10000000000002</v>
      </c>
      <c r="G299">
        <v>-36.716477565072303</v>
      </c>
      <c r="H299">
        <v>8.8978495103600306</v>
      </c>
      <c r="I299">
        <v>-24.897926625880899</v>
      </c>
      <c r="J299">
        <v>9.9349665107868699</v>
      </c>
      <c r="K299">
        <v>279.438863458154</v>
      </c>
      <c r="L299">
        <v>291.15923557231702</v>
      </c>
      <c r="M299">
        <v>82.612084627798794</v>
      </c>
      <c r="N299">
        <v>2.4177762543719998</v>
      </c>
      <c r="O299">
        <v>17.1091445427728</v>
      </c>
      <c r="P299">
        <v>21.143537820131002</v>
      </c>
      <c r="Q299">
        <v>-0.118224843530721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Row],[Ticker]],[1]!Table2[[Symbol]:[Industry]],2,FALSE),"-")</f>
        <v>-</v>
      </c>
      <c r="D300" t="s">
        <v>62</v>
      </c>
      <c r="E300">
        <v>24394.764294000001</v>
      </c>
      <c r="F300">
        <v>1362</v>
      </c>
      <c r="G300">
        <v>38.397917732160302</v>
      </c>
      <c r="H300">
        <v>12.891158279176601</v>
      </c>
      <c r="I300">
        <v>41.406637350254996</v>
      </c>
      <c r="J300">
        <v>2.2114697139756401</v>
      </c>
      <c r="K300">
        <v>1191.7243511148099</v>
      </c>
      <c r="L300">
        <v>999.571737443085</v>
      </c>
      <c r="M300">
        <v>80.700944454171704</v>
      </c>
      <c r="N300">
        <v>0.94959108813959303</v>
      </c>
      <c r="O300">
        <v>1.61527165932451</v>
      </c>
      <c r="P300">
        <v>88.069594034797007</v>
      </c>
      <c r="Q300">
        <v>2.4240941948560002E-3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62</v>
      </c>
      <c r="E301">
        <v>24356.52200995</v>
      </c>
      <c r="F301">
        <v>451.75</v>
      </c>
      <c r="G301">
        <v>-0.66153811830454801</v>
      </c>
      <c r="H301">
        <v>5.0053710606371196</v>
      </c>
      <c r="I301">
        <v>0.78536957199625002</v>
      </c>
      <c r="J301">
        <v>5.1462917550977298</v>
      </c>
      <c r="K301">
        <v>444.37908533435302</v>
      </c>
      <c r="L301">
        <v>420.32132182866599</v>
      </c>
      <c r="M301">
        <v>50.6582602805805</v>
      </c>
      <c r="N301">
        <v>1.5892489624295401</v>
      </c>
      <c r="O301">
        <v>7.2053126729385797</v>
      </c>
      <c r="P301">
        <v>29.293073840870001</v>
      </c>
      <c r="Q301">
        <v>-0.103971741023239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65</v>
      </c>
      <c r="E302">
        <v>24104.172699120001</v>
      </c>
      <c r="F302">
        <v>181.84</v>
      </c>
      <c r="G302">
        <v>108.49629322483101</v>
      </c>
      <c r="H302">
        <v>2.8171176223586998</v>
      </c>
      <c r="I302">
        <v>14.521855621735</v>
      </c>
      <c r="J302">
        <v>0.266141957600038</v>
      </c>
      <c r="K302">
        <v>162.06977523992401</v>
      </c>
      <c r="L302">
        <v>134.772079724343</v>
      </c>
      <c r="M302">
        <v>70.746073192490499</v>
      </c>
      <c r="N302">
        <v>1.0834853341824</v>
      </c>
      <c r="O302">
        <v>5.9722833260008796</v>
      </c>
      <c r="P302">
        <v>138.32241153342</v>
      </c>
      <c r="Q302">
        <v>9.2086132199106996E-2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201</v>
      </c>
      <c r="E303">
        <v>23930.263338500001</v>
      </c>
      <c r="F303">
        <v>2023.75</v>
      </c>
      <c r="G303">
        <v>17.702203429029598</v>
      </c>
      <c r="H303">
        <v>-4.95301463623733</v>
      </c>
      <c r="I303">
        <v>-12.438324171444</v>
      </c>
      <c r="J303">
        <v>7.2874007274594796E-2</v>
      </c>
      <c r="K303">
        <v>2043.7413419557799</v>
      </c>
      <c r="L303">
        <v>1788.95880242469</v>
      </c>
      <c r="M303">
        <v>43.986030196021801</v>
      </c>
      <c r="N303">
        <v>0.56859524038391296</v>
      </c>
      <c r="O303">
        <v>19.992588017294601</v>
      </c>
      <c r="P303">
        <v>81.771230969596203</v>
      </c>
      <c r="Q303">
        <v>0.21109303497016299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62</v>
      </c>
      <c r="E304">
        <v>23833.278784999999</v>
      </c>
      <c r="F304">
        <v>1212.5</v>
      </c>
      <c r="G304">
        <v>29.607707385707901</v>
      </c>
      <c r="H304">
        <v>30.153107486738602</v>
      </c>
      <c r="I304">
        <v>11.6191232431679</v>
      </c>
      <c r="J304">
        <v>-0.95856005768816799</v>
      </c>
      <c r="K304">
        <v>1025.2721254343301</v>
      </c>
      <c r="L304">
        <v>917.51200593488295</v>
      </c>
      <c r="M304">
        <v>69.145381718290693</v>
      </c>
      <c r="N304">
        <v>1.9636419565887999</v>
      </c>
      <c r="O304">
        <v>3.5051546391752599</v>
      </c>
      <c r="P304">
        <v>71.462914516014905</v>
      </c>
      <c r="Q304">
        <v>1.9082708132079001E-2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424</v>
      </c>
      <c r="E305">
        <v>23523.523441810001</v>
      </c>
      <c r="F305">
        <v>6644.9</v>
      </c>
      <c r="G305">
        <v>127.607205163033</v>
      </c>
      <c r="H305">
        <v>22.1737195829797</v>
      </c>
      <c r="I305">
        <v>73.233978212146596</v>
      </c>
      <c r="J305">
        <v>18.489287032894701</v>
      </c>
      <c r="K305">
        <v>5165.5652771384102</v>
      </c>
      <c r="L305">
        <v>4142.3415155065404</v>
      </c>
      <c r="M305">
        <v>92.049269076051402</v>
      </c>
      <c r="N305">
        <v>2.0356994972970899</v>
      </c>
      <c r="O305">
        <v>1.1151409351532799</v>
      </c>
      <c r="P305">
        <v>216.42380952380901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717</v>
      </c>
      <c r="E306">
        <v>23385.488772000001</v>
      </c>
      <c r="F306">
        <v>1468.4</v>
      </c>
      <c r="G306">
        <v>-24.710584361518201</v>
      </c>
      <c r="H306">
        <v>1.56815200160206</v>
      </c>
      <c r="I306">
        <v>-8.6799763201084001</v>
      </c>
      <c r="J306">
        <v>1.1749309228146201</v>
      </c>
      <c r="K306">
        <v>1379.44159989844</v>
      </c>
      <c r="L306">
        <v>1306.8249528414899</v>
      </c>
      <c r="M306">
        <v>56.816770945291204</v>
      </c>
      <c r="N306">
        <v>0.78943554317845699</v>
      </c>
      <c r="O306">
        <v>5.2165622446199897</v>
      </c>
      <c r="P306">
        <v>32.246588913405702</v>
      </c>
      <c r="Q306">
        <v>1.0240134827143E-2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46</v>
      </c>
      <c r="E307">
        <v>23314.058833449999</v>
      </c>
      <c r="F307">
        <v>906.85</v>
      </c>
      <c r="G307">
        <v>18.271757645222198</v>
      </c>
      <c r="H307">
        <v>-0.94795589055618601</v>
      </c>
      <c r="I307">
        <v>21.9640201168293</v>
      </c>
      <c r="J307">
        <v>1.6827327493194999</v>
      </c>
      <c r="K307">
        <v>852.92442531485096</v>
      </c>
      <c r="L307">
        <v>735.15003183895396</v>
      </c>
      <c r="M307">
        <v>59.761854635242102</v>
      </c>
      <c r="N307">
        <v>1.11010043991338</v>
      </c>
      <c r="O307">
        <v>6.8313392512543398</v>
      </c>
      <c r="P307">
        <v>64.866830288155597</v>
      </c>
      <c r="Q307">
        <v>6.9777512670542996E-2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533</v>
      </c>
      <c r="E308">
        <v>23310.250268175001</v>
      </c>
      <c r="F308">
        <v>1524.15</v>
      </c>
      <c r="G308">
        <v>24.507338063147401</v>
      </c>
      <c r="H308">
        <v>-6.7825417419214196</v>
      </c>
      <c r="I308">
        <v>24.2902461019086</v>
      </c>
      <c r="J308">
        <v>-3.2520828683396998</v>
      </c>
      <c r="K308">
        <v>1486.0908659394599</v>
      </c>
      <c r="L308">
        <v>1196.9377301079701</v>
      </c>
      <c r="M308">
        <v>39.2697054471058</v>
      </c>
      <c r="N308">
        <v>0.275442210962006</v>
      </c>
      <c r="O308">
        <v>11.537578322343499</v>
      </c>
      <c r="P308">
        <v>83.356390977443596</v>
      </c>
      <c r="Q308">
        <v>0.115236721676582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163</v>
      </c>
      <c r="E309">
        <v>23210.140503168001</v>
      </c>
      <c r="F309">
        <v>178.02</v>
      </c>
      <c r="G309">
        <v>214.53662085309799</v>
      </c>
      <c r="H309">
        <v>23.5863369998407</v>
      </c>
      <c r="I309">
        <v>33.606124302912001</v>
      </c>
      <c r="J309">
        <v>12.337674286720301</v>
      </c>
      <c r="K309">
        <v>155.52943362514799</v>
      </c>
      <c r="L309">
        <v>124.559924398832</v>
      </c>
      <c r="M309">
        <v>66.963397961172305</v>
      </c>
      <c r="N309">
        <v>1.4011576146089</v>
      </c>
      <c r="O309">
        <v>6.7295809459611204</v>
      </c>
      <c r="P309">
        <v>282.83870967741899</v>
      </c>
      <c r="Q309">
        <v>0.15064383114490101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170</v>
      </c>
      <c r="E310">
        <v>23095.879127299999</v>
      </c>
      <c r="F310">
        <v>7844.6</v>
      </c>
      <c r="G310">
        <v>-17.945896643015399</v>
      </c>
      <c r="H310">
        <v>18.5413805140251</v>
      </c>
      <c r="I310">
        <v>9.3204726225244592</v>
      </c>
      <c r="J310">
        <v>8.8285619071357093</v>
      </c>
      <c r="K310">
        <v>6780.2187422972902</v>
      </c>
      <c r="L310">
        <v>6539.3319876181504</v>
      </c>
      <c r="M310">
        <v>74.114068942601094</v>
      </c>
      <c r="N310">
        <v>2.00021699979462</v>
      </c>
      <c r="O310">
        <v>2.2741758662009501</v>
      </c>
      <c r="P310">
        <v>51.590867368136202</v>
      </c>
      <c r="Q310">
        <v>-9.4349112529420007E-2</v>
      </c>
    </row>
    <row r="311" spans="1:17" hidden="1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728</v>
      </c>
      <c r="E311">
        <v>23025.673136879999</v>
      </c>
      <c r="F311">
        <v>106.17</v>
      </c>
      <c r="G311">
        <v>94.675109828479194</v>
      </c>
      <c r="H311">
        <v>6.5349788146883103</v>
      </c>
      <c r="I311">
        <v>26.7432968532332</v>
      </c>
      <c r="J311">
        <v>3.2989443475786802</v>
      </c>
      <c r="K311">
        <v>96.326306105198995</v>
      </c>
      <c r="L311">
        <v>80.013986859321605</v>
      </c>
      <c r="M311">
        <v>50.681017208567297</v>
      </c>
      <c r="N311">
        <v>1.04083393181412</v>
      </c>
      <c r="O311">
        <v>0.405010831685026</v>
      </c>
      <c r="P311">
        <v>129.55675675675599</v>
      </c>
      <c r="Q311">
        <v>2.0612820630179999E-2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424</v>
      </c>
      <c r="E312">
        <v>22955.29899702</v>
      </c>
      <c r="F312">
        <v>1023.1</v>
      </c>
      <c r="G312">
        <v>-22.9304250507336</v>
      </c>
      <c r="H312">
        <v>9.1582770460294896</v>
      </c>
      <c r="I312">
        <v>-0.92636032747621</v>
      </c>
      <c r="J312">
        <v>10.3173670154815</v>
      </c>
      <c r="K312">
        <v>923.05433932103494</v>
      </c>
      <c r="L312">
        <v>912.02155060629195</v>
      </c>
      <c r="M312">
        <v>68.166725341699205</v>
      </c>
      <c r="N312">
        <v>1.1593903740424201</v>
      </c>
      <c r="O312">
        <v>11.421170951031099</v>
      </c>
      <c r="P312">
        <v>38.894922617431398</v>
      </c>
      <c r="Q312">
        <v>-9.2677846578539003E-2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270</v>
      </c>
      <c r="E313">
        <v>22877.46981318</v>
      </c>
      <c r="F313">
        <v>1710.3</v>
      </c>
      <c r="G313">
        <v>-7.7044596334567199</v>
      </c>
      <c r="H313">
        <v>-6.9329723229197198</v>
      </c>
      <c r="I313">
        <v>-13.209385985169</v>
      </c>
      <c r="J313">
        <v>-1.1885027705270801</v>
      </c>
      <c r="K313">
        <v>1709.9301258970299</v>
      </c>
      <c r="L313">
        <v>1602.7479069794499</v>
      </c>
      <c r="M313">
        <v>46.938170651584898</v>
      </c>
      <c r="N313">
        <v>0.77663128648693802</v>
      </c>
      <c r="O313">
        <v>10.220429164474</v>
      </c>
      <c r="P313">
        <v>49.861993428258401</v>
      </c>
      <c r="Q313">
        <v>6.1085110966061999E-2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62</v>
      </c>
      <c r="E314">
        <v>22860.060854399999</v>
      </c>
      <c r="F314">
        <v>173.25</v>
      </c>
      <c r="G314">
        <v>42.617235288852903</v>
      </c>
      <c r="H314">
        <v>7.7972049802670398</v>
      </c>
      <c r="I314">
        <v>9.9547270257375793</v>
      </c>
      <c r="J314">
        <v>4.2962420282328502</v>
      </c>
      <c r="K314">
        <v>156.155251787303</v>
      </c>
      <c r="L314">
        <v>138.31988434601499</v>
      </c>
      <c r="M314">
        <v>73.725617010169401</v>
      </c>
      <c r="N314">
        <v>1.13207999307782</v>
      </c>
      <c r="O314">
        <v>2.2799422799422802</v>
      </c>
      <c r="P314">
        <v>98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626</v>
      </c>
      <c r="E315">
        <v>22855.708842690001</v>
      </c>
      <c r="F315">
        <v>729.15</v>
      </c>
      <c r="G315">
        <v>218.552021749955</v>
      </c>
      <c r="H315">
        <v>24.902287497033601</v>
      </c>
      <c r="I315">
        <v>-2.9559922582451001</v>
      </c>
      <c r="J315">
        <v>4.6344274505817502</v>
      </c>
      <c r="K315">
        <v>667.41774426552297</v>
      </c>
      <c r="L315">
        <v>570.177881564887</v>
      </c>
      <c r="M315">
        <v>56.039490329069103</v>
      </c>
      <c r="N315">
        <v>1.16774507745384</v>
      </c>
      <c r="O315">
        <v>7.2824521703353096</v>
      </c>
      <c r="P315">
        <v>240.32672112018599</v>
      </c>
      <c r="Q315">
        <v>0.14419435011818901</v>
      </c>
    </row>
    <row r="316" spans="1:17" hidden="1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548</v>
      </c>
      <c r="E316">
        <v>22528.615146240001</v>
      </c>
      <c r="F316">
        <v>2173.1999999999998</v>
      </c>
      <c r="G316">
        <v>-11.7406527410465</v>
      </c>
      <c r="H316">
        <v>12.660485601221</v>
      </c>
      <c r="I316">
        <v>11.007940662783099</v>
      </c>
      <c r="J316">
        <v>9.8843508705952097</v>
      </c>
      <c r="K316">
        <v>1907.692664703</v>
      </c>
      <c r="L316">
        <v>1782.51224767448</v>
      </c>
      <c r="M316">
        <v>74.753470658846197</v>
      </c>
      <c r="N316">
        <v>1.04236733150352</v>
      </c>
      <c r="O316">
        <v>2.5216270936867198</v>
      </c>
      <c r="P316">
        <v>48.625359048009798</v>
      </c>
      <c r="Q316">
        <v>-3.6682205277611998E-2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257</v>
      </c>
      <c r="E317">
        <v>22414.128936239998</v>
      </c>
      <c r="F317">
        <v>708.9</v>
      </c>
      <c r="G317">
        <v>4.6077163454818004</v>
      </c>
      <c r="H317">
        <v>-7.6489897419804098</v>
      </c>
      <c r="I317">
        <v>9.0933619608202607E-2</v>
      </c>
      <c r="J317">
        <v>-1.31587326141332</v>
      </c>
      <c r="K317">
        <v>685.243853969979</v>
      </c>
      <c r="L317">
        <v>618.36164111288099</v>
      </c>
      <c r="M317">
        <v>55.166771928132903</v>
      </c>
      <c r="N317">
        <v>1.09527600272877</v>
      </c>
      <c r="O317">
        <v>12.702778953307901</v>
      </c>
      <c r="P317">
        <v>53.110151187904897</v>
      </c>
      <c r="Q317">
        <v>0.10974446438943899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201</v>
      </c>
      <c r="E318">
        <v>22378.5866192299</v>
      </c>
      <c r="F318">
        <v>589.9</v>
      </c>
      <c r="G318">
        <v>-8.2535292004713998</v>
      </c>
      <c r="H318">
        <v>-2.4840673769060602</v>
      </c>
      <c r="I318">
        <v>7.4968006773330202</v>
      </c>
      <c r="J318">
        <v>-1.7414523049828801</v>
      </c>
      <c r="K318">
        <v>570.72249856026599</v>
      </c>
      <c r="L318">
        <v>510.87407538608198</v>
      </c>
      <c r="M318">
        <v>48.748159110677001</v>
      </c>
      <c r="N318">
        <v>0.68370612457535396</v>
      </c>
      <c r="O318">
        <v>5.5094083743007296</v>
      </c>
      <c r="P318">
        <v>45.0098328416912</v>
      </c>
      <c r="Q318">
        <v>7.1714283334365997E-2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59</v>
      </c>
      <c r="E319">
        <v>22355.838468599999</v>
      </c>
      <c r="F319">
        <v>764.4</v>
      </c>
      <c r="G319">
        <v>-20.8484576358689</v>
      </c>
      <c r="H319">
        <v>-10.340163749936499</v>
      </c>
      <c r="I319">
        <v>-14.3069438536288</v>
      </c>
      <c r="J319">
        <v>2.3418755909995999</v>
      </c>
      <c r="K319">
        <v>771.14797018973195</v>
      </c>
      <c r="L319">
        <v>734.17636211594402</v>
      </c>
      <c r="M319">
        <v>48.902431447803004</v>
      </c>
      <c r="N319">
        <v>0.77844490746869499</v>
      </c>
      <c r="O319">
        <v>14.6716378859236</v>
      </c>
      <c r="P319">
        <v>27.389384217981799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560</v>
      </c>
      <c r="E320">
        <v>22298.233938990001</v>
      </c>
      <c r="F320">
        <v>4380.55</v>
      </c>
      <c r="G320">
        <v>141.172320199095</v>
      </c>
      <c r="H320">
        <v>6.1087239888575899</v>
      </c>
      <c r="I320">
        <v>11.703154600723799</v>
      </c>
      <c r="J320">
        <v>3.7238356604564702</v>
      </c>
      <c r="K320">
        <v>3919.1369891249501</v>
      </c>
      <c r="L320">
        <v>3381.8850226233999</v>
      </c>
      <c r="M320">
        <v>76.928720302216107</v>
      </c>
      <c r="N320">
        <v>1.5026634730848401</v>
      </c>
      <c r="O320">
        <v>0.444008172489751</v>
      </c>
      <c r="P320">
        <v>184.821196358907</v>
      </c>
      <c r="Q320">
        <v>0.102061293690723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191</v>
      </c>
      <c r="E321">
        <v>22144.65944064</v>
      </c>
      <c r="F321">
        <v>1363.2</v>
      </c>
      <c r="G321">
        <v>89.775390325025697</v>
      </c>
      <c r="H321">
        <v>12.5595313638217</v>
      </c>
      <c r="I321">
        <v>54.534530744885302</v>
      </c>
      <c r="J321">
        <v>0.84018136973556501</v>
      </c>
      <c r="K321">
        <v>1259.2807530346299</v>
      </c>
      <c r="L321">
        <v>1023.71192784947</v>
      </c>
      <c r="M321">
        <v>59.991706154626399</v>
      </c>
      <c r="N321">
        <v>0.80982054302666595</v>
      </c>
      <c r="O321">
        <v>4.7425176056338003</v>
      </c>
      <c r="P321">
        <v>137.51197839533</v>
      </c>
      <c r="Q321">
        <v>0.12776452491295501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289</v>
      </c>
      <c r="E322">
        <v>22097.140124850001</v>
      </c>
      <c r="F322">
        <v>447.75</v>
      </c>
      <c r="G322">
        <v>194.454957320262</v>
      </c>
      <c r="H322">
        <v>4.2500494699982196</v>
      </c>
      <c r="I322">
        <v>5.5464437175866701</v>
      </c>
      <c r="J322">
        <v>3.2334031738531799</v>
      </c>
      <c r="K322">
        <v>394.46947624584999</v>
      </c>
      <c r="L322">
        <v>331.30490806230699</v>
      </c>
      <c r="M322">
        <v>72.862746136074904</v>
      </c>
      <c r="N322">
        <v>1.4420652266568901</v>
      </c>
      <c r="O322">
        <v>0.64768285873813003</v>
      </c>
      <c r="P322">
        <v>235.39325842696601</v>
      </c>
      <c r="Q322">
        <v>0.20325239688868699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43</v>
      </c>
      <c r="E323">
        <v>21983.190762599999</v>
      </c>
      <c r="F323">
        <v>4245.3</v>
      </c>
      <c r="G323">
        <v>76.917316132469296</v>
      </c>
      <c r="H323">
        <v>-2.9754290631679199</v>
      </c>
      <c r="I323">
        <v>58.474451018198998</v>
      </c>
      <c r="J323">
        <v>-0.24722516640720599</v>
      </c>
      <c r="K323">
        <v>4063.1127413275699</v>
      </c>
      <c r="L323">
        <v>3200.3640627355599</v>
      </c>
      <c r="M323">
        <v>49.690219861825099</v>
      </c>
      <c r="N323">
        <v>1.1052564566529901</v>
      </c>
      <c r="O323">
        <v>13.567945728217</v>
      </c>
      <c r="P323">
        <v>115.606907059421</v>
      </c>
      <c r="Q323">
        <v>0.135534510698474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121</v>
      </c>
      <c r="E324">
        <v>21896.665825278</v>
      </c>
      <c r="F324">
        <v>83.78</v>
      </c>
      <c r="G324">
        <v>482.56605683767401</v>
      </c>
      <c r="H324">
        <v>37.9204434377694</v>
      </c>
      <c r="I324">
        <v>19.6402837976066</v>
      </c>
      <c r="J324">
        <v>4.1194919682714097</v>
      </c>
      <c r="K324">
        <v>67.084907251142198</v>
      </c>
      <c r="L324">
        <v>48.109757324259398</v>
      </c>
      <c r="M324">
        <v>64.639525743992294</v>
      </c>
      <c r="N324">
        <v>1.8471583635238</v>
      </c>
      <c r="O324">
        <v>9.0952494628789804</v>
      </c>
      <c r="P324">
        <v>541.99233716474998</v>
      </c>
      <c r="Q324">
        <v>0.148992399932215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46</v>
      </c>
      <c r="E325">
        <v>21751.745041260001</v>
      </c>
      <c r="F325">
        <v>346.45</v>
      </c>
      <c r="G325">
        <v>96.701016234936205</v>
      </c>
      <c r="H325">
        <v>9.47324891039794</v>
      </c>
      <c r="I325">
        <v>51.211310980902098</v>
      </c>
      <c r="J325">
        <v>3.9845665594422202</v>
      </c>
      <c r="K325">
        <v>316.95188600504798</v>
      </c>
      <c r="L325">
        <v>248.21127992895299</v>
      </c>
      <c r="M325">
        <v>59.119882342617203</v>
      </c>
      <c r="N325">
        <v>1.4226018857513401</v>
      </c>
      <c r="O325">
        <v>5.2099870111127196</v>
      </c>
      <c r="P325">
        <v>153.716587330648</v>
      </c>
      <c r="Q325">
        <v>0.15073491904359901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424</v>
      </c>
      <c r="E326">
        <v>21727.444160840001</v>
      </c>
      <c r="F326">
        <v>4414.3</v>
      </c>
      <c r="G326">
        <v>59.4279414251885</v>
      </c>
      <c r="H326">
        <v>20.9857884049406</v>
      </c>
      <c r="I326">
        <v>38.000495214807501</v>
      </c>
      <c r="J326">
        <v>9.1968689579222005</v>
      </c>
      <c r="K326">
        <v>3834.1411788400101</v>
      </c>
      <c r="L326">
        <v>3210.4927512271802</v>
      </c>
      <c r="M326">
        <v>62.077738635397999</v>
      </c>
      <c r="N326">
        <v>1.63156974158983</v>
      </c>
      <c r="O326">
        <v>11.2294134970436</v>
      </c>
      <c r="P326">
        <v>97.9506726457399</v>
      </c>
      <c r="Q326">
        <v>5.9934086874999996E-4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Row],[Ticker]],[1]!Table2[[Symbol]:[Industry]],2,FALSE),"-")</f>
        <v>-</v>
      </c>
      <c r="D327" t="s">
        <v>685</v>
      </c>
      <c r="E327">
        <v>21129.64083036</v>
      </c>
      <c r="F327">
        <v>1568.95</v>
      </c>
      <c r="G327">
        <v>110.276378270905</v>
      </c>
      <c r="H327">
        <v>-14.955893794466199</v>
      </c>
      <c r="I327">
        <v>28.960326999637399</v>
      </c>
      <c r="J327">
        <v>-2.2225035302314602</v>
      </c>
      <c r="K327">
        <v>1539.2967058495301</v>
      </c>
      <c r="L327">
        <v>1151.0962388727201</v>
      </c>
      <c r="M327">
        <v>36.3965716313161</v>
      </c>
      <c r="N327">
        <v>0.51568103716459002</v>
      </c>
      <c r="O327">
        <v>20.905701265177299</v>
      </c>
      <c r="P327">
        <v>157.162760203245</v>
      </c>
      <c r="Q327">
        <v>0.25182307019006001</v>
      </c>
    </row>
    <row r="328" spans="1:17" hidden="1" x14ac:dyDescent="0.3">
      <c r="A328" t="s">
        <v>761</v>
      </c>
      <c r="B328" t="s">
        <v>762</v>
      </c>
      <c r="C328" t="str">
        <f>IFERROR(VLOOKUP(Table1[[#This Row],[Ticker]],[1]!Table2[[Symbol]:[Industry]],2,FALSE),"-")</f>
        <v>-</v>
      </c>
      <c r="D328" t="s">
        <v>551</v>
      </c>
      <c r="E328">
        <v>21112.48147866</v>
      </c>
      <c r="F328">
        <v>848.1</v>
      </c>
      <c r="G328">
        <v>-35.6523300275949</v>
      </c>
      <c r="H328">
        <v>0.93198366282563905</v>
      </c>
      <c r="I328">
        <v>-15.141279244825901</v>
      </c>
      <c r="J328">
        <v>0.33118500588167099</v>
      </c>
      <c r="K328">
        <v>836.37122130324701</v>
      </c>
      <c r="L328">
        <v>852.34987977498997</v>
      </c>
      <c r="M328">
        <v>48.140360611124201</v>
      </c>
      <c r="N328">
        <v>2.0307048914377099</v>
      </c>
      <c r="O328">
        <v>14.8449475297724</v>
      </c>
      <c r="P328">
        <v>11.8496538081107</v>
      </c>
      <c r="Q328">
        <v>-0.15010922450361899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Row],[Ticker]],[1]!Table2[[Symbol]:[Industry]],2,FALSE),"-")</f>
        <v>-</v>
      </c>
      <c r="D329" t="s">
        <v>59</v>
      </c>
      <c r="E329">
        <v>21087.164515904999</v>
      </c>
      <c r="F329">
        <v>1322.55</v>
      </c>
      <c r="G329">
        <v>-37.529232594132203</v>
      </c>
      <c r="H329">
        <v>-4.8680398649288499</v>
      </c>
      <c r="I329">
        <v>-32.292826445938601</v>
      </c>
      <c r="J329">
        <v>1.9820248893752701</v>
      </c>
      <c r="K329">
        <v>1351.8292686744701</v>
      </c>
      <c r="L329">
        <v>1410.0362708335699</v>
      </c>
      <c r="M329">
        <v>56.579990152835698</v>
      </c>
      <c r="N329">
        <v>1.2351501910798901</v>
      </c>
      <c r="O329">
        <v>35.798268496465099</v>
      </c>
      <c r="P329">
        <v>11.129316864129001</v>
      </c>
      <c r="Q329">
        <v>6.0368567159946998E-2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Row],[Ticker]],[1]!Table2[[Symbol]:[Industry]],2,FALSE),"-")</f>
        <v>-</v>
      </c>
      <c r="D330" t="s">
        <v>633</v>
      </c>
      <c r="E330">
        <v>21040.926345619999</v>
      </c>
      <c r="F330">
        <v>1230.2</v>
      </c>
      <c r="G330">
        <v>25.4435187831638</v>
      </c>
      <c r="H330">
        <v>-15.9614558123201</v>
      </c>
      <c r="I330">
        <v>44.381047108335501</v>
      </c>
      <c r="J330">
        <v>-7.0600625764701803</v>
      </c>
      <c r="K330">
        <v>1286.4810389999</v>
      </c>
      <c r="L330">
        <v>1026.9111847884501</v>
      </c>
      <c r="M330">
        <v>23.902572432439399</v>
      </c>
      <c r="N330">
        <v>0.76194256361220802</v>
      </c>
      <c r="O330">
        <v>21.524955291822401</v>
      </c>
      <c r="P330">
        <v>88.898272552783098</v>
      </c>
      <c r="Q330">
        <v>0.116615833617059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Row],[Ticker]],[1]!Table2[[Symbol]:[Industry]],2,FALSE),"-")</f>
        <v>-</v>
      </c>
      <c r="D331" t="s">
        <v>508</v>
      </c>
      <c r="E331">
        <v>21026.302988354899</v>
      </c>
      <c r="F331">
        <v>809.55</v>
      </c>
      <c r="G331">
        <v>1.18518001577484</v>
      </c>
      <c r="H331">
        <v>-0.86101761091213502</v>
      </c>
      <c r="I331">
        <v>-16.557577859027202</v>
      </c>
      <c r="J331">
        <v>2.30581139565157</v>
      </c>
      <c r="K331">
        <v>783.68229010638504</v>
      </c>
      <c r="L331">
        <v>738.87945879085703</v>
      </c>
      <c r="M331">
        <v>60.861801808985497</v>
      </c>
      <c r="N331">
        <v>1.1337439424786999</v>
      </c>
      <c r="O331">
        <v>12.865172009140901</v>
      </c>
      <c r="P331">
        <v>35.353619796020702</v>
      </c>
      <c r="Q331">
        <v>1.8034224077580999E-2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Row],[Ticker]],[1]!Table2[[Symbol]:[Industry]],2,FALSE),"-")</f>
        <v>-</v>
      </c>
      <c r="D332" t="s">
        <v>524</v>
      </c>
      <c r="E332">
        <v>21001.912159857999</v>
      </c>
      <c r="F332">
        <v>174.11</v>
      </c>
      <c r="G332">
        <v>-36.972474648884798</v>
      </c>
      <c r="H332">
        <v>4.4353606458974104</v>
      </c>
      <c r="I332">
        <v>-17.374045073318499</v>
      </c>
      <c r="J332">
        <v>-1.66346226576531</v>
      </c>
      <c r="K332">
        <v>169.65496177460801</v>
      </c>
      <c r="L332">
        <v>170.61738724027401</v>
      </c>
      <c r="M332">
        <v>45.145816665449203</v>
      </c>
      <c r="N332">
        <v>1.0702221388634801</v>
      </c>
      <c r="O332">
        <v>30.664522428349802</v>
      </c>
      <c r="P332">
        <v>22.397188049209099</v>
      </c>
      <c r="Q332">
        <v>2.2955710510720002E-2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Row],[Ticker]],[1]!Table2[[Symbol]:[Industry]],2,FALSE),"-")</f>
        <v>-</v>
      </c>
      <c r="D333" t="s">
        <v>377</v>
      </c>
      <c r="E333">
        <v>20906.03685746</v>
      </c>
      <c r="F333">
        <v>521.79999999999995</v>
      </c>
      <c r="G333">
        <v>59.780647787386002</v>
      </c>
      <c r="H333">
        <v>-1.04980199589894</v>
      </c>
      <c r="I333">
        <v>28.515017613454798</v>
      </c>
      <c r="J333">
        <v>2.6139118850287701</v>
      </c>
      <c r="K333">
        <v>475.98109026445297</v>
      </c>
      <c r="L333">
        <v>397.66187829658702</v>
      </c>
      <c r="M333">
        <v>63.1382556324372</v>
      </c>
      <c r="N333">
        <v>0.94645738122564904</v>
      </c>
      <c r="O333">
        <v>10.0709083940207</v>
      </c>
      <c r="P333">
        <v>108.67826434713</v>
      </c>
      <c r="Q333">
        <v>3.5152295601057003E-2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Row],[Ticker]],[1]!Table2[[Symbol]:[Industry]],2,FALSE),"-")</f>
        <v>-</v>
      </c>
      <c r="D334" t="s">
        <v>551</v>
      </c>
      <c r="E334">
        <v>20824.032030800001</v>
      </c>
      <c r="F334">
        <v>1620.2</v>
      </c>
      <c r="G334">
        <v>-34.790707170167799</v>
      </c>
      <c r="H334">
        <v>1.29244619515769</v>
      </c>
      <c r="I334">
        <v>-4.2339016619866499</v>
      </c>
      <c r="J334">
        <v>-1.9897723750099501</v>
      </c>
      <c r="K334">
        <v>1500.4755294281999</v>
      </c>
      <c r="L334">
        <v>1489.6835407748299</v>
      </c>
      <c r="M334">
        <v>72.009228709147393</v>
      </c>
      <c r="N334">
        <v>1.0187345425376</v>
      </c>
      <c r="O334">
        <v>9.3352672509566794</v>
      </c>
      <c r="P334">
        <v>27.675334909377401</v>
      </c>
      <c r="Q334">
        <v>-8.5077215644217996E-2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Row],[Ticker]],[1]!Table2[[Symbol]:[Industry]],2,FALSE),"-")</f>
        <v>-</v>
      </c>
      <c r="D335" t="s">
        <v>777</v>
      </c>
      <c r="E335">
        <v>20738.052323799999</v>
      </c>
      <c r="F335">
        <v>301</v>
      </c>
      <c r="G335">
        <v>78.297837863188406</v>
      </c>
      <c r="H335">
        <v>26.284683599680601</v>
      </c>
      <c r="I335">
        <v>33.738751615402897</v>
      </c>
      <c r="J335">
        <v>8.9233270819786998</v>
      </c>
      <c r="K335">
        <v>231.183465189515</v>
      </c>
      <c r="L335">
        <v>198.11593447027801</v>
      </c>
      <c r="M335">
        <v>90.322413959956094</v>
      </c>
      <c r="N335">
        <v>2.2766457714436701</v>
      </c>
      <c r="O335">
        <v>2.7574750830564798</v>
      </c>
      <c r="P335">
        <v>114.08250355618701</v>
      </c>
      <c r="Q335">
        <v>2.487512172422E-2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40</v>
      </c>
      <c r="E336">
        <v>20642.81085247</v>
      </c>
      <c r="F336">
        <v>934.55</v>
      </c>
      <c r="G336">
        <v>-8.6995832693449806</v>
      </c>
      <c r="H336">
        <v>4.40512760506404</v>
      </c>
      <c r="I336">
        <v>-2.8102588813146401</v>
      </c>
      <c r="J336">
        <v>-2.3210009445111099</v>
      </c>
      <c r="K336">
        <v>925.13875117275199</v>
      </c>
      <c r="M336">
        <v>35.8764218697034</v>
      </c>
      <c r="N336">
        <v>0.53187275932959599</v>
      </c>
      <c r="O336">
        <v>9.6784548713284497</v>
      </c>
      <c r="P336">
        <v>31.404668166479102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413</v>
      </c>
      <c r="E337">
        <v>20600.363549775</v>
      </c>
      <c r="F337">
        <v>647.25</v>
      </c>
      <c r="G337">
        <v>68.800772575109207</v>
      </c>
      <c r="H337">
        <v>14.145334962395101</v>
      </c>
      <c r="I337">
        <v>10.996895884765401</v>
      </c>
      <c r="J337">
        <v>15.0351778408253</v>
      </c>
      <c r="K337">
        <v>561.20255366460196</v>
      </c>
      <c r="L337">
        <v>484.06506208355</v>
      </c>
      <c r="M337">
        <v>86.125300160661595</v>
      </c>
      <c r="N337">
        <v>1.7815726486652399</v>
      </c>
      <c r="O337">
        <v>1.1278485901892601</v>
      </c>
      <c r="P337">
        <v>114.002314432137</v>
      </c>
      <c r="Q337">
        <v>0.14455077378643499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127</v>
      </c>
      <c r="E338">
        <v>20567.902993824999</v>
      </c>
      <c r="F338">
        <v>739.75</v>
      </c>
      <c r="G338">
        <v>61.129981801599399</v>
      </c>
      <c r="H338">
        <v>6.7833032276301104</v>
      </c>
      <c r="I338">
        <v>-9.9311707346106601</v>
      </c>
      <c r="J338">
        <v>4.6233802680239702</v>
      </c>
      <c r="K338">
        <v>674.11324950452695</v>
      </c>
      <c r="L338">
        <v>597.40562598902204</v>
      </c>
      <c r="M338">
        <v>75.5959662209724</v>
      </c>
      <c r="N338">
        <v>1.20122375647266</v>
      </c>
      <c r="O338">
        <v>4.0824602906387399</v>
      </c>
      <c r="P338">
        <v>91.5954415954415</v>
      </c>
      <c r="Q338">
        <v>4.3874354378478003E-2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786</v>
      </c>
      <c r="E339">
        <v>20527.105275425001</v>
      </c>
      <c r="F339">
        <v>1464.35</v>
      </c>
      <c r="G339">
        <v>1.8384296858825699</v>
      </c>
      <c r="H339">
        <v>7.2510991403162697</v>
      </c>
      <c r="I339">
        <v>5.3308931224213199</v>
      </c>
      <c r="J339">
        <v>7.52193099266165</v>
      </c>
      <c r="K339">
        <v>1329.7279219315301</v>
      </c>
      <c r="L339">
        <v>1194.82911256344</v>
      </c>
      <c r="M339">
        <v>58.513133598373102</v>
      </c>
      <c r="N339">
        <v>0.891566646852331</v>
      </c>
      <c r="O339">
        <v>5.6407279680404203</v>
      </c>
      <c r="P339">
        <v>48.191064109699902</v>
      </c>
      <c r="Q339">
        <v>4.7002690799500001E-2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133</v>
      </c>
      <c r="E340">
        <v>20352.973591350001</v>
      </c>
      <c r="F340">
        <v>1448.5</v>
      </c>
      <c r="G340">
        <v>189.14400114829701</v>
      </c>
      <c r="H340">
        <v>-0.36057287406374899</v>
      </c>
      <c r="I340">
        <v>7.5351244701534004</v>
      </c>
      <c r="J340">
        <v>-1.53212306139239</v>
      </c>
      <c r="K340">
        <v>1416.9092190630299</v>
      </c>
      <c r="L340">
        <v>1125.6023337787699</v>
      </c>
      <c r="M340">
        <v>37.741671614130198</v>
      </c>
      <c r="N340">
        <v>0.89751541719382</v>
      </c>
      <c r="O340">
        <v>8.7331722471522202</v>
      </c>
      <c r="P340">
        <v>226.23873873873799</v>
      </c>
    </row>
    <row r="341" spans="1:17" x14ac:dyDescent="0.3">
      <c r="A341" t="s">
        <v>789</v>
      </c>
      <c r="B341" t="s">
        <v>790</v>
      </c>
      <c r="C341" t="str">
        <f>IFERROR(VLOOKUP(Table1[[#This Row],[Ticker]],[1]!Table2[[Symbol]:[Industry]],2,FALSE),"-")</f>
        <v>-</v>
      </c>
      <c r="D341" t="s">
        <v>133</v>
      </c>
      <c r="E341">
        <v>20255.885702039999</v>
      </c>
      <c r="F341">
        <v>1788.2</v>
      </c>
      <c r="G341">
        <v>179.44314690930901</v>
      </c>
      <c r="H341">
        <v>-12.275489375048499</v>
      </c>
      <c r="I341">
        <v>13.1317635807715</v>
      </c>
      <c r="J341">
        <v>-3.7951555352682398</v>
      </c>
      <c r="K341">
        <v>1869.3612046550199</v>
      </c>
      <c r="L341">
        <v>1483.9544965208299</v>
      </c>
      <c r="M341">
        <v>37.325129323965797</v>
      </c>
      <c r="N341">
        <v>1.23049816088699</v>
      </c>
      <c r="O341">
        <v>20.836786347835599</v>
      </c>
      <c r="P341">
        <v>231.38327535476699</v>
      </c>
      <c r="Q341">
        <v>0.102506385330749</v>
      </c>
    </row>
    <row r="342" spans="1:17" hidden="1" x14ac:dyDescent="0.3">
      <c r="A342" t="s">
        <v>791</v>
      </c>
      <c r="B342" t="s">
        <v>792</v>
      </c>
      <c r="C342" t="str">
        <f>IFERROR(VLOOKUP(Table1[[#This Row],[Ticker]],[1]!Table2[[Symbol]:[Industry]],2,FALSE),"-")</f>
        <v>-</v>
      </c>
      <c r="D342" t="s">
        <v>133</v>
      </c>
      <c r="E342">
        <v>20173.740000000002</v>
      </c>
      <c r="F342">
        <v>151.03</v>
      </c>
      <c r="G342">
        <v>4.4847007448143099</v>
      </c>
      <c r="H342">
        <v>4.3973898399798399</v>
      </c>
      <c r="I342">
        <v>1.8154464854480801</v>
      </c>
      <c r="J342">
        <v>-1.70984839013546</v>
      </c>
      <c r="K342">
        <v>142.60991991773</v>
      </c>
      <c r="L342">
        <v>131.71714653474001</v>
      </c>
      <c r="M342">
        <v>53.328059728626101</v>
      </c>
      <c r="N342">
        <v>0.82077035646393504</v>
      </c>
      <c r="O342">
        <v>2.52929881480499</v>
      </c>
      <c r="P342">
        <v>33.066079295154097</v>
      </c>
    </row>
    <row r="343" spans="1:17" x14ac:dyDescent="0.3">
      <c r="A343" t="s">
        <v>793</v>
      </c>
      <c r="B343" t="s">
        <v>794</v>
      </c>
      <c r="C343" t="str">
        <f>IFERROR(VLOOKUP(Table1[[#This Row],[Ticker]],[1]!Table2[[Symbol]:[Industry]],2,FALSE),"-")</f>
        <v>-</v>
      </c>
      <c r="D343" t="s">
        <v>521</v>
      </c>
      <c r="E343">
        <v>20162.0691659</v>
      </c>
      <c r="F343">
        <v>2237.4499999999998</v>
      </c>
      <c r="G343">
        <v>20.855752128200901</v>
      </c>
      <c r="H343">
        <v>-20.3441765262823</v>
      </c>
      <c r="I343">
        <v>-48.6575762767608</v>
      </c>
      <c r="J343">
        <v>-2.8964598119360301</v>
      </c>
      <c r="K343">
        <v>2385.6426651270099</v>
      </c>
      <c r="L343">
        <v>2528.7570501817099</v>
      </c>
      <c r="M343">
        <v>57.701297105439203</v>
      </c>
      <c r="N343">
        <v>1.5836314442457899</v>
      </c>
      <c r="O343">
        <v>74.126796129522404</v>
      </c>
      <c r="P343">
        <v>53.040355677154501</v>
      </c>
      <c r="Q343">
        <v>5.0299264355127001E-2</v>
      </c>
    </row>
    <row r="344" spans="1:17" hidden="1" x14ac:dyDescent="0.3">
      <c r="A344" t="s">
        <v>795</v>
      </c>
      <c r="B344" t="s">
        <v>796</v>
      </c>
      <c r="C344" t="str">
        <f>IFERROR(VLOOKUP(Table1[[#This Row],[Ticker]],[1]!Table2[[Symbol]:[Industry]],2,FALSE),"-")</f>
        <v>-</v>
      </c>
      <c r="D344" t="s">
        <v>133</v>
      </c>
      <c r="E344">
        <v>20155.501969815999</v>
      </c>
      <c r="F344">
        <v>345.73</v>
      </c>
      <c r="G344">
        <v>-16.095271157763499</v>
      </c>
      <c r="H344">
        <v>-1.1351647691118201</v>
      </c>
      <c r="I344">
        <v>-8.3267049302516405</v>
      </c>
      <c r="J344">
        <v>-1.74277488969128</v>
      </c>
      <c r="K344">
        <v>340.75862538188198</v>
      </c>
      <c r="L344">
        <v>335.44760523870798</v>
      </c>
      <c r="M344">
        <v>42.778347382377802</v>
      </c>
      <c r="N344">
        <v>0.69947716104687496</v>
      </c>
      <c r="O344">
        <v>5.5737135915309599</v>
      </c>
      <c r="P344">
        <v>16.800675675675599</v>
      </c>
      <c r="Q344">
        <v>-0.10379904096142301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231</v>
      </c>
      <c r="E345">
        <v>20057.771071615</v>
      </c>
      <c r="F345">
        <v>461.05</v>
      </c>
      <c r="G345">
        <v>36.258556877849898</v>
      </c>
      <c r="H345">
        <v>3.0526896350611401</v>
      </c>
      <c r="I345">
        <v>38.848857310913097</v>
      </c>
      <c r="J345">
        <v>-4.5305446738639503</v>
      </c>
      <c r="K345">
        <v>428.208412525754</v>
      </c>
      <c r="L345">
        <v>357.49823612005002</v>
      </c>
      <c r="M345">
        <v>55.149226247175903</v>
      </c>
      <c r="N345">
        <v>0.63350145283332704</v>
      </c>
      <c r="O345">
        <v>14.423598308209501</v>
      </c>
      <c r="P345">
        <v>66.895927601809902</v>
      </c>
      <c r="Q345">
        <v>5.5217491354582003E-2</v>
      </c>
    </row>
    <row r="346" spans="1:17" hidden="1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127</v>
      </c>
      <c r="E346">
        <v>20041.043549400001</v>
      </c>
      <c r="F346">
        <v>13790.45</v>
      </c>
      <c r="G346">
        <v>191.022993838959</v>
      </c>
      <c r="H346">
        <v>-3.65848755579003</v>
      </c>
      <c r="I346">
        <v>57.476564517324398</v>
      </c>
      <c r="J346">
        <v>-0.92926713708702602</v>
      </c>
      <c r="K346">
        <v>12650.292343461901</v>
      </c>
      <c r="L346">
        <v>8990.8836158247504</v>
      </c>
      <c r="M346">
        <v>41.723686319208099</v>
      </c>
      <c r="N346">
        <v>0.24073950104116401</v>
      </c>
      <c r="O346">
        <v>13.86212922711</v>
      </c>
      <c r="P346">
        <v>230.01376009572201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262</v>
      </c>
      <c r="E347">
        <v>19985.9506104299</v>
      </c>
      <c r="F347">
        <v>693.7</v>
      </c>
      <c r="G347">
        <v>39.691706811501</v>
      </c>
      <c r="H347">
        <v>7.4327801760316197</v>
      </c>
      <c r="I347">
        <v>32.152078762590001</v>
      </c>
      <c r="J347">
        <v>-2.2018454787598398</v>
      </c>
      <c r="K347">
        <v>643.35664127464599</v>
      </c>
      <c r="L347">
        <v>539.732555330173</v>
      </c>
      <c r="M347">
        <v>50.498142929435197</v>
      </c>
      <c r="N347">
        <v>0.90083305528695701</v>
      </c>
      <c r="O347">
        <v>5.5787804526452103</v>
      </c>
      <c r="P347">
        <v>81.573092527156106</v>
      </c>
      <c r="Q347">
        <v>-3.8786668291726001E-2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46</v>
      </c>
      <c r="E348">
        <v>19783.72053314</v>
      </c>
      <c r="F348">
        <v>1701.1</v>
      </c>
      <c r="G348">
        <v>229.32185342204201</v>
      </c>
      <c r="H348">
        <v>2.9749883423866899</v>
      </c>
      <c r="I348">
        <v>99.473532819332803</v>
      </c>
      <c r="J348">
        <v>4.1837450315248699</v>
      </c>
      <c r="K348">
        <v>1436.3950612708099</v>
      </c>
      <c r="L348">
        <v>1015.81927604762</v>
      </c>
      <c r="M348">
        <v>71.352813685317003</v>
      </c>
      <c r="N348">
        <v>0.64409336313020005</v>
      </c>
      <c r="O348">
        <v>1.2286167773793499</v>
      </c>
      <c r="P348">
        <v>293.77314814814798</v>
      </c>
      <c r="Q348">
        <v>0.177980935366083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533</v>
      </c>
      <c r="E349">
        <v>19632.720789219999</v>
      </c>
      <c r="F349">
        <v>1740.2</v>
      </c>
      <c r="G349">
        <v>18.751728250690199</v>
      </c>
      <c r="H349">
        <v>-0.47605196024679902</v>
      </c>
      <c r="I349">
        <v>6.63854973910823</v>
      </c>
      <c r="J349">
        <v>0.87147489067898398</v>
      </c>
      <c r="K349">
        <v>1743.3388659239399</v>
      </c>
      <c r="L349">
        <v>1592.6034167688599</v>
      </c>
      <c r="M349">
        <v>38.843352896515498</v>
      </c>
      <c r="N349">
        <v>0.85077412258952001</v>
      </c>
      <c r="O349">
        <v>9.2949086311918201</v>
      </c>
      <c r="P349">
        <v>53.0788177339901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391</v>
      </c>
      <c r="E350">
        <v>19502.34487361</v>
      </c>
      <c r="F350">
        <v>8219.15</v>
      </c>
      <c r="G350">
        <v>-2.42330875264406</v>
      </c>
      <c r="H350">
        <v>-1.21661306062093</v>
      </c>
      <c r="I350">
        <v>10.9249200249661</v>
      </c>
      <c r="J350">
        <v>1.08274492920198</v>
      </c>
      <c r="K350">
        <v>7800.7538861982002</v>
      </c>
      <c r="L350">
        <v>7096.7757674338</v>
      </c>
      <c r="M350">
        <v>57.351480466801704</v>
      </c>
      <c r="N350">
        <v>1.1517095986729899</v>
      </c>
      <c r="O350">
        <v>9.2570399615532004</v>
      </c>
      <c r="P350">
        <v>49.804068093172397</v>
      </c>
      <c r="Q350">
        <v>1.3312642987393999E-2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75</v>
      </c>
      <c r="E351">
        <v>19496.484273800001</v>
      </c>
      <c r="F351">
        <v>825.1</v>
      </c>
      <c r="G351">
        <v>-33.321385520691798</v>
      </c>
      <c r="H351">
        <v>-5.4403033027011602</v>
      </c>
      <c r="I351">
        <v>-31.6786261995783</v>
      </c>
      <c r="J351">
        <v>3.2837747826744601</v>
      </c>
      <c r="K351">
        <v>813.04129895773303</v>
      </c>
      <c r="L351">
        <v>847.97059246147603</v>
      </c>
      <c r="M351">
        <v>62.670535635010701</v>
      </c>
      <c r="N351">
        <v>0.98320717841971095</v>
      </c>
      <c r="O351">
        <v>28.251121076233101</v>
      </c>
      <c r="P351">
        <v>17.871428571428499</v>
      </c>
      <c r="Q351">
        <v>-0.10154999936949401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431</v>
      </c>
      <c r="E352">
        <v>19452.739522054999</v>
      </c>
      <c r="F352">
        <v>1362.55</v>
      </c>
      <c r="G352">
        <v>45.568062988336898</v>
      </c>
      <c r="H352">
        <v>9.67502709206377</v>
      </c>
      <c r="I352">
        <v>22.680657854219501</v>
      </c>
      <c r="J352">
        <v>3.2877928252459898</v>
      </c>
      <c r="K352">
        <v>1246.87940594018</v>
      </c>
      <c r="L352">
        <v>1039.4919888985901</v>
      </c>
      <c r="M352">
        <v>53.870867456102197</v>
      </c>
      <c r="N352">
        <v>0.90846469843470001</v>
      </c>
      <c r="O352">
        <v>13.2949249568823</v>
      </c>
      <c r="P352">
        <v>87.937931034482702</v>
      </c>
      <c r="Q352">
        <v>0.16880202435921701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413</v>
      </c>
      <c r="E353">
        <v>19427.4228951</v>
      </c>
      <c r="F353">
        <v>314.2</v>
      </c>
      <c r="G353">
        <v>32.587594731828901</v>
      </c>
      <c r="H353">
        <v>-6.3293858216468699</v>
      </c>
      <c r="I353">
        <v>27.287834291365499</v>
      </c>
      <c r="J353">
        <v>-2.7134739037601801</v>
      </c>
      <c r="K353">
        <v>315.39914134416699</v>
      </c>
      <c r="L353">
        <v>265.63786771230002</v>
      </c>
      <c r="M353">
        <v>39.401612261721702</v>
      </c>
      <c r="N353">
        <v>0.77976876437737097</v>
      </c>
      <c r="O353">
        <v>13.2718014003819</v>
      </c>
      <c r="P353">
        <v>69.106566200215198</v>
      </c>
      <c r="Q353">
        <v>5.3635286917981001E-2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295</v>
      </c>
      <c r="E354">
        <v>19410.420307199998</v>
      </c>
      <c r="F354">
        <v>1764.75</v>
      </c>
      <c r="G354">
        <v>-6.0144553130788498</v>
      </c>
      <c r="H354">
        <v>-8.2425851450655596</v>
      </c>
      <c r="I354">
        <v>-24.264780604874201</v>
      </c>
      <c r="J354">
        <v>-9.0275897741114992</v>
      </c>
      <c r="K354">
        <v>1833.2283529502899</v>
      </c>
      <c r="L354">
        <v>1830.8728178021299</v>
      </c>
      <c r="M354">
        <v>37.071331536348197</v>
      </c>
      <c r="N354">
        <v>1.8802603222532099</v>
      </c>
      <c r="O354">
        <v>39.337016574585597</v>
      </c>
      <c r="P354">
        <v>21.5392561983471</v>
      </c>
      <c r="Q354">
        <v>4.9143262500919001E-2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521</v>
      </c>
      <c r="E355">
        <v>19377.043555279899</v>
      </c>
      <c r="F355">
        <v>456.8</v>
      </c>
      <c r="G355">
        <v>-51.040194692996103</v>
      </c>
      <c r="H355">
        <v>-17.195699948752502</v>
      </c>
      <c r="I355">
        <v>-37.8629815739382</v>
      </c>
      <c r="J355">
        <v>-5.9338631859058601</v>
      </c>
      <c r="K355">
        <v>461.30311053840899</v>
      </c>
      <c r="L355">
        <v>481.354081980844</v>
      </c>
      <c r="M355">
        <v>46.630191467458403</v>
      </c>
      <c r="N355">
        <v>0.60468295166049002</v>
      </c>
      <c r="O355">
        <v>49.961158230159903</v>
      </c>
      <c r="P355">
        <v>50.124884974365699</v>
      </c>
      <c r="Q355">
        <v>3.8938513310507003E-2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633</v>
      </c>
      <c r="E356">
        <v>19373.271924744</v>
      </c>
      <c r="F356">
        <v>134.37</v>
      </c>
      <c r="G356">
        <v>76.386217629263797</v>
      </c>
      <c r="H356">
        <v>13.8023811915983</v>
      </c>
      <c r="I356">
        <v>14.617685811384099</v>
      </c>
      <c r="J356">
        <v>10.1628056772705</v>
      </c>
      <c r="K356">
        <v>116.392880283504</v>
      </c>
      <c r="L356">
        <v>98.411706238322196</v>
      </c>
      <c r="M356">
        <v>71.993300029061004</v>
      </c>
      <c r="N356">
        <v>1.15926169269235</v>
      </c>
      <c r="O356">
        <v>4.5620302150777698</v>
      </c>
      <c r="P356">
        <v>118.487804878048</v>
      </c>
      <c r="Q356">
        <v>5.4048859001938003E-2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626</v>
      </c>
      <c r="E357">
        <v>19333.59264486</v>
      </c>
      <c r="F357">
        <v>38.42</v>
      </c>
      <c r="G357">
        <v>-7.7956656503638104</v>
      </c>
      <c r="H357">
        <v>-0.94142080164770203</v>
      </c>
      <c r="I357">
        <v>-32.5585551873979</v>
      </c>
      <c r="J357">
        <v>2.2825692905339898</v>
      </c>
      <c r="K357">
        <v>38.287718459076501</v>
      </c>
      <c r="L357">
        <v>38.505787334343701</v>
      </c>
      <c r="M357">
        <v>51.2736767406818</v>
      </c>
      <c r="N357">
        <v>1.77551145439375</v>
      </c>
      <c r="O357">
        <v>37.688703800104001</v>
      </c>
      <c r="P357">
        <v>21.390205371248001</v>
      </c>
      <c r="Q357">
        <v>5.3797782632229001E-2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163</v>
      </c>
      <c r="E358">
        <v>19217.248775414999</v>
      </c>
      <c r="F358">
        <v>604.54999999999995</v>
      </c>
      <c r="G358">
        <v>26.988688751215399</v>
      </c>
      <c r="H358">
        <v>-7.1328120717411396</v>
      </c>
      <c r="I358">
        <v>46.719740228733599</v>
      </c>
      <c r="J358">
        <v>-4.4485123570920297</v>
      </c>
      <c r="K358">
        <v>595.87558382316797</v>
      </c>
      <c r="L358">
        <v>510.06896451308398</v>
      </c>
      <c r="M358">
        <v>46.788946447361397</v>
      </c>
      <c r="N358">
        <v>0.43162528052271598</v>
      </c>
      <c r="O358">
        <v>11.8352493590273</v>
      </c>
      <c r="P358">
        <v>93.766025641025607</v>
      </c>
      <c r="Q358">
        <v>0.159269203415493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163</v>
      </c>
      <c r="E359">
        <v>19216.791292950002</v>
      </c>
      <c r="F359">
        <v>803.7</v>
      </c>
      <c r="G359">
        <v>156.44935493492599</v>
      </c>
      <c r="H359">
        <v>-11.692147154207801</v>
      </c>
      <c r="I359">
        <v>54.950178593110699</v>
      </c>
      <c r="J359">
        <v>5.9453151124012296</v>
      </c>
      <c r="K359">
        <v>811.99514628534803</v>
      </c>
      <c r="L359">
        <v>644.25022257890305</v>
      </c>
      <c r="M359">
        <v>50.965344026116099</v>
      </c>
      <c r="N359">
        <v>1.04644574164773</v>
      </c>
      <c r="O359">
        <v>21.9360457882294</v>
      </c>
      <c r="P359">
        <v>195.36934950385799</v>
      </c>
      <c r="Q359">
        <v>0.16874856781193601</v>
      </c>
    </row>
    <row r="360" spans="1:17" hidden="1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829</v>
      </c>
      <c r="E360">
        <v>19209.1795203</v>
      </c>
      <c r="F360">
        <v>1769</v>
      </c>
      <c r="G360">
        <v>3.8301011059994599</v>
      </c>
      <c r="H360">
        <v>-7.3104032063003599</v>
      </c>
      <c r="I360">
        <v>10.519933609020001</v>
      </c>
      <c r="J360">
        <v>4.4809953201470298</v>
      </c>
      <c r="K360">
        <v>1653.8496361663999</v>
      </c>
      <c r="M360">
        <v>50.588047034746602</v>
      </c>
      <c r="O360">
        <v>9.5788581119276408</v>
      </c>
      <c r="P360">
        <v>43.6284658791052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173</v>
      </c>
      <c r="E361">
        <v>19191.649954640001</v>
      </c>
      <c r="F361">
        <v>340.15</v>
      </c>
      <c r="G361">
        <v>-9.2473518607083491</v>
      </c>
      <c r="H361">
        <v>10.6152609663846</v>
      </c>
      <c r="I361">
        <v>-21.216123797480499</v>
      </c>
      <c r="J361">
        <v>3.25401822007598</v>
      </c>
      <c r="K361">
        <v>316.262795499866</v>
      </c>
      <c r="L361">
        <v>313.71936032344502</v>
      </c>
      <c r="M361">
        <v>68.861909357841398</v>
      </c>
      <c r="N361">
        <v>0.90826830741553999</v>
      </c>
      <c r="O361">
        <v>19.579597236513301</v>
      </c>
      <c r="P361">
        <v>33.654223968565802</v>
      </c>
      <c r="Q361">
        <v>-4.1836040912736003E-2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40</v>
      </c>
      <c r="E362">
        <v>19144.422654940001</v>
      </c>
      <c r="F362">
        <v>521.35</v>
      </c>
      <c r="G362">
        <v>44.135366453001701</v>
      </c>
      <c r="H362">
        <v>18.124870741101802</v>
      </c>
      <c r="I362">
        <v>-12.6835854234957</v>
      </c>
      <c r="J362">
        <v>1.4663151756810699</v>
      </c>
      <c r="K362">
        <v>477.97555721419599</v>
      </c>
      <c r="L362">
        <v>430.94294828388598</v>
      </c>
      <c r="M362">
        <v>55.5985711759715</v>
      </c>
      <c r="N362">
        <v>1.5692248931028601</v>
      </c>
      <c r="O362">
        <v>10.0700105495348</v>
      </c>
      <c r="P362">
        <v>74.949664429530202</v>
      </c>
      <c r="Q362">
        <v>0.11732053030476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257</v>
      </c>
      <c r="E363">
        <v>19101.42010467</v>
      </c>
      <c r="F363">
        <v>2405.4499999999998</v>
      </c>
      <c r="G363">
        <v>161.21410964079899</v>
      </c>
      <c r="H363">
        <v>9.6323086639103792</v>
      </c>
      <c r="I363">
        <v>146.80326365575499</v>
      </c>
      <c r="J363">
        <v>7.1593183800490303</v>
      </c>
      <c r="K363">
        <v>2082.24223500059</v>
      </c>
      <c r="L363">
        <v>1438.7468802487999</v>
      </c>
      <c r="M363">
        <v>62.8744942120722</v>
      </c>
      <c r="N363">
        <v>0.55033029025758295</v>
      </c>
      <c r="O363">
        <v>11.579953854788</v>
      </c>
      <c r="P363">
        <v>215.63443117700999</v>
      </c>
      <c r="Q363">
        <v>0.16169632108947701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685</v>
      </c>
      <c r="E364">
        <v>18975.941092500001</v>
      </c>
      <c r="F364">
        <v>4556.6499999999996</v>
      </c>
      <c r="G364">
        <v>104.03184564496701</v>
      </c>
      <c r="H364">
        <v>-1.3873198306952701</v>
      </c>
      <c r="I364">
        <v>4.4894162266495403</v>
      </c>
      <c r="J364">
        <v>-2.71206898546918</v>
      </c>
      <c r="K364">
        <v>4454.3320084515099</v>
      </c>
      <c r="L364">
        <v>3510.2334125324701</v>
      </c>
      <c r="M364">
        <v>41.345451279857301</v>
      </c>
      <c r="N364">
        <v>0.44674163851131399</v>
      </c>
      <c r="O364">
        <v>20.439357861586899</v>
      </c>
      <c r="P364">
        <v>139.187947822891</v>
      </c>
      <c r="Q364">
        <v>0.13860700273211399</v>
      </c>
    </row>
    <row r="365" spans="1:17" hidden="1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59</v>
      </c>
      <c r="E365">
        <v>18754.018664849998</v>
      </c>
      <c r="F365">
        <v>439.7</v>
      </c>
      <c r="G365">
        <v>6.7218316138164997</v>
      </c>
      <c r="H365">
        <v>6.34437492899806</v>
      </c>
      <c r="I365">
        <v>18.1937163105368</v>
      </c>
      <c r="J365">
        <v>-3.5008337714425899</v>
      </c>
      <c r="K365">
        <v>404.40555308015399</v>
      </c>
      <c r="M365">
        <v>43.895681627866999</v>
      </c>
      <c r="O365">
        <v>10.7459631566977</v>
      </c>
      <c r="P365">
        <v>50.582191780821901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59</v>
      </c>
      <c r="E366">
        <v>18606.521068459999</v>
      </c>
      <c r="F366">
        <v>225.55</v>
      </c>
      <c r="G366">
        <v>-13.3158276344036</v>
      </c>
      <c r="H366">
        <v>-7.8085153157250202</v>
      </c>
      <c r="I366">
        <v>-21.9529863626977</v>
      </c>
      <c r="J366">
        <v>-3.4963024906440499</v>
      </c>
      <c r="K366">
        <v>216.37333193385101</v>
      </c>
      <c r="L366">
        <v>212.74214141599501</v>
      </c>
      <c r="M366">
        <v>73.273341030968496</v>
      </c>
      <c r="N366">
        <v>0.70389615021216501</v>
      </c>
      <c r="O366">
        <v>28.242074927953801</v>
      </c>
      <c r="P366">
        <v>23.234530801803</v>
      </c>
      <c r="Q366">
        <v>4.3433392623291003E-2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21</v>
      </c>
      <c r="E367">
        <v>18437.632593539998</v>
      </c>
      <c r="F367">
        <v>664.15</v>
      </c>
      <c r="G367">
        <v>0.13026455793545799</v>
      </c>
      <c r="H367">
        <v>19.723822900709798</v>
      </c>
      <c r="I367">
        <v>-28.414417536600201</v>
      </c>
      <c r="J367">
        <v>-0.180018868062575</v>
      </c>
      <c r="K367">
        <v>648.36939713955803</v>
      </c>
      <c r="L367">
        <v>636.91879992566101</v>
      </c>
      <c r="M367">
        <v>40.898453823045102</v>
      </c>
      <c r="N367">
        <v>1.3601740127941999</v>
      </c>
      <c r="O367">
        <v>30.9945042535571</v>
      </c>
      <c r="P367">
        <v>41.428875638841497</v>
      </c>
      <c r="Q367">
        <v>7.1657847088052007E-2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292</v>
      </c>
      <c r="E368">
        <v>18334.10263944</v>
      </c>
      <c r="F368">
        <v>368.2</v>
      </c>
      <c r="G368">
        <v>-11.5905712098058</v>
      </c>
      <c r="H368">
        <v>-4.0106772198464098</v>
      </c>
      <c r="I368">
        <v>-30.059392836857601</v>
      </c>
      <c r="J368">
        <v>5.7304203809263301</v>
      </c>
      <c r="K368">
        <v>351.61758443788602</v>
      </c>
      <c r="L368">
        <v>367.803612599502</v>
      </c>
      <c r="M368">
        <v>80.791850504787604</v>
      </c>
      <c r="N368">
        <v>1.2147269247597099</v>
      </c>
      <c r="O368">
        <v>51.5480717001629</v>
      </c>
      <c r="P368">
        <v>25.089179548156899</v>
      </c>
      <c r="Q368">
        <v>0.106527549245646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548</v>
      </c>
      <c r="E369">
        <v>18277.432907999999</v>
      </c>
      <c r="F369">
        <v>3686.2</v>
      </c>
      <c r="G369">
        <v>-45.805029745881498</v>
      </c>
      <c r="H369">
        <v>2.0024872891655598</v>
      </c>
      <c r="I369">
        <v>-4.32791215083527</v>
      </c>
      <c r="J369">
        <v>5.3695283767958601</v>
      </c>
      <c r="K369">
        <v>3547.70544807336</v>
      </c>
      <c r="L369">
        <v>3562.1335650487899</v>
      </c>
      <c r="M369">
        <v>55.973316569385602</v>
      </c>
      <c r="N369">
        <v>1.1925782951388499</v>
      </c>
      <c r="O369">
        <v>28.1604362215832</v>
      </c>
      <c r="P369">
        <v>28.1732992576366</v>
      </c>
      <c r="Q369">
        <v>-5.1928258796786003E-2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133</v>
      </c>
      <c r="E370">
        <v>18229.61494996</v>
      </c>
      <c r="F370">
        <v>533.20000000000005</v>
      </c>
      <c r="G370">
        <v>134.88601401494199</v>
      </c>
      <c r="H370">
        <v>24.130984959081498</v>
      </c>
      <c r="I370">
        <v>54.133139743651697</v>
      </c>
      <c r="J370">
        <v>5.8194710160899996</v>
      </c>
      <c r="K370">
        <v>465.91104025133302</v>
      </c>
      <c r="L370">
        <v>357.11568714626901</v>
      </c>
      <c r="M370">
        <v>56.627438881385601</v>
      </c>
      <c r="N370">
        <v>1.21849295727789</v>
      </c>
      <c r="O370">
        <v>5.9639909977494199</v>
      </c>
      <c r="P370">
        <v>194.09817981246499</v>
      </c>
      <c r="Q370">
        <v>0.20493834658903301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27</v>
      </c>
      <c r="E371">
        <v>18188.6475720079</v>
      </c>
      <c r="F371">
        <v>93.04</v>
      </c>
      <c r="G371">
        <v>-9.7851459507376202</v>
      </c>
      <c r="H371">
        <v>18.374458976421799</v>
      </c>
      <c r="I371">
        <v>-12.8041890222731</v>
      </c>
      <c r="J371">
        <v>-8.4753340981763898</v>
      </c>
      <c r="K371">
        <v>85.542468371564894</v>
      </c>
      <c r="L371">
        <v>84.062345038263601</v>
      </c>
      <c r="M371">
        <v>45.912697101267398</v>
      </c>
      <c r="N371">
        <v>4.8644380083036101</v>
      </c>
      <c r="O371">
        <v>19.733447979363699</v>
      </c>
      <c r="P371">
        <v>43.0284396617986</v>
      </c>
      <c r="Q371">
        <v>7.4654882791795996E-2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303</v>
      </c>
      <c r="E372">
        <v>18168.843075655001</v>
      </c>
      <c r="F372">
        <v>833.05</v>
      </c>
      <c r="G372">
        <v>45.8382793737876</v>
      </c>
      <c r="H372">
        <v>0.98262346394586897</v>
      </c>
      <c r="I372">
        <v>-5.8249167004531799</v>
      </c>
      <c r="J372">
        <v>-2.2107687400380698</v>
      </c>
      <c r="K372">
        <v>821.58261775740004</v>
      </c>
      <c r="L372">
        <v>745.18880156670104</v>
      </c>
      <c r="M372">
        <v>52.349976132778004</v>
      </c>
      <c r="N372">
        <v>0.92623105066773403</v>
      </c>
      <c r="O372">
        <v>14.9990996938959</v>
      </c>
      <c r="P372">
        <v>78.078238563488597</v>
      </c>
      <c r="Q372">
        <v>0.190369523352662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24</v>
      </c>
      <c r="E373">
        <v>18166.684009425</v>
      </c>
      <c r="F373">
        <v>225.75</v>
      </c>
      <c r="G373">
        <v>52.494758703494199</v>
      </c>
      <c r="H373">
        <v>7.3829361142585102</v>
      </c>
      <c r="I373">
        <v>-1.48586711663159</v>
      </c>
      <c r="J373">
        <v>6.7203230475209699</v>
      </c>
      <c r="K373">
        <v>206.816058993556</v>
      </c>
      <c r="L373">
        <v>181.17265106958899</v>
      </c>
      <c r="M373">
        <v>66.571547310475196</v>
      </c>
      <c r="N373">
        <v>1.3668058509014001</v>
      </c>
      <c r="O373">
        <v>3.1007751937984498</v>
      </c>
      <c r="P373">
        <v>95.285467128027705</v>
      </c>
      <c r="Q373">
        <v>0.177586156941931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59</v>
      </c>
      <c r="E374">
        <v>18086.617289271999</v>
      </c>
      <c r="F374">
        <v>213.68</v>
      </c>
      <c r="G374">
        <v>30.548095851292398</v>
      </c>
      <c r="H374">
        <v>-1.9429255823848901</v>
      </c>
      <c r="I374">
        <v>2.4588781735132601</v>
      </c>
      <c r="J374">
        <v>0.57977031185968897</v>
      </c>
      <c r="K374">
        <v>201.924856055264</v>
      </c>
      <c r="L374">
        <v>178.77555515838901</v>
      </c>
      <c r="M374">
        <v>52.595059852771598</v>
      </c>
      <c r="N374">
        <v>1.04626433287817</v>
      </c>
      <c r="O374">
        <v>7.82478472482215</v>
      </c>
      <c r="P374">
        <v>70.466693258875097</v>
      </c>
      <c r="Q374">
        <v>-2.3357181609310999E-2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173</v>
      </c>
      <c r="E375">
        <v>18022.499484989999</v>
      </c>
      <c r="F375">
        <v>1824.55</v>
      </c>
      <c r="G375">
        <v>36.025153626518303</v>
      </c>
      <c r="H375">
        <v>12.0913714158745</v>
      </c>
      <c r="I375">
        <v>9.3991615238348007</v>
      </c>
      <c r="J375">
        <v>4.8359066319851003</v>
      </c>
      <c r="K375">
        <v>1617.6580264505701</v>
      </c>
      <c r="L375">
        <v>1383.41616917948</v>
      </c>
      <c r="M375">
        <v>60.333793083095998</v>
      </c>
      <c r="N375">
        <v>0.85592038434204099</v>
      </c>
      <c r="O375">
        <v>4.8011838535529403</v>
      </c>
      <c r="P375">
        <v>87.991345113595301</v>
      </c>
      <c r="Q375">
        <v>2.4221922338953001E-2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626</v>
      </c>
      <c r="E376">
        <v>17970.905668240001</v>
      </c>
      <c r="F376">
        <v>186.8</v>
      </c>
      <c r="G376">
        <v>36.2587111292816</v>
      </c>
      <c r="H376">
        <v>15.8004445317669</v>
      </c>
      <c r="I376">
        <v>-0.77528667166208698</v>
      </c>
      <c r="J376">
        <v>1.8362345246079199</v>
      </c>
      <c r="K376">
        <v>161.728815437761</v>
      </c>
      <c r="L376">
        <v>145.52453396259301</v>
      </c>
      <c r="M376">
        <v>68.758702401591194</v>
      </c>
      <c r="N376">
        <v>2.0645633254661102</v>
      </c>
      <c r="O376">
        <v>2.24839400428265</v>
      </c>
      <c r="P376">
        <v>72.245274319963102</v>
      </c>
      <c r="Q376">
        <v>1.5373901584683001E-2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Row],[Ticker]],[1]!Table2[[Symbol]:[Industry]],2,FALSE),"-")</f>
        <v>-</v>
      </c>
      <c r="D377" t="s">
        <v>124</v>
      </c>
      <c r="E377">
        <v>17896.0663155</v>
      </c>
      <c r="F377">
        <v>714.75</v>
      </c>
      <c r="G377">
        <v>20.8715879855847</v>
      </c>
      <c r="H377">
        <v>-3.9936419475679599</v>
      </c>
      <c r="I377">
        <v>7.07564966672805</v>
      </c>
      <c r="J377">
        <v>-3.1239471933234899</v>
      </c>
      <c r="K377">
        <v>675.43322341572696</v>
      </c>
      <c r="L377">
        <v>576.55038227097805</v>
      </c>
      <c r="M377">
        <v>53.505846335405302</v>
      </c>
      <c r="N377">
        <v>0.77038471228792205</v>
      </c>
      <c r="O377">
        <v>4.5120671563483699</v>
      </c>
      <c r="P377">
        <v>58.762772101288299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Row],[Ticker]],[1]!Table2[[Symbol]:[Industry]],2,FALSE),"-")</f>
        <v>-</v>
      </c>
      <c r="D378" t="s">
        <v>21</v>
      </c>
      <c r="E378">
        <v>17763.572269200002</v>
      </c>
      <c r="F378">
        <v>643</v>
      </c>
      <c r="G378">
        <v>22.047895004135999</v>
      </c>
      <c r="H378">
        <v>-6.2545322935279097</v>
      </c>
      <c r="I378">
        <v>-37.693783144376901</v>
      </c>
      <c r="J378">
        <v>-7.8105614745795897</v>
      </c>
      <c r="K378">
        <v>693.11343509114795</v>
      </c>
      <c r="L378">
        <v>655.14234210391498</v>
      </c>
      <c r="M378">
        <v>25.145436057776401</v>
      </c>
      <c r="N378">
        <v>1.26229500861188</v>
      </c>
      <c r="O378">
        <v>34.035769828926902</v>
      </c>
      <c r="P378">
        <v>53.680688336519999</v>
      </c>
      <c r="Q378">
        <v>3.3026027655688003E-2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Row],[Ticker]],[1]!Table2[[Symbol]:[Industry]],2,FALSE),"-")</f>
        <v>-</v>
      </c>
      <c r="D379" t="s">
        <v>424</v>
      </c>
      <c r="E379">
        <v>17763.027208472002</v>
      </c>
      <c r="F379">
        <v>111.02</v>
      </c>
      <c r="G379">
        <v>-34.3803052860587</v>
      </c>
      <c r="H379">
        <v>-11.6049115500597</v>
      </c>
      <c r="I379">
        <v>-21.662380403363802</v>
      </c>
      <c r="J379">
        <v>-1.9338634582260199</v>
      </c>
      <c r="K379">
        <v>116.194765619504</v>
      </c>
      <c r="L379">
        <v>115.447603289645</v>
      </c>
      <c r="M379">
        <v>30.0190417004724</v>
      </c>
      <c r="N379">
        <v>0.975757370749883</v>
      </c>
      <c r="O379">
        <v>23.4011889749594</v>
      </c>
      <c r="P379">
        <v>5.7333333333333201</v>
      </c>
      <c r="Q379">
        <v>9.4038525016834004E-2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Row],[Ticker]],[1]!Table2[[Symbol]:[Industry]],2,FALSE),"-")</f>
        <v>-</v>
      </c>
      <c r="D380" t="s">
        <v>92</v>
      </c>
      <c r="E380">
        <v>17727.323783849999</v>
      </c>
      <c r="F380">
        <v>3166.5</v>
      </c>
      <c r="G380">
        <v>30.743350928459101</v>
      </c>
      <c r="H380">
        <v>2.6922615746393599</v>
      </c>
      <c r="I380">
        <v>47.744629667235401</v>
      </c>
      <c r="J380">
        <v>0.34389427974122999</v>
      </c>
      <c r="K380">
        <v>3078.5209135600799</v>
      </c>
      <c r="L380">
        <v>2569.0673718821799</v>
      </c>
      <c r="M380">
        <v>44.062327925780998</v>
      </c>
      <c r="N380">
        <v>0.90725544419679405</v>
      </c>
      <c r="O380">
        <v>15.4271277435654</v>
      </c>
      <c r="P380">
        <v>82.507204610951007</v>
      </c>
      <c r="Q380">
        <v>0.15931322709229401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Row],[Ticker]],[1]!Table2[[Symbol]:[Industry]],2,FALSE),"-")</f>
        <v>-</v>
      </c>
      <c r="D381" t="s">
        <v>872</v>
      </c>
      <c r="E381">
        <v>17682.733582249999</v>
      </c>
      <c r="F381">
        <v>1842.5</v>
      </c>
      <c r="G381">
        <v>27.634827107286</v>
      </c>
      <c r="H381">
        <v>-7.44842186287228</v>
      </c>
      <c r="I381">
        <v>9.2052727304248094</v>
      </c>
      <c r="J381">
        <v>-10.5652753121184</v>
      </c>
      <c r="K381">
        <v>1935.4494046775501</v>
      </c>
      <c r="L381">
        <v>1655.8201205621399</v>
      </c>
      <c r="M381">
        <v>12.0966798223452</v>
      </c>
      <c r="N381">
        <v>0.52782733283654704</v>
      </c>
      <c r="O381">
        <v>21.389416553595598</v>
      </c>
      <c r="P381">
        <v>53.330836766113201</v>
      </c>
      <c r="Q381">
        <v>5.1327525020827998E-2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62</v>
      </c>
      <c r="E382">
        <v>17611.125</v>
      </c>
      <c r="F382">
        <v>7044.45</v>
      </c>
      <c r="G382">
        <v>57.247615496321899</v>
      </c>
      <c r="H382">
        <v>9.1947045926936593</v>
      </c>
      <c r="I382">
        <v>-6.8574677156602801</v>
      </c>
      <c r="J382">
        <v>-1.4967868562986899</v>
      </c>
      <c r="K382">
        <v>6479.2848865080596</v>
      </c>
      <c r="L382">
        <v>5614.7054744536699</v>
      </c>
      <c r="M382">
        <v>59.625480778721197</v>
      </c>
      <c r="N382">
        <v>1.71511830808962</v>
      </c>
      <c r="O382">
        <v>7.4917133346109299</v>
      </c>
      <c r="P382">
        <v>87.852000000000004</v>
      </c>
      <c r="Q382">
        <v>6.7576305193025002E-2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21</v>
      </c>
      <c r="E383">
        <v>17608.9785849</v>
      </c>
      <c r="F383">
        <v>776.85</v>
      </c>
      <c r="G383">
        <v>34.835377333878803</v>
      </c>
      <c r="H383">
        <v>3.0269142985592699</v>
      </c>
      <c r="I383">
        <v>21.836157367273501</v>
      </c>
      <c r="J383">
        <v>2.4935031201242999</v>
      </c>
      <c r="K383">
        <v>722.88930183554498</v>
      </c>
      <c r="L383">
        <v>606.62971249828502</v>
      </c>
      <c r="M383">
        <v>49.299272754175398</v>
      </c>
      <c r="N383">
        <v>1.1940122230799699</v>
      </c>
      <c r="O383">
        <v>8.0646199394992504</v>
      </c>
      <c r="P383">
        <v>70.249835634451003</v>
      </c>
      <c r="Q383">
        <v>4.8912247085273003E-2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Row],[Ticker]],[1]!Table2[[Symbol]:[Industry]],2,FALSE),"-")</f>
        <v>-</v>
      </c>
      <c r="D384" t="s">
        <v>257</v>
      </c>
      <c r="E384">
        <v>17396.079152614999</v>
      </c>
      <c r="F384">
        <v>1199.05</v>
      </c>
      <c r="G384">
        <v>141.11131642562299</v>
      </c>
      <c r="H384">
        <v>-15.795310561910201</v>
      </c>
      <c r="I384">
        <v>54.181931461934703</v>
      </c>
      <c r="J384">
        <v>0.36141172622852702</v>
      </c>
      <c r="K384">
        <v>1251.06709049962</v>
      </c>
      <c r="L384">
        <v>960.53366965594</v>
      </c>
      <c r="M384">
        <v>21.142755053606901</v>
      </c>
      <c r="N384">
        <v>0.52347987940322505</v>
      </c>
      <c r="O384">
        <v>20.929068846169798</v>
      </c>
      <c r="P384">
        <v>179.46626267334801</v>
      </c>
      <c r="Q384">
        <v>0.16094867108340599</v>
      </c>
    </row>
    <row r="385" spans="1:17" x14ac:dyDescent="0.3">
      <c r="A385" t="s">
        <v>879</v>
      </c>
      <c r="B385" t="s">
        <v>880</v>
      </c>
      <c r="C385" t="str">
        <f>IFERROR(VLOOKUP(Table1[[#This Row],[Ticker]],[1]!Table2[[Symbol]:[Industry]],2,FALSE),"-")</f>
        <v>-</v>
      </c>
      <c r="D385" t="s">
        <v>610</v>
      </c>
      <c r="E385">
        <v>17342.5871847899</v>
      </c>
      <c r="F385">
        <v>721.7</v>
      </c>
      <c r="G385">
        <v>28.311214505229799</v>
      </c>
      <c r="H385">
        <v>0.428918456566666</v>
      </c>
      <c r="I385">
        <v>-12.618421972662</v>
      </c>
      <c r="J385">
        <v>2.5903139371507899</v>
      </c>
      <c r="K385">
        <v>709.88445127227101</v>
      </c>
      <c r="L385">
        <v>634.95047238954396</v>
      </c>
      <c r="M385">
        <v>50.286823011616299</v>
      </c>
      <c r="N385">
        <v>1.7801012742317599</v>
      </c>
      <c r="O385">
        <v>14.445060274352199</v>
      </c>
      <c r="P385">
        <v>66.944251677076096</v>
      </c>
      <c r="Q385">
        <v>9.7365474425356993E-2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Row],[Ticker]],[1]!Table2[[Symbol]:[Industry]],2,FALSE),"-")</f>
        <v>-</v>
      </c>
      <c r="D386" t="s">
        <v>292</v>
      </c>
      <c r="E386">
        <v>17140.351419660001</v>
      </c>
      <c r="F386">
        <v>2141.8000000000002</v>
      </c>
      <c r="G386">
        <v>-13.984077531365299</v>
      </c>
      <c r="H386">
        <v>-0.64803011472465899</v>
      </c>
      <c r="I386">
        <v>-16.171091537796102</v>
      </c>
      <c r="J386">
        <v>-0.195615369677856</v>
      </c>
      <c r="K386">
        <v>2078.3977529762601</v>
      </c>
      <c r="L386">
        <v>1992.4736567285499</v>
      </c>
      <c r="M386">
        <v>51.786720580923998</v>
      </c>
      <c r="N386">
        <v>1.11379161827565</v>
      </c>
      <c r="O386">
        <v>10.0196096741058</v>
      </c>
      <c r="P386">
        <v>22.388571428571399</v>
      </c>
      <c r="Q386">
        <v>3.8445459736536E-2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Row],[Ticker]],[1]!Table2[[Symbol]:[Industry]],2,FALSE),"-")</f>
        <v>-</v>
      </c>
      <c r="D387" t="s">
        <v>46</v>
      </c>
      <c r="E387">
        <v>17115.405105149999</v>
      </c>
      <c r="F387">
        <v>1770.15</v>
      </c>
      <c r="G387">
        <v>9.2340745474190093</v>
      </c>
      <c r="H387">
        <v>0.33148574488907601</v>
      </c>
      <c r="I387">
        <v>28.4156885651553</v>
      </c>
      <c r="J387">
        <v>3.51863221792085</v>
      </c>
      <c r="K387">
        <v>1669.3374942906401</v>
      </c>
      <c r="L387">
        <v>1431.1531614231301</v>
      </c>
      <c r="M387">
        <v>61.489379889644297</v>
      </c>
      <c r="N387">
        <v>0.53735779327058997</v>
      </c>
      <c r="O387">
        <v>5.0758410304211301</v>
      </c>
      <c r="P387">
        <v>72.705985657836905</v>
      </c>
      <c r="Q387">
        <v>-2.8942035429114998E-2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Row],[Ticker]],[1]!Table2[[Symbol]:[Industry]],2,FALSE),"-")</f>
        <v>-</v>
      </c>
      <c r="D388" t="s">
        <v>144</v>
      </c>
      <c r="E388">
        <v>17074.653553700002</v>
      </c>
      <c r="F388">
        <v>2848.15</v>
      </c>
      <c r="G388">
        <v>-35.723108532532002</v>
      </c>
      <c r="H388">
        <v>6.1358416448651498</v>
      </c>
      <c r="I388">
        <v>-4.0065974565775004</v>
      </c>
      <c r="J388">
        <v>-4.2219154820984501</v>
      </c>
      <c r="K388">
        <v>2766.5376920174299</v>
      </c>
      <c r="L388">
        <v>2692.82017062967</v>
      </c>
      <c r="M388">
        <v>42.678798952047501</v>
      </c>
      <c r="N388">
        <v>1.58958572614794</v>
      </c>
      <c r="O388">
        <v>15.5838000105331</v>
      </c>
      <c r="P388">
        <v>27.719730941704</v>
      </c>
      <c r="Q388">
        <v>-7.8669756656554998E-2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Row],[Ticker]],[1]!Table2[[Symbol]:[Industry]],2,FALSE),"-")</f>
        <v>-</v>
      </c>
      <c r="D389" t="s">
        <v>127</v>
      </c>
      <c r="E389">
        <v>17034.897165549999</v>
      </c>
      <c r="F389">
        <v>649.75</v>
      </c>
      <c r="G389">
        <v>72.566781879503694</v>
      </c>
      <c r="H389">
        <v>12.969884041496201</v>
      </c>
      <c r="I389">
        <v>-4.9195868746960896</v>
      </c>
      <c r="J389">
        <v>-5.7867259041505399</v>
      </c>
      <c r="K389">
        <v>605.02267712289097</v>
      </c>
      <c r="L389">
        <v>530.39908622803898</v>
      </c>
      <c r="M389">
        <v>56.704596101993097</v>
      </c>
      <c r="N389">
        <v>0.57449950242124304</v>
      </c>
      <c r="O389">
        <v>4.4247787610619502</v>
      </c>
      <c r="P389">
        <v>109.596774193548</v>
      </c>
      <c r="Q389">
        <v>0.14578077941100201</v>
      </c>
    </row>
    <row r="390" spans="1:17" hidden="1" x14ac:dyDescent="0.3">
      <c r="A390" t="s">
        <v>889</v>
      </c>
      <c r="B390" t="s">
        <v>890</v>
      </c>
      <c r="C390" t="str">
        <f>IFERROR(VLOOKUP(Table1[[#This Row],[Ticker]],[1]!Table2[[Symbol]:[Industry]],2,FALSE),"-")</f>
        <v>-</v>
      </c>
      <c r="D390" t="s">
        <v>121</v>
      </c>
      <c r="E390">
        <v>17004.042186499999</v>
      </c>
      <c r="F390">
        <v>1057.7</v>
      </c>
      <c r="G390">
        <v>143.28504864494801</v>
      </c>
      <c r="H390">
        <v>-15.6077345232206</v>
      </c>
      <c r="I390">
        <v>-0.81383955974101396</v>
      </c>
      <c r="J390">
        <v>-1.51709339758225</v>
      </c>
      <c r="K390">
        <v>1023.82618399054</v>
      </c>
      <c r="L390">
        <v>841.78278992944399</v>
      </c>
      <c r="M390">
        <v>18.5546084753075</v>
      </c>
      <c r="N390">
        <v>0.53422528689962501</v>
      </c>
      <c r="O390">
        <v>11.5628249976363</v>
      </c>
      <c r="P390">
        <v>185.094339622641</v>
      </c>
    </row>
    <row r="391" spans="1:17" x14ac:dyDescent="0.3">
      <c r="A391" t="s">
        <v>891</v>
      </c>
      <c r="B391" t="s">
        <v>892</v>
      </c>
      <c r="C391" t="str">
        <f>IFERROR(VLOOKUP(Table1[[#This Row],[Ticker]],[1]!Table2[[Symbol]:[Industry]],2,FALSE),"-")</f>
        <v>-</v>
      </c>
      <c r="D391" t="s">
        <v>127</v>
      </c>
      <c r="E391">
        <v>16958.754083700002</v>
      </c>
      <c r="F391">
        <v>929.5</v>
      </c>
      <c r="G391">
        <v>437.44512981325698</v>
      </c>
      <c r="H391">
        <v>3.39774673137115</v>
      </c>
      <c r="I391">
        <v>-29.226252360116099</v>
      </c>
      <c r="J391">
        <v>6.2370472717314298</v>
      </c>
      <c r="K391">
        <v>904.22985670076002</v>
      </c>
      <c r="L391">
        <v>815.40431494999996</v>
      </c>
      <c r="M391">
        <v>70.813073713242602</v>
      </c>
      <c r="N391">
        <v>1.5018013215025401</v>
      </c>
      <c r="O391">
        <v>41.366325981710503</v>
      </c>
      <c r="P391">
        <v>480.9375</v>
      </c>
      <c r="Q391">
        <v>0.20701009616722801</v>
      </c>
    </row>
    <row r="392" spans="1:17" x14ac:dyDescent="0.3">
      <c r="A392" t="s">
        <v>893</v>
      </c>
      <c r="B392" t="s">
        <v>894</v>
      </c>
      <c r="C392" t="str">
        <f>IFERROR(VLOOKUP(Table1[[#This Row],[Ticker]],[1]!Table2[[Symbol]:[Industry]],2,FALSE),"-")</f>
        <v>-</v>
      </c>
      <c r="D392" t="s">
        <v>127</v>
      </c>
      <c r="E392">
        <v>16950.624236399999</v>
      </c>
      <c r="F392">
        <v>57.84</v>
      </c>
      <c r="G392">
        <v>-4.3303356587180302</v>
      </c>
      <c r="H392">
        <v>-1.3934629745860201</v>
      </c>
      <c r="I392">
        <v>-31.807945911492599</v>
      </c>
      <c r="J392">
        <v>1.3674032591865499</v>
      </c>
      <c r="K392">
        <v>58.7294071845402</v>
      </c>
      <c r="L392">
        <v>56.050525655854599</v>
      </c>
      <c r="M392">
        <v>51.276718949946101</v>
      </c>
      <c r="N392">
        <v>0.58564342123972601</v>
      </c>
      <c r="O392">
        <v>27.420470262793899</v>
      </c>
      <c r="P392">
        <v>47.739463601532499</v>
      </c>
    </row>
    <row r="393" spans="1:17" x14ac:dyDescent="0.3">
      <c r="A393" t="s">
        <v>895</v>
      </c>
      <c r="B393" t="s">
        <v>896</v>
      </c>
      <c r="C393" t="str">
        <f>IFERROR(VLOOKUP(Table1[[#This Row],[Ticker]],[1]!Table2[[Symbol]:[Industry]],2,FALSE),"-")</f>
        <v>-</v>
      </c>
      <c r="D393" t="s">
        <v>897</v>
      </c>
      <c r="E393">
        <v>16933.557854275001</v>
      </c>
      <c r="F393">
        <v>190.43</v>
      </c>
      <c r="G393">
        <v>22.731063259823699</v>
      </c>
      <c r="H393">
        <v>2.3972731175457902</v>
      </c>
      <c r="I393">
        <v>14.8928971051398</v>
      </c>
      <c r="J393">
        <v>7.7337443214028196</v>
      </c>
      <c r="K393">
        <v>173.598232783367</v>
      </c>
      <c r="L393">
        <v>156.63424142103099</v>
      </c>
      <c r="M393">
        <v>71.067667553429501</v>
      </c>
      <c r="N393">
        <v>0.96267653067110004</v>
      </c>
      <c r="O393">
        <v>2.0322428188835802</v>
      </c>
      <c r="P393">
        <v>56.926246394726</v>
      </c>
      <c r="Q393">
        <v>1.4871605750591E-2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548</v>
      </c>
      <c r="E394">
        <v>16924.153452120001</v>
      </c>
      <c r="F394">
        <v>5519.95</v>
      </c>
      <c r="G394">
        <v>-4.2720712678709702</v>
      </c>
      <c r="H394">
        <v>9.1236567206410495</v>
      </c>
      <c r="I394">
        <v>1.1073794355756399</v>
      </c>
      <c r="J394">
        <v>3.3975509850309802</v>
      </c>
      <c r="K394">
        <v>5018.8962236432099</v>
      </c>
      <c r="L394">
        <v>4682.9847777212199</v>
      </c>
      <c r="M394">
        <v>58.368026294651798</v>
      </c>
      <c r="N394">
        <v>1.96415613551817</v>
      </c>
      <c r="O394">
        <v>7.9511589778892899</v>
      </c>
      <c r="P394">
        <v>37.2780402884854</v>
      </c>
      <c r="Q394">
        <v>4.6981182394811999E-2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257</v>
      </c>
      <c r="E395">
        <v>16903.5592425</v>
      </c>
      <c r="F395">
        <v>971.25</v>
      </c>
      <c r="G395">
        <v>81.024309287515607</v>
      </c>
      <c r="H395">
        <v>-2.03024436513686</v>
      </c>
      <c r="I395">
        <v>18.992525821256201</v>
      </c>
      <c r="J395">
        <v>-4.7115715454093996</v>
      </c>
      <c r="K395">
        <v>949.85581634076595</v>
      </c>
      <c r="L395">
        <v>805.24592190182204</v>
      </c>
      <c r="M395">
        <v>48.3768079433693</v>
      </c>
      <c r="N395">
        <v>0.91527892550143197</v>
      </c>
      <c r="O395">
        <v>9.1377091377091197</v>
      </c>
      <c r="P395">
        <v>116.540699618754</v>
      </c>
      <c r="Q395">
        <v>0.158853402459118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490</v>
      </c>
      <c r="E396">
        <v>16800.785677060001</v>
      </c>
      <c r="F396">
        <v>606.1</v>
      </c>
      <c r="G396">
        <v>174.949350199365</v>
      </c>
      <c r="H396">
        <v>20.4169116806627</v>
      </c>
      <c r="I396">
        <v>-0.92344632781372105</v>
      </c>
      <c r="J396">
        <v>-4.0451445910344201</v>
      </c>
      <c r="K396">
        <v>558.94158244562595</v>
      </c>
      <c r="L396">
        <v>458.66933505847499</v>
      </c>
      <c r="M396">
        <v>48.735455414634103</v>
      </c>
      <c r="N396">
        <v>1.24558164468677</v>
      </c>
      <c r="O396">
        <v>12.959907606005601</v>
      </c>
      <c r="P396">
        <v>225.510204081632</v>
      </c>
      <c r="Q396">
        <v>0.23062421772536801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62</v>
      </c>
      <c r="E397">
        <v>16748.531179379999</v>
      </c>
      <c r="F397">
        <v>1600.95</v>
      </c>
      <c r="G397">
        <v>43.064984596381599</v>
      </c>
      <c r="H397">
        <v>3.24753829731057</v>
      </c>
      <c r="I397">
        <v>-5.0622208647315601</v>
      </c>
      <c r="J397">
        <v>-6.82589509429486</v>
      </c>
      <c r="K397">
        <v>1604.83433117972</v>
      </c>
      <c r="L397">
        <v>1427.9001407344899</v>
      </c>
      <c r="M397">
        <v>28.712968490242201</v>
      </c>
      <c r="N397">
        <v>0.37292214531506401</v>
      </c>
      <c r="O397">
        <v>12.3707798494643</v>
      </c>
      <c r="P397">
        <v>77.873451474917999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548</v>
      </c>
      <c r="E398">
        <v>16597.094284819999</v>
      </c>
      <c r="F398">
        <v>1562.05</v>
      </c>
      <c r="G398">
        <v>-6.6592394834705697</v>
      </c>
      <c r="H398">
        <v>7.4333116305361298</v>
      </c>
      <c r="I398">
        <v>-9.6165787094723996</v>
      </c>
      <c r="J398">
        <v>8.6277330404432302</v>
      </c>
      <c r="K398">
        <v>1451.50575428294</v>
      </c>
      <c r="L398">
        <v>1411.7004724159101</v>
      </c>
      <c r="M398">
        <v>59.937256025201002</v>
      </c>
      <c r="N398">
        <v>2.0179888297684401</v>
      </c>
      <c r="O398">
        <v>8.1911590538074908</v>
      </c>
      <c r="P398">
        <v>25.667739340305701</v>
      </c>
      <c r="Q398">
        <v>-5.1397069640130001E-2</v>
      </c>
    </row>
    <row r="399" spans="1:17" hidden="1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46</v>
      </c>
      <c r="E399">
        <v>16550.359701149999</v>
      </c>
      <c r="F399">
        <v>1589.1</v>
      </c>
      <c r="G399">
        <v>441.787608839391</v>
      </c>
      <c r="H399">
        <v>-24.405413440048399</v>
      </c>
      <c r="I399">
        <v>81.811858401469294</v>
      </c>
      <c r="J399">
        <v>-10.4854759990896</v>
      </c>
      <c r="K399">
        <v>1935.59685843591</v>
      </c>
      <c r="L399">
        <v>1442.09755908088</v>
      </c>
      <c r="M399">
        <v>23.7193938823543</v>
      </c>
      <c r="N399">
        <v>1.20433560635741</v>
      </c>
      <c r="O399">
        <v>91.1616638348751</v>
      </c>
      <c r="P399">
        <v>602.14740190880104</v>
      </c>
      <c r="Q399">
        <v>0.29465484419794402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170</v>
      </c>
      <c r="E400">
        <v>16416.939390995001</v>
      </c>
      <c r="F400">
        <v>1062.05</v>
      </c>
      <c r="G400">
        <v>-0.56387285007870203</v>
      </c>
      <c r="H400">
        <v>0.83500005496049901</v>
      </c>
      <c r="I400">
        <v>-12.0191563745016</v>
      </c>
      <c r="J400">
        <v>0.50241879753970198</v>
      </c>
      <c r="K400">
        <v>1005.73533125273</v>
      </c>
      <c r="L400">
        <v>974.93384180617898</v>
      </c>
      <c r="M400">
        <v>72.329713559457602</v>
      </c>
      <c r="N400">
        <v>0.80702146002032005</v>
      </c>
      <c r="O400">
        <v>10.6350925097688</v>
      </c>
      <c r="P400">
        <v>27.5888995675156</v>
      </c>
      <c r="Q400">
        <v>-2.3737549575654E-2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68</v>
      </c>
      <c r="E401">
        <v>16357.5</v>
      </c>
      <c r="F401">
        <v>109.05</v>
      </c>
      <c r="G401">
        <v>157.61159435100799</v>
      </c>
      <c r="H401">
        <v>38.1062292057386</v>
      </c>
      <c r="I401">
        <v>21.4686625375295</v>
      </c>
      <c r="J401">
        <v>3.4042839338381099</v>
      </c>
      <c r="K401">
        <v>87.700823504046696</v>
      </c>
      <c r="L401">
        <v>72.284469967149803</v>
      </c>
      <c r="M401">
        <v>61.643375236511801</v>
      </c>
      <c r="N401">
        <v>3.1774503904691702</v>
      </c>
      <c r="O401">
        <v>20.861989912883999</v>
      </c>
      <c r="P401">
        <v>206.32022471910099</v>
      </c>
      <c r="Q401">
        <v>7.1013807272080995E-2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548</v>
      </c>
      <c r="E402">
        <v>16234.54926157</v>
      </c>
      <c r="F402">
        <v>863.35</v>
      </c>
      <c r="G402">
        <v>60.129260300877903</v>
      </c>
      <c r="H402">
        <v>9.9985439091491806</v>
      </c>
      <c r="I402">
        <v>27.478519937473202</v>
      </c>
      <c r="J402">
        <v>-5.7549051655304302</v>
      </c>
      <c r="K402">
        <v>802.39189004974799</v>
      </c>
      <c r="L402">
        <v>668.05734508409705</v>
      </c>
      <c r="M402">
        <v>47.992169790679</v>
      </c>
      <c r="N402">
        <v>0.73137945889949596</v>
      </c>
      <c r="O402">
        <v>7.3261133954942901</v>
      </c>
      <c r="P402">
        <v>105.071258907363</v>
      </c>
      <c r="Q402">
        <v>0.112601593845766</v>
      </c>
    </row>
    <row r="403" spans="1:17" hidden="1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257</v>
      </c>
      <c r="E403">
        <v>16208.14077</v>
      </c>
      <c r="F403">
        <v>15171.9</v>
      </c>
      <c r="G403">
        <v>-18.430731063395701</v>
      </c>
      <c r="H403">
        <v>-12.009486713458401</v>
      </c>
      <c r="I403">
        <v>-5.0466959781084899</v>
      </c>
      <c r="J403">
        <v>-2.9001123873914301</v>
      </c>
      <c r="K403">
        <v>16022.9944775811</v>
      </c>
      <c r="L403">
        <v>15109.1921433639</v>
      </c>
      <c r="M403">
        <v>30.091192404955098</v>
      </c>
      <c r="N403">
        <v>1.1302580232244901</v>
      </c>
      <c r="O403">
        <v>17.283596649068301</v>
      </c>
      <c r="P403">
        <v>19.254380104226399</v>
      </c>
      <c r="Q403">
        <v>4.9693290170054999E-2</v>
      </c>
    </row>
    <row r="404" spans="1:17" x14ac:dyDescent="0.3">
      <c r="A404" t="s">
        <v>918</v>
      </c>
      <c r="B404" t="s">
        <v>919</v>
      </c>
      <c r="C404" t="str">
        <f>IFERROR(VLOOKUP(Table1[[#This Row],[Ticker]],[1]!Table2[[Symbol]:[Industry]],2,FALSE),"-")</f>
        <v>-</v>
      </c>
      <c r="D404" t="s">
        <v>920</v>
      </c>
      <c r="E404">
        <v>16190.304694515</v>
      </c>
      <c r="F404">
        <v>1360.35</v>
      </c>
      <c r="G404">
        <v>60.982074601736002</v>
      </c>
      <c r="H404">
        <v>-9.8650850770442293</v>
      </c>
      <c r="I404">
        <v>25.021739812123801</v>
      </c>
      <c r="J404">
        <v>-3.3060490216138501</v>
      </c>
      <c r="K404">
        <v>1428.1859547737099</v>
      </c>
      <c r="L404">
        <v>1205.7083910634201</v>
      </c>
      <c r="M404">
        <v>37.468651229490902</v>
      </c>
      <c r="N404">
        <v>0.686484573907303</v>
      </c>
      <c r="O404">
        <v>24.600286690925099</v>
      </c>
      <c r="P404">
        <v>111.119733064328</v>
      </c>
      <c r="Q404">
        <v>0.18132185645545701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201</v>
      </c>
      <c r="E405">
        <v>15966.1466680799</v>
      </c>
      <c r="F405">
        <v>656.8</v>
      </c>
      <c r="G405">
        <v>-8.7938556571217799</v>
      </c>
      <c r="H405">
        <v>-4.2036737688115302</v>
      </c>
      <c r="I405">
        <v>11.929392893145399</v>
      </c>
      <c r="J405">
        <v>-4.8731486021284898</v>
      </c>
      <c r="K405">
        <v>648.68075093701395</v>
      </c>
      <c r="L405">
        <v>594.57318724023298</v>
      </c>
      <c r="M405">
        <v>42.499072816558296</v>
      </c>
      <c r="N405">
        <v>1.3354313225324601</v>
      </c>
      <c r="O405">
        <v>9.9269183922046302</v>
      </c>
      <c r="P405">
        <v>33.604556550040598</v>
      </c>
      <c r="Q405">
        <v>4.7653069840398E-2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925</v>
      </c>
      <c r="E406">
        <v>15931.382523479901</v>
      </c>
      <c r="F406">
        <v>496.4</v>
      </c>
      <c r="G406">
        <v>156.03898458846399</v>
      </c>
      <c r="H406">
        <v>3.1245325597798699</v>
      </c>
      <c r="I406">
        <v>2.9333987857991799</v>
      </c>
      <c r="J406">
        <v>-3.3197364991692102</v>
      </c>
      <c r="K406">
        <v>474.52369628766502</v>
      </c>
      <c r="L406">
        <v>378.34621427760499</v>
      </c>
      <c r="M406">
        <v>44.325453688127901</v>
      </c>
      <c r="N406">
        <v>1.1192360647275801</v>
      </c>
      <c r="O406">
        <v>24.456083803384299</v>
      </c>
      <c r="P406">
        <v>204.07350689127099</v>
      </c>
      <c r="Q406">
        <v>0.113579203128278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928</v>
      </c>
      <c r="E407">
        <v>15895.037731091999</v>
      </c>
      <c r="F407">
        <v>203.32</v>
      </c>
      <c r="G407">
        <v>-15.7605013203247</v>
      </c>
      <c r="H407">
        <v>-5.1949448372283697</v>
      </c>
      <c r="I407">
        <v>-2.4409606954508201</v>
      </c>
      <c r="J407">
        <v>-0.33830997119376399</v>
      </c>
      <c r="K407">
        <v>210.54331060664299</v>
      </c>
      <c r="L407">
        <v>197.85883918215501</v>
      </c>
      <c r="M407">
        <v>35.267305175452798</v>
      </c>
      <c r="N407">
        <v>0.82208515847713903</v>
      </c>
      <c r="O407">
        <v>16.835530198701498</v>
      </c>
      <c r="P407">
        <v>49.280469897209997</v>
      </c>
      <c r="Q407">
        <v>-1.0076082994528999E-2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Row],[Ticker]],[1]!Table2[[Symbol]:[Industry]],2,FALSE),"-")</f>
        <v>-</v>
      </c>
      <c r="D408" t="s">
        <v>298</v>
      </c>
      <c r="E408">
        <v>15799.58174175</v>
      </c>
      <c r="F408">
        <v>677.1</v>
      </c>
      <c r="G408">
        <v>45.1097578067561</v>
      </c>
      <c r="H408">
        <v>-8.7381180664971598</v>
      </c>
      <c r="I408">
        <v>2.8448558586226902</v>
      </c>
      <c r="J408">
        <v>1.62072635594674</v>
      </c>
      <c r="K408">
        <v>690.22628293914102</v>
      </c>
      <c r="L408">
        <v>577.82197012916697</v>
      </c>
      <c r="M408">
        <v>47.7209842234615</v>
      </c>
      <c r="N408">
        <v>1.0359962085496399</v>
      </c>
      <c r="O408">
        <v>22.286220646876298</v>
      </c>
      <c r="P408">
        <v>167.62845849802301</v>
      </c>
      <c r="Q408">
        <v>7.6429473759243E-2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Row],[Ticker]],[1]!Table2[[Symbol]:[Industry]],2,FALSE),"-")</f>
        <v>-</v>
      </c>
      <c r="D409" t="s">
        <v>933</v>
      </c>
      <c r="E409">
        <v>15732.692099039999</v>
      </c>
      <c r="F409">
        <v>818.3</v>
      </c>
      <c r="G409">
        <v>40.9929503500245</v>
      </c>
      <c r="H409">
        <v>21.594650325972701</v>
      </c>
      <c r="I409">
        <v>29.189968111401399</v>
      </c>
      <c r="J409">
        <v>-3.35341914739436</v>
      </c>
      <c r="K409">
        <v>728.65238115753004</v>
      </c>
      <c r="L409">
        <v>592.45383084480795</v>
      </c>
      <c r="M409">
        <v>45.501716457438398</v>
      </c>
      <c r="N409">
        <v>0.75489207280894199</v>
      </c>
      <c r="O409">
        <v>7.1367469143346103</v>
      </c>
      <c r="P409">
        <v>83.331466338075401</v>
      </c>
      <c r="Q409">
        <v>-3.4575611976214997E-2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Row],[Ticker]],[1]!Table2[[Symbol]:[Industry]],2,FALSE),"-")</f>
        <v>-</v>
      </c>
      <c r="D410" t="s">
        <v>508</v>
      </c>
      <c r="E410">
        <v>15707.7015514799</v>
      </c>
      <c r="F410">
        <v>314.8</v>
      </c>
      <c r="G410">
        <v>-9.23650178324921</v>
      </c>
      <c r="H410">
        <v>-10.9149900044057</v>
      </c>
      <c r="I410">
        <v>-31.413930408260299</v>
      </c>
      <c r="J410">
        <v>-3.5402370798157001</v>
      </c>
      <c r="K410">
        <v>325.09141961753699</v>
      </c>
      <c r="L410">
        <v>319.10616580950602</v>
      </c>
      <c r="M410">
        <v>28.3348612291067</v>
      </c>
      <c r="N410">
        <v>0.46695714023655999</v>
      </c>
      <c r="O410">
        <v>24.523506988564101</v>
      </c>
      <c r="P410">
        <v>22.490272373540801</v>
      </c>
      <c r="Q410">
        <v>-5.2739106005102003E-2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Row],[Ticker]],[1]!Table2[[Symbol]:[Industry]],2,FALSE),"-")</f>
        <v>-</v>
      </c>
      <c r="D411" t="s">
        <v>626</v>
      </c>
      <c r="E411">
        <v>15664.598916000001</v>
      </c>
      <c r="F411">
        <v>541.70000000000005</v>
      </c>
      <c r="G411">
        <v>22.8565240616959</v>
      </c>
      <c r="H411">
        <v>10.3504578168513</v>
      </c>
      <c r="I411">
        <v>11.5016098108878</v>
      </c>
      <c r="J411">
        <v>0.60116493933833404</v>
      </c>
      <c r="K411">
        <v>504.687688585579</v>
      </c>
      <c r="L411">
        <v>444.31583860696099</v>
      </c>
      <c r="M411">
        <v>50.626424067371303</v>
      </c>
      <c r="N411">
        <v>0.89359830108841298</v>
      </c>
      <c r="O411">
        <v>9.2855824256968802</v>
      </c>
      <c r="P411">
        <v>61.991626794258401</v>
      </c>
      <c r="Q411">
        <v>2.0052618231155998E-2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223</v>
      </c>
      <c r="E412">
        <v>15624.021567</v>
      </c>
      <c r="F412">
        <v>2239.3000000000002</v>
      </c>
      <c r="G412">
        <v>73.114166160633104</v>
      </c>
      <c r="H412">
        <v>7.8419838747768704</v>
      </c>
      <c r="I412">
        <v>15.2850539835128</v>
      </c>
      <c r="J412">
        <v>1.2160968996807999</v>
      </c>
      <c r="K412">
        <v>1989.8998167775201</v>
      </c>
      <c r="L412">
        <v>1642.98235366211</v>
      </c>
      <c r="M412">
        <v>53.0220037579329</v>
      </c>
      <c r="N412">
        <v>0.26270572396492903</v>
      </c>
      <c r="O412">
        <v>7.5336042513285397</v>
      </c>
      <c r="P412">
        <v>130.84377093964201</v>
      </c>
      <c r="Q412">
        <v>5.0184091494539999E-2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942</v>
      </c>
      <c r="E413">
        <v>15576.5483289</v>
      </c>
      <c r="F413">
        <v>701.1</v>
      </c>
      <c r="G413">
        <v>-20.3787770737679</v>
      </c>
      <c r="H413">
        <v>-10.528308617590101</v>
      </c>
      <c r="I413">
        <v>-26.479356061626198</v>
      </c>
      <c r="J413">
        <v>-1.47949554086187</v>
      </c>
      <c r="K413">
        <v>697.64583013206402</v>
      </c>
      <c r="L413">
        <v>681.10102719260499</v>
      </c>
      <c r="M413">
        <v>48.608545779446899</v>
      </c>
      <c r="N413">
        <v>0.78067502370251496</v>
      </c>
      <c r="O413">
        <v>21.166737983169298</v>
      </c>
      <c r="P413">
        <v>18.030303030302999</v>
      </c>
      <c r="Q413">
        <v>3.9827190354899997E-2</v>
      </c>
    </row>
    <row r="414" spans="1:17" hidden="1" x14ac:dyDescent="0.3">
      <c r="A414" t="s">
        <v>943</v>
      </c>
      <c r="B414" t="s">
        <v>944</v>
      </c>
      <c r="C414" t="str">
        <f>IFERROR(VLOOKUP(Table1[[#This Row],[Ticker]],[1]!Table2[[Symbol]:[Industry]],2,FALSE),"-")</f>
        <v>-</v>
      </c>
      <c r="D414" t="s">
        <v>728</v>
      </c>
      <c r="E414">
        <v>15502.9956089399</v>
      </c>
      <c r="F414">
        <v>886.92</v>
      </c>
      <c r="G414">
        <v>-2.9596953880763799</v>
      </c>
      <c r="H414">
        <v>-0.142427449220795</v>
      </c>
      <c r="I414">
        <v>-0.446121216075683</v>
      </c>
      <c r="J414">
        <v>-0.69784138676732999</v>
      </c>
      <c r="K414">
        <v>850.72891968304896</v>
      </c>
      <c r="L414">
        <v>790.53429654940601</v>
      </c>
      <c r="M414">
        <v>63.673105172010501</v>
      </c>
      <c r="N414">
        <v>0.25404085117699898</v>
      </c>
      <c r="O414">
        <v>1.2492671266855999</v>
      </c>
      <c r="P414">
        <v>31.7821164304181</v>
      </c>
      <c r="Q414">
        <v>-2.790653939747E-3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Row],[Ticker]],[1]!Table2[[Symbol]:[Industry]],2,FALSE),"-")</f>
        <v>-</v>
      </c>
      <c r="D415" t="s">
        <v>262</v>
      </c>
      <c r="E415">
        <v>15451.177745325</v>
      </c>
      <c r="F415">
        <v>3722.25</v>
      </c>
      <c r="G415">
        <v>169.72066709540201</v>
      </c>
      <c r="H415">
        <v>-7.7680853148695697</v>
      </c>
      <c r="I415">
        <v>0.54788387203289801</v>
      </c>
      <c r="J415">
        <v>-2.0791328371255702</v>
      </c>
      <c r="K415">
        <v>3880.2990562380301</v>
      </c>
      <c r="L415">
        <v>3282.6821365798201</v>
      </c>
      <c r="M415">
        <v>34.641082123985903</v>
      </c>
      <c r="N415">
        <v>1.0568119847269499</v>
      </c>
      <c r="O415">
        <v>15.5201826852038</v>
      </c>
      <c r="P415">
        <v>218.42679327601601</v>
      </c>
      <c r="Q415">
        <v>0.26930996031202298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Row],[Ticker]],[1]!Table2[[Symbol]:[Industry]],2,FALSE),"-")</f>
        <v>-</v>
      </c>
      <c r="D416" t="s">
        <v>18</v>
      </c>
      <c r="E416">
        <v>15320.004832000001</v>
      </c>
      <c r="F416">
        <v>1028.8</v>
      </c>
      <c r="G416">
        <v>122.69326123710501</v>
      </c>
      <c r="H416">
        <v>-2.3664962103990899</v>
      </c>
      <c r="I416">
        <v>0.89212054005576902</v>
      </c>
      <c r="J416">
        <v>-3.3843983734057499</v>
      </c>
      <c r="K416">
        <v>994.76198724089397</v>
      </c>
      <c r="L416">
        <v>839.02432526735595</v>
      </c>
      <c r="M416">
        <v>50.953029471003198</v>
      </c>
      <c r="N416">
        <v>1.27583157302981</v>
      </c>
      <c r="O416">
        <v>23.930793157076199</v>
      </c>
      <c r="P416">
        <v>195.71716010347799</v>
      </c>
      <c r="Q416">
        <v>0.19356684288728601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Row],[Ticker]],[1]!Table2[[Symbol]:[Industry]],2,FALSE),"-")</f>
        <v>-</v>
      </c>
      <c r="D417" t="s">
        <v>685</v>
      </c>
      <c r="E417">
        <v>15314.004189720001</v>
      </c>
      <c r="F417">
        <v>847.8</v>
      </c>
      <c r="G417">
        <v>24.420378605769901</v>
      </c>
      <c r="H417">
        <v>-7.1194365313084598</v>
      </c>
      <c r="I417">
        <v>-5.1458002807167702</v>
      </c>
      <c r="J417">
        <v>-3.8443147019422401</v>
      </c>
      <c r="K417">
        <v>840.45221173749303</v>
      </c>
      <c r="L417">
        <v>731.29007304515096</v>
      </c>
      <c r="M417">
        <v>35.975718994207497</v>
      </c>
      <c r="N417">
        <v>0.591119381621099</v>
      </c>
      <c r="O417">
        <v>17.769521113470098</v>
      </c>
      <c r="P417">
        <v>58.171641791044699</v>
      </c>
      <c r="Q417">
        <v>0.16540861353063199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62</v>
      </c>
      <c r="E418">
        <v>15305.584415400001</v>
      </c>
      <c r="F418">
        <v>631.5</v>
      </c>
      <c r="G418">
        <v>66.849853727479896</v>
      </c>
      <c r="H418">
        <v>24.260803771636098</v>
      </c>
      <c r="I418">
        <v>37.931179591825</v>
      </c>
      <c r="J418">
        <v>15.194184251507</v>
      </c>
      <c r="K418">
        <v>505.80172059639199</v>
      </c>
      <c r="L418">
        <v>434.37907906253599</v>
      </c>
      <c r="M418">
        <v>92.257246261139002</v>
      </c>
      <c r="N418">
        <v>1.5663811852618299</v>
      </c>
      <c r="O418">
        <v>0.50673000791765499</v>
      </c>
      <c r="P418">
        <v>119.49947862356601</v>
      </c>
      <c r="Q418">
        <v>3.7212967434099999E-2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62</v>
      </c>
      <c r="E419">
        <v>15231.5560204799</v>
      </c>
      <c r="F419">
        <v>1119.3499999999999</v>
      </c>
      <c r="G419">
        <v>13.896493507424999</v>
      </c>
      <c r="H419">
        <v>6.3102257301999201</v>
      </c>
      <c r="I419">
        <v>8.1888406986508198</v>
      </c>
      <c r="J419">
        <v>5.7745203678704797</v>
      </c>
      <c r="K419">
        <v>1014.42032056263</v>
      </c>
      <c r="L419">
        <v>913.83149560020695</v>
      </c>
      <c r="M419">
        <v>73.740164379033402</v>
      </c>
      <c r="N419">
        <v>0.83015758557554498</v>
      </c>
      <c r="O419">
        <v>2.0949658283825499</v>
      </c>
      <c r="P419">
        <v>42.392825340287402</v>
      </c>
      <c r="Q419">
        <v>8.3692635630760008E-3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62</v>
      </c>
      <c r="E420">
        <v>15186.1618405799</v>
      </c>
      <c r="F420">
        <v>6593.9</v>
      </c>
      <c r="G420">
        <v>23.881996170134901</v>
      </c>
      <c r="H420">
        <v>-3.9213778330406202</v>
      </c>
      <c r="I420">
        <v>4.6927463099987099</v>
      </c>
      <c r="J420">
        <v>-2.11277220368537</v>
      </c>
      <c r="K420">
        <v>6283.78259656512</v>
      </c>
      <c r="L420">
        <v>5511.5571733876204</v>
      </c>
      <c r="M420">
        <v>57.303666754829798</v>
      </c>
      <c r="N420">
        <v>0.692042632442877</v>
      </c>
      <c r="O420">
        <v>14.3420434037519</v>
      </c>
      <c r="P420">
        <v>53.769985876221199</v>
      </c>
      <c r="Q420">
        <v>-1.1706017453704001E-2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610</v>
      </c>
      <c r="E421">
        <v>15162.1297673549</v>
      </c>
      <c r="F421">
        <v>884.85</v>
      </c>
      <c r="G421">
        <v>105.989738153728</v>
      </c>
      <c r="H421">
        <v>19.461876442582401</v>
      </c>
      <c r="I421">
        <v>25.617314919547901</v>
      </c>
      <c r="J421">
        <v>16.920838096486701</v>
      </c>
      <c r="K421">
        <v>745.90163497876597</v>
      </c>
      <c r="L421">
        <v>631.25613801749398</v>
      </c>
      <c r="M421">
        <v>86.868625752320796</v>
      </c>
      <c r="N421">
        <v>1.4538916155160999</v>
      </c>
      <c r="O421">
        <v>1.4861275922472601</v>
      </c>
      <c r="P421">
        <v>140.35040065190799</v>
      </c>
    </row>
    <row r="422" spans="1:17" hidden="1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186</v>
      </c>
      <c r="E422">
        <v>14991.428598895</v>
      </c>
      <c r="F422">
        <v>462.35</v>
      </c>
      <c r="G422">
        <v>10.412112769283601</v>
      </c>
      <c r="H422">
        <v>4.7458509771733697</v>
      </c>
      <c r="I422">
        <v>-10.973833787057901</v>
      </c>
      <c r="J422">
        <v>-1.0927876220569599</v>
      </c>
      <c r="K422">
        <v>451.809168519124</v>
      </c>
      <c r="M422">
        <v>45.655607902527102</v>
      </c>
      <c r="N422">
        <v>0.23036828012963401</v>
      </c>
      <c r="O422">
        <v>10.5223315669946</v>
      </c>
      <c r="P422">
        <v>80.394069449863395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777</v>
      </c>
      <c r="E423">
        <v>14984.380390800001</v>
      </c>
      <c r="F423">
        <v>364.2</v>
      </c>
      <c r="G423">
        <v>23.041049827411399</v>
      </c>
      <c r="H423">
        <v>-2.50792412259805</v>
      </c>
      <c r="I423">
        <v>-27.310758117601502</v>
      </c>
      <c r="J423">
        <v>3.4982623536083999</v>
      </c>
      <c r="K423">
        <v>350.45201242122198</v>
      </c>
      <c r="L423">
        <v>322.82360427551998</v>
      </c>
      <c r="M423">
        <v>61.215814725048098</v>
      </c>
      <c r="N423">
        <v>0.70112061979735696</v>
      </c>
      <c r="O423">
        <v>18.053267435475</v>
      </c>
      <c r="P423">
        <v>58.485639686684003</v>
      </c>
      <c r="Q423">
        <v>0.19836468833962601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127</v>
      </c>
      <c r="E424">
        <v>14980.35583142</v>
      </c>
      <c r="F424">
        <v>1119.6500000000001</v>
      </c>
      <c r="G424">
        <v>66.1005759871436</v>
      </c>
      <c r="H424">
        <v>1.09073889596214</v>
      </c>
      <c r="I424">
        <v>35.391570130114502</v>
      </c>
      <c r="J424">
        <v>5.7972596856237502</v>
      </c>
      <c r="K424">
        <v>1049.1044607956901</v>
      </c>
      <c r="L424">
        <v>846.88948797488104</v>
      </c>
      <c r="M424">
        <v>60.112053686054203</v>
      </c>
      <c r="N424">
        <v>0.82151618572465401</v>
      </c>
      <c r="O424">
        <v>9.3154110659581004</v>
      </c>
      <c r="P424">
        <v>102.230651133387</v>
      </c>
      <c r="Q424">
        <v>0.101363443320133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295</v>
      </c>
      <c r="E425">
        <v>14763.51482645</v>
      </c>
      <c r="F425">
        <v>1055.5</v>
      </c>
      <c r="G425">
        <v>122.548416093911</v>
      </c>
      <c r="H425">
        <v>2.6438325062603001</v>
      </c>
      <c r="I425">
        <v>6.9497862436457103</v>
      </c>
      <c r="J425">
        <v>-5.1191875987417497</v>
      </c>
      <c r="K425">
        <v>979.79551449751398</v>
      </c>
      <c r="L425">
        <v>804.27378272603698</v>
      </c>
      <c r="M425">
        <v>56.496546517208103</v>
      </c>
      <c r="N425">
        <v>1.14766722333146</v>
      </c>
      <c r="O425">
        <v>9.6115585030791095</v>
      </c>
      <c r="P425">
        <v>161.89442342286401</v>
      </c>
      <c r="Q425">
        <v>0.134652035699527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124</v>
      </c>
      <c r="E426">
        <v>14762.97556872</v>
      </c>
      <c r="F426">
        <v>2320.0500000000002</v>
      </c>
      <c r="G426">
        <v>35.297851213260003</v>
      </c>
      <c r="H426">
        <v>30.323275134999498</v>
      </c>
      <c r="I426">
        <v>29.790907085740901</v>
      </c>
      <c r="J426">
        <v>0.86330198818352799</v>
      </c>
      <c r="K426">
        <v>2041.70212151444</v>
      </c>
      <c r="L426">
        <v>1755.7338640098801</v>
      </c>
      <c r="M426">
        <v>58.810519946230102</v>
      </c>
      <c r="N426">
        <v>1.2367523808313099</v>
      </c>
      <c r="O426">
        <v>7.0666580461627904</v>
      </c>
      <c r="P426">
        <v>62.804813866180098</v>
      </c>
      <c r="Q426">
        <v>-5.8548290694674002E-2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971</v>
      </c>
      <c r="E427">
        <v>14625.1627748799</v>
      </c>
      <c r="F427">
        <v>1490.3</v>
      </c>
      <c r="G427">
        <v>-31.5435706583403</v>
      </c>
      <c r="H427">
        <v>0.25627925394548701</v>
      </c>
      <c r="I427">
        <v>-11.3812922816323</v>
      </c>
      <c r="J427">
        <v>-0.32263282048853797</v>
      </c>
      <c r="K427">
        <v>1433.1043258280299</v>
      </c>
      <c r="L427">
        <v>1463.3230654401</v>
      </c>
      <c r="M427">
        <v>55.560429801059001</v>
      </c>
      <c r="N427">
        <v>0.982034189992812</v>
      </c>
      <c r="O427">
        <v>25.843789840971599</v>
      </c>
      <c r="P427">
        <v>23.7585118751038</v>
      </c>
      <c r="Q427">
        <v>-2.850286944746E-2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46</v>
      </c>
      <c r="E428">
        <v>14554.087248835</v>
      </c>
      <c r="F428">
        <v>258.95</v>
      </c>
      <c r="G428">
        <v>39.784297118294099</v>
      </c>
      <c r="H428">
        <v>0.30091138517496802</v>
      </c>
      <c r="I428">
        <v>-5.9634245963085997</v>
      </c>
      <c r="J428">
        <v>0.66534946024515496</v>
      </c>
      <c r="K428">
        <v>256.96088719929702</v>
      </c>
      <c r="L428">
        <v>215.33551335297901</v>
      </c>
      <c r="M428">
        <v>43.3405266568911</v>
      </c>
      <c r="N428">
        <v>0.63976668498272105</v>
      </c>
      <c r="O428">
        <v>17.358563429233399</v>
      </c>
      <c r="P428">
        <v>122.37011592958299</v>
      </c>
      <c r="Q428">
        <v>0.12612049389750299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354</v>
      </c>
      <c r="E429">
        <v>14376.835029065</v>
      </c>
      <c r="F429">
        <v>4261.1499999999996</v>
      </c>
      <c r="G429">
        <v>49.301171671198603</v>
      </c>
      <c r="H429">
        <v>-8.0942595338942809</v>
      </c>
      <c r="I429">
        <v>-21.715113235804999</v>
      </c>
      <c r="J429">
        <v>-2.18606437234412</v>
      </c>
      <c r="K429">
        <v>4202.3046542109696</v>
      </c>
      <c r="L429">
        <v>3682.1417331448902</v>
      </c>
      <c r="M429">
        <v>38.463251974899499</v>
      </c>
      <c r="N429">
        <v>0.77344021257016005</v>
      </c>
      <c r="O429">
        <v>14.710817502317401</v>
      </c>
      <c r="P429">
        <v>82.3419915272369</v>
      </c>
      <c r="Q429">
        <v>1.6206733777016001E-2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163</v>
      </c>
      <c r="E430">
        <v>14283.055544500001</v>
      </c>
      <c r="F430">
        <v>636.5</v>
      </c>
      <c r="G430">
        <v>35.919884405455498</v>
      </c>
      <c r="H430">
        <v>-8.4524573463246302</v>
      </c>
      <c r="I430">
        <v>3.7174938930517101</v>
      </c>
      <c r="J430">
        <v>-3.7651116381774298E-2</v>
      </c>
      <c r="K430">
        <v>618.34677008876497</v>
      </c>
      <c r="L430">
        <v>522.15678342174601</v>
      </c>
      <c r="M430">
        <v>51.605511572472999</v>
      </c>
      <c r="N430">
        <v>1.1385860351109001</v>
      </c>
      <c r="O430">
        <v>12.6080125687352</v>
      </c>
      <c r="P430">
        <v>83.919670591634699</v>
      </c>
      <c r="Q430">
        <v>0.208806666852763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Row],[Ticker]],[1]!Table2[[Symbol]:[Industry]],2,FALSE),"-")</f>
        <v>-</v>
      </c>
      <c r="D431" t="s">
        <v>130</v>
      </c>
      <c r="E431">
        <v>14212.9110145</v>
      </c>
      <c r="F431">
        <v>1700.05</v>
      </c>
      <c r="G431">
        <v>143.98015398923201</v>
      </c>
      <c r="H431">
        <v>39.894730860095798</v>
      </c>
      <c r="I431">
        <v>77.740885139382002</v>
      </c>
      <c r="J431">
        <v>17.698609437891299</v>
      </c>
      <c r="K431">
        <v>1287.8920229308001</v>
      </c>
      <c r="L431">
        <v>969.97049254503304</v>
      </c>
      <c r="M431">
        <v>87.579386492644801</v>
      </c>
      <c r="N431">
        <v>1.1867995748240301</v>
      </c>
      <c r="O431">
        <v>2.5263962824622701</v>
      </c>
      <c r="P431">
        <v>193.18789342071199</v>
      </c>
      <c r="Q431">
        <v>0.23259072931133201</v>
      </c>
    </row>
    <row r="432" spans="1:17" hidden="1" x14ac:dyDescent="0.3">
      <c r="A432" t="s">
        <v>980</v>
      </c>
      <c r="B432" t="s">
        <v>981</v>
      </c>
      <c r="C432" t="str">
        <f>IFERROR(VLOOKUP(Table1[[#This Row],[Ticker]],[1]!Table2[[Symbol]:[Industry]],2,FALSE),"-")</f>
        <v>-</v>
      </c>
      <c r="D432" t="s">
        <v>610</v>
      </c>
      <c r="E432">
        <v>14177.295048345</v>
      </c>
      <c r="F432">
        <v>593.45000000000005</v>
      </c>
      <c r="G432">
        <v>-22.7931304105301</v>
      </c>
      <c r="H432">
        <v>4.96278219410459</v>
      </c>
      <c r="I432">
        <v>-11.3212457138097</v>
      </c>
      <c r="J432">
        <v>3.7092073693088201</v>
      </c>
      <c r="K432">
        <v>568.97231448368598</v>
      </c>
      <c r="M432">
        <v>48.449264638664403</v>
      </c>
      <c r="O432">
        <v>11.214087117701499</v>
      </c>
      <c r="P432">
        <v>26.239098064241599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Row],[Ticker]],[1]!Table2[[Symbol]:[Industry]],2,FALSE),"-")</f>
        <v>-</v>
      </c>
      <c r="D433" t="s">
        <v>548</v>
      </c>
      <c r="E433">
        <v>14171.007208950001</v>
      </c>
      <c r="F433">
        <v>3111.75</v>
      </c>
      <c r="G433">
        <v>-16.502838513971401</v>
      </c>
      <c r="H433">
        <v>0.43382146141428002</v>
      </c>
      <c r="I433">
        <v>3.05758909854279</v>
      </c>
      <c r="J433">
        <v>3.6642971125882702</v>
      </c>
      <c r="K433">
        <v>2811.3200804856501</v>
      </c>
      <c r="L433">
        <v>2635.9206901580901</v>
      </c>
      <c r="M433">
        <v>77.838635158202905</v>
      </c>
      <c r="N433">
        <v>1.3343782924645999</v>
      </c>
      <c r="O433">
        <v>0.61862296135615202</v>
      </c>
      <c r="P433">
        <v>37.262902514336098</v>
      </c>
      <c r="Q433">
        <v>-7.5919076905280004E-3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Row],[Ticker]],[1]!Table2[[Symbol]:[Industry]],2,FALSE),"-")</f>
        <v>-</v>
      </c>
      <c r="D434" t="s">
        <v>986</v>
      </c>
      <c r="E434">
        <v>14139.276123150001</v>
      </c>
      <c r="F434">
        <v>796.5</v>
      </c>
      <c r="G434">
        <v>34.950023175842901</v>
      </c>
      <c r="H434">
        <v>3.5731326972280799</v>
      </c>
      <c r="I434">
        <v>5.8326973639385198</v>
      </c>
      <c r="J434">
        <v>2.8649516317666599</v>
      </c>
      <c r="K434">
        <v>746.85001804916897</v>
      </c>
      <c r="L434">
        <v>639.83235182097599</v>
      </c>
      <c r="M434">
        <v>50.761190785594103</v>
      </c>
      <c r="N434">
        <v>0.72663243860004401</v>
      </c>
      <c r="O434">
        <v>7.9661016949152499</v>
      </c>
      <c r="P434">
        <v>75.944333996023801</v>
      </c>
      <c r="Q434">
        <v>5.8476734580915998E-2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24</v>
      </c>
      <c r="E435">
        <v>14015.533324464001</v>
      </c>
      <c r="F435">
        <v>231.12</v>
      </c>
      <c r="G435">
        <v>-23.840095513981002</v>
      </c>
      <c r="H435">
        <v>-14.637420920316501</v>
      </c>
      <c r="I435">
        <v>-28.5632146532554</v>
      </c>
      <c r="J435">
        <v>-0.25826487240907298</v>
      </c>
      <c r="K435">
        <v>247.69206848769801</v>
      </c>
      <c r="L435">
        <v>244.18518570756299</v>
      </c>
      <c r="M435">
        <v>31.8916490040524</v>
      </c>
      <c r="N435">
        <v>1.3525802787941701</v>
      </c>
      <c r="O435">
        <v>30.1055728625821</v>
      </c>
      <c r="P435">
        <v>10.557282946663401</v>
      </c>
      <c r="Q435">
        <v>1.9919006957054002E-2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991</v>
      </c>
      <c r="E436">
        <v>13935.003130319999</v>
      </c>
      <c r="F436">
        <v>2296.1999999999998</v>
      </c>
      <c r="G436">
        <v>46.417857297687199</v>
      </c>
      <c r="H436">
        <v>12.1551498544541</v>
      </c>
      <c r="I436">
        <v>46.838349725166204</v>
      </c>
      <c r="J436">
        <v>-4.6179682342003101</v>
      </c>
      <c r="K436">
        <v>2133.05305842089</v>
      </c>
      <c r="M436">
        <v>43.400027019224197</v>
      </c>
      <c r="N436">
        <v>0.723202816112958</v>
      </c>
      <c r="O436">
        <v>10.5935894085881</v>
      </c>
      <c r="P436">
        <v>87.353133159268907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Row],[Ticker]],[1]!Table2[[Symbol]:[Industry]],2,FALSE),"-")</f>
        <v>-</v>
      </c>
      <c r="D437" t="s">
        <v>257</v>
      </c>
      <c r="E437">
        <v>13920.38312</v>
      </c>
      <c r="F437">
        <v>4409.6499999999996</v>
      </c>
      <c r="G437">
        <v>28.8495702826994</v>
      </c>
      <c r="H437">
        <v>-7.1672075816138001</v>
      </c>
      <c r="I437">
        <v>20.75568798167</v>
      </c>
      <c r="J437">
        <v>2.1821732639252698</v>
      </c>
      <c r="K437">
        <v>4374.2774023557204</v>
      </c>
      <c r="L437">
        <v>3804.3257131864898</v>
      </c>
      <c r="M437">
        <v>56.730631760280701</v>
      </c>
      <c r="N437">
        <v>0.69536328488437804</v>
      </c>
      <c r="O437">
        <v>13.3876838297824</v>
      </c>
      <c r="P437">
        <v>59.769927536231798</v>
      </c>
      <c r="Q437">
        <v>0.18096684311462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231</v>
      </c>
      <c r="E438">
        <v>13915.968150979999</v>
      </c>
      <c r="F438">
        <v>1695.4</v>
      </c>
      <c r="G438">
        <v>19.607693193463302</v>
      </c>
      <c r="H438">
        <v>-7.7779531335774896</v>
      </c>
      <c r="I438">
        <v>-17.1321664219595</v>
      </c>
      <c r="J438">
        <v>-2.1437679604482098</v>
      </c>
      <c r="K438">
        <v>1763.07889673502</v>
      </c>
      <c r="L438">
        <v>1606.52304806852</v>
      </c>
      <c r="M438">
        <v>28.5720105827723</v>
      </c>
      <c r="N438">
        <v>0.55371071241967496</v>
      </c>
      <c r="O438">
        <v>31.057567535684701</v>
      </c>
      <c r="P438">
        <v>67.364264560710694</v>
      </c>
      <c r="Q438">
        <v>0.15087166748365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163</v>
      </c>
      <c r="E439">
        <v>13776.381132799999</v>
      </c>
      <c r="F439">
        <v>13616.9</v>
      </c>
      <c r="G439">
        <v>165.111262757535</v>
      </c>
      <c r="H439">
        <v>14.9080981366444</v>
      </c>
      <c r="I439">
        <v>55.922323174052302</v>
      </c>
      <c r="J439">
        <v>9.5640294193828304</v>
      </c>
      <c r="K439">
        <v>11753.2251812099</v>
      </c>
      <c r="L439">
        <v>9029.7356356474993</v>
      </c>
      <c r="M439">
        <v>66.2923594923911</v>
      </c>
      <c r="N439">
        <v>1.32724081091975</v>
      </c>
      <c r="O439">
        <v>6.9773590171037396</v>
      </c>
      <c r="P439">
        <v>223.284386462648</v>
      </c>
      <c r="Q439">
        <v>0.21049165490720301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62</v>
      </c>
      <c r="E440">
        <v>13716.340838939999</v>
      </c>
      <c r="F440">
        <v>866.2</v>
      </c>
      <c r="G440">
        <v>105.451041789728</v>
      </c>
      <c r="H440">
        <v>2.0498022681642301</v>
      </c>
      <c r="I440">
        <v>34.941284510676297</v>
      </c>
      <c r="J440">
        <v>5.0711954944656998</v>
      </c>
      <c r="K440">
        <v>725.871983344255</v>
      </c>
      <c r="L440">
        <v>616.28255726764803</v>
      </c>
      <c r="M440">
        <v>87.7350628018783</v>
      </c>
      <c r="N440">
        <v>3.2652853321489301</v>
      </c>
      <c r="O440">
        <v>1.2237358577695501</v>
      </c>
      <c r="P440">
        <v>171.749019607843</v>
      </c>
      <c r="Q440">
        <v>2.414289373009E-3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62</v>
      </c>
      <c r="E441">
        <v>13658.819341439999</v>
      </c>
      <c r="F441">
        <v>890.4</v>
      </c>
      <c r="G441">
        <v>239.450673516492</v>
      </c>
      <c r="H441">
        <v>20.8962534558116</v>
      </c>
      <c r="I441">
        <v>82.551556690622604</v>
      </c>
      <c r="J441">
        <v>4.0581051366653398</v>
      </c>
      <c r="K441">
        <v>744.75906899005599</v>
      </c>
      <c r="L441">
        <v>544.68406519989105</v>
      </c>
      <c r="M441">
        <v>60.320254858856998</v>
      </c>
      <c r="N441">
        <v>0.42538538487991001</v>
      </c>
      <c r="O441">
        <v>11.747529200359301</v>
      </c>
      <c r="P441">
        <v>317.53810082063302</v>
      </c>
      <c r="Q441">
        <v>5.5222327548490997E-2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569</v>
      </c>
      <c r="E442">
        <v>13617.28381734</v>
      </c>
      <c r="F442">
        <v>141.77000000000001</v>
      </c>
      <c r="G442">
        <v>-64.026307642392993</v>
      </c>
      <c r="H442">
        <v>-6.4414161716322198</v>
      </c>
      <c r="I442">
        <v>-32.145966143971897</v>
      </c>
      <c r="J442">
        <v>5.7308862165422498</v>
      </c>
      <c r="K442">
        <v>148.29988056721399</v>
      </c>
      <c r="L442">
        <v>177.744680961699</v>
      </c>
      <c r="M442">
        <v>44.4109318240926</v>
      </c>
      <c r="N442">
        <v>1.2107788165728699</v>
      </c>
      <c r="O442">
        <v>111.398744445228</v>
      </c>
      <c r="P442">
        <v>12.9641434262948</v>
      </c>
      <c r="Q442">
        <v>-3.7804970213443E-2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391</v>
      </c>
      <c r="E443">
        <v>13368.431586999999</v>
      </c>
      <c r="F443">
        <v>287</v>
      </c>
      <c r="G443">
        <v>152.03307083387699</v>
      </c>
      <c r="H443">
        <v>9.9670769499816299</v>
      </c>
      <c r="I443">
        <v>8.9981729894519802</v>
      </c>
      <c r="J443">
        <v>-2.3211925910929199</v>
      </c>
      <c r="K443">
        <v>272.298670227169</v>
      </c>
      <c r="L443">
        <v>217.75844962696601</v>
      </c>
      <c r="M443">
        <v>46.366421457667897</v>
      </c>
      <c r="N443">
        <v>1.32407732526198</v>
      </c>
      <c r="O443">
        <v>33.867595818815303</v>
      </c>
      <c r="P443">
        <v>189.752650176678</v>
      </c>
      <c r="Q443">
        <v>0.111456809805712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465</v>
      </c>
      <c r="E444">
        <v>13284.331141909999</v>
      </c>
      <c r="F444">
        <v>1996.1</v>
      </c>
      <c r="G444">
        <v>48.641368128598899</v>
      </c>
      <c r="H444">
        <v>8.4265302372210407</v>
      </c>
      <c r="I444">
        <v>71.252619359904401</v>
      </c>
      <c r="J444">
        <v>-4.5473069943994302</v>
      </c>
      <c r="K444">
        <v>1769.76509218049</v>
      </c>
      <c r="L444">
        <v>1354.35857252746</v>
      </c>
      <c r="M444">
        <v>48.6467202685118</v>
      </c>
      <c r="N444">
        <v>0.24893004379543199</v>
      </c>
      <c r="O444">
        <v>19.2325033815941</v>
      </c>
      <c r="P444">
        <v>122.18973137009201</v>
      </c>
      <c r="Q444">
        <v>0.208228707744117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354</v>
      </c>
      <c r="E445">
        <v>13245.955751199999</v>
      </c>
      <c r="F445">
        <v>955.6</v>
      </c>
      <c r="G445">
        <v>-5.1267439027877497</v>
      </c>
      <c r="H445">
        <v>18.107916717387901</v>
      </c>
      <c r="I445">
        <v>8.8166314329911994</v>
      </c>
      <c r="J445">
        <v>3.0413227108390002</v>
      </c>
      <c r="K445">
        <v>832.76110714507502</v>
      </c>
      <c r="L445">
        <v>773.48131485361705</v>
      </c>
      <c r="M445">
        <v>71.871828373951999</v>
      </c>
      <c r="N445">
        <v>1.3678147319840199</v>
      </c>
      <c r="O445">
        <v>2.9719547928003198</v>
      </c>
      <c r="P445">
        <v>47.662829328594597</v>
      </c>
      <c r="Q445">
        <v>-4.248745990332E-2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257</v>
      </c>
      <c r="E446">
        <v>13226.250882689999</v>
      </c>
      <c r="F446">
        <v>5544.3</v>
      </c>
      <c r="G446">
        <v>-7.42353163953078</v>
      </c>
      <c r="H446">
        <v>-3.9403821291158998</v>
      </c>
      <c r="I446">
        <v>12.928168504950101</v>
      </c>
      <c r="J446">
        <v>6.83565648285773</v>
      </c>
      <c r="K446">
        <v>5078.8113309985902</v>
      </c>
      <c r="L446">
        <v>4642.8478670816403</v>
      </c>
      <c r="M446">
        <v>64.220551984742798</v>
      </c>
      <c r="N446">
        <v>0.46038610662992902</v>
      </c>
      <c r="O446">
        <v>5.3334054795014696</v>
      </c>
      <c r="P446">
        <v>46.595100540711996</v>
      </c>
      <c r="Q446">
        <v>0.11708007230944199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65</v>
      </c>
      <c r="E447">
        <v>13215.834478139999</v>
      </c>
      <c r="F447">
        <v>32.9</v>
      </c>
      <c r="G447">
        <v>66.786377693289396</v>
      </c>
      <c r="H447">
        <v>8.7471759927058592</v>
      </c>
      <c r="I447">
        <v>-1.82287351262714</v>
      </c>
      <c r="J447">
        <v>13.2372234521401</v>
      </c>
      <c r="K447">
        <v>28.535421746612599</v>
      </c>
      <c r="L447">
        <v>25.357655325686199</v>
      </c>
      <c r="M447">
        <v>83.9560702558679</v>
      </c>
      <c r="N447">
        <v>1.4542342055703199</v>
      </c>
      <c r="O447">
        <v>4.8024316109422402</v>
      </c>
      <c r="P447">
        <v>111.575562700964</v>
      </c>
      <c r="Q447">
        <v>8.2616687501266994E-2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413</v>
      </c>
      <c r="E448">
        <v>13184.022772257</v>
      </c>
      <c r="F448">
        <v>213.27</v>
      </c>
      <c r="G448">
        <v>236.88867948357</v>
      </c>
      <c r="H448">
        <v>21.690112612945299</v>
      </c>
      <c r="I448">
        <v>6.35417141230133</v>
      </c>
      <c r="J448">
        <v>1.33997292380226</v>
      </c>
      <c r="K448">
        <v>188.88575531681599</v>
      </c>
      <c r="L448">
        <v>153.79358953682501</v>
      </c>
      <c r="M448">
        <v>64.963082806819997</v>
      </c>
      <c r="N448">
        <v>1.99632816786137</v>
      </c>
      <c r="O448">
        <v>5.2187368124912004</v>
      </c>
      <c r="P448">
        <v>280.16042780748597</v>
      </c>
      <c r="Q448">
        <v>0.17926582139542899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626</v>
      </c>
      <c r="E449">
        <v>13182.713264655</v>
      </c>
      <c r="F449">
        <v>26.55</v>
      </c>
      <c r="G449">
        <v>45.659563331180898</v>
      </c>
      <c r="H449">
        <v>-8.2464466301684691</v>
      </c>
      <c r="I449">
        <v>-31.252162032923898</v>
      </c>
      <c r="J449">
        <v>-2.2550206802007802</v>
      </c>
      <c r="K449">
        <v>27.0856151740002</v>
      </c>
      <c r="L449">
        <v>25.501642470628799</v>
      </c>
      <c r="M449">
        <v>46.079893544406303</v>
      </c>
      <c r="N449">
        <v>1.2798697596878399</v>
      </c>
      <c r="O449">
        <v>47.080979284369</v>
      </c>
      <c r="P449">
        <v>81.228668941979507</v>
      </c>
      <c r="Q449">
        <v>3.2198388662940001E-3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295</v>
      </c>
      <c r="E450">
        <v>13173.45070358</v>
      </c>
      <c r="F450">
        <v>955.45</v>
      </c>
      <c r="G450">
        <v>16.3955427076097</v>
      </c>
      <c r="H450">
        <v>-13.3920205953624</v>
      </c>
      <c r="I450">
        <v>-6.6417366068034198</v>
      </c>
      <c r="J450">
        <v>-3.7853582896009201</v>
      </c>
      <c r="K450">
        <v>1019.22923374408</v>
      </c>
      <c r="L450">
        <v>922.26483915428196</v>
      </c>
      <c r="M450">
        <v>16.466282287575801</v>
      </c>
      <c r="N450">
        <v>0.80003648139892003</v>
      </c>
      <c r="O450">
        <v>25.490606520487699</v>
      </c>
      <c r="P450">
        <v>52.872</v>
      </c>
      <c r="Q450">
        <v>1.0516308793003E-2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508</v>
      </c>
      <c r="E451">
        <v>13169.63830905</v>
      </c>
      <c r="F451">
        <v>1664.1</v>
      </c>
      <c r="G451">
        <v>-19.7751096643971</v>
      </c>
      <c r="H451">
        <v>-13.0415468102244</v>
      </c>
      <c r="I451">
        <v>-4.6886992966152299</v>
      </c>
      <c r="J451">
        <v>-5.9696569308230103</v>
      </c>
      <c r="K451">
        <v>1736.39465946169</v>
      </c>
      <c r="L451">
        <v>1629.7932512943801</v>
      </c>
      <c r="M451">
        <v>21.919981630123001</v>
      </c>
      <c r="N451">
        <v>0.74357641174710598</v>
      </c>
      <c r="O451">
        <v>18.9201370109969</v>
      </c>
      <c r="P451">
        <v>27.322111706197301</v>
      </c>
      <c r="Q451">
        <v>-0.103476548880844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Row],[Ticker]],[1]!Table2[[Symbol]:[Industry]],2,FALSE),"-")</f>
        <v>-</v>
      </c>
      <c r="D452" t="s">
        <v>295</v>
      </c>
      <c r="E452">
        <v>13143.451315</v>
      </c>
      <c r="F452">
        <v>977.5</v>
      </c>
      <c r="G452">
        <v>-44.813606529718299</v>
      </c>
      <c r="H452">
        <v>1.3410667002960699</v>
      </c>
      <c r="I452">
        <v>-19.103113563785499</v>
      </c>
      <c r="J452">
        <v>2.8046099520215901</v>
      </c>
      <c r="K452">
        <v>948.76977339971404</v>
      </c>
      <c r="L452">
        <v>949.41986737481898</v>
      </c>
      <c r="M452">
        <v>56.827731460370302</v>
      </c>
      <c r="N452">
        <v>1.28694437928662</v>
      </c>
      <c r="O452">
        <v>27.6726342710997</v>
      </c>
      <c r="P452">
        <v>24.992008183619902</v>
      </c>
      <c r="Q452">
        <v>-6.91127506768E-4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Row],[Ticker]],[1]!Table2[[Symbol]:[Industry]],2,FALSE),"-")</f>
        <v>-</v>
      </c>
      <c r="D453" t="s">
        <v>127</v>
      </c>
      <c r="E453">
        <v>13142.490286849999</v>
      </c>
      <c r="F453">
        <v>905.75</v>
      </c>
      <c r="G453">
        <v>109.560122724826</v>
      </c>
      <c r="H453">
        <v>18.706591717914101</v>
      </c>
      <c r="I453">
        <v>70.067504196001593</v>
      </c>
      <c r="J453">
        <v>9.04613972846143</v>
      </c>
      <c r="K453">
        <v>728.02021240657598</v>
      </c>
      <c r="L453">
        <v>550.29949481134099</v>
      </c>
      <c r="M453">
        <v>73.604869091019907</v>
      </c>
      <c r="N453">
        <v>0.86685008623884996</v>
      </c>
      <c r="O453">
        <v>2.8650289815070402</v>
      </c>
      <c r="P453">
        <v>158.78571428571399</v>
      </c>
      <c r="Q453">
        <v>0.18341707518681899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Row],[Ticker]],[1]!Table2[[Symbol]:[Industry]],2,FALSE),"-")</f>
        <v>-</v>
      </c>
      <c r="D454" t="s">
        <v>98</v>
      </c>
      <c r="E454">
        <v>13131.227112532</v>
      </c>
      <c r="F454">
        <v>19.16</v>
      </c>
      <c r="G454">
        <v>159.22711518231401</v>
      </c>
      <c r="H454">
        <v>-2.91865362895558</v>
      </c>
      <c r="I454">
        <v>-9.7064110826850794</v>
      </c>
      <c r="J454">
        <v>4.2423611001885302</v>
      </c>
      <c r="K454">
        <v>18.914992992959</v>
      </c>
      <c r="L454">
        <v>16.494724359179902</v>
      </c>
      <c r="M454">
        <v>52.436935781243101</v>
      </c>
      <c r="N454">
        <v>1.0189731066430601</v>
      </c>
      <c r="O454">
        <v>25.2609603340292</v>
      </c>
      <c r="P454">
        <v>211.544715447154</v>
      </c>
      <c r="Q454">
        <v>0.11333516965918999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Row],[Ticker]],[1]!Table2[[Symbol]:[Industry]],2,FALSE),"-")</f>
        <v>-</v>
      </c>
      <c r="D455" t="s">
        <v>262</v>
      </c>
      <c r="E455">
        <v>13106.12941469</v>
      </c>
      <c r="F455">
        <v>1028.95</v>
      </c>
      <c r="G455">
        <v>1.5309795170645</v>
      </c>
      <c r="H455">
        <v>-0.999202798108349</v>
      </c>
      <c r="I455">
        <v>-4.00925491102827</v>
      </c>
      <c r="J455">
        <v>-0.899560256909407</v>
      </c>
      <c r="K455">
        <v>1001.23276893707</v>
      </c>
      <c r="L455">
        <v>909.05186045298296</v>
      </c>
      <c r="M455">
        <v>51.208962613306497</v>
      </c>
      <c r="N455">
        <v>1.49208479350983</v>
      </c>
      <c r="O455">
        <v>8.07133485592108</v>
      </c>
      <c r="P455">
        <v>40.7207330415754</v>
      </c>
      <c r="Q455">
        <v>-3.2767724419892001E-2</v>
      </c>
    </row>
    <row r="456" spans="1:17" x14ac:dyDescent="0.3">
      <c r="A456" t="s">
        <v>1030</v>
      </c>
      <c r="B456" t="s">
        <v>1031</v>
      </c>
      <c r="C456" t="str">
        <f>IFERROR(VLOOKUP(Table1[[#This Row],[Ticker]],[1]!Table2[[Symbol]:[Industry]],2,FALSE),"-")</f>
        <v>-</v>
      </c>
      <c r="D456" t="s">
        <v>289</v>
      </c>
      <c r="E456">
        <v>13092.29041974</v>
      </c>
      <c r="F456">
        <v>346.85</v>
      </c>
      <c r="G456">
        <v>76.728970933275406</v>
      </c>
      <c r="H456">
        <v>22.141339817385798</v>
      </c>
      <c r="I456">
        <v>-6.0958267432828102</v>
      </c>
      <c r="J456">
        <v>10.0737982125786</v>
      </c>
      <c r="K456">
        <v>275.86148298194303</v>
      </c>
      <c r="L456">
        <v>251.72898596856999</v>
      </c>
      <c r="M456">
        <v>81.406795508865599</v>
      </c>
      <c r="N456">
        <v>2.7463613524478001</v>
      </c>
      <c r="O456">
        <v>3.7336024217961601</v>
      </c>
      <c r="P456">
        <v>128.79287598944501</v>
      </c>
      <c r="Q456">
        <v>9.7517166458246998E-2</v>
      </c>
    </row>
    <row r="457" spans="1:17" hidden="1" x14ac:dyDescent="0.3">
      <c r="A457" t="s">
        <v>1032</v>
      </c>
      <c r="B457" t="s">
        <v>1033</v>
      </c>
      <c r="C457" t="str">
        <f>IFERROR(VLOOKUP(Table1[[#This Row],[Ticker]],[1]!Table2[[Symbol]:[Industry]],2,FALSE),"-")</f>
        <v>-</v>
      </c>
      <c r="D457" t="s">
        <v>1034</v>
      </c>
      <c r="E457">
        <v>12906.893384999599</v>
      </c>
      <c r="F457">
        <v>100</v>
      </c>
      <c r="G457">
        <v>-26.7430340714164</v>
      </c>
      <c r="I457">
        <v>-15.271149374696099</v>
      </c>
      <c r="M457">
        <v>50</v>
      </c>
      <c r="N457">
        <v>1.8823529411764699</v>
      </c>
      <c r="O457">
        <v>0</v>
      </c>
      <c r="P457">
        <v>0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46</v>
      </c>
      <c r="E458">
        <v>12817.28662624</v>
      </c>
      <c r="F458">
        <v>697.3</v>
      </c>
      <c r="G458">
        <v>36.5775633582466</v>
      </c>
      <c r="H458">
        <v>-7.8988249487525399</v>
      </c>
      <c r="I458">
        <v>25.0871437009882</v>
      </c>
      <c r="J458">
        <v>-3.4682375466641702</v>
      </c>
      <c r="K458">
        <v>665.23040051074497</v>
      </c>
      <c r="L458">
        <v>569.79385890349101</v>
      </c>
      <c r="M458">
        <v>41.218414665929203</v>
      </c>
      <c r="N458">
        <v>0.49576700170293198</v>
      </c>
      <c r="O458">
        <v>8.6978345045174397</v>
      </c>
      <c r="P458">
        <v>67.479284256034504</v>
      </c>
      <c r="Q458">
        <v>5.3359420988177003E-2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106</v>
      </c>
      <c r="E459">
        <v>12735.9</v>
      </c>
      <c r="F459">
        <v>400.5</v>
      </c>
      <c r="G459">
        <v>106.85276645351701</v>
      </c>
      <c r="H459">
        <v>-2.6194688881464798</v>
      </c>
      <c r="I459">
        <v>-26.8898186894925</v>
      </c>
      <c r="J459">
        <v>-4.9396824609088998</v>
      </c>
      <c r="K459">
        <v>402.11787833236701</v>
      </c>
      <c r="L459">
        <v>375.137611550141</v>
      </c>
      <c r="M459">
        <v>45.290509697836498</v>
      </c>
      <c r="N459">
        <v>0.81414375787424098</v>
      </c>
      <c r="O459">
        <v>26.3420724094881</v>
      </c>
      <c r="P459">
        <v>139.82035928143699</v>
      </c>
      <c r="Q459">
        <v>0.147650011254949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24</v>
      </c>
      <c r="E460">
        <v>12721.780623103999</v>
      </c>
      <c r="F460">
        <v>171.76</v>
      </c>
      <c r="G460">
        <v>0.81730755502244501</v>
      </c>
      <c r="H460">
        <v>-0.73538494755794104</v>
      </c>
      <c r="I460">
        <v>4.1310056478968598</v>
      </c>
      <c r="J460">
        <v>5.9863740386024897</v>
      </c>
      <c r="K460">
        <v>159.686125547383</v>
      </c>
      <c r="L460">
        <v>149.63226427843099</v>
      </c>
      <c r="M460">
        <v>70.2272402077473</v>
      </c>
      <c r="N460">
        <v>1.0076921039457301</v>
      </c>
      <c r="O460">
        <v>2.9459711224965002</v>
      </c>
      <c r="P460">
        <v>43.073719283631803</v>
      </c>
      <c r="Q460">
        <v>-2.5219452974922001E-2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46</v>
      </c>
      <c r="E461">
        <v>12712.798321574999</v>
      </c>
      <c r="F461">
        <v>495.55</v>
      </c>
      <c r="G461">
        <v>16.953729131309199</v>
      </c>
      <c r="H461">
        <v>0.79908094242361505</v>
      </c>
      <c r="I461">
        <v>-2.5564899865464299</v>
      </c>
      <c r="J461">
        <v>-3.0686201884407001</v>
      </c>
      <c r="K461">
        <v>495.14949917963497</v>
      </c>
      <c r="L461">
        <v>434.61239449375302</v>
      </c>
      <c r="M461">
        <v>30.703136977704698</v>
      </c>
      <c r="N461">
        <v>0.29640977304827498</v>
      </c>
      <c r="O461">
        <v>15.992331752598099</v>
      </c>
      <c r="P461">
        <v>59.803289261528498</v>
      </c>
      <c r="Q461">
        <v>3.5232137090691E-2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21</v>
      </c>
      <c r="E462">
        <v>12708.459629839999</v>
      </c>
      <c r="F462">
        <v>2254.6</v>
      </c>
      <c r="G462">
        <v>129.127135593226</v>
      </c>
      <c r="H462">
        <v>-14.7792232386031</v>
      </c>
      <c r="I462">
        <v>44.008257195420398</v>
      </c>
      <c r="J462">
        <v>-5.6200882783898702</v>
      </c>
      <c r="K462">
        <v>2360.0243429550201</v>
      </c>
      <c r="L462">
        <v>1711.0203274271</v>
      </c>
      <c r="M462">
        <v>24.169281080664401</v>
      </c>
      <c r="N462">
        <v>0.63601104844799805</v>
      </c>
      <c r="O462">
        <v>22.946420651113201</v>
      </c>
      <c r="P462">
        <v>205.25318169509799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524</v>
      </c>
      <c r="E463">
        <v>12647.871755480001</v>
      </c>
      <c r="F463">
        <v>813.8</v>
      </c>
      <c r="G463">
        <v>-40.370713969527202</v>
      </c>
      <c r="H463">
        <v>-5.0317467533529703</v>
      </c>
      <c r="I463">
        <v>-17.175681679421199</v>
      </c>
      <c r="J463">
        <v>-4.0223563276152401</v>
      </c>
      <c r="K463">
        <v>835.11282127170205</v>
      </c>
      <c r="L463">
        <v>827.43128822140295</v>
      </c>
      <c r="M463">
        <v>30.4413546002109</v>
      </c>
      <c r="N463">
        <v>0.70476781034010605</v>
      </c>
      <c r="O463">
        <v>25.9461784222167</v>
      </c>
      <c r="P463">
        <v>14.7894773961492</v>
      </c>
      <c r="Q463">
        <v>1.5738526230596999E-2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257</v>
      </c>
      <c r="E464">
        <v>12486.71578364</v>
      </c>
      <c r="F464">
        <v>1876.7</v>
      </c>
      <c r="G464">
        <v>62.345127137651502</v>
      </c>
      <c r="H464">
        <v>12.634919005298199</v>
      </c>
      <c r="I464">
        <v>48.941126952030899</v>
      </c>
      <c r="J464">
        <v>8.4098528347896604</v>
      </c>
      <c r="K464">
        <v>1681.35566177535</v>
      </c>
      <c r="L464">
        <v>1364.11735181518</v>
      </c>
      <c r="M464">
        <v>63.992666271575999</v>
      </c>
      <c r="N464">
        <v>0.66353398803172703</v>
      </c>
      <c r="O464">
        <v>4.9821495177705604</v>
      </c>
      <c r="P464">
        <v>122.965427111797</v>
      </c>
      <c r="Q464">
        <v>0.14113907019215799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295</v>
      </c>
      <c r="E465">
        <v>12462.78169321</v>
      </c>
      <c r="F465">
        <v>2304.85</v>
      </c>
      <c r="G465">
        <v>25.276884802045899</v>
      </c>
      <c r="H465">
        <v>-1.31126322732996</v>
      </c>
      <c r="I465">
        <v>10.330332873743901</v>
      </c>
      <c r="J465">
        <v>-3.6043729847291299</v>
      </c>
      <c r="K465">
        <v>2252.5121294288401</v>
      </c>
      <c r="L465">
        <v>1988.8018677463499</v>
      </c>
      <c r="M465">
        <v>38.936355291345201</v>
      </c>
      <c r="N465">
        <v>0.96732167333720898</v>
      </c>
      <c r="O465">
        <v>19.220339718419801</v>
      </c>
      <c r="P465">
        <v>56.245127614140898</v>
      </c>
      <c r="Q465">
        <v>4.1246033750710002E-2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75</v>
      </c>
      <c r="E466">
        <v>12410.735702600001</v>
      </c>
      <c r="F466">
        <v>601</v>
      </c>
      <c r="G466">
        <v>-38.2044365463722</v>
      </c>
      <c r="H466">
        <v>-9.2912034264018093</v>
      </c>
      <c r="I466">
        <v>-32.403172814889103</v>
      </c>
      <c r="J466">
        <v>-0.40758814872260501</v>
      </c>
      <c r="K466">
        <v>624.06849267096197</v>
      </c>
      <c r="L466">
        <v>652.70725899765205</v>
      </c>
      <c r="M466">
        <v>47.693726179829703</v>
      </c>
      <c r="N466">
        <v>0.68991643682129999</v>
      </c>
      <c r="O466">
        <v>37.104825291181299</v>
      </c>
      <c r="P466">
        <v>19.186911254338099</v>
      </c>
      <c r="Q466">
        <v>3.0664754044378E-2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75</v>
      </c>
      <c r="E467">
        <v>12371.88913992</v>
      </c>
      <c r="F467">
        <v>346.4</v>
      </c>
      <c r="G467">
        <v>-30.747468046752399</v>
      </c>
      <c r="H467">
        <v>-5.9215490961672899</v>
      </c>
      <c r="I467">
        <v>-17.9677785881792</v>
      </c>
      <c r="J467">
        <v>0.89549504675500202</v>
      </c>
      <c r="K467">
        <v>345.872289867181</v>
      </c>
      <c r="L467">
        <v>343.17399200924001</v>
      </c>
      <c r="M467">
        <v>44.313578395135202</v>
      </c>
      <c r="N467">
        <v>1.1461661302322601</v>
      </c>
      <c r="O467">
        <v>14.8960739030023</v>
      </c>
      <c r="P467">
        <v>18.9152076896669</v>
      </c>
      <c r="Q467">
        <v>-0.112546619086709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21</v>
      </c>
      <c r="E468">
        <v>12156.278558489999</v>
      </c>
      <c r="F468">
        <v>812.85</v>
      </c>
      <c r="G468">
        <v>-39.419619987514601</v>
      </c>
      <c r="H468">
        <v>-4.4183750280740499</v>
      </c>
      <c r="I468">
        <v>-21.213060969234402</v>
      </c>
      <c r="J468">
        <v>-3.5002155150044301</v>
      </c>
      <c r="K468">
        <v>826.43089789215799</v>
      </c>
      <c r="L468">
        <v>843.295780541922</v>
      </c>
      <c r="M468">
        <v>42.120930165109698</v>
      </c>
      <c r="N468">
        <v>0.54527972657125501</v>
      </c>
      <c r="O468">
        <v>19.3332103094051</v>
      </c>
      <c r="P468">
        <v>9.6963562753036499</v>
      </c>
      <c r="Q468">
        <v>-0.15785180414418601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292</v>
      </c>
      <c r="E469">
        <v>12131.155497455</v>
      </c>
      <c r="F469">
        <v>1194.6500000000001</v>
      </c>
      <c r="G469">
        <v>-18.404410692437501</v>
      </c>
      <c r="H469">
        <v>-8.7476831821112899</v>
      </c>
      <c r="I469">
        <v>-15.0151909994023</v>
      </c>
      <c r="J469">
        <v>5.3614934356880903</v>
      </c>
      <c r="K469">
        <v>1239.02940936908</v>
      </c>
      <c r="L469">
        <v>1203.2185804870101</v>
      </c>
      <c r="M469">
        <v>55.237806242896298</v>
      </c>
      <c r="N469">
        <v>1.15916830472796</v>
      </c>
      <c r="O469">
        <v>38.032059599045702</v>
      </c>
      <c r="P469">
        <v>20.313208117226399</v>
      </c>
      <c r="Q469">
        <v>0.113128787841435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201</v>
      </c>
      <c r="E470">
        <v>12115.790511944901</v>
      </c>
      <c r="F470">
        <v>514.95000000000005</v>
      </c>
      <c r="G470">
        <v>42.815741035597</v>
      </c>
      <c r="H470">
        <v>-1.0547766193969399</v>
      </c>
      <c r="I470">
        <v>11.704562621358599</v>
      </c>
      <c r="J470">
        <v>1.1255345962652501</v>
      </c>
      <c r="K470">
        <v>468.94913564419898</v>
      </c>
      <c r="L470">
        <v>411.104568522867</v>
      </c>
      <c r="M470">
        <v>76.506930074518905</v>
      </c>
      <c r="N470">
        <v>0.70904896465421596</v>
      </c>
      <c r="O470">
        <v>1.36906495776287</v>
      </c>
      <c r="P470">
        <v>83.910714285714306</v>
      </c>
      <c r="Q470">
        <v>0.13889105123936599</v>
      </c>
    </row>
    <row r="471" spans="1:17" hidden="1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54</v>
      </c>
      <c r="E471">
        <v>12098.048480539999</v>
      </c>
      <c r="F471">
        <v>9181.7000000000007</v>
      </c>
      <c r="G471">
        <v>227.63961288523899</v>
      </c>
      <c r="H471">
        <v>0.57995426801338601</v>
      </c>
      <c r="I471">
        <v>111.78789235636999</v>
      </c>
      <c r="J471">
        <v>10.1093011508987</v>
      </c>
      <c r="K471">
        <v>8612.0879984046405</v>
      </c>
      <c r="L471">
        <v>6737.1163581292903</v>
      </c>
      <c r="M471">
        <v>67.547712544125005</v>
      </c>
      <c r="N471">
        <v>1.6802884538212901</v>
      </c>
      <c r="O471">
        <v>11.938420989577001</v>
      </c>
      <c r="P471">
        <v>282.55489354610199</v>
      </c>
      <c r="Q471">
        <v>0.15400995267321699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24</v>
      </c>
      <c r="E472">
        <v>12059.049152313</v>
      </c>
      <c r="F472">
        <v>109.51</v>
      </c>
      <c r="G472">
        <v>30.938751385746901</v>
      </c>
      <c r="H472">
        <v>-7.9583358183177602</v>
      </c>
      <c r="I472">
        <v>-36.543615226601197</v>
      </c>
      <c r="J472">
        <v>0.40043566555885302</v>
      </c>
      <c r="K472">
        <v>116.364377874333</v>
      </c>
      <c r="L472">
        <v>116.70137978018001</v>
      </c>
      <c r="M472">
        <v>45.263860456542801</v>
      </c>
      <c r="N472">
        <v>1.0460477477169701</v>
      </c>
      <c r="O472">
        <v>39.2566888868596</v>
      </c>
      <c r="P472">
        <v>64.800601956358094</v>
      </c>
      <c r="Q472">
        <v>0.106063880557119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62</v>
      </c>
      <c r="E473">
        <v>12039.112470960001</v>
      </c>
      <c r="F473">
        <v>1583.85</v>
      </c>
      <c r="G473">
        <v>47.795507997016998</v>
      </c>
      <c r="H473">
        <v>4.3317131397951902</v>
      </c>
      <c r="I473">
        <v>-2.1672824842758498</v>
      </c>
      <c r="J473">
        <v>1.2163745232732299</v>
      </c>
      <c r="K473">
        <v>1454.0159572492901</v>
      </c>
      <c r="L473">
        <v>1313.7954862891099</v>
      </c>
      <c r="M473">
        <v>73.171879439568002</v>
      </c>
      <c r="N473">
        <v>0.71535283467881405</v>
      </c>
      <c r="O473">
        <v>2.2224326798623699</v>
      </c>
      <c r="P473">
        <v>80.846083580726201</v>
      </c>
      <c r="Q473">
        <v>4.4685300077365001E-2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62</v>
      </c>
      <c r="E474">
        <v>12036.424514795001</v>
      </c>
      <c r="F474">
        <v>9381.5499999999993</v>
      </c>
      <c r="G474">
        <v>142.26198384973</v>
      </c>
      <c r="H474">
        <v>11.392479271874601</v>
      </c>
      <c r="I474">
        <v>35.010381705854599</v>
      </c>
      <c r="J474">
        <v>3.9567261507804501</v>
      </c>
      <c r="K474">
        <v>7629.3173667628998</v>
      </c>
      <c r="L474">
        <v>6227.2951728124699</v>
      </c>
      <c r="M474">
        <v>77.999072531453095</v>
      </c>
      <c r="N474">
        <v>0.985641938525598</v>
      </c>
      <c r="O474">
        <v>3.39442842600636</v>
      </c>
      <c r="P474">
        <v>184.09139084880201</v>
      </c>
      <c r="Q474">
        <v>0.14699885253454401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75</v>
      </c>
      <c r="E475">
        <v>11952.76996134</v>
      </c>
      <c r="F475">
        <v>1552.2</v>
      </c>
      <c r="G475">
        <v>-1.9981976171851501</v>
      </c>
      <c r="H475">
        <v>-7.7955961650277104</v>
      </c>
      <c r="I475">
        <v>-19.349755233057198</v>
      </c>
      <c r="J475">
        <v>-1.77787596346177</v>
      </c>
      <c r="K475">
        <v>1534.3550072139301</v>
      </c>
      <c r="L475">
        <v>1448.94620246365</v>
      </c>
      <c r="M475">
        <v>54.173802616393097</v>
      </c>
      <c r="N475">
        <v>0.71527595764830298</v>
      </c>
      <c r="O475">
        <v>16.093286947558202</v>
      </c>
      <c r="P475">
        <v>46.358021781151201</v>
      </c>
      <c r="Q475">
        <v>-1.5818821571794001E-2</v>
      </c>
    </row>
    <row r="476" spans="1:17" hidden="1" x14ac:dyDescent="0.3">
      <c r="A476" t="s">
        <v>1071</v>
      </c>
      <c r="B476" t="s">
        <v>1072</v>
      </c>
      <c r="C476" t="str">
        <f>IFERROR(VLOOKUP(Table1[[#This Row],[Ticker]],[1]!Table2[[Symbol]:[Industry]],2,FALSE),"-")</f>
        <v>-</v>
      </c>
      <c r="D476" t="s">
        <v>1073</v>
      </c>
      <c r="E476">
        <v>11938.123154999999</v>
      </c>
      <c r="F476">
        <v>1315.3</v>
      </c>
      <c r="G476">
        <v>13.189941086836599</v>
      </c>
      <c r="H476">
        <v>-4.9761108272824304</v>
      </c>
      <c r="I476">
        <v>31.730806478894198</v>
      </c>
      <c r="J476">
        <v>-1.42748534975079</v>
      </c>
      <c r="K476">
        <v>1314.8711579503699</v>
      </c>
      <c r="M476">
        <v>50.641554606010999</v>
      </c>
      <c r="N476">
        <v>0.56036292544456501</v>
      </c>
      <c r="O476">
        <v>14.5670189310423</v>
      </c>
      <c r="P476">
        <v>64.094566776869797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377</v>
      </c>
      <c r="E477">
        <v>11936.3237316</v>
      </c>
      <c r="F477">
        <v>216.36</v>
      </c>
      <c r="G477">
        <v>58.8940315656492</v>
      </c>
      <c r="H477">
        <v>9.39307056688458</v>
      </c>
      <c r="I477">
        <v>9.1451818501457591</v>
      </c>
      <c r="J477">
        <v>0.231232772255033</v>
      </c>
      <c r="K477">
        <v>196.55411993662401</v>
      </c>
      <c r="L477">
        <v>161.00291139918301</v>
      </c>
      <c r="M477">
        <v>49.127461742421701</v>
      </c>
      <c r="N477">
        <v>1.16724215255006</v>
      </c>
      <c r="O477">
        <v>13.2371972638195</v>
      </c>
      <c r="P477">
        <v>105.567695961995</v>
      </c>
      <c r="Q477">
        <v>9.0756691838108999E-2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1078</v>
      </c>
      <c r="E478">
        <v>11890.06918163</v>
      </c>
      <c r="F478">
        <v>1262.1500000000001</v>
      </c>
      <c r="G478">
        <v>-4.2993010485215999</v>
      </c>
      <c r="H478">
        <v>-1.23707820608153</v>
      </c>
      <c r="I478">
        <v>13.499957088600301</v>
      </c>
      <c r="J478">
        <v>0.46792117269439099</v>
      </c>
      <c r="K478">
        <v>1183.5861392816801</v>
      </c>
      <c r="M478">
        <v>67.367650718289497</v>
      </c>
      <c r="N478">
        <v>0.51953611457036097</v>
      </c>
      <c r="O478">
        <v>2.9948896723844101</v>
      </c>
      <c r="P478">
        <v>55.2078209542548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Row],[Ticker]],[1]!Table2[[Symbol]:[Industry]],2,FALSE),"-")</f>
        <v>-</v>
      </c>
      <c r="D479" t="s">
        <v>548</v>
      </c>
      <c r="E479">
        <v>11875.841709435001</v>
      </c>
      <c r="F479">
        <v>895.95</v>
      </c>
      <c r="G479">
        <v>-44.790141320444498</v>
      </c>
      <c r="H479">
        <v>-7.3539821624827599</v>
      </c>
      <c r="I479">
        <v>-11.8186928190699</v>
      </c>
      <c r="J479">
        <v>-4.2286160532902004</v>
      </c>
      <c r="K479">
        <v>879.13344082576702</v>
      </c>
      <c r="L479">
        <v>873.74022852597</v>
      </c>
      <c r="M479">
        <v>46.298088968098</v>
      </c>
      <c r="N479">
        <v>0.83656738289074395</v>
      </c>
      <c r="O479">
        <v>23.751325408783899</v>
      </c>
      <c r="P479">
        <v>17.648217451250702</v>
      </c>
      <c r="Q479">
        <v>-2.8465178598894001E-2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377</v>
      </c>
      <c r="E480">
        <v>11798.818313625001</v>
      </c>
      <c r="F480">
        <v>934.65</v>
      </c>
      <c r="G480">
        <v>41.5259370330933</v>
      </c>
      <c r="H480">
        <v>34.656073079736998</v>
      </c>
      <c r="I480">
        <v>45.9448920224578</v>
      </c>
      <c r="J480">
        <v>10.756694786386801</v>
      </c>
      <c r="K480">
        <v>730.23999564914004</v>
      </c>
      <c r="L480">
        <v>633.30647600345605</v>
      </c>
      <c r="M480">
        <v>75.163975543324199</v>
      </c>
      <c r="N480">
        <v>1.4335660157176999</v>
      </c>
      <c r="O480">
        <v>6.2750762317445004</v>
      </c>
      <c r="P480">
        <v>107.69999999999899</v>
      </c>
      <c r="Q480">
        <v>6.1180241242123998E-2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257</v>
      </c>
      <c r="E481">
        <v>11754.34258968</v>
      </c>
      <c r="F481">
        <v>97.62</v>
      </c>
      <c r="G481">
        <v>220.04204585753499</v>
      </c>
      <c r="H481">
        <v>37.198712930035299</v>
      </c>
      <c r="I481">
        <v>27.343898105216201</v>
      </c>
      <c r="J481">
        <v>0.54686174058409998</v>
      </c>
      <c r="K481">
        <v>74.337141685592798</v>
      </c>
      <c r="L481">
        <v>58.472183979956398</v>
      </c>
      <c r="M481">
        <v>70.295786019227904</v>
      </c>
      <c r="N481">
        <v>1.8143347746680101</v>
      </c>
      <c r="O481">
        <v>7.5599262446219999</v>
      </c>
      <c r="P481">
        <v>264.93457943925199</v>
      </c>
      <c r="Q481">
        <v>9.4645582021654004E-2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717</v>
      </c>
      <c r="E482">
        <v>11724.860440369999</v>
      </c>
      <c r="F482">
        <v>9015.0499999999993</v>
      </c>
      <c r="G482">
        <v>-9.3962414024588394</v>
      </c>
      <c r="H482">
        <v>-0.72673088991549695</v>
      </c>
      <c r="I482">
        <v>-6.1684130472565899</v>
      </c>
      <c r="J482">
        <v>-0.85313635838618196</v>
      </c>
      <c r="K482">
        <v>8447.2374254063398</v>
      </c>
      <c r="L482">
        <v>7867.72504053592</v>
      </c>
      <c r="M482">
        <v>54.955111409186003</v>
      </c>
      <c r="N482">
        <v>0.37899397882990998</v>
      </c>
      <c r="O482">
        <v>8.0415527368123296</v>
      </c>
      <c r="P482">
        <v>36.774032042723597</v>
      </c>
      <c r="Q482">
        <v>5.7667580996236999E-2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98</v>
      </c>
      <c r="E483">
        <v>11683.372256479999</v>
      </c>
      <c r="F483">
        <v>969.05</v>
      </c>
      <c r="G483">
        <v>225.87386204114301</v>
      </c>
      <c r="H483">
        <v>-1.1159723846499801</v>
      </c>
      <c r="I483">
        <v>30.879216359411402</v>
      </c>
      <c r="J483">
        <v>-1.6160000418211</v>
      </c>
      <c r="K483">
        <v>924.82013433112797</v>
      </c>
      <c r="L483">
        <v>730.28253093018998</v>
      </c>
      <c r="M483">
        <v>55.546336189449697</v>
      </c>
      <c r="N483">
        <v>0.82702521762094705</v>
      </c>
      <c r="O483">
        <v>11.4493576182859</v>
      </c>
      <c r="P483">
        <v>289.69839142091098</v>
      </c>
      <c r="Q483">
        <v>0.28647877170222502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127</v>
      </c>
      <c r="E484">
        <v>11609.14687095</v>
      </c>
      <c r="F484">
        <v>380.95</v>
      </c>
      <c r="G484">
        <v>-13.6511534123694</v>
      </c>
      <c r="H484">
        <v>-6.6336614466428401</v>
      </c>
      <c r="I484">
        <v>-9.7009678588307899</v>
      </c>
      <c r="J484">
        <v>2.7048578219299402</v>
      </c>
      <c r="K484">
        <v>374.18067044404302</v>
      </c>
      <c r="L484">
        <v>339.003494830595</v>
      </c>
      <c r="M484">
        <v>56.816676999398503</v>
      </c>
      <c r="N484">
        <v>0.69453370816076598</v>
      </c>
      <c r="O484">
        <v>12.2982018637616</v>
      </c>
      <c r="P484">
        <v>50.692246835443001</v>
      </c>
      <c r="Q484">
        <v>0.183026732885161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303</v>
      </c>
      <c r="E485">
        <v>11601.497892996</v>
      </c>
      <c r="F485">
        <v>146.52000000000001</v>
      </c>
      <c r="G485">
        <v>24.8555174029756</v>
      </c>
      <c r="H485">
        <v>-0.84246811114570497</v>
      </c>
      <c r="I485">
        <v>-9.7091897205174291</v>
      </c>
      <c r="J485">
        <v>-0.19993231913705301</v>
      </c>
      <c r="K485">
        <v>145.25048129679999</v>
      </c>
      <c r="L485">
        <v>133.27934543398899</v>
      </c>
      <c r="M485">
        <v>49.534399085498201</v>
      </c>
      <c r="N485">
        <v>0.87883004549995802</v>
      </c>
      <c r="O485">
        <v>7.8351078351078298</v>
      </c>
      <c r="P485">
        <v>58.6572820790471</v>
      </c>
      <c r="Q485">
        <v>0.14047978896746499</v>
      </c>
    </row>
    <row r="486" spans="1:17" hidden="1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354</v>
      </c>
      <c r="E486">
        <v>11527.328453355</v>
      </c>
      <c r="F486">
        <v>1000.35</v>
      </c>
      <c r="G486">
        <v>-37.610474049679702</v>
      </c>
      <c r="H486">
        <v>-8.4265638799593994</v>
      </c>
      <c r="I486">
        <v>-20.031467363937701</v>
      </c>
      <c r="J486">
        <v>-1.5702618659221601</v>
      </c>
      <c r="K486">
        <v>1013.71735753551</v>
      </c>
      <c r="L486">
        <v>1005.12588935937</v>
      </c>
      <c r="M486">
        <v>40.560909446833101</v>
      </c>
      <c r="N486">
        <v>0.59889251182361503</v>
      </c>
      <c r="O486">
        <v>14.759834058079599</v>
      </c>
      <c r="P486">
        <v>21.971590562701898</v>
      </c>
      <c r="Q486">
        <v>-4.1415264848492998E-2</v>
      </c>
    </row>
    <row r="487" spans="1:17" hidden="1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83</v>
      </c>
      <c r="E487">
        <v>11516.9498752</v>
      </c>
      <c r="F487">
        <v>94.39</v>
      </c>
      <c r="G487">
        <v>-45.091111648823698</v>
      </c>
      <c r="H487">
        <v>-3.7737371404478299</v>
      </c>
      <c r="I487">
        <v>-18.935162438586701</v>
      </c>
      <c r="J487">
        <v>-2.6859692152385501</v>
      </c>
      <c r="K487">
        <v>96.083566826210998</v>
      </c>
      <c r="L487">
        <v>99.511186003472403</v>
      </c>
      <c r="M487">
        <v>13.715137464591701</v>
      </c>
      <c r="N487">
        <v>1.6226065641946601</v>
      </c>
      <c r="O487">
        <v>26.390507469011499</v>
      </c>
      <c r="P487">
        <v>3.8393839383938202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777</v>
      </c>
      <c r="E488">
        <v>11470.611482664999</v>
      </c>
      <c r="F488">
        <v>2443.15</v>
      </c>
      <c r="G488">
        <v>15.5694750300834</v>
      </c>
      <c r="H488">
        <v>-4.4456449880655997</v>
      </c>
      <c r="I488">
        <v>-26.823326042267801</v>
      </c>
      <c r="J488">
        <v>-2.9759943185416602</v>
      </c>
      <c r="K488">
        <v>2412.1039238068902</v>
      </c>
      <c r="L488">
        <v>2306.7484322179398</v>
      </c>
      <c r="M488">
        <v>54.908268531780401</v>
      </c>
      <c r="N488">
        <v>0.72578918879417498</v>
      </c>
      <c r="O488">
        <v>15.7522051449972</v>
      </c>
      <c r="P488">
        <v>54.434260429835597</v>
      </c>
      <c r="Q488">
        <v>4.2079365750058002E-2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384</v>
      </c>
      <c r="E489">
        <v>11383.1936421399</v>
      </c>
      <c r="F489">
        <v>436.6</v>
      </c>
      <c r="G489">
        <v>39.138424895148901</v>
      </c>
      <c r="H489">
        <v>-1.9035706507582699</v>
      </c>
      <c r="I489">
        <v>-31.671340853872699</v>
      </c>
      <c r="J489">
        <v>-1.17758988345059</v>
      </c>
      <c r="K489">
        <v>432.785433862795</v>
      </c>
      <c r="L489">
        <v>396.56684288274499</v>
      </c>
      <c r="M489">
        <v>42.279155632115497</v>
      </c>
      <c r="N489">
        <v>0.82325468372524502</v>
      </c>
      <c r="O489">
        <v>26.878149335776399</v>
      </c>
      <c r="P489">
        <v>77.479674796747901</v>
      </c>
      <c r="Q489">
        <v>9.5551493637501997E-2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1103</v>
      </c>
      <c r="E490">
        <v>11382.40282263</v>
      </c>
      <c r="F490">
        <v>1672.95</v>
      </c>
      <c r="G490">
        <v>121.358701061313</v>
      </c>
      <c r="H490">
        <v>7.6056586916755702</v>
      </c>
      <c r="I490">
        <v>73.485479306337396</v>
      </c>
      <c r="J490">
        <v>-3.9297786654067299</v>
      </c>
      <c r="K490">
        <v>1386.0524727867801</v>
      </c>
      <c r="L490">
        <v>1086.7114311569801</v>
      </c>
      <c r="M490">
        <v>65.269521894423306</v>
      </c>
      <c r="N490">
        <v>1.0560937239347901</v>
      </c>
      <c r="O490">
        <v>5.43949311097162</v>
      </c>
      <c r="P490">
        <v>151.533603969327</v>
      </c>
      <c r="Q490">
        <v>0.21625545058587101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Row],[Ticker]],[1]!Table2[[Symbol]:[Industry]],2,FALSE),"-")</f>
        <v>-</v>
      </c>
      <c r="D491" t="s">
        <v>130</v>
      </c>
      <c r="E491">
        <v>11344.5584721</v>
      </c>
      <c r="F491">
        <v>434.7</v>
      </c>
      <c r="G491">
        <v>165.14388847512399</v>
      </c>
      <c r="H491">
        <v>18.7229768941543</v>
      </c>
      <c r="I491">
        <v>110.16057805360801</v>
      </c>
      <c r="J491">
        <v>-2.0728461347584202</v>
      </c>
      <c r="K491">
        <v>346.35561358846797</v>
      </c>
      <c r="L491">
        <v>250.55609651987601</v>
      </c>
      <c r="M491">
        <v>62.051289868315997</v>
      </c>
      <c r="N491">
        <v>1.0007586869104099</v>
      </c>
      <c r="O491">
        <v>7.8674948240165596</v>
      </c>
      <c r="P491">
        <v>196.30891925973799</v>
      </c>
      <c r="Q491">
        <v>0.24304411702272699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920</v>
      </c>
      <c r="E492">
        <v>11302.2209821</v>
      </c>
      <c r="F492">
        <v>1537.1</v>
      </c>
      <c r="G492">
        <v>83.962928916931702</v>
      </c>
      <c r="H492">
        <v>23.141730349580602</v>
      </c>
      <c r="I492">
        <v>33.054625014959299</v>
      </c>
      <c r="J492">
        <v>12.0715509788429</v>
      </c>
      <c r="K492">
        <v>1306.9902470152699</v>
      </c>
      <c r="L492">
        <v>1044.08406517815</v>
      </c>
      <c r="M492">
        <v>70.376909414509399</v>
      </c>
      <c r="N492">
        <v>0.70538574680914801</v>
      </c>
      <c r="O492">
        <v>3.5228677379480899</v>
      </c>
      <c r="P492">
        <v>134.31402439024299</v>
      </c>
      <c r="Q492">
        <v>5.7767300035988997E-2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75</v>
      </c>
      <c r="E493">
        <v>11258.56531233</v>
      </c>
      <c r="F493">
        <v>363.3</v>
      </c>
      <c r="G493">
        <v>39.299013460576198</v>
      </c>
      <c r="H493">
        <v>21.880463167839299</v>
      </c>
      <c r="I493">
        <v>34.728850625303899</v>
      </c>
      <c r="J493">
        <v>2.7242431313899802</v>
      </c>
      <c r="K493">
        <v>290.202525345536</v>
      </c>
      <c r="L493">
        <v>246.602798056632</v>
      </c>
      <c r="M493">
        <v>71.838093372708798</v>
      </c>
      <c r="N493">
        <v>1.52148962303765</v>
      </c>
      <c r="O493">
        <v>5.9730250481695402</v>
      </c>
      <c r="P493">
        <v>110.547667342799</v>
      </c>
      <c r="Q493">
        <v>5.6845477991210001E-2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78</v>
      </c>
      <c r="E494">
        <v>11210.00463308</v>
      </c>
      <c r="F494">
        <v>231.88</v>
      </c>
      <c r="G494">
        <v>59.880708383311898</v>
      </c>
      <c r="H494">
        <v>5.6874951891456798</v>
      </c>
      <c r="I494">
        <v>13.087555302857099</v>
      </c>
      <c r="J494">
        <v>4.2504692757243001</v>
      </c>
      <c r="K494">
        <v>215.02096953631201</v>
      </c>
      <c r="L494">
        <v>186.58435494111399</v>
      </c>
      <c r="M494">
        <v>63.948816637854698</v>
      </c>
      <c r="N494">
        <v>0.894958372502482</v>
      </c>
      <c r="O494">
        <v>4.9422114887010604</v>
      </c>
      <c r="P494">
        <v>100.675032453483</v>
      </c>
      <c r="Q494">
        <v>7.5315608857645003E-2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133</v>
      </c>
      <c r="E495">
        <v>11167.235817848999</v>
      </c>
      <c r="F495">
        <v>207.39</v>
      </c>
      <c r="G495">
        <v>116.244663643873</v>
      </c>
      <c r="H495">
        <v>8.6058679693589504</v>
      </c>
      <c r="I495">
        <v>-32.760705770160598</v>
      </c>
      <c r="J495">
        <v>4.3049455530593903</v>
      </c>
      <c r="K495">
        <v>205.31060340945001</v>
      </c>
      <c r="L495">
        <v>197.840932174899</v>
      </c>
      <c r="M495">
        <v>51.944198195293303</v>
      </c>
      <c r="N495">
        <v>1.1022835916265401</v>
      </c>
      <c r="O495">
        <v>37.374029606056197</v>
      </c>
      <c r="P495">
        <v>164.865900383141</v>
      </c>
      <c r="Q495">
        <v>0.15840176768390599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508</v>
      </c>
      <c r="E496">
        <v>11118.3694375</v>
      </c>
      <c r="F496">
        <v>835</v>
      </c>
      <c r="G496">
        <v>-13.6147316733674</v>
      </c>
      <c r="H496">
        <v>-11.6948447141739</v>
      </c>
      <c r="I496">
        <v>-10.2330966669786</v>
      </c>
      <c r="J496">
        <v>-2.1345078179058099</v>
      </c>
      <c r="K496">
        <v>838.78044662795105</v>
      </c>
      <c r="L496">
        <v>785.22413684762103</v>
      </c>
      <c r="M496">
        <v>35.847517252444199</v>
      </c>
      <c r="N496">
        <v>1.22445655018604</v>
      </c>
      <c r="O496">
        <v>12.3353293413173</v>
      </c>
      <c r="P496">
        <v>22.794117647058801</v>
      </c>
      <c r="Q496">
        <v>2.3784622383536E-2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62</v>
      </c>
      <c r="E497">
        <v>11060.527816439901</v>
      </c>
      <c r="F497">
        <v>902.7</v>
      </c>
      <c r="G497">
        <v>14.325882946867599</v>
      </c>
      <c r="H497">
        <v>-1.61110943151116</v>
      </c>
      <c r="I497">
        <v>-9.9017084969092508</v>
      </c>
      <c r="J497">
        <v>1.0425651731233101</v>
      </c>
      <c r="K497">
        <v>856.319499170683</v>
      </c>
      <c r="L497">
        <v>776.450005553599</v>
      </c>
      <c r="M497">
        <v>69.224034204730799</v>
      </c>
      <c r="N497">
        <v>1.7863794023861601</v>
      </c>
      <c r="O497">
        <v>7.6769690927218104</v>
      </c>
      <c r="P497">
        <v>51.459731543624102</v>
      </c>
      <c r="Q497">
        <v>-2.5186821282505999E-2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163</v>
      </c>
      <c r="E498">
        <v>11037.09771618</v>
      </c>
      <c r="F498">
        <v>735.4</v>
      </c>
      <c r="G498">
        <v>716.60558978179404</v>
      </c>
      <c r="H498">
        <v>0.62924797154591094</v>
      </c>
      <c r="I498">
        <v>97.950074168359805</v>
      </c>
      <c r="J498">
        <v>-2.8841941737830701</v>
      </c>
      <c r="K498">
        <v>717.48093124988702</v>
      </c>
      <c r="L498">
        <v>488.204490594356</v>
      </c>
      <c r="M498">
        <v>39.410715580229599</v>
      </c>
      <c r="N498">
        <v>0.46927417175536301</v>
      </c>
      <c r="O498">
        <v>14.998640195811801</v>
      </c>
      <c r="P498">
        <v>780.19150209455404</v>
      </c>
      <c r="Q498">
        <v>0.24363736510596101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130</v>
      </c>
      <c r="E499">
        <v>11026.288967099999</v>
      </c>
      <c r="F499">
        <v>363</v>
      </c>
      <c r="G499">
        <v>72.872033291794907</v>
      </c>
      <c r="H499">
        <v>15.0306168751468</v>
      </c>
      <c r="I499">
        <v>15.4454512734853</v>
      </c>
      <c r="J499">
        <v>2.4121782835758001</v>
      </c>
      <c r="K499">
        <v>337.03318877776201</v>
      </c>
      <c r="L499">
        <v>278.54404642704998</v>
      </c>
      <c r="M499">
        <v>50.0572971936557</v>
      </c>
      <c r="N499">
        <v>1.1408199775641299</v>
      </c>
      <c r="O499">
        <v>7.1625344352617102</v>
      </c>
      <c r="P499">
        <v>111.04651162790699</v>
      </c>
      <c r="Q499">
        <v>0.16023602028687101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46</v>
      </c>
      <c r="E500">
        <v>11024.39632</v>
      </c>
      <c r="F500">
        <v>392</v>
      </c>
      <c r="G500">
        <v>33.126460218958698</v>
      </c>
      <c r="H500">
        <v>12.7903443505007</v>
      </c>
      <c r="I500">
        <v>26.886602211885901</v>
      </c>
      <c r="J500">
        <v>6.9968938756418204</v>
      </c>
      <c r="K500">
        <v>348.39485757357699</v>
      </c>
      <c r="L500">
        <v>298.15613244544801</v>
      </c>
      <c r="M500">
        <v>59.980279521862997</v>
      </c>
      <c r="N500">
        <v>1.12500938588074</v>
      </c>
      <c r="O500">
        <v>5.9693877551020202</v>
      </c>
      <c r="P500">
        <v>65.575501583949304</v>
      </c>
      <c r="Q500">
        <v>8.7575910815329994E-3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133</v>
      </c>
      <c r="E501">
        <v>10997.816688250001</v>
      </c>
      <c r="F501">
        <v>463.75</v>
      </c>
      <c r="G501">
        <v>310.217656244978</v>
      </c>
      <c r="H501">
        <v>-11.444113059435701</v>
      </c>
      <c r="I501">
        <v>64.756024538347305</v>
      </c>
      <c r="J501">
        <v>7.9588241965451498</v>
      </c>
      <c r="K501">
        <v>436.01371389242502</v>
      </c>
      <c r="L501">
        <v>313.31952307855897</v>
      </c>
      <c r="M501">
        <v>59.426629033511198</v>
      </c>
      <c r="N501">
        <v>0.73199046751899799</v>
      </c>
      <c r="O501">
        <v>22.824797843665699</v>
      </c>
      <c r="P501">
        <v>392.042440318302</v>
      </c>
      <c r="Q501">
        <v>0.132034830104204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1128</v>
      </c>
      <c r="E502">
        <v>10975.714007475</v>
      </c>
      <c r="F502">
        <v>1009.75</v>
      </c>
      <c r="G502">
        <v>-42.925486134170598</v>
      </c>
      <c r="H502">
        <v>8.0179563978497495</v>
      </c>
      <c r="I502">
        <v>-26.431627995143</v>
      </c>
      <c r="J502">
        <v>-1.01994092852061</v>
      </c>
      <c r="K502">
        <v>981.37615230304505</v>
      </c>
      <c r="L502">
        <v>1027.1536470190099</v>
      </c>
      <c r="M502">
        <v>46.068611034285396</v>
      </c>
      <c r="N502">
        <v>0.85881880163119095</v>
      </c>
      <c r="O502">
        <v>28.447635553354701</v>
      </c>
      <c r="P502">
        <v>18.237704918032701</v>
      </c>
      <c r="Q502">
        <v>-7.3693910918301006E-2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829</v>
      </c>
      <c r="E503">
        <v>10920.147190809999</v>
      </c>
      <c r="F503">
        <v>234.65</v>
      </c>
      <c r="G503">
        <v>151.773286403361</v>
      </c>
      <c r="H503">
        <v>4.6809209018698503</v>
      </c>
      <c r="I503">
        <v>10.952626849080101</v>
      </c>
      <c r="J503">
        <v>2.17029805337092</v>
      </c>
      <c r="K503">
        <v>235.567336214883</v>
      </c>
      <c r="L503">
        <v>185.95963391812799</v>
      </c>
      <c r="M503">
        <v>31.841215837476501</v>
      </c>
      <c r="N503">
        <v>1.081834959706</v>
      </c>
      <c r="O503">
        <v>12.5079906243341</v>
      </c>
      <c r="P503">
        <v>190.408415841584</v>
      </c>
      <c r="Q503">
        <v>0.13557046259871799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524</v>
      </c>
      <c r="E504">
        <v>10811.18307279</v>
      </c>
      <c r="F504">
        <v>1695.45</v>
      </c>
      <c r="G504">
        <v>-1.8388053989544</v>
      </c>
      <c r="H504">
        <v>0.82636961532891096</v>
      </c>
      <c r="I504">
        <v>2.3214432178964901</v>
      </c>
      <c r="J504">
        <v>0.22968075923495401</v>
      </c>
      <c r="K504">
        <v>1541.4390814702499</v>
      </c>
      <c r="L504">
        <v>1463.54115160538</v>
      </c>
      <c r="M504">
        <v>76.937066147901405</v>
      </c>
      <c r="N504">
        <v>1.55059818396538</v>
      </c>
      <c r="O504">
        <v>7.1809843994219804</v>
      </c>
      <c r="P504">
        <v>39.773289365210204</v>
      </c>
      <c r="Q504">
        <v>2.3924170517525999E-2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548</v>
      </c>
      <c r="E505">
        <v>10781.489407519901</v>
      </c>
      <c r="F505">
        <v>2108.6</v>
      </c>
      <c r="G505">
        <v>-40.289569536771097</v>
      </c>
      <c r="H505">
        <v>-4.8920404812934803</v>
      </c>
      <c r="I505">
        <v>-26.0484522985737</v>
      </c>
      <c r="J505">
        <v>2.4373617748649101</v>
      </c>
      <c r="K505">
        <v>2055.0671655567498</v>
      </c>
      <c r="L505">
        <v>2155.8374943991198</v>
      </c>
      <c r="M505">
        <v>65.135127161575795</v>
      </c>
      <c r="N505">
        <v>1.02398584568552</v>
      </c>
      <c r="O505">
        <v>29.706914540453301</v>
      </c>
      <c r="P505">
        <v>16.626106194690198</v>
      </c>
      <c r="Q505">
        <v>-0.17122325553008699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897</v>
      </c>
      <c r="E506">
        <v>10780.589524428</v>
      </c>
      <c r="F506">
        <v>78.069999999999993</v>
      </c>
      <c r="G506">
        <v>64.839788014473001</v>
      </c>
      <c r="H506">
        <v>-9.7155779073324204</v>
      </c>
      <c r="I506">
        <v>-25.121033901255</v>
      </c>
      <c r="J506">
        <v>3.0509049426882502</v>
      </c>
      <c r="K506">
        <v>77.695689499273399</v>
      </c>
      <c r="L506">
        <v>72.585092524117599</v>
      </c>
      <c r="M506">
        <v>52.175045417460701</v>
      </c>
      <c r="N506">
        <v>0.86034127299046204</v>
      </c>
      <c r="O506">
        <v>21.493531446138</v>
      </c>
      <c r="P506">
        <v>92.765432098765402</v>
      </c>
      <c r="Q506">
        <v>2.7106327437753999E-2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728</v>
      </c>
      <c r="E507">
        <v>10739.054693185</v>
      </c>
      <c r="F507">
        <v>121.11</v>
      </c>
      <c r="G507">
        <v>43.092893568465698</v>
      </c>
      <c r="H507">
        <v>4.6517636162698803</v>
      </c>
      <c r="I507">
        <v>10.7407120341063</v>
      </c>
      <c r="J507">
        <v>2.28342275328612</v>
      </c>
      <c r="K507">
        <v>113.418077026712</v>
      </c>
      <c r="L507">
        <v>99.347059045940298</v>
      </c>
      <c r="M507">
        <v>54.041415573722702</v>
      </c>
      <c r="N507">
        <v>0.92005397914178799</v>
      </c>
      <c r="O507">
        <v>1.8330443398563301</v>
      </c>
      <c r="P507">
        <v>76.777112830243695</v>
      </c>
      <c r="Q507">
        <v>2.1133606920337E-2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292</v>
      </c>
      <c r="E508">
        <v>10684.135854644999</v>
      </c>
      <c r="F508">
        <v>2085.0500000000002</v>
      </c>
      <c r="G508">
        <v>24.178032846176102</v>
      </c>
      <c r="H508">
        <v>2.1002428935294901</v>
      </c>
      <c r="I508">
        <v>12.5480077134265</v>
      </c>
      <c r="J508">
        <v>-0.53831491887782001</v>
      </c>
      <c r="K508">
        <v>1994.1183362924401</v>
      </c>
      <c r="L508">
        <v>1781.50993396943</v>
      </c>
      <c r="M508">
        <v>53.951876250188903</v>
      </c>
      <c r="N508">
        <v>0.47291374851678097</v>
      </c>
      <c r="O508">
        <v>3.1270233327737902</v>
      </c>
      <c r="P508">
        <v>60.883487654321002</v>
      </c>
      <c r="Q508">
        <v>-7.2562291194896003E-2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396</v>
      </c>
      <c r="E509">
        <v>10657.843280454999</v>
      </c>
      <c r="F509">
        <v>306.95</v>
      </c>
      <c r="G509">
        <v>39.490380496685297</v>
      </c>
      <c r="H509">
        <v>8.9308004851078397</v>
      </c>
      <c r="I509">
        <v>38.820216087151202</v>
      </c>
      <c r="J509">
        <v>-1.4400067236013101</v>
      </c>
      <c r="K509">
        <v>262.81045359727602</v>
      </c>
      <c r="L509">
        <v>215.12868460621601</v>
      </c>
      <c r="M509">
        <v>78.489671169878207</v>
      </c>
      <c r="N509">
        <v>0.85206421843955404</v>
      </c>
      <c r="O509">
        <v>1.80811207036977</v>
      </c>
      <c r="P509">
        <v>109.3792633015</v>
      </c>
      <c r="Q509">
        <v>0.14749107428788699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424</v>
      </c>
      <c r="E510">
        <v>10652.267859080001</v>
      </c>
      <c r="F510">
        <v>9429.85</v>
      </c>
      <c r="G510">
        <v>63.668588693533501</v>
      </c>
      <c r="H510">
        <v>6.3711919929092096</v>
      </c>
      <c r="I510">
        <v>-20.6447689665819</v>
      </c>
      <c r="J510">
        <v>2.0183248131975899</v>
      </c>
      <c r="K510">
        <v>8742.4851432000305</v>
      </c>
      <c r="L510">
        <v>7967.80569673843</v>
      </c>
      <c r="M510">
        <v>85.967171946309193</v>
      </c>
      <c r="N510">
        <v>2.36284719347913</v>
      </c>
      <c r="O510">
        <v>10.170893492473301</v>
      </c>
      <c r="P510">
        <v>94.630546955624297</v>
      </c>
      <c r="Q510">
        <v>0.16508135747026301</v>
      </c>
    </row>
    <row r="511" spans="1:17" hidden="1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728</v>
      </c>
      <c r="E511">
        <v>10625.948094249999</v>
      </c>
      <c r="F511">
        <v>528.75</v>
      </c>
      <c r="G511">
        <v>-12.6752082095706</v>
      </c>
      <c r="H511">
        <v>-5.1260017580243602</v>
      </c>
      <c r="I511">
        <v>-2.8381307474952799</v>
      </c>
      <c r="J511">
        <v>-1.1116189028901899</v>
      </c>
      <c r="K511">
        <v>522.77041754022503</v>
      </c>
      <c r="L511">
        <v>491.33206297332902</v>
      </c>
      <c r="M511">
        <v>77.9215973242584</v>
      </c>
      <c r="N511">
        <v>0.858889637433633</v>
      </c>
      <c r="O511">
        <v>3.1659574468085201</v>
      </c>
      <c r="P511">
        <v>22.936526389211799</v>
      </c>
      <c r="Q511">
        <v>-1.3416788414562999E-2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Row],[Ticker]],[1]!Table2[[Symbol]:[Industry]],2,FALSE),"-")</f>
        <v>-</v>
      </c>
      <c r="D512" t="s">
        <v>384</v>
      </c>
      <c r="E512">
        <v>10624.418914260001</v>
      </c>
      <c r="F512">
        <v>2626.55</v>
      </c>
      <c r="G512">
        <v>-19.5544118056639</v>
      </c>
      <c r="H512">
        <v>-7.3978844844267799</v>
      </c>
      <c r="I512">
        <v>-14.888966729610001</v>
      </c>
      <c r="J512">
        <v>0.37755287942540899</v>
      </c>
      <c r="K512">
        <v>2601.2580097383998</v>
      </c>
      <c r="L512">
        <v>2463.1757392040499</v>
      </c>
      <c r="M512">
        <v>45.378969489492498</v>
      </c>
      <c r="N512">
        <v>1.26053904001676</v>
      </c>
      <c r="O512">
        <v>14.1592583426928</v>
      </c>
      <c r="P512">
        <v>27.728742675128199</v>
      </c>
      <c r="Q512">
        <v>5.6919044632833003E-2</v>
      </c>
    </row>
    <row r="513" spans="1:17" hidden="1" x14ac:dyDescent="0.3">
      <c r="A513" t="s">
        <v>1149</v>
      </c>
      <c r="B513" t="s">
        <v>1150</v>
      </c>
      <c r="C513" t="str">
        <f>IFERROR(VLOOKUP(Table1[[#This Row],[Ticker]],[1]!Table2[[Symbol]:[Industry]],2,FALSE),"-")</f>
        <v>-</v>
      </c>
      <c r="D513" t="s">
        <v>127</v>
      </c>
      <c r="E513">
        <v>10601.293171609999</v>
      </c>
      <c r="F513">
        <v>760.15</v>
      </c>
      <c r="G513">
        <v>16.803373255559201</v>
      </c>
      <c r="H513">
        <v>5.6971931598263499</v>
      </c>
      <c r="I513">
        <v>3.78131734417624</v>
      </c>
      <c r="J513">
        <v>-6.8562415961708201</v>
      </c>
      <c r="K513">
        <v>722.74731875985901</v>
      </c>
      <c r="L513">
        <v>613.31671934301301</v>
      </c>
      <c r="M513">
        <v>48.174666966159897</v>
      </c>
      <c r="N513">
        <v>0.92593962893053505</v>
      </c>
      <c r="O513">
        <v>9.1889758600276199</v>
      </c>
      <c r="P513">
        <v>90.037499999999994</v>
      </c>
      <c r="Q513">
        <v>8.7928522407861004E-2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257</v>
      </c>
      <c r="E514">
        <v>10548.0757368</v>
      </c>
      <c r="F514">
        <v>5197.1000000000004</v>
      </c>
      <c r="G514">
        <v>16.459324575117201</v>
      </c>
      <c r="H514">
        <v>-2.9235279070454601</v>
      </c>
      <c r="I514">
        <v>29.828313178525001</v>
      </c>
      <c r="J514">
        <v>-1.076327568113</v>
      </c>
      <c r="K514">
        <v>5079.0370000948096</v>
      </c>
      <c r="L514">
        <v>4143.3019544990502</v>
      </c>
      <c r="M514">
        <v>47.511304279092698</v>
      </c>
      <c r="N514">
        <v>0.94897459905508696</v>
      </c>
      <c r="O514">
        <v>10.510669411787299</v>
      </c>
      <c r="P514">
        <v>74.507664153920999</v>
      </c>
      <c r="Q514">
        <v>0.15598268318615399</v>
      </c>
    </row>
    <row r="515" spans="1:17" hidden="1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111</v>
      </c>
      <c r="E515">
        <v>10531.02541212</v>
      </c>
      <c r="F515">
        <v>9214.65</v>
      </c>
      <c r="G515">
        <v>41.381435673239899</v>
      </c>
      <c r="H515">
        <v>-1.1451828662587501E-3</v>
      </c>
      <c r="I515">
        <v>6.27010235649165</v>
      </c>
      <c r="J515">
        <v>-1.9375284667978001</v>
      </c>
      <c r="K515">
        <v>8752.6153960634692</v>
      </c>
      <c r="L515">
        <v>7770.0212147394104</v>
      </c>
      <c r="M515">
        <v>42.984840074016702</v>
      </c>
      <c r="N515">
        <v>1.1105793874843399</v>
      </c>
      <c r="O515">
        <v>3.0966992777804898</v>
      </c>
      <c r="P515">
        <v>69.968089423396094</v>
      </c>
      <c r="Q515">
        <v>9.2222131079247996E-2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21</v>
      </c>
      <c r="E516">
        <v>10496.618510460001</v>
      </c>
      <c r="F516">
        <v>509.55</v>
      </c>
      <c r="G516">
        <v>5.7280435315992797</v>
      </c>
      <c r="H516">
        <v>-0.90119048660114298</v>
      </c>
      <c r="I516">
        <v>-5.0266664668639898</v>
      </c>
      <c r="J516">
        <v>-4.7510115208339299</v>
      </c>
      <c r="K516">
        <v>513.6859615569</v>
      </c>
      <c r="L516">
        <v>480.68728970670401</v>
      </c>
      <c r="M516">
        <v>38.083779339288597</v>
      </c>
      <c r="N516">
        <v>1.4804833065027001</v>
      </c>
      <c r="O516">
        <v>12.844666862918199</v>
      </c>
      <c r="P516">
        <v>37.234042553191401</v>
      </c>
      <c r="Q516">
        <v>-7.7862459678921997E-2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1159</v>
      </c>
      <c r="E517">
        <v>10426.0913117</v>
      </c>
      <c r="F517">
        <v>701.5</v>
      </c>
      <c r="G517">
        <v>40.6373333089509</v>
      </c>
      <c r="H517">
        <v>14.788840395162801</v>
      </c>
      <c r="I517">
        <v>23.023577091543402</v>
      </c>
      <c r="J517">
        <v>1.96799513260334</v>
      </c>
      <c r="K517">
        <v>634.38452863342502</v>
      </c>
      <c r="L517">
        <v>559.98298234464301</v>
      </c>
      <c r="M517">
        <v>65.650433120007804</v>
      </c>
      <c r="N517">
        <v>2.52953078937847</v>
      </c>
      <c r="O517">
        <v>7.2843905915894496</v>
      </c>
      <c r="P517">
        <v>76.389238119185293</v>
      </c>
      <c r="Q517">
        <v>-7.1930197651016006E-2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Row],[Ticker]],[1]!Table2[[Symbol]:[Industry]],2,FALSE),"-")</f>
        <v>-</v>
      </c>
      <c r="D518" t="s">
        <v>986</v>
      </c>
      <c r="E518">
        <v>10389.158582013</v>
      </c>
      <c r="F518">
        <v>48.81</v>
      </c>
      <c r="G518">
        <v>-20.8645091256463</v>
      </c>
      <c r="H518">
        <v>0.31096557252621698</v>
      </c>
      <c r="I518">
        <v>-11.6405761262884</v>
      </c>
      <c r="J518">
        <v>0.69364816437883003</v>
      </c>
      <c r="K518">
        <v>47.814491084513598</v>
      </c>
      <c r="L518">
        <v>46.646820661592002</v>
      </c>
      <c r="M518">
        <v>43.367406279851799</v>
      </c>
      <c r="N518">
        <v>1.1837078502555001</v>
      </c>
      <c r="O518">
        <v>17.291538619135402</v>
      </c>
      <c r="P518">
        <v>33.5430916552667</v>
      </c>
      <c r="Q518">
        <v>4.4774026154349E-2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Row],[Ticker]],[1]!Table2[[Symbol]:[Industry]],2,FALSE),"-")</f>
        <v>-</v>
      </c>
      <c r="D519" t="s">
        <v>144</v>
      </c>
      <c r="E519">
        <v>10370.2371884899</v>
      </c>
      <c r="F519">
        <v>1219.45</v>
      </c>
      <c r="G519">
        <v>29.656863325018001</v>
      </c>
      <c r="H519">
        <v>19.670944863348801</v>
      </c>
      <c r="I519">
        <v>34.787301372858202</v>
      </c>
      <c r="J519">
        <v>-0.88236697863173397</v>
      </c>
      <c r="K519">
        <v>1089.9645512895199</v>
      </c>
      <c r="L519">
        <v>931.64826073325605</v>
      </c>
      <c r="M519">
        <v>53.797417398776503</v>
      </c>
      <c r="N519">
        <v>3.2069202084835799</v>
      </c>
      <c r="O519">
        <v>9.0081594161302192</v>
      </c>
      <c r="P519">
        <v>75.954115864656202</v>
      </c>
      <c r="Q519">
        <v>4.8726729199699998E-4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Row],[Ticker]],[1]!Table2[[Symbol]:[Industry]],2,FALSE),"-")</f>
        <v>-</v>
      </c>
      <c r="D520" t="s">
        <v>231</v>
      </c>
      <c r="E520">
        <v>10337.32267854</v>
      </c>
      <c r="F520">
        <v>529.1</v>
      </c>
      <c r="G520">
        <v>-4.2803561406214099</v>
      </c>
      <c r="H520">
        <v>-8.6800749487525408</v>
      </c>
      <c r="I520">
        <v>-21.141990861975898</v>
      </c>
      <c r="J520">
        <v>-0.75722770714713605</v>
      </c>
      <c r="K520">
        <v>561.11909474593404</v>
      </c>
      <c r="L520">
        <v>551.28205155320495</v>
      </c>
      <c r="M520">
        <v>42.716878590156</v>
      </c>
      <c r="N520">
        <v>1.3318754870637699</v>
      </c>
      <c r="O520">
        <v>34.076734076733999</v>
      </c>
      <c r="P520">
        <v>28.344451182534801</v>
      </c>
      <c r="Q520">
        <v>-7.5806388286494997E-2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Row],[Ticker]],[1]!Table2[[Symbol]:[Industry]],2,FALSE),"-")</f>
        <v>-</v>
      </c>
      <c r="D521" t="s">
        <v>377</v>
      </c>
      <c r="E521">
        <v>10336.542345635</v>
      </c>
      <c r="F521">
        <v>703.45</v>
      </c>
      <c r="G521">
        <v>-11.0820672841754</v>
      </c>
      <c r="H521">
        <v>-4.1138840727379904</v>
      </c>
      <c r="I521">
        <v>-19.4332747152955</v>
      </c>
      <c r="J521">
        <v>5.0073906195216802</v>
      </c>
      <c r="K521">
        <v>686.96054390685197</v>
      </c>
      <c r="L521">
        <v>672.69610793899403</v>
      </c>
      <c r="M521">
        <v>58.504615429865098</v>
      </c>
      <c r="N521">
        <v>1.05318293880731</v>
      </c>
      <c r="O521">
        <v>15.8433435212168</v>
      </c>
      <c r="P521">
        <v>32.227443609022501</v>
      </c>
      <c r="Q521">
        <v>5.7645427913325997E-2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Row],[Ticker]],[1]!Table2[[Symbol]:[Industry]],2,FALSE),"-")</f>
        <v>-</v>
      </c>
      <c r="D522" t="s">
        <v>1170</v>
      </c>
      <c r="E522">
        <v>10324.9945071</v>
      </c>
      <c r="F522">
        <v>536.9</v>
      </c>
      <c r="G522">
        <v>2.88033628107025</v>
      </c>
      <c r="H522">
        <v>-4.0581467824009403</v>
      </c>
      <c r="I522">
        <v>36.117543702986097</v>
      </c>
      <c r="J522">
        <v>1.31330671199001E-2</v>
      </c>
      <c r="K522">
        <v>521.16030993497998</v>
      </c>
      <c r="L522">
        <v>440.61885160530898</v>
      </c>
      <c r="M522">
        <v>44.482958511172001</v>
      </c>
      <c r="N522">
        <v>0.71276944556236599</v>
      </c>
      <c r="O522">
        <v>8.2883218476438696</v>
      </c>
      <c r="P522">
        <v>73.417312661498599</v>
      </c>
      <c r="Q522">
        <v>3.6314059177227E-2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Row],[Ticker]],[1]!Table2[[Symbol]:[Industry]],2,FALSE),"-")</f>
        <v>-</v>
      </c>
      <c r="D523" t="s">
        <v>46</v>
      </c>
      <c r="E523">
        <v>10303.5526491</v>
      </c>
      <c r="F523">
        <v>1581</v>
      </c>
      <c r="G523">
        <v>42.628651610730401</v>
      </c>
      <c r="H523">
        <v>-12.760792437541699</v>
      </c>
      <c r="I523">
        <v>53.341872541797201</v>
      </c>
      <c r="J523">
        <v>-2.6626843919537202</v>
      </c>
      <c r="K523">
        <v>1602.93479698429</v>
      </c>
      <c r="L523">
        <v>1239.15518097823</v>
      </c>
      <c r="M523">
        <v>30.2773189534057</v>
      </c>
      <c r="N523">
        <v>0.58424134589960797</v>
      </c>
      <c r="O523">
        <v>18.905755850727399</v>
      </c>
      <c r="P523">
        <v>96.373121351384896</v>
      </c>
      <c r="Q523">
        <v>0.10574423090827099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Row],[Ticker]],[1]!Table2[[Symbol]:[Industry]],2,FALSE),"-")</f>
        <v>-</v>
      </c>
      <c r="D524" t="s">
        <v>465</v>
      </c>
      <c r="E524">
        <v>10268.66841591</v>
      </c>
      <c r="F524">
        <v>2105.65</v>
      </c>
      <c r="G524">
        <v>16.642335602235601</v>
      </c>
      <c r="H524">
        <v>-3.1040826931862302</v>
      </c>
      <c r="I524">
        <v>-10.9794207961918</v>
      </c>
      <c r="J524">
        <v>-4.1066255570708599</v>
      </c>
      <c r="K524">
        <v>2077.6548136971201</v>
      </c>
      <c r="L524">
        <v>1950.37130660293</v>
      </c>
      <c r="M524">
        <v>52.397712546791098</v>
      </c>
      <c r="N524">
        <v>0.63471149840916297</v>
      </c>
      <c r="O524">
        <v>11.604492674471</v>
      </c>
      <c r="P524">
        <v>48.024604569419999</v>
      </c>
      <c r="Q524">
        <v>0.19463879416261201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Row],[Ticker]],[1]!Table2[[Symbol]:[Industry]],2,FALSE),"-")</f>
        <v>-</v>
      </c>
      <c r="D525" t="s">
        <v>163</v>
      </c>
      <c r="E525">
        <v>10254.65318614</v>
      </c>
      <c r="F525">
        <v>8511.7999999999993</v>
      </c>
      <c r="G525">
        <v>190.84959306936099</v>
      </c>
      <c r="H525">
        <v>24.058544728193102</v>
      </c>
      <c r="I525">
        <v>36.505744760572497</v>
      </c>
      <c r="J525">
        <v>8.1125144568331802</v>
      </c>
      <c r="K525">
        <v>7520.8191857470601</v>
      </c>
      <c r="L525">
        <v>5917.9312931148997</v>
      </c>
      <c r="M525">
        <v>65.345557918343303</v>
      </c>
      <c r="N525">
        <v>1.3198881737127599</v>
      </c>
      <c r="O525">
        <v>3.0921779177142299</v>
      </c>
      <c r="P525">
        <v>262.05019140791097</v>
      </c>
      <c r="Q525">
        <v>0.19263091206213401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548</v>
      </c>
      <c r="E526">
        <v>10241.1051152</v>
      </c>
      <c r="F526">
        <v>2888.5</v>
      </c>
      <c r="G526">
        <v>-20.391782230473801</v>
      </c>
      <c r="H526">
        <v>4.1136856947490203</v>
      </c>
      <c r="I526">
        <v>-8.7414328023823895</v>
      </c>
      <c r="J526">
        <v>2.99594361408972</v>
      </c>
      <c r="K526">
        <v>2773.8290508998698</v>
      </c>
      <c r="L526">
        <v>2663.02439654011</v>
      </c>
      <c r="M526">
        <v>50.9007696045459</v>
      </c>
      <c r="N526">
        <v>0.57557421158914801</v>
      </c>
      <c r="O526">
        <v>11.0628353816859</v>
      </c>
      <c r="P526">
        <v>28.549176680017698</v>
      </c>
      <c r="Q526">
        <v>-8.1484831907492006E-2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21</v>
      </c>
      <c r="E527">
        <v>10224.484550880001</v>
      </c>
      <c r="F527">
        <v>1628.4</v>
      </c>
      <c r="G527">
        <v>-19.962706202563901</v>
      </c>
      <c r="H527">
        <v>-13.677588692226101</v>
      </c>
      <c r="I527">
        <v>-12.1556478549392</v>
      </c>
      <c r="J527">
        <v>-9.4189430433280492</v>
      </c>
      <c r="K527">
        <v>1662.6449801527599</v>
      </c>
      <c r="L527">
        <v>1583.70871738954</v>
      </c>
      <c r="M527">
        <v>35.0580587783735</v>
      </c>
      <c r="N527">
        <v>1.0333623859073799</v>
      </c>
      <c r="O527">
        <v>19.2858020142471</v>
      </c>
      <c r="P527">
        <v>17.484939215756999</v>
      </c>
      <c r="Q527">
        <v>-7.2266529679504005E-2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75</v>
      </c>
      <c r="E528">
        <v>10136.09948524</v>
      </c>
      <c r="F528">
        <v>861.4</v>
      </c>
      <c r="G528">
        <v>11.690071593509201</v>
      </c>
      <c r="H528">
        <v>-4.0960389734855402</v>
      </c>
      <c r="I528">
        <v>-22.632551751423499</v>
      </c>
      <c r="J528">
        <v>2.5990365679878602</v>
      </c>
      <c r="K528">
        <v>851.05168195546605</v>
      </c>
      <c r="L528">
        <v>820.98483794662502</v>
      </c>
      <c r="M528">
        <v>46.677108131493398</v>
      </c>
      <c r="N528">
        <v>0.685753096227946</v>
      </c>
      <c r="O528">
        <v>16.0784768980729</v>
      </c>
      <c r="P528">
        <v>41.259429321088803</v>
      </c>
      <c r="Q528">
        <v>3.3454976746129998E-3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62</v>
      </c>
      <c r="E529">
        <v>10018.387624229999</v>
      </c>
      <c r="F529">
        <v>1089.45</v>
      </c>
      <c r="G529">
        <v>100.17844062135499</v>
      </c>
      <c r="H529">
        <v>8.8990389752980796</v>
      </c>
      <c r="I529">
        <v>41.9593312141334</v>
      </c>
      <c r="J529">
        <v>4.6325291460137201</v>
      </c>
      <c r="K529">
        <v>944.44921928153099</v>
      </c>
      <c r="L529">
        <v>776.37111557163496</v>
      </c>
      <c r="M529">
        <v>85.943369773226394</v>
      </c>
      <c r="N529">
        <v>1.64830808883207</v>
      </c>
      <c r="O529">
        <v>3.0795355454587199</v>
      </c>
      <c r="P529">
        <v>164.36544528027099</v>
      </c>
      <c r="Q529">
        <v>1.9928177527380998E-2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231</v>
      </c>
      <c r="E530">
        <v>9963.8278448799992</v>
      </c>
      <c r="F530">
        <v>12568.4</v>
      </c>
      <c r="G530">
        <v>59.035761981944397</v>
      </c>
      <c r="H530">
        <v>2.2969365455003201</v>
      </c>
      <c r="I530">
        <v>41.772996018963802</v>
      </c>
      <c r="J530">
        <v>8.17176653359863</v>
      </c>
      <c r="K530">
        <v>11375.7400740416</v>
      </c>
      <c r="L530">
        <v>9602.7513997287606</v>
      </c>
      <c r="M530">
        <v>70.841508370240703</v>
      </c>
      <c r="N530">
        <v>1.2784304994176801</v>
      </c>
      <c r="O530">
        <v>3.4180961777155301</v>
      </c>
      <c r="P530">
        <v>99.718737337221199</v>
      </c>
      <c r="Q530">
        <v>0.13363399907349699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508</v>
      </c>
      <c r="E531">
        <v>9921.3281433970005</v>
      </c>
      <c r="F531">
        <v>170.23</v>
      </c>
      <c r="G531">
        <v>11.471585816835701</v>
      </c>
      <c r="H531">
        <v>0.47066561503148802</v>
      </c>
      <c r="I531">
        <v>-27.478472737254101</v>
      </c>
      <c r="J531">
        <v>3.6954469743968099</v>
      </c>
      <c r="K531">
        <v>168.47098630224099</v>
      </c>
      <c r="L531">
        <v>165.539169725417</v>
      </c>
      <c r="M531">
        <v>52.156517223445</v>
      </c>
      <c r="N531">
        <v>1.02979886948275</v>
      </c>
      <c r="O531">
        <v>22.9497610745189</v>
      </c>
      <c r="P531">
        <v>37.291380966477099</v>
      </c>
      <c r="Q531">
        <v>-5.0056533357425E-2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521</v>
      </c>
      <c r="E532">
        <v>9913.8831572660001</v>
      </c>
      <c r="F532">
        <v>103.73</v>
      </c>
      <c r="G532">
        <v>5.9888917123327303</v>
      </c>
      <c r="H532">
        <v>14.5818755541291</v>
      </c>
      <c r="I532">
        <v>-21.694243646234199</v>
      </c>
      <c r="J532">
        <v>5.8328397072135099</v>
      </c>
      <c r="K532">
        <v>91.750201423819803</v>
      </c>
      <c r="L532">
        <v>87.230026131399995</v>
      </c>
      <c r="M532">
        <v>70.656828347332905</v>
      </c>
      <c r="N532">
        <v>0.71413280388909295</v>
      </c>
      <c r="O532">
        <v>10.7201388219415</v>
      </c>
      <c r="P532">
        <v>50.3333333333333</v>
      </c>
      <c r="Q532">
        <v>-3.1263172377384997E-2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138</v>
      </c>
      <c r="E533">
        <v>9891.1099830000003</v>
      </c>
      <c r="F533">
        <v>715.7</v>
      </c>
      <c r="G533">
        <v>18.179513260769401</v>
      </c>
      <c r="H533">
        <v>-10.3735240513249</v>
      </c>
      <c r="I533">
        <v>-5.5601046900942697</v>
      </c>
      <c r="J533">
        <v>-1.9194097894612401</v>
      </c>
      <c r="K533">
        <v>731.49005916930696</v>
      </c>
      <c r="L533">
        <v>625.78743682656795</v>
      </c>
      <c r="M533">
        <v>40.260486439875997</v>
      </c>
      <c r="N533">
        <v>0.77329539165758299</v>
      </c>
      <c r="O533">
        <v>13.1828978622327</v>
      </c>
      <c r="P533">
        <v>74.115071159226304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465</v>
      </c>
      <c r="E534">
        <v>9885.7074600899996</v>
      </c>
      <c r="F534">
        <v>377.85</v>
      </c>
      <c r="G534">
        <v>155.44516607794799</v>
      </c>
      <c r="H534">
        <v>-2.6726874403576502</v>
      </c>
      <c r="I534">
        <v>7.7869844797249996</v>
      </c>
      <c r="J534">
        <v>-7.0465969261200598</v>
      </c>
      <c r="K534">
        <v>369.53382663774897</v>
      </c>
      <c r="L534">
        <v>300.953662026762</v>
      </c>
      <c r="M534">
        <v>47.669716977262397</v>
      </c>
      <c r="N534">
        <v>0.80294543218124304</v>
      </c>
      <c r="O534">
        <v>6.8281063914251403</v>
      </c>
      <c r="P534">
        <v>185.49301095579901</v>
      </c>
      <c r="Q534">
        <v>0.14336716143645001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1170</v>
      </c>
      <c r="E535">
        <v>9805.7198289539992</v>
      </c>
      <c r="F535">
        <v>93.66</v>
      </c>
      <c r="G535">
        <v>34.600635179229499</v>
      </c>
      <c r="H535">
        <v>17.2828880142104</v>
      </c>
      <c r="I535">
        <v>-34.460105371244801</v>
      </c>
      <c r="J535">
        <v>16.429697982952899</v>
      </c>
      <c r="K535">
        <v>85.373657980337597</v>
      </c>
      <c r="L535">
        <v>85.429269016218996</v>
      </c>
      <c r="M535">
        <v>61.702047369889897</v>
      </c>
      <c r="N535">
        <v>2.73640470013535</v>
      </c>
      <c r="O535">
        <v>44.885756993380298</v>
      </c>
      <c r="P535">
        <v>63.598253275109101</v>
      </c>
      <c r="Q535">
        <v>5.8539163216479999E-2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1199</v>
      </c>
      <c r="E536">
        <v>9803.9174659799992</v>
      </c>
      <c r="F536">
        <v>481.8</v>
      </c>
      <c r="G536">
        <v>135.033657045127</v>
      </c>
      <c r="H536">
        <v>-0.59766773550028196</v>
      </c>
      <c r="I536">
        <v>22.6026523136713</v>
      </c>
      <c r="J536">
        <v>-1.7506845180442001</v>
      </c>
      <c r="K536">
        <v>490.41958320798199</v>
      </c>
      <c r="L536">
        <v>381.94507554394102</v>
      </c>
      <c r="M536">
        <v>33.3276875825741</v>
      </c>
      <c r="N536">
        <v>0.52670231504547305</v>
      </c>
      <c r="O536">
        <v>22.042341220423399</v>
      </c>
      <c r="P536">
        <v>163.927691043549</v>
      </c>
      <c r="Q536">
        <v>8.9187836988505007E-2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Row],[Ticker]],[1]!Table2[[Symbol]:[Industry]],2,FALSE),"-")</f>
        <v>-</v>
      </c>
      <c r="D537" t="s">
        <v>986</v>
      </c>
      <c r="E537">
        <v>9771.7246815750004</v>
      </c>
      <c r="F537">
        <v>484.35</v>
      </c>
      <c r="G537">
        <v>-7.9570132253097698</v>
      </c>
      <c r="H537">
        <v>7.6482746774694199</v>
      </c>
      <c r="I537">
        <v>9.2724350943190696</v>
      </c>
      <c r="J537">
        <v>6.0542776682979396</v>
      </c>
      <c r="K537">
        <v>431.892288546987</v>
      </c>
      <c r="L537">
        <v>405.95147406078303</v>
      </c>
      <c r="M537">
        <v>82.844742270893803</v>
      </c>
      <c r="N537">
        <v>1.04016738859414</v>
      </c>
      <c r="O537">
        <v>1.9717146691442</v>
      </c>
      <c r="P537">
        <v>41.004366812226998</v>
      </c>
      <c r="Q537">
        <v>8.0612569458320005E-3</v>
      </c>
    </row>
    <row r="538" spans="1:17" hidden="1" x14ac:dyDescent="0.3">
      <c r="A538" t="s">
        <v>1202</v>
      </c>
      <c r="B538" t="s">
        <v>1203</v>
      </c>
      <c r="C538" t="str">
        <f>IFERROR(VLOOKUP(Table1[[#This Row],[Ticker]],[1]!Table2[[Symbol]:[Industry]],2,FALSE),"-")</f>
        <v>-</v>
      </c>
      <c r="D538" t="s">
        <v>1204</v>
      </c>
      <c r="E538">
        <v>9739.7449415999999</v>
      </c>
      <c r="F538">
        <v>503.4</v>
      </c>
      <c r="G538">
        <v>-34.061454397293197</v>
      </c>
      <c r="H538">
        <v>0.88604075372679703</v>
      </c>
      <c r="I538">
        <v>-14.671628991003001</v>
      </c>
      <c r="J538">
        <v>3.6225599234792698</v>
      </c>
      <c r="K538">
        <v>477.03531564429198</v>
      </c>
      <c r="L538">
        <v>475.69394429725901</v>
      </c>
      <c r="M538">
        <v>62.534932108104698</v>
      </c>
      <c r="N538">
        <v>0.39264815743926201</v>
      </c>
      <c r="O538">
        <v>16.8057210965435</v>
      </c>
      <c r="P538">
        <v>26.753115951151901</v>
      </c>
      <c r="Q538">
        <v>-9.2885767085100004E-3</v>
      </c>
    </row>
    <row r="539" spans="1:17" hidden="1" x14ac:dyDescent="0.3">
      <c r="A539" t="s">
        <v>1205</v>
      </c>
      <c r="B539" t="s">
        <v>1206</v>
      </c>
      <c r="C539" t="str">
        <f>IFERROR(VLOOKUP(Table1[[#This Row],[Ticker]],[1]!Table2[[Symbol]:[Industry]],2,FALSE),"-")</f>
        <v>-</v>
      </c>
      <c r="D539" t="s">
        <v>257</v>
      </c>
      <c r="E539">
        <v>9736.5469405999993</v>
      </c>
      <c r="F539">
        <v>6325.3</v>
      </c>
      <c r="G539">
        <v>3.6311685194546999</v>
      </c>
      <c r="H539">
        <v>1.4045875073188201</v>
      </c>
      <c r="I539">
        <v>-1.8870869223106601</v>
      </c>
      <c r="J539">
        <v>-2.5271562189509602</v>
      </c>
      <c r="K539">
        <v>6062.7374320347399</v>
      </c>
      <c r="L539">
        <v>5532.7627713290103</v>
      </c>
      <c r="M539">
        <v>47.224317888863602</v>
      </c>
      <c r="N539">
        <v>1.3894557162047301</v>
      </c>
      <c r="O539">
        <v>10.6508782192148</v>
      </c>
      <c r="P539">
        <v>38.706635673873897</v>
      </c>
      <c r="Q539">
        <v>0.121579586447548</v>
      </c>
    </row>
    <row r="540" spans="1:17" hidden="1" x14ac:dyDescent="0.3">
      <c r="A540" t="s">
        <v>1207</v>
      </c>
      <c r="B540" t="s">
        <v>1208</v>
      </c>
      <c r="C540" t="str">
        <f>IFERROR(VLOOKUP(Table1[[#This Row],[Ticker]],[1]!Table2[[Symbol]:[Industry]],2,FALSE),"-")</f>
        <v>-</v>
      </c>
      <c r="D540" t="s">
        <v>133</v>
      </c>
      <c r="E540">
        <v>9717.1900299270001</v>
      </c>
      <c r="F540">
        <v>269.95999999999998</v>
      </c>
      <c r="G540">
        <v>-24.0654135024221</v>
      </c>
      <c r="H540">
        <v>-2.1818486675237798</v>
      </c>
      <c r="I540">
        <v>-7.8372111384656096</v>
      </c>
      <c r="J540">
        <v>-1.9360129325719899</v>
      </c>
      <c r="K540">
        <v>264.67963093924197</v>
      </c>
      <c r="L540">
        <v>258.55914683788501</v>
      </c>
      <c r="M540">
        <v>22.227502817667499</v>
      </c>
      <c r="N540">
        <v>1.49608165277147</v>
      </c>
      <c r="O540">
        <v>1.88916876574307</v>
      </c>
      <c r="P540">
        <v>16.3119345109866</v>
      </c>
    </row>
    <row r="541" spans="1:17" x14ac:dyDescent="0.3">
      <c r="A541" t="s">
        <v>1209</v>
      </c>
      <c r="B541" t="s">
        <v>1210</v>
      </c>
      <c r="C541" t="str">
        <f>IFERROR(VLOOKUP(Table1[[#This Row],[Ticker]],[1]!Table2[[Symbol]:[Industry]],2,FALSE),"-")</f>
        <v>-</v>
      </c>
      <c r="D541" t="s">
        <v>289</v>
      </c>
      <c r="E541">
        <v>9698.3847785550006</v>
      </c>
      <c r="F541">
        <v>785.95</v>
      </c>
      <c r="G541">
        <v>26.583146186094201</v>
      </c>
      <c r="H541">
        <v>10.2198223064947</v>
      </c>
      <c r="I541">
        <v>9.8004610645145895</v>
      </c>
      <c r="J541">
        <v>4.2179298927029096</v>
      </c>
      <c r="K541">
        <v>697.59070196240805</v>
      </c>
      <c r="L541">
        <v>650.46422674135101</v>
      </c>
      <c r="M541">
        <v>72.046275046203107</v>
      </c>
      <c r="N541">
        <v>0.89296130140579699</v>
      </c>
      <c r="O541">
        <v>6.5843883198676698</v>
      </c>
      <c r="P541">
        <v>59.050895477081802</v>
      </c>
    </row>
    <row r="542" spans="1:17" x14ac:dyDescent="0.3">
      <c r="A542" t="s">
        <v>1211</v>
      </c>
      <c r="B542" t="s">
        <v>1212</v>
      </c>
      <c r="C542" t="str">
        <f>IFERROR(VLOOKUP(Table1[[#This Row],[Ticker]],[1]!Table2[[Symbol]:[Industry]],2,FALSE),"-")</f>
        <v>-</v>
      </c>
      <c r="D542" t="s">
        <v>46</v>
      </c>
      <c r="E542">
        <v>9694.8988196099999</v>
      </c>
      <c r="F542">
        <v>6132.85</v>
      </c>
      <c r="G542">
        <v>4.3687822831799599</v>
      </c>
      <c r="H542">
        <v>21.104882042645698</v>
      </c>
      <c r="I542">
        <v>2.6319958114004698</v>
      </c>
      <c r="J542">
        <v>-5.08844807434639</v>
      </c>
      <c r="K542">
        <v>5495.7405816954397</v>
      </c>
      <c r="L542">
        <v>4807.4882046963903</v>
      </c>
      <c r="M542">
        <v>56.193676941623899</v>
      </c>
      <c r="N542">
        <v>1.2061696761393701</v>
      </c>
      <c r="O542">
        <v>6.0029187082677602</v>
      </c>
      <c r="P542">
        <v>82.256794306007507</v>
      </c>
      <c r="Q542">
        <v>0.21579604136585401</v>
      </c>
    </row>
    <row r="543" spans="1:17" x14ac:dyDescent="0.3">
      <c r="A543" t="s">
        <v>1213</v>
      </c>
      <c r="B543" t="s">
        <v>1214</v>
      </c>
      <c r="C543" t="str">
        <f>IFERROR(VLOOKUP(Table1[[#This Row],[Ticker]],[1]!Table2[[Symbol]:[Industry]],2,FALSE),"-")</f>
        <v>-</v>
      </c>
      <c r="D543" t="s">
        <v>257</v>
      </c>
      <c r="E543">
        <v>9693.3042410319995</v>
      </c>
      <c r="F543">
        <v>84.71</v>
      </c>
      <c r="G543">
        <v>56.342749607150701</v>
      </c>
      <c r="H543">
        <v>17.6979669301382</v>
      </c>
      <c r="I543">
        <v>64.009273905727099</v>
      </c>
      <c r="J543">
        <v>-1.0714496219955301</v>
      </c>
      <c r="K543">
        <v>75.715515104537502</v>
      </c>
      <c r="L543">
        <v>58.311351040729498</v>
      </c>
      <c r="M543">
        <v>48.9290885233669</v>
      </c>
      <c r="N543">
        <v>1.07001067890039</v>
      </c>
      <c r="O543">
        <v>10.258529099279899</v>
      </c>
      <c r="P543">
        <v>127.556232427366</v>
      </c>
      <c r="Q543">
        <v>0.22465132456419801</v>
      </c>
    </row>
    <row r="544" spans="1:17" x14ac:dyDescent="0.3">
      <c r="A544" t="s">
        <v>1215</v>
      </c>
      <c r="B544" t="s">
        <v>1216</v>
      </c>
      <c r="C544" t="str">
        <f>IFERROR(VLOOKUP(Table1[[#This Row],[Ticker]],[1]!Table2[[Symbol]:[Industry]],2,FALSE),"-")</f>
        <v>-</v>
      </c>
      <c r="D544" t="s">
        <v>465</v>
      </c>
      <c r="E544">
        <v>9681.2205669899995</v>
      </c>
      <c r="F544">
        <v>317.10000000000002</v>
      </c>
      <c r="G544">
        <v>-22.089568724881801</v>
      </c>
      <c r="H544">
        <v>3.9437043899488402</v>
      </c>
      <c r="I544">
        <v>2.3693625896889801</v>
      </c>
      <c r="J544">
        <v>1.8221136259009201</v>
      </c>
      <c r="K544">
        <v>288.60923996194401</v>
      </c>
      <c r="L544">
        <v>280.090194616198</v>
      </c>
      <c r="M544">
        <v>70.186239376915694</v>
      </c>
      <c r="N544">
        <v>0.74943388396725896</v>
      </c>
      <c r="O544">
        <v>2.0182907600125999</v>
      </c>
      <c r="P544">
        <v>48.873239436619698</v>
      </c>
      <c r="Q544">
        <v>-6.0748870127959001E-2</v>
      </c>
    </row>
    <row r="545" spans="1:17" x14ac:dyDescent="0.3">
      <c r="A545" t="s">
        <v>1217</v>
      </c>
      <c r="B545" t="s">
        <v>1218</v>
      </c>
      <c r="C545" t="str">
        <f>IFERROR(VLOOKUP(Table1[[#This Row],[Ticker]],[1]!Table2[[Symbol]:[Industry]],2,FALSE),"-")</f>
        <v>-</v>
      </c>
      <c r="D545" t="s">
        <v>548</v>
      </c>
      <c r="E545">
        <v>9677.8586422899898</v>
      </c>
      <c r="F545">
        <v>612.54999999999995</v>
      </c>
      <c r="G545">
        <v>17.760386546653798</v>
      </c>
      <c r="H545">
        <v>13.053641526343201</v>
      </c>
      <c r="I545">
        <v>26.5885078740301</v>
      </c>
      <c r="J545">
        <v>2.77281621591063</v>
      </c>
      <c r="K545">
        <v>553.82195079220003</v>
      </c>
      <c r="L545">
        <v>505.19154260665601</v>
      </c>
      <c r="M545">
        <v>72.680408072628097</v>
      </c>
      <c r="N545">
        <v>1.42267584444783</v>
      </c>
      <c r="O545">
        <v>2.4079666965961901</v>
      </c>
      <c r="P545">
        <v>50.818663055521299</v>
      </c>
      <c r="Q545">
        <v>-3.1169656925977E-2</v>
      </c>
    </row>
    <row r="546" spans="1:17" x14ac:dyDescent="0.3">
      <c r="A546" t="s">
        <v>1219</v>
      </c>
      <c r="B546" t="s">
        <v>1220</v>
      </c>
      <c r="C546" t="str">
        <f>IFERROR(VLOOKUP(Table1[[#This Row],[Ticker]],[1]!Table2[[Symbol]:[Industry]],2,FALSE),"-")</f>
        <v>-</v>
      </c>
      <c r="D546" t="s">
        <v>396</v>
      </c>
      <c r="E546">
        <v>9661.8588514500007</v>
      </c>
      <c r="F546">
        <v>709.15</v>
      </c>
      <c r="G546">
        <v>46.136049302547399</v>
      </c>
      <c r="H546">
        <v>9.9203248180501493</v>
      </c>
      <c r="I546">
        <v>15.3273773288029</v>
      </c>
      <c r="J546">
        <v>-8.4220767304110193</v>
      </c>
      <c r="K546">
        <v>614.03308132471295</v>
      </c>
      <c r="L546">
        <v>527.50496487765599</v>
      </c>
      <c r="M546">
        <v>66.365981770315699</v>
      </c>
      <c r="N546">
        <v>3.06926141858452</v>
      </c>
      <c r="O546">
        <v>7.7910174152153902</v>
      </c>
      <c r="P546">
        <v>83.765224151334493</v>
      </c>
      <c r="Q546">
        <v>-2.0032821837083999E-2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Row],[Ticker]],[1]!Table2[[Symbol]:[Industry]],2,FALSE),"-")</f>
        <v>-</v>
      </c>
      <c r="D547" t="s">
        <v>1199</v>
      </c>
      <c r="E547">
        <v>9627.3058412699993</v>
      </c>
      <c r="F547">
        <v>594.15</v>
      </c>
      <c r="G547">
        <v>143.960891815135</v>
      </c>
      <c r="H547">
        <v>0.67799336691293399</v>
      </c>
      <c r="I547">
        <v>0.63115833261715604</v>
      </c>
      <c r="J547">
        <v>0.36121670694736802</v>
      </c>
      <c r="K547">
        <v>546.45731922642506</v>
      </c>
      <c r="L547">
        <v>448.00818720526303</v>
      </c>
      <c r="M547">
        <v>72.826567767861405</v>
      </c>
      <c r="N547">
        <v>0.82479903897669105</v>
      </c>
      <c r="O547">
        <v>6.8417066397374402</v>
      </c>
      <c r="P547">
        <v>201.34404057480899</v>
      </c>
    </row>
    <row r="548" spans="1:17" x14ac:dyDescent="0.3">
      <c r="A548" t="s">
        <v>1223</v>
      </c>
      <c r="B548" t="s">
        <v>1224</v>
      </c>
      <c r="C548" t="str">
        <f>IFERROR(VLOOKUP(Table1[[#This Row],[Ticker]],[1]!Table2[[Symbol]:[Industry]],2,FALSE),"-")</f>
        <v>-</v>
      </c>
      <c r="D548" t="s">
        <v>201</v>
      </c>
      <c r="E548">
        <v>9618.6678119999997</v>
      </c>
      <c r="F548">
        <v>629.54999999999995</v>
      </c>
      <c r="G548">
        <v>54.294380894569898</v>
      </c>
      <c r="H548">
        <v>-6.4620871438744896</v>
      </c>
      <c r="I548">
        <v>-7.9767309682197602</v>
      </c>
      <c r="J548">
        <v>-2.8296315073383398</v>
      </c>
      <c r="K548">
        <v>624.02671467981997</v>
      </c>
      <c r="L548">
        <v>542.66227316183904</v>
      </c>
      <c r="M548">
        <v>41.291793110191598</v>
      </c>
      <c r="N548">
        <v>0.36711356387476302</v>
      </c>
      <c r="O548">
        <v>12.4295131443094</v>
      </c>
      <c r="P548">
        <v>88.855557222138799</v>
      </c>
      <c r="Q548">
        <v>5.4906483358033997E-2</v>
      </c>
    </row>
    <row r="549" spans="1:17" hidden="1" x14ac:dyDescent="0.3">
      <c r="A549" t="s">
        <v>1225</v>
      </c>
      <c r="B549" t="s">
        <v>1226</v>
      </c>
      <c r="C549" t="str">
        <f>IFERROR(VLOOKUP(Table1[[#This Row],[Ticker]],[1]!Table2[[Symbol]:[Industry]],2,FALSE),"-")</f>
        <v>-</v>
      </c>
      <c r="D549" t="s">
        <v>83</v>
      </c>
      <c r="E549">
        <v>9591.9028099999996</v>
      </c>
      <c r="F549">
        <v>141.51</v>
      </c>
      <c r="G549">
        <v>-24.562371207671799</v>
      </c>
      <c r="H549">
        <v>0.38772166141695202</v>
      </c>
      <c r="I549">
        <v>-10.743154102129999</v>
      </c>
      <c r="J549">
        <v>-2.38592923839653</v>
      </c>
      <c r="K549">
        <v>137.85299112341201</v>
      </c>
      <c r="L549">
        <v>135.61254902752901</v>
      </c>
      <c r="M549">
        <v>19.599037825510401</v>
      </c>
      <c r="N549">
        <v>0.80996782384231802</v>
      </c>
      <c r="O549">
        <v>0.84092996961344602</v>
      </c>
      <c r="P549">
        <v>12.3095238095237</v>
      </c>
      <c r="Q549">
        <v>-1.3388827299693999E-2</v>
      </c>
    </row>
    <row r="550" spans="1:17" x14ac:dyDescent="0.3">
      <c r="A550" t="s">
        <v>1227</v>
      </c>
      <c r="B550" t="s">
        <v>1228</v>
      </c>
      <c r="C550" t="str">
        <f>IFERROR(VLOOKUP(Table1[[#This Row],[Ticker]],[1]!Table2[[Symbol]:[Industry]],2,FALSE),"-")</f>
        <v>-</v>
      </c>
      <c r="D550" t="s">
        <v>377</v>
      </c>
      <c r="E550">
        <v>9587.7678493300009</v>
      </c>
      <c r="F550">
        <v>240.61</v>
      </c>
      <c r="G550">
        <v>16.4345916352184</v>
      </c>
      <c r="H550">
        <v>-2.6521144224367501</v>
      </c>
      <c r="I550">
        <v>-31.9285792326801</v>
      </c>
      <c r="J550">
        <v>1.98621670694737</v>
      </c>
      <c r="K550">
        <v>238.838362036619</v>
      </c>
      <c r="L550">
        <v>223.62603852491301</v>
      </c>
      <c r="M550">
        <v>46.821497163265299</v>
      </c>
      <c r="N550">
        <v>0.72129376902557696</v>
      </c>
      <c r="O550">
        <v>33.9304268318024</v>
      </c>
      <c r="P550">
        <v>64.632227163872699</v>
      </c>
      <c r="Q550">
        <v>6.0704129059306E-2</v>
      </c>
    </row>
    <row r="551" spans="1:17" hidden="1" x14ac:dyDescent="0.3">
      <c r="A551" t="s">
        <v>1229</v>
      </c>
      <c r="B551" t="s">
        <v>1230</v>
      </c>
      <c r="C551" t="str">
        <f>IFERROR(VLOOKUP(Table1[[#This Row],[Ticker]],[1]!Table2[[Symbol]:[Industry]],2,FALSE),"-")</f>
        <v>-</v>
      </c>
      <c r="D551" t="s">
        <v>298</v>
      </c>
      <c r="E551">
        <v>9560.6399228549999</v>
      </c>
      <c r="F551">
        <v>1617.35</v>
      </c>
      <c r="G551">
        <v>111.980213161055</v>
      </c>
      <c r="H551">
        <v>-19.3361952807027</v>
      </c>
      <c r="I551">
        <v>56.1672648716469</v>
      </c>
      <c r="J551">
        <v>-0.77695264972865696</v>
      </c>
      <c r="K551">
        <v>1634.1670454006701</v>
      </c>
      <c r="M551">
        <v>36.242305024419601</v>
      </c>
      <c r="N551">
        <v>1.14306369930232</v>
      </c>
      <c r="O551">
        <v>28.605434816211702</v>
      </c>
      <c r="P551">
        <v>151.76681195516801</v>
      </c>
    </row>
    <row r="552" spans="1:17" x14ac:dyDescent="0.3">
      <c r="A552" t="s">
        <v>1231</v>
      </c>
      <c r="B552" t="s">
        <v>1232</v>
      </c>
      <c r="C552" t="str">
        <f>IFERROR(VLOOKUP(Table1[[#This Row],[Ticker]],[1]!Table2[[Symbol]:[Industry]],2,FALSE),"-")</f>
        <v>-</v>
      </c>
      <c r="D552" t="s">
        <v>127</v>
      </c>
      <c r="E552">
        <v>9549.5324170000004</v>
      </c>
      <c r="F552">
        <v>271</v>
      </c>
      <c r="G552">
        <v>11.0337269036972</v>
      </c>
      <c r="H552">
        <v>11.791784670335799</v>
      </c>
      <c r="I552">
        <v>-4.4553652814636404</v>
      </c>
      <c r="J552">
        <v>-2.5484419841152501</v>
      </c>
      <c r="K552">
        <v>254.941555768173</v>
      </c>
      <c r="L552">
        <v>229.536896959301</v>
      </c>
      <c r="M552">
        <v>50.508127518138402</v>
      </c>
      <c r="N552">
        <v>0.852293089101265</v>
      </c>
      <c r="O552">
        <v>10.3321033210332</v>
      </c>
      <c r="P552">
        <v>56.511695062084797</v>
      </c>
      <c r="Q552">
        <v>0.122597725870146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Row],[Ticker]],[1]!Table2[[Symbol]:[Industry]],2,FALSE),"-")</f>
        <v>-</v>
      </c>
      <c r="D553" t="s">
        <v>295</v>
      </c>
      <c r="E553">
        <v>9532.1521805800003</v>
      </c>
      <c r="F553">
        <v>808.9</v>
      </c>
      <c r="G553">
        <v>48.913860608279499</v>
      </c>
      <c r="H553">
        <v>5.6444283625057299</v>
      </c>
      <c r="I553">
        <v>-13.573890134062401</v>
      </c>
      <c r="J553">
        <v>2.0029436508895002</v>
      </c>
      <c r="K553">
        <v>774.66727816882496</v>
      </c>
      <c r="L553">
        <v>706.20481674806001</v>
      </c>
      <c r="M553">
        <v>49.886181196229501</v>
      </c>
      <c r="N553">
        <v>0.66480948225398395</v>
      </c>
      <c r="O553">
        <v>13.944863394733501</v>
      </c>
      <c r="P553">
        <v>81.673217293655199</v>
      </c>
      <c r="Q553">
        <v>9.5868567957576006E-2</v>
      </c>
    </row>
    <row r="554" spans="1:17" hidden="1" x14ac:dyDescent="0.3">
      <c r="A554" t="s">
        <v>1235</v>
      </c>
      <c r="B554" t="s">
        <v>1236</v>
      </c>
      <c r="C554" t="str">
        <f>IFERROR(VLOOKUP(Table1[[#This Row],[Ticker]],[1]!Table2[[Symbol]:[Industry]],2,FALSE),"-")</f>
        <v>-</v>
      </c>
      <c r="D554" t="s">
        <v>262</v>
      </c>
      <c r="E554">
        <v>9498.6923920000008</v>
      </c>
      <c r="F554">
        <v>2294</v>
      </c>
      <c r="G554">
        <v>75.496232436561996</v>
      </c>
      <c r="H554">
        <v>16.516505800972901</v>
      </c>
      <c r="I554">
        <v>50.672137662340901</v>
      </c>
      <c r="J554">
        <v>4.3428584157636099</v>
      </c>
      <c r="K554">
        <v>1947.69662675534</v>
      </c>
      <c r="L554">
        <v>1534.54538498083</v>
      </c>
      <c r="M554">
        <v>65.199825472584095</v>
      </c>
      <c r="N554">
        <v>0.63623802618619496</v>
      </c>
      <c r="O554">
        <v>7.5980819529206602</v>
      </c>
      <c r="P554">
        <v>116.660370230449</v>
      </c>
      <c r="Q554">
        <v>0.177301384447202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Row],[Ticker]],[1]!Table2[[Symbol]:[Industry]],2,FALSE),"-")</f>
        <v>-</v>
      </c>
      <c r="D555" t="s">
        <v>133</v>
      </c>
      <c r="E555">
        <v>9442.5549177699995</v>
      </c>
      <c r="F555">
        <v>609.04999999999995</v>
      </c>
      <c r="G555">
        <v>-5.2852616115500801</v>
      </c>
      <c r="H555">
        <v>-2.4796748153747399</v>
      </c>
      <c r="I555">
        <v>-6.6383124889385003</v>
      </c>
      <c r="J555">
        <v>-4.8896445700392999</v>
      </c>
      <c r="K555">
        <v>607.02647013850901</v>
      </c>
      <c r="L555">
        <v>574.34403397726396</v>
      </c>
      <c r="M555">
        <v>49.686326021156702</v>
      </c>
      <c r="N555">
        <v>0.91089697922716795</v>
      </c>
      <c r="O555">
        <v>11.4522617190706</v>
      </c>
      <c r="P555">
        <v>28.2210526315789</v>
      </c>
      <c r="Q555">
        <v>9.4440232165516003E-2</v>
      </c>
    </row>
    <row r="556" spans="1:17" hidden="1" x14ac:dyDescent="0.3">
      <c r="A556" t="s">
        <v>1239</v>
      </c>
      <c r="B556" t="s">
        <v>1240</v>
      </c>
      <c r="C556" t="str">
        <f>IFERROR(VLOOKUP(Table1[[#This Row],[Ticker]],[1]!Table2[[Symbol]:[Industry]],2,FALSE),"-")</f>
        <v>-</v>
      </c>
      <c r="D556" t="s">
        <v>133</v>
      </c>
      <c r="E556">
        <v>9344.9</v>
      </c>
      <c r="F556">
        <v>4672.45</v>
      </c>
      <c r="G556">
        <v>-27.435906623249</v>
      </c>
      <c r="H556">
        <v>-5.6592194475820801</v>
      </c>
      <c r="I556">
        <v>-26.970934881778099</v>
      </c>
      <c r="J556">
        <v>-6.5197356740050001</v>
      </c>
      <c r="K556">
        <v>4705.00346355898</v>
      </c>
      <c r="L556">
        <v>4821.1935751485498</v>
      </c>
      <c r="M556">
        <v>54.431842980880901</v>
      </c>
      <c r="N556">
        <v>0.63473249238799401</v>
      </c>
      <c r="O556">
        <v>49.257883979496803</v>
      </c>
      <c r="P556">
        <v>20.361926841834102</v>
      </c>
      <c r="Q556">
        <v>7.9443261828736997E-2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Row],[Ticker]],[1]!Table2[[Symbol]:[Industry]],2,FALSE),"-")</f>
        <v>-</v>
      </c>
      <c r="D557" t="s">
        <v>46</v>
      </c>
      <c r="E557">
        <v>9319.6442850000003</v>
      </c>
      <c r="F557">
        <v>1391.25</v>
      </c>
      <c r="G557">
        <v>68.246454365864494</v>
      </c>
      <c r="H557">
        <v>8.8724752217876297</v>
      </c>
      <c r="I557">
        <v>42.341856176453703</v>
      </c>
      <c r="J557">
        <v>0.94017376807072395</v>
      </c>
      <c r="K557">
        <v>1307.60836995973</v>
      </c>
      <c r="L557">
        <v>1064.2603763987199</v>
      </c>
      <c r="M557">
        <v>50.4160191113696</v>
      </c>
      <c r="N557">
        <v>0.53157717295052398</v>
      </c>
      <c r="O557">
        <v>10.867924528301799</v>
      </c>
      <c r="P557">
        <v>114.03846153846099</v>
      </c>
      <c r="Q557">
        <v>0.14025079780011601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Row],[Ticker]],[1]!Table2[[Symbol]:[Industry]],2,FALSE),"-")</f>
        <v>-</v>
      </c>
      <c r="D558" t="s">
        <v>62</v>
      </c>
      <c r="E558">
        <v>9317.9529452520001</v>
      </c>
      <c r="F558">
        <v>205.62</v>
      </c>
      <c r="G558">
        <v>49.075691879844697</v>
      </c>
      <c r="H558">
        <v>28.695822647251099</v>
      </c>
      <c r="I558">
        <v>19.916227351142101</v>
      </c>
      <c r="J558">
        <v>1.6988351695658299</v>
      </c>
      <c r="K558">
        <v>179.112790767006</v>
      </c>
      <c r="L558">
        <v>154.096767583359</v>
      </c>
      <c r="M558">
        <v>66.269131598392093</v>
      </c>
      <c r="N558">
        <v>1.2038472865034699</v>
      </c>
      <c r="O558">
        <v>5.2815873942223499</v>
      </c>
      <c r="P558">
        <v>111.000513083632</v>
      </c>
      <c r="Q558">
        <v>8.7370192805173996E-2</v>
      </c>
    </row>
    <row r="559" spans="1:17" hidden="1" x14ac:dyDescent="0.3">
      <c r="A559" t="s">
        <v>1245</v>
      </c>
      <c r="B559" t="s">
        <v>1246</v>
      </c>
      <c r="C559" t="str">
        <f>IFERROR(VLOOKUP(Table1[[#This Row],[Ticker]],[1]!Table2[[Symbol]:[Industry]],2,FALSE),"-")</f>
        <v>-</v>
      </c>
      <c r="D559" t="s">
        <v>118</v>
      </c>
      <c r="E559">
        <v>9264.5490024999999</v>
      </c>
      <c r="F559">
        <v>2887</v>
      </c>
      <c r="G559">
        <v>-10.655989537003499</v>
      </c>
      <c r="H559">
        <v>-6.11264492330724</v>
      </c>
      <c r="I559">
        <v>-7.1316580460823902</v>
      </c>
      <c r="J559">
        <v>1.7213585081513501</v>
      </c>
      <c r="K559">
        <v>2741.0907922900301</v>
      </c>
      <c r="L559">
        <v>2691.2968815858499</v>
      </c>
      <c r="M559">
        <v>67.010912974468297</v>
      </c>
      <c r="N559">
        <v>0.66699739910901901</v>
      </c>
      <c r="O559">
        <v>21.233113959127099</v>
      </c>
      <c r="P559">
        <v>22.903363133248099</v>
      </c>
      <c r="Q559">
        <v>1.3365354139829E-2</v>
      </c>
    </row>
    <row r="560" spans="1:17" hidden="1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303</v>
      </c>
      <c r="E560">
        <v>9260.5492220800006</v>
      </c>
      <c r="F560">
        <v>416.2</v>
      </c>
      <c r="G560">
        <v>-23.081763834803699</v>
      </c>
      <c r="H560">
        <v>-3.9036832811051498</v>
      </c>
      <c r="I560">
        <v>-11.6098791380834</v>
      </c>
      <c r="J560">
        <v>-0.39498652690487301</v>
      </c>
      <c r="K560">
        <v>438.77814422860399</v>
      </c>
      <c r="M560">
        <v>37.866897105866798</v>
      </c>
      <c r="N560">
        <v>1.11636888730493</v>
      </c>
      <c r="O560">
        <v>29.324843825083999</v>
      </c>
      <c r="P560">
        <v>14.027397260273901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295</v>
      </c>
      <c r="E561">
        <v>9181.4208353100003</v>
      </c>
      <c r="F561">
        <v>564.1</v>
      </c>
      <c r="G561">
        <v>15.9226209614616</v>
      </c>
      <c r="H561">
        <v>7.8419180446301002</v>
      </c>
      <c r="I561">
        <v>33.587539106633798</v>
      </c>
      <c r="J561">
        <v>1.18543167108771</v>
      </c>
      <c r="K561">
        <v>502.23315759625501</v>
      </c>
      <c r="L561">
        <v>426.06094424110898</v>
      </c>
      <c r="M561">
        <v>58.725313692450001</v>
      </c>
      <c r="N561">
        <v>0.86251775404735398</v>
      </c>
      <c r="O561">
        <v>5.40684275837617</v>
      </c>
      <c r="P561">
        <v>65.2798124816876</v>
      </c>
      <c r="Q561">
        <v>0.12765951855989699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508</v>
      </c>
      <c r="E562">
        <v>9128.4100015650001</v>
      </c>
      <c r="F562">
        <v>1025.3499999999999</v>
      </c>
      <c r="G562">
        <v>-4.3935322517159596</v>
      </c>
      <c r="H562">
        <v>-4.4848751773348603</v>
      </c>
      <c r="I562">
        <v>-11.700442303989</v>
      </c>
      <c r="J562">
        <v>-2.3338382381075702</v>
      </c>
      <c r="K562">
        <v>1009.49075487538</v>
      </c>
      <c r="L562">
        <v>930.32013698604101</v>
      </c>
      <c r="M562">
        <v>38.948601237344</v>
      </c>
      <c r="N562">
        <v>1.0043796643409399</v>
      </c>
      <c r="O562">
        <v>16.545569805432201</v>
      </c>
      <c r="P562">
        <v>32.0221463979913</v>
      </c>
      <c r="Q562">
        <v>4.0655001590389997E-2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24</v>
      </c>
      <c r="E563">
        <v>9125.0040346919995</v>
      </c>
      <c r="F563">
        <v>80.28</v>
      </c>
      <c r="G563">
        <v>-39.292053679259503</v>
      </c>
      <c r="H563">
        <v>-20.697204910799901</v>
      </c>
      <c r="I563">
        <v>-37.743385009655</v>
      </c>
      <c r="J563">
        <v>-11.935259829946</v>
      </c>
      <c r="K563">
        <v>92.475482757934003</v>
      </c>
      <c r="L563">
        <v>94.322448484829707</v>
      </c>
      <c r="M563">
        <v>9.9345338487944197</v>
      </c>
      <c r="N563">
        <v>1.8421428263424</v>
      </c>
      <c r="O563">
        <v>45.117090184354701</v>
      </c>
      <c r="P563">
        <v>0.212208213706155</v>
      </c>
      <c r="Q563">
        <v>1.93839694009E-3</v>
      </c>
    </row>
    <row r="564" spans="1:17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95</v>
      </c>
      <c r="E564">
        <v>9107.2934353550008</v>
      </c>
      <c r="F564">
        <v>308.45</v>
      </c>
      <c r="G564">
        <v>-67.012205256544206</v>
      </c>
      <c r="H564">
        <v>7.05558151024076</v>
      </c>
      <c r="I564">
        <v>-29.039670481769001</v>
      </c>
      <c r="J564">
        <v>-2.54160140886311</v>
      </c>
      <c r="K564">
        <v>301.40026801227498</v>
      </c>
      <c r="L564">
        <v>350.83431802246298</v>
      </c>
      <c r="M564">
        <v>47.7113326837706</v>
      </c>
      <c r="N564">
        <v>1.36033857941562</v>
      </c>
      <c r="O564">
        <v>81.552925919922203</v>
      </c>
      <c r="P564">
        <v>18.180076628352399</v>
      </c>
      <c r="Q564">
        <v>-9.7459377985116002E-2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986</v>
      </c>
      <c r="E565">
        <v>9100.6830195999992</v>
      </c>
      <c r="F565">
        <v>415.75</v>
      </c>
      <c r="G565">
        <v>12.864084800309501</v>
      </c>
      <c r="H565">
        <v>2.8556258445984102</v>
      </c>
      <c r="I565">
        <v>8.1151097141894795</v>
      </c>
      <c r="J565">
        <v>1.7733173142882701</v>
      </c>
      <c r="K565">
        <v>389.36159321484001</v>
      </c>
      <c r="L565">
        <v>355.04875648112602</v>
      </c>
      <c r="M565">
        <v>55.913480333923701</v>
      </c>
      <c r="N565">
        <v>0.67287497923997597</v>
      </c>
      <c r="O565">
        <v>4.5941070354780598</v>
      </c>
      <c r="P565">
        <v>55.420560747663501</v>
      </c>
      <c r="Q565">
        <v>7.6927200419733999E-2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21</v>
      </c>
      <c r="E566">
        <v>9079.6417531999996</v>
      </c>
      <c r="F566">
        <v>1644.4</v>
      </c>
      <c r="G566">
        <v>165.45189285319799</v>
      </c>
      <c r="H566">
        <v>13.0010844715373</v>
      </c>
      <c r="I566">
        <v>31.050564415262301</v>
      </c>
      <c r="J566">
        <v>-2.5649391984527501</v>
      </c>
      <c r="K566">
        <v>1441.6284590151499</v>
      </c>
      <c r="L566">
        <v>1127.4761855650399</v>
      </c>
      <c r="M566">
        <v>58.507239662838003</v>
      </c>
      <c r="N566">
        <v>1.0677242482248199</v>
      </c>
      <c r="O566">
        <v>6.9022135733398198</v>
      </c>
      <c r="P566">
        <v>239.681883908283</v>
      </c>
      <c r="Q566">
        <v>0.238640137440676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155</v>
      </c>
      <c r="E567">
        <v>9042.9017999999996</v>
      </c>
      <c r="F567">
        <v>482.7</v>
      </c>
      <c r="G567">
        <v>8.5997389553605004</v>
      </c>
      <c r="H567">
        <v>2.4934331201308</v>
      </c>
      <c r="I567">
        <v>-20.809309844363401</v>
      </c>
      <c r="J567">
        <v>-2.03749523684654</v>
      </c>
      <c r="K567">
        <v>473.16897372576199</v>
      </c>
      <c r="L567">
        <v>423.86370148789399</v>
      </c>
      <c r="M567">
        <v>42.755292327630897</v>
      </c>
      <c r="N567">
        <v>0.51256967372636797</v>
      </c>
      <c r="O567">
        <v>13.424487259167099</v>
      </c>
      <c r="P567">
        <v>43.789097408400302</v>
      </c>
      <c r="Q567">
        <v>8.9501899113394998E-2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133</v>
      </c>
      <c r="E568">
        <v>9031.7710504999995</v>
      </c>
      <c r="F568">
        <v>716.75</v>
      </c>
      <c r="G568">
        <v>-7.8888760414023498</v>
      </c>
      <c r="H568">
        <v>3.1648999996706602</v>
      </c>
      <c r="I568">
        <v>-12.275029242493201</v>
      </c>
      <c r="J568">
        <v>-1.0653828055060499</v>
      </c>
      <c r="K568">
        <v>694.62658806017396</v>
      </c>
      <c r="L568">
        <v>651.98816762753802</v>
      </c>
      <c r="M568">
        <v>58.9866172898058</v>
      </c>
      <c r="N568">
        <v>1.2774721525466399</v>
      </c>
      <c r="O568">
        <v>4.6389954656435197</v>
      </c>
      <c r="P568">
        <v>38.368725868725797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121</v>
      </c>
      <c r="E569">
        <v>9027.3578543809999</v>
      </c>
      <c r="F569">
        <v>84.17</v>
      </c>
      <c r="G569">
        <v>-35.4523616202234</v>
      </c>
      <c r="H569">
        <v>-1.9882320484504199</v>
      </c>
      <c r="I569">
        <v>-20.271149374696002</v>
      </c>
      <c r="J569">
        <v>1.5392363078656099</v>
      </c>
      <c r="K569">
        <v>83.185997805091205</v>
      </c>
      <c r="L569">
        <v>85.145980895341907</v>
      </c>
      <c r="M569">
        <v>60.092982104812201</v>
      </c>
      <c r="N569">
        <v>0.54813223903208497</v>
      </c>
      <c r="O569">
        <v>16.431032434359</v>
      </c>
      <c r="P569">
        <v>16.256906077347999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65</v>
      </c>
      <c r="E570">
        <v>9027.1479506600008</v>
      </c>
      <c r="F570">
        <v>16.809999999999999</v>
      </c>
      <c r="G570">
        <v>196.52619669781399</v>
      </c>
      <c r="H570">
        <v>-6.6406012645420098</v>
      </c>
      <c r="I570">
        <v>45.590094644442601</v>
      </c>
      <c r="J570">
        <v>5.1207151871905303</v>
      </c>
      <c r="K570">
        <v>15.9990590559254</v>
      </c>
      <c r="L570">
        <v>11.959242786869099</v>
      </c>
      <c r="M570">
        <v>52.938517991583701</v>
      </c>
      <c r="N570">
        <v>0.58210825976245095</v>
      </c>
      <c r="O570">
        <v>25.5205234979179</v>
      </c>
      <c r="P570">
        <v>261.50537634408499</v>
      </c>
      <c r="Q570">
        <v>7.7675797787985001E-2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303</v>
      </c>
      <c r="E571">
        <v>9019.6851475000003</v>
      </c>
      <c r="F571">
        <v>447.5</v>
      </c>
      <c r="G571">
        <v>5.0684534101741097</v>
      </c>
      <c r="H571">
        <v>-3.9858853463060702</v>
      </c>
      <c r="I571">
        <v>-4.8863442439610196</v>
      </c>
      <c r="J571">
        <v>-3.8183197639315201</v>
      </c>
      <c r="K571">
        <v>442.21027538834801</v>
      </c>
      <c r="L571">
        <v>407.93226252772803</v>
      </c>
      <c r="M571">
        <v>41.4186891068085</v>
      </c>
      <c r="N571">
        <v>1.6906279326109801</v>
      </c>
      <c r="O571">
        <v>12.8491620111731</v>
      </c>
      <c r="P571">
        <v>36.308254645141602</v>
      </c>
      <c r="Q571">
        <v>7.4769344204912006E-2</v>
      </c>
    </row>
    <row r="572" spans="1:17" hidden="1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295</v>
      </c>
      <c r="E572">
        <v>8946.6370406999995</v>
      </c>
      <c r="F572">
        <v>532.29999999999995</v>
      </c>
      <c r="G572">
        <v>140.475841430591</v>
      </c>
      <c r="H572">
        <v>33.987485372963199</v>
      </c>
      <c r="I572">
        <v>76.721636919262394</v>
      </c>
      <c r="J572">
        <v>19.769282498434698</v>
      </c>
      <c r="K572">
        <v>361.23159475942401</v>
      </c>
      <c r="L572">
        <v>278.41458857945298</v>
      </c>
      <c r="M572">
        <v>92.471995849892295</v>
      </c>
      <c r="N572">
        <v>0.457997845117251</v>
      </c>
      <c r="O572">
        <v>1.0520383242532401</v>
      </c>
      <c r="P572">
        <v>201.330314180583</v>
      </c>
      <c r="Q572">
        <v>6.9236915345414998E-2</v>
      </c>
    </row>
    <row r="573" spans="1:17" hidden="1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257</v>
      </c>
      <c r="E573">
        <v>8942.867236</v>
      </c>
      <c r="F573">
        <v>4463.6000000000004</v>
      </c>
      <c r="G573">
        <v>491.612579975823</v>
      </c>
      <c r="H573">
        <v>7.5494268574274397</v>
      </c>
      <c r="I573">
        <v>190.46534845057101</v>
      </c>
      <c r="J573">
        <v>-7.7070804440709404</v>
      </c>
      <c r="K573">
        <v>3579.45206267399</v>
      </c>
      <c r="L573">
        <v>2186.3330231039299</v>
      </c>
      <c r="M573">
        <v>63.390996884298602</v>
      </c>
      <c r="N573">
        <v>0.95937191919745302</v>
      </c>
      <c r="O573">
        <v>6.1699076978223699</v>
      </c>
      <c r="P573">
        <v>631.07853574645799</v>
      </c>
      <c r="Q573">
        <v>0.15427314654087099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46</v>
      </c>
      <c r="E574">
        <v>8917.5002771899999</v>
      </c>
      <c r="F574">
        <v>53.09</v>
      </c>
      <c r="G574">
        <v>145.02100666022901</v>
      </c>
      <c r="H574">
        <v>12.635385097147701</v>
      </c>
      <c r="I574">
        <v>5.0857217654342497</v>
      </c>
      <c r="J574">
        <v>2.0009414874142801</v>
      </c>
      <c r="K574">
        <v>47.463630720415203</v>
      </c>
      <c r="L574">
        <v>37.731805659994997</v>
      </c>
      <c r="M574">
        <v>53.792165127097299</v>
      </c>
      <c r="N574">
        <v>1.5190173004540799</v>
      </c>
      <c r="O574">
        <v>8.3066490864569502</v>
      </c>
      <c r="P574">
        <v>187.293414487739</v>
      </c>
      <c r="Q574">
        <v>0.13919113982086201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24</v>
      </c>
      <c r="E575">
        <v>8913.3210992999993</v>
      </c>
      <c r="F575">
        <v>236.1</v>
      </c>
      <c r="G575">
        <v>-14.126768867505101</v>
      </c>
      <c r="H575">
        <v>1.9271107864957999</v>
      </c>
      <c r="I575">
        <v>-22.4827823084748</v>
      </c>
      <c r="J575">
        <v>0.78280055787904901</v>
      </c>
      <c r="K575">
        <v>226.04956364868099</v>
      </c>
      <c r="L575">
        <v>222.23526309655099</v>
      </c>
      <c r="M575">
        <v>61.028821775709403</v>
      </c>
      <c r="N575">
        <v>1.85088340150556</v>
      </c>
      <c r="O575">
        <v>21.368064379500201</v>
      </c>
      <c r="P575">
        <v>22.96875</v>
      </c>
      <c r="Q575">
        <v>0.131594679459756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130</v>
      </c>
      <c r="E576">
        <v>8893.4608564800001</v>
      </c>
      <c r="F576">
        <v>500.8</v>
      </c>
      <c r="G576">
        <v>-26.382312628530599</v>
      </c>
      <c r="H576">
        <v>-4.9568418131337699</v>
      </c>
      <c r="I576">
        <v>-29.613063340316501</v>
      </c>
      <c r="J576">
        <v>2.7287019375941601</v>
      </c>
      <c r="K576">
        <v>480.04141544512902</v>
      </c>
      <c r="L576">
        <v>491.81200074702798</v>
      </c>
      <c r="M576">
        <v>68.269527337420001</v>
      </c>
      <c r="N576">
        <v>0.55257743413058902</v>
      </c>
      <c r="O576">
        <v>40.814696485623003</v>
      </c>
      <c r="P576">
        <v>29.707329707329698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21</v>
      </c>
      <c r="E577">
        <v>8859.8629263750008</v>
      </c>
      <c r="F577">
        <v>2871.25</v>
      </c>
      <c r="G577">
        <v>14.9771041319399</v>
      </c>
      <c r="H577">
        <v>0.49998935992912502</v>
      </c>
      <c r="I577">
        <v>-14.5679366923167</v>
      </c>
      <c r="J577">
        <v>3.4280163899495601</v>
      </c>
      <c r="K577">
        <v>2723.5006609167699</v>
      </c>
      <c r="L577">
        <v>2589.3072484111999</v>
      </c>
      <c r="M577">
        <v>66.791651018355694</v>
      </c>
      <c r="N577">
        <v>0.96802260540518403</v>
      </c>
      <c r="O577">
        <v>9.5341750108837608</v>
      </c>
      <c r="P577">
        <v>46.193991853360401</v>
      </c>
      <c r="Q577">
        <v>-8.8082876507379997E-3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62</v>
      </c>
      <c r="E578">
        <v>8801.4903178599998</v>
      </c>
      <c r="F578">
        <v>5302.3</v>
      </c>
      <c r="G578">
        <v>-29.881120963769501</v>
      </c>
      <c r="H578">
        <v>0.31755022441191</v>
      </c>
      <c r="I578">
        <v>-12.7339715982075</v>
      </c>
      <c r="J578">
        <v>-2.4904366497802699</v>
      </c>
      <c r="K578">
        <v>5078.3180385311998</v>
      </c>
      <c r="L578">
        <v>4993.1547355532102</v>
      </c>
      <c r="M578">
        <v>64.883451434056596</v>
      </c>
      <c r="N578">
        <v>1.1532491254923001</v>
      </c>
      <c r="O578">
        <v>6.4226844954076601</v>
      </c>
      <c r="P578">
        <v>14.3587365605892</v>
      </c>
      <c r="Q578">
        <v>-7.5054193853119996E-2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201</v>
      </c>
      <c r="E579">
        <v>8786.1778950400003</v>
      </c>
      <c r="F579">
        <v>1994.6</v>
      </c>
      <c r="G579">
        <v>13.6871415895121</v>
      </c>
      <c r="H579">
        <v>2.8816048412736999</v>
      </c>
      <c r="I579">
        <v>1.7347754214556901</v>
      </c>
      <c r="J579">
        <v>7.2753912002741199</v>
      </c>
      <c r="K579">
        <v>1925.1868530085701</v>
      </c>
      <c r="L579">
        <v>1672.93228552972</v>
      </c>
      <c r="M579">
        <v>61.519724442528798</v>
      </c>
      <c r="N579">
        <v>1.40289147588277</v>
      </c>
      <c r="O579">
        <v>10.598616263912501</v>
      </c>
      <c r="P579">
        <v>110.20128569923</v>
      </c>
      <c r="Q579">
        <v>0.123816172361392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46</v>
      </c>
      <c r="E580">
        <v>8780.0634182399899</v>
      </c>
      <c r="F580">
        <v>511.1</v>
      </c>
      <c r="G580">
        <v>147.30522330123699</v>
      </c>
      <c r="H580">
        <v>-7.0362844063063701</v>
      </c>
      <c r="I580">
        <v>46.520556861454502</v>
      </c>
      <c r="J580">
        <v>5.5344118534386998E-2</v>
      </c>
      <c r="K580">
        <v>474.09900378559399</v>
      </c>
      <c r="L580">
        <v>363.75389670964199</v>
      </c>
      <c r="M580">
        <v>52.548673309795802</v>
      </c>
      <c r="N580">
        <v>0.81660528883564298</v>
      </c>
      <c r="O580">
        <v>15.4275092936803</v>
      </c>
      <c r="P580">
        <v>191.807022552098</v>
      </c>
      <c r="Q580">
        <v>0.203982631541446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223</v>
      </c>
      <c r="E581">
        <v>8770.7814252000007</v>
      </c>
      <c r="F581">
        <v>656.85</v>
      </c>
      <c r="G581">
        <v>-20.172092236420099</v>
      </c>
      <c r="H581">
        <v>8.90159702310204</v>
      </c>
      <c r="I581">
        <v>-17.2338359418602</v>
      </c>
      <c r="J581">
        <v>9.4566357482209096</v>
      </c>
      <c r="K581">
        <v>602.40104324066203</v>
      </c>
      <c r="L581">
        <v>604.13061105718396</v>
      </c>
      <c r="M581">
        <v>70.957227517947103</v>
      </c>
      <c r="N581">
        <v>2.0262034041954999</v>
      </c>
      <c r="O581">
        <v>4.8184517013016599</v>
      </c>
      <c r="P581">
        <v>19.0808556925308</v>
      </c>
      <c r="Q581">
        <v>2.4923097840652001E-2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257</v>
      </c>
      <c r="E582">
        <v>8758.2869085999992</v>
      </c>
      <c r="F582">
        <v>1377.5</v>
      </c>
      <c r="G582">
        <v>91.526653775200501</v>
      </c>
      <c r="H582">
        <v>-3.00279140491216</v>
      </c>
      <c r="I582">
        <v>90.080669349215597</v>
      </c>
      <c r="J582">
        <v>2.9707595520389298</v>
      </c>
      <c r="K582">
        <v>1266.50377439199</v>
      </c>
      <c r="L582">
        <v>949.08375906413505</v>
      </c>
      <c r="M582">
        <v>56.080717141243298</v>
      </c>
      <c r="N582">
        <v>0.50771533034332705</v>
      </c>
      <c r="O582">
        <v>5.6079854809437402</v>
      </c>
      <c r="P582">
        <v>154.59754181683701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292</v>
      </c>
      <c r="E583">
        <v>8744.2125240299993</v>
      </c>
      <c r="F583">
        <v>1333.65</v>
      </c>
      <c r="G583">
        <v>-1.13436913145883</v>
      </c>
      <c r="H583">
        <v>0.56507982656108902</v>
      </c>
      <c r="I583">
        <v>10.0071372252757</v>
      </c>
      <c r="J583">
        <v>1.70234476434973</v>
      </c>
      <c r="K583">
        <v>1278.04605747457</v>
      </c>
      <c r="L583">
        <v>1186.50863451278</v>
      </c>
      <c r="M583">
        <v>60.077058135463901</v>
      </c>
      <c r="N583">
        <v>1.0321850700506601</v>
      </c>
      <c r="O583">
        <v>24.016796010947299</v>
      </c>
      <c r="P583">
        <v>36.518579179035697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548</v>
      </c>
      <c r="E584">
        <v>8740.6444710399992</v>
      </c>
      <c r="F584">
        <v>795.8</v>
      </c>
      <c r="G584">
        <v>-43.8299271741461</v>
      </c>
      <c r="H584">
        <v>-1.3538857171790999</v>
      </c>
      <c r="I584">
        <v>-30.240697403331598</v>
      </c>
      <c r="J584">
        <v>-3.1125867738358002</v>
      </c>
      <c r="K584">
        <v>784.87640752244795</v>
      </c>
      <c r="L584">
        <v>854.17338618113604</v>
      </c>
      <c r="M584">
        <v>70.885207191110695</v>
      </c>
      <c r="N584">
        <v>2.2220265751127299</v>
      </c>
      <c r="O584">
        <v>39.017341040462398</v>
      </c>
      <c r="P584">
        <v>10.4664075513603</v>
      </c>
      <c r="Q584">
        <v>-2.7020623236783E-2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24</v>
      </c>
      <c r="E585">
        <v>8723.5288639979899</v>
      </c>
      <c r="F585">
        <v>45.11</v>
      </c>
      <c r="G585">
        <v>-35.887042127811199</v>
      </c>
      <c r="H585">
        <v>-5.5359701452590802</v>
      </c>
      <c r="I585">
        <v>-33.697912485003499</v>
      </c>
      <c r="J585">
        <v>-1.4441287960549001</v>
      </c>
      <c r="K585">
        <v>46.6746353137653</v>
      </c>
      <c r="L585">
        <v>49.025638324056899</v>
      </c>
      <c r="M585">
        <v>57.0871061188613</v>
      </c>
      <c r="N585">
        <v>1.01755028502084</v>
      </c>
      <c r="O585">
        <v>39.658612281090598</v>
      </c>
      <c r="P585">
        <v>12.775</v>
      </c>
      <c r="Q585">
        <v>3.8002740895528998E-2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1301</v>
      </c>
      <c r="E586">
        <v>8715.7689050000008</v>
      </c>
      <c r="F586">
        <v>709</v>
      </c>
      <c r="G586">
        <v>8.4333243651898293</v>
      </c>
      <c r="H586">
        <v>14.3954798538901</v>
      </c>
      <c r="I586">
        <v>20.189301523278601</v>
      </c>
      <c r="J586">
        <v>1.42771513100394</v>
      </c>
      <c r="K586">
        <v>611.79773996728704</v>
      </c>
      <c r="L586">
        <v>541.641937502102</v>
      </c>
      <c r="M586">
        <v>61.956465804028198</v>
      </c>
      <c r="N586">
        <v>1.5749796102177001</v>
      </c>
      <c r="O586">
        <v>8.3779971791255292</v>
      </c>
      <c r="P586">
        <v>74.222877503378797</v>
      </c>
      <c r="Q586">
        <v>0.15274347138361999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413</v>
      </c>
      <c r="E587">
        <v>8700.5714323600005</v>
      </c>
      <c r="F587">
        <v>649.29999999999995</v>
      </c>
      <c r="G587">
        <v>4.82738132878616</v>
      </c>
      <c r="H587">
        <v>-6.0533381857033399</v>
      </c>
      <c r="I587">
        <v>-51.041255220971699</v>
      </c>
      <c r="J587">
        <v>-0.49313255668714201</v>
      </c>
      <c r="K587">
        <v>685.30825139262697</v>
      </c>
      <c r="L587">
        <v>746.25367907071598</v>
      </c>
      <c r="M587">
        <v>49.8361093200282</v>
      </c>
      <c r="N587">
        <v>1.0671127930954201</v>
      </c>
      <c r="O587">
        <v>68.951178191898904</v>
      </c>
      <c r="P587">
        <v>38.134241038187398</v>
      </c>
      <c r="Q587">
        <v>0.14925580141181999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413</v>
      </c>
      <c r="E588">
        <v>8696.8171178699995</v>
      </c>
      <c r="F588">
        <v>550.04999999999995</v>
      </c>
      <c r="G588">
        <v>-4.2101759738446196</v>
      </c>
      <c r="H588">
        <v>-1.68564081146126</v>
      </c>
      <c r="I588">
        <v>-0.78473039249193</v>
      </c>
      <c r="J588">
        <v>2.0570137080067799</v>
      </c>
      <c r="K588">
        <v>526.86665101446602</v>
      </c>
      <c r="L588">
        <v>492.77659125170698</v>
      </c>
      <c r="M588">
        <v>66.178936489887207</v>
      </c>
      <c r="N588">
        <v>0.93604724811880502</v>
      </c>
      <c r="O588">
        <v>15.2440687210253</v>
      </c>
      <c r="P588">
        <v>36.556603773584897</v>
      </c>
      <c r="Q588">
        <v>-9.6635120152659994E-3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133</v>
      </c>
      <c r="E589">
        <v>8667.6014122300003</v>
      </c>
      <c r="F589">
        <v>591.70000000000005</v>
      </c>
      <c r="G589">
        <v>34.198078399683702</v>
      </c>
      <c r="H589">
        <v>2.32574567034965</v>
      </c>
      <c r="I589">
        <v>10.4485999082105</v>
      </c>
      <c r="J589">
        <v>0.14295037283753501</v>
      </c>
      <c r="K589">
        <v>553.48080645825996</v>
      </c>
      <c r="L589">
        <v>478.20758320618</v>
      </c>
      <c r="M589">
        <v>49.203212670498402</v>
      </c>
      <c r="N589">
        <v>0.62510272593011196</v>
      </c>
      <c r="O589">
        <v>18.134189623119799</v>
      </c>
      <c r="P589">
        <v>68.455516014234902</v>
      </c>
      <c r="Q589">
        <v>2.3828972210396E-2</v>
      </c>
    </row>
    <row r="590" spans="1:17" hidden="1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62</v>
      </c>
      <c r="E590">
        <v>8657.6593617500002</v>
      </c>
      <c r="F590">
        <v>499.1</v>
      </c>
      <c r="G590">
        <v>-6.0125067371155296</v>
      </c>
      <c r="H590">
        <v>12.7549109043659</v>
      </c>
      <c r="I590">
        <v>28.3754184767933</v>
      </c>
      <c r="J590">
        <v>5.32375331612407</v>
      </c>
      <c r="K590">
        <v>416.86004135719799</v>
      </c>
      <c r="M590">
        <v>88.791783645831401</v>
      </c>
      <c r="N590">
        <v>2.29244164247786</v>
      </c>
      <c r="O590">
        <v>3.18573432177919</v>
      </c>
      <c r="P590">
        <v>56.212832550860703</v>
      </c>
    </row>
    <row r="591" spans="1:17" hidden="1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728</v>
      </c>
      <c r="E591">
        <v>8642.3479203879997</v>
      </c>
      <c r="F591">
        <v>529.29999999999995</v>
      </c>
      <c r="G591">
        <v>-12.8513957360031</v>
      </c>
      <c r="H591">
        <v>-5.1374865559949896</v>
      </c>
      <c r="I591">
        <v>-2.6445428549923</v>
      </c>
      <c r="J591">
        <v>-1.0196399765620401</v>
      </c>
      <c r="K591">
        <v>523.35175074609901</v>
      </c>
      <c r="L591">
        <v>491.84326293540198</v>
      </c>
      <c r="M591">
        <v>73.886051750125603</v>
      </c>
      <c r="N591">
        <v>1.1564063670728999</v>
      </c>
      <c r="O591">
        <v>4.3642546759871497</v>
      </c>
      <c r="P591">
        <v>23.3425768415165</v>
      </c>
      <c r="Q591">
        <v>-1.0545973830429E-2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21</v>
      </c>
      <c r="E592">
        <v>8580.5011318239995</v>
      </c>
      <c r="F592">
        <v>30.98</v>
      </c>
      <c r="G592">
        <v>79.104142008317694</v>
      </c>
      <c r="H592">
        <v>-1.5662538105411601</v>
      </c>
      <c r="I592">
        <v>-33.313477417024103</v>
      </c>
      <c r="J592">
        <v>6.8153525032777296</v>
      </c>
      <c r="K592">
        <v>30.7825159415782</v>
      </c>
      <c r="L592">
        <v>28.783497821341602</v>
      </c>
      <c r="M592">
        <v>59.874422934587997</v>
      </c>
      <c r="N592">
        <v>1.15161669819034</v>
      </c>
      <c r="O592">
        <v>37.1852808263395</v>
      </c>
      <c r="P592">
        <v>126.131386861313</v>
      </c>
      <c r="Q592">
        <v>2.5098830431237999E-2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231</v>
      </c>
      <c r="E593">
        <v>8577.8512085000002</v>
      </c>
      <c r="F593">
        <v>2222.5</v>
      </c>
      <c r="G593">
        <v>-3.8307456077509401</v>
      </c>
      <c r="H593">
        <v>-1.3982265368731699</v>
      </c>
      <c r="I593">
        <v>9.0993038989468698</v>
      </c>
      <c r="J593">
        <v>2.9592832385245398</v>
      </c>
      <c r="K593">
        <v>2177.3496241159301</v>
      </c>
      <c r="L593">
        <v>1987.9035213857001</v>
      </c>
      <c r="M593">
        <v>68.339804797803396</v>
      </c>
      <c r="N593">
        <v>0.72776114011550397</v>
      </c>
      <c r="O593">
        <v>23.4195725534308</v>
      </c>
      <c r="P593">
        <v>52.028182502223103</v>
      </c>
      <c r="Q593">
        <v>-2.9045089225636998E-2</v>
      </c>
    </row>
    <row r="594" spans="1:17" hidden="1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986</v>
      </c>
      <c r="E594">
        <v>8566.4783203999996</v>
      </c>
      <c r="F594">
        <v>908.05</v>
      </c>
      <c r="G594">
        <v>1183.19637735385</v>
      </c>
      <c r="H594">
        <v>13.142606713312199</v>
      </c>
      <c r="I594">
        <v>175.304850625303</v>
      </c>
      <c r="J594">
        <v>15.5367619335419</v>
      </c>
      <c r="K594">
        <v>736.21728999962102</v>
      </c>
      <c r="L594">
        <v>500.87206143380502</v>
      </c>
      <c r="M594">
        <v>85.329996539041005</v>
      </c>
      <c r="N594">
        <v>0.76072122409429899</v>
      </c>
      <c r="O594">
        <v>0.29183415010187702</v>
      </c>
      <c r="P594">
        <v>1265.4887218045101</v>
      </c>
      <c r="Q594">
        <v>0.25533427096636901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75</v>
      </c>
      <c r="E595">
        <v>8550.8409020519994</v>
      </c>
      <c r="F595">
        <v>211.56</v>
      </c>
      <c r="G595">
        <v>20.3779673194041</v>
      </c>
      <c r="H595">
        <v>-4.1540085980416404</v>
      </c>
      <c r="I595">
        <v>-1.7123732072242901</v>
      </c>
      <c r="J595">
        <v>-3.8818907830085601</v>
      </c>
      <c r="K595">
        <v>212.678968222744</v>
      </c>
      <c r="L595">
        <v>197.79959216200001</v>
      </c>
      <c r="M595">
        <v>55.589676870837103</v>
      </c>
      <c r="N595">
        <v>0.59494983484734998</v>
      </c>
      <c r="O595">
        <v>21.005861221402899</v>
      </c>
      <c r="P595">
        <v>47.6858638743455</v>
      </c>
      <c r="Q595">
        <v>5.4644866229421003E-2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133</v>
      </c>
      <c r="E596">
        <v>8522.5781686110004</v>
      </c>
      <c r="F596">
        <v>134.03</v>
      </c>
      <c r="G596">
        <v>68.9211995052258</v>
      </c>
      <c r="H596">
        <v>-9.9128383243730607</v>
      </c>
      <c r="I596">
        <v>19.839737722077999</v>
      </c>
      <c r="J596">
        <v>-1.0006775732240301</v>
      </c>
      <c r="K596">
        <v>137.28342261049201</v>
      </c>
      <c r="L596">
        <v>117.140058692976</v>
      </c>
      <c r="M596">
        <v>39.065699321642498</v>
      </c>
      <c r="N596">
        <v>0.39402728048318802</v>
      </c>
      <c r="O596">
        <v>22.6292621054987</v>
      </c>
      <c r="P596">
        <v>115.13643659711001</v>
      </c>
      <c r="Q596">
        <v>-7.8178947837829992E-3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925</v>
      </c>
      <c r="E597">
        <v>8491.88151551999</v>
      </c>
      <c r="F597">
        <v>894.4</v>
      </c>
      <c r="G597">
        <v>115.281049273191</v>
      </c>
      <c r="H597">
        <v>-10.116495670887501</v>
      </c>
      <c r="I597">
        <v>33.721021206679801</v>
      </c>
      <c r="J597">
        <v>-2.70128329305262</v>
      </c>
      <c r="K597">
        <v>877.45564769983605</v>
      </c>
      <c r="L597">
        <v>695.036194524341</v>
      </c>
      <c r="M597">
        <v>39.245153499803997</v>
      </c>
      <c r="N597">
        <v>0.50994871735885805</v>
      </c>
      <c r="O597">
        <v>18.403398926654699</v>
      </c>
      <c r="P597">
        <v>161.86502708241801</v>
      </c>
      <c r="Q597">
        <v>0.15978497886771101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191</v>
      </c>
      <c r="E598">
        <v>8484.9875241360005</v>
      </c>
      <c r="F598">
        <v>214.44</v>
      </c>
      <c r="G598">
        <v>-10.0727402738103</v>
      </c>
      <c r="H598">
        <v>4.6968884020327897</v>
      </c>
      <c r="I598">
        <v>-19.7947468813746</v>
      </c>
      <c r="J598">
        <v>11.3207215369167</v>
      </c>
      <c r="K598">
        <v>193.17632061382</v>
      </c>
      <c r="L598">
        <v>194.55233168220499</v>
      </c>
      <c r="M598">
        <v>77.303793855755899</v>
      </c>
      <c r="N598">
        <v>1.1480779333172</v>
      </c>
      <c r="O598">
        <v>43.629919791083701</v>
      </c>
      <c r="P598">
        <v>48.452751817237797</v>
      </c>
      <c r="Q598">
        <v>9.2335377339520006E-2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391</v>
      </c>
      <c r="E599">
        <v>8460.0755528000009</v>
      </c>
      <c r="F599">
        <v>192.16</v>
      </c>
      <c r="G599">
        <v>-31.141044021665198</v>
      </c>
      <c r="H599">
        <v>3.05601713126938</v>
      </c>
      <c r="I599">
        <v>-15.9893100566904</v>
      </c>
      <c r="J599">
        <v>1.87861069900107</v>
      </c>
      <c r="K599">
        <v>184.20882540359301</v>
      </c>
      <c r="L599">
        <v>191.178414222062</v>
      </c>
      <c r="M599">
        <v>52.565025356311097</v>
      </c>
      <c r="N599">
        <v>1.19172222163928</v>
      </c>
      <c r="O599">
        <v>34.263114071606999</v>
      </c>
      <c r="P599">
        <v>32.524137931034403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354</v>
      </c>
      <c r="E600">
        <v>8451.77605485399</v>
      </c>
      <c r="F600">
        <v>219.67</v>
      </c>
      <c r="G600">
        <v>65.444192525258899</v>
      </c>
      <c r="H600">
        <v>-8.4212667712840794</v>
      </c>
      <c r="I600">
        <v>-14.804650403737901</v>
      </c>
      <c r="J600">
        <v>-1.0891801184494501</v>
      </c>
      <c r="K600">
        <v>222.57757165222901</v>
      </c>
      <c r="L600">
        <v>199.54881801890301</v>
      </c>
      <c r="M600">
        <v>43.084359280639198</v>
      </c>
      <c r="N600">
        <v>0.89761113872538201</v>
      </c>
      <c r="O600">
        <v>19.269813811626499</v>
      </c>
      <c r="P600">
        <v>103.304025913928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685</v>
      </c>
      <c r="E601">
        <v>8434.6005984750009</v>
      </c>
      <c r="F601">
        <v>262.05</v>
      </c>
      <c r="G601">
        <v>121.645591521</v>
      </c>
      <c r="H601">
        <v>2.1796677559854301</v>
      </c>
      <c r="I601">
        <v>5.01804043480585</v>
      </c>
      <c r="J601">
        <v>0.73811516796471599</v>
      </c>
      <c r="K601">
        <v>242.16708695486699</v>
      </c>
      <c r="L601">
        <v>187.96130130060001</v>
      </c>
      <c r="M601">
        <v>41.1392052201005</v>
      </c>
      <c r="N601">
        <v>0.94267749392001898</v>
      </c>
      <c r="O601">
        <v>13.1425300515168</v>
      </c>
      <c r="P601">
        <v>162.838515546639</v>
      </c>
      <c r="Q601">
        <v>0.17791603982322601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354</v>
      </c>
      <c r="E602">
        <v>8411.3748599999999</v>
      </c>
      <c r="F602">
        <v>1219.8</v>
      </c>
      <c r="G602">
        <v>13.60905429586</v>
      </c>
      <c r="H602">
        <v>-2.4775004230072799</v>
      </c>
      <c r="I602">
        <v>14.5707794134245</v>
      </c>
      <c r="J602">
        <v>2.6970762135734598</v>
      </c>
      <c r="K602">
        <v>1126.8297799832601</v>
      </c>
      <c r="L602">
        <v>1007.2891550171501</v>
      </c>
      <c r="M602">
        <v>65.5394720790067</v>
      </c>
      <c r="N602">
        <v>0.38487400486081103</v>
      </c>
      <c r="O602">
        <v>5.7550418101328198</v>
      </c>
      <c r="P602">
        <v>48.756097560975597</v>
      </c>
      <c r="Q602">
        <v>-1.75132432268E-2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270</v>
      </c>
      <c r="E603">
        <v>8389.9059792449898</v>
      </c>
      <c r="F603">
        <v>299.95</v>
      </c>
      <c r="G603">
        <v>-32.389463766288998</v>
      </c>
      <c r="H603">
        <v>-7.1034417829233902</v>
      </c>
      <c r="I603">
        <v>-20.917579069568699</v>
      </c>
      <c r="J603">
        <v>-1.9221501060957</v>
      </c>
      <c r="M603">
        <v>33.114263652200101</v>
      </c>
      <c r="O603">
        <v>15.802633772295399</v>
      </c>
      <c r="P603">
        <v>6.3463924836021803</v>
      </c>
    </row>
    <row r="604" spans="1:17" hidden="1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728</v>
      </c>
      <c r="E604">
        <v>8375.5088797930002</v>
      </c>
      <c r="F604">
        <v>263.14999999999998</v>
      </c>
      <c r="G604">
        <v>1.34789271986079</v>
      </c>
      <c r="H604">
        <v>0.35077948162719902</v>
      </c>
      <c r="I604">
        <v>0.71527516691178405</v>
      </c>
      <c r="J604">
        <v>0.413167299390928</v>
      </c>
      <c r="K604">
        <v>251.54811880365099</v>
      </c>
      <c r="L604">
        <v>232.53761313473299</v>
      </c>
      <c r="M604">
        <v>59.785019392106697</v>
      </c>
      <c r="N604">
        <v>1.3805102244215599</v>
      </c>
      <c r="O604">
        <v>0.63461903857115998</v>
      </c>
      <c r="P604">
        <v>33.6465210766886</v>
      </c>
      <c r="Q604">
        <v>1.1816369177710001E-3</v>
      </c>
    </row>
    <row r="605" spans="1:17" hidden="1" x14ac:dyDescent="0.3">
      <c r="A605" t="s">
        <v>1338</v>
      </c>
      <c r="B605" t="s">
        <v>1339</v>
      </c>
      <c r="C605" t="str">
        <f>IFERROR(VLOOKUP(Table1[[#This Row],[Ticker]],[1]!Table2[[Symbol]:[Industry]],2,FALSE),"-")</f>
        <v>-</v>
      </c>
      <c r="D605" t="s">
        <v>1340</v>
      </c>
      <c r="E605">
        <v>8369.7008711939998</v>
      </c>
      <c r="F605">
        <v>1230.3900000000001</v>
      </c>
      <c r="K605">
        <v>1221.0284065276701</v>
      </c>
      <c r="L605">
        <v>1201.49851616978</v>
      </c>
      <c r="M605">
        <v>68.273684852772604</v>
      </c>
      <c r="N605">
        <v>1</v>
      </c>
      <c r="Q605">
        <v>-6.1080809493942997E-2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692</v>
      </c>
      <c r="E606">
        <v>8365.0877467199898</v>
      </c>
      <c r="F606">
        <v>493.8</v>
      </c>
      <c r="G606">
        <v>18.663326352611701</v>
      </c>
      <c r="H606">
        <v>-11.6527400968163</v>
      </c>
      <c r="I606">
        <v>-0.42058535562411498</v>
      </c>
      <c r="J606">
        <v>-3.4584611642010801</v>
      </c>
      <c r="K606">
        <v>501.08566596787699</v>
      </c>
      <c r="L606">
        <v>423.27323132004699</v>
      </c>
      <c r="M606">
        <v>28.6804332044508</v>
      </c>
      <c r="N606">
        <v>0.43928529736001298</v>
      </c>
      <c r="O606">
        <v>29.353989469420799</v>
      </c>
      <c r="P606">
        <v>54.747727984957599</v>
      </c>
      <c r="Q606">
        <v>5.7187745380107999E-2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89</v>
      </c>
      <c r="E607">
        <v>8306.6529172899991</v>
      </c>
      <c r="F607">
        <v>755.3</v>
      </c>
      <c r="G607">
        <v>-33.473090875565603</v>
      </c>
      <c r="H607">
        <v>-1.0907361549088399</v>
      </c>
      <c r="I607">
        <v>-14.2209119006175</v>
      </c>
      <c r="J607">
        <v>-2.0123208994400401</v>
      </c>
      <c r="K607">
        <v>768.04382311145798</v>
      </c>
      <c r="L607">
        <v>737.616631762319</v>
      </c>
      <c r="M607">
        <v>39.484082283406899</v>
      </c>
      <c r="N607">
        <v>0.80380687204735302</v>
      </c>
      <c r="O607">
        <v>21.805904938434999</v>
      </c>
      <c r="P607">
        <v>22.613636363636299</v>
      </c>
      <c r="Q607">
        <v>0.121915907329378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231</v>
      </c>
      <c r="E608">
        <v>8262.37924973999</v>
      </c>
      <c r="F608">
        <v>1567.9</v>
      </c>
      <c r="G608">
        <v>6602.4415152847996</v>
      </c>
      <c r="H608">
        <v>9.5389034298305102</v>
      </c>
      <c r="I608">
        <v>507.40557818686</v>
      </c>
      <c r="J608">
        <v>15.2987458979281</v>
      </c>
      <c r="K608">
        <v>1173.42185684174</v>
      </c>
      <c r="L608">
        <v>574.72918607431905</v>
      </c>
      <c r="M608">
        <v>89.224751524731602</v>
      </c>
      <c r="N608">
        <v>1.1720609981282</v>
      </c>
      <c r="O608">
        <v>7.9724472223996395E-2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1349</v>
      </c>
      <c r="E609">
        <v>8253.2916998799992</v>
      </c>
      <c r="F609">
        <v>1327.1</v>
      </c>
      <c r="G609">
        <v>118.58463022287999</v>
      </c>
      <c r="H609">
        <v>-6.5062284695450501E-2</v>
      </c>
      <c r="I609">
        <v>81.205273750627697</v>
      </c>
      <c r="J609">
        <v>-0.205341734611068</v>
      </c>
      <c r="K609">
        <v>1191.0476708487599</v>
      </c>
      <c r="L609">
        <v>877.63402845235203</v>
      </c>
      <c r="M609">
        <v>57.586963246079797</v>
      </c>
      <c r="N609">
        <v>0.91684108785323004</v>
      </c>
      <c r="O609">
        <v>5.8699419787506502</v>
      </c>
      <c r="P609">
        <v>204.765185440349</v>
      </c>
      <c r="Q609">
        <v>0.13845580744272601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75</v>
      </c>
      <c r="E610">
        <v>8241.9606409200005</v>
      </c>
      <c r="F610">
        <v>163.74</v>
      </c>
      <c r="G610">
        <v>7.2634019704178101</v>
      </c>
      <c r="H610">
        <v>-8.7885224373370097</v>
      </c>
      <c r="I610">
        <v>-19.5447535839916</v>
      </c>
      <c r="J610">
        <v>1.6820713347454701</v>
      </c>
      <c r="K610">
        <v>163.82846959816899</v>
      </c>
      <c r="L610">
        <v>160.02753028373601</v>
      </c>
      <c r="M610">
        <v>50.386470951087503</v>
      </c>
      <c r="N610">
        <v>0.52329934054313398</v>
      </c>
      <c r="O610">
        <v>21.534139489434398</v>
      </c>
      <c r="P610">
        <v>36.450000000000003</v>
      </c>
      <c r="Q610">
        <v>-2.1675042356706999E-2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521</v>
      </c>
      <c r="E611">
        <v>8221.0466070700004</v>
      </c>
      <c r="F611">
        <v>248.9</v>
      </c>
      <c r="G611">
        <v>14.077333679644299</v>
      </c>
      <c r="H611">
        <v>2.13562243501682</v>
      </c>
      <c r="I611">
        <v>-10.515257118803801</v>
      </c>
      <c r="J611">
        <v>1.5776458636161801</v>
      </c>
      <c r="K611">
        <v>237.91008301631001</v>
      </c>
      <c r="L611">
        <v>223.378797218507</v>
      </c>
      <c r="M611">
        <v>50.623791407680201</v>
      </c>
      <c r="N611">
        <v>0.954156817663667</v>
      </c>
      <c r="O611">
        <v>12.7360385697067</v>
      </c>
      <c r="P611">
        <v>45.896834701055099</v>
      </c>
      <c r="Q611">
        <v>3.1787221516527998E-2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257</v>
      </c>
      <c r="E612">
        <v>8194.5668565600008</v>
      </c>
      <c r="F612">
        <v>3568.8</v>
      </c>
      <c r="G612">
        <v>82.859644106717596</v>
      </c>
      <c r="H612">
        <v>24.542753201594302</v>
      </c>
      <c r="I612">
        <v>37.466861795619003</v>
      </c>
      <c r="J612">
        <v>32.612840083570703</v>
      </c>
      <c r="K612">
        <v>2847.6448970490401</v>
      </c>
      <c r="L612">
        <v>2365.6986501546498</v>
      </c>
      <c r="M612">
        <v>73.327648161858406</v>
      </c>
      <c r="N612">
        <v>1.53674642566401</v>
      </c>
      <c r="O612">
        <v>8.2997085855189301</v>
      </c>
      <c r="P612">
        <v>132.87438825448601</v>
      </c>
      <c r="Q612">
        <v>0.15714772756668099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62</v>
      </c>
      <c r="E613">
        <v>8179.5786201600004</v>
      </c>
      <c r="F613">
        <v>502.4</v>
      </c>
      <c r="G613">
        <v>17.915762358183301</v>
      </c>
      <c r="H613">
        <v>5.2942840256064203</v>
      </c>
      <c r="I613">
        <v>5.74535068552309</v>
      </c>
      <c r="J613">
        <v>-1.30766630946094</v>
      </c>
      <c r="K613">
        <v>482.17320237284599</v>
      </c>
      <c r="L613">
        <v>436.10943321099001</v>
      </c>
      <c r="M613">
        <v>49.467570589326698</v>
      </c>
      <c r="N613">
        <v>1.3581954059447301</v>
      </c>
      <c r="O613">
        <v>8.9171974522293205</v>
      </c>
      <c r="P613">
        <v>49.412639405204402</v>
      </c>
      <c r="Q613">
        <v>2.2791403842750001E-3</v>
      </c>
    </row>
    <row r="614" spans="1:17" hidden="1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133</v>
      </c>
      <c r="E614">
        <v>8171.6130367199903</v>
      </c>
      <c r="F614">
        <v>554.35</v>
      </c>
      <c r="G614">
        <v>69.105755895020494</v>
      </c>
      <c r="H614">
        <v>12.406974336504501</v>
      </c>
      <c r="I614">
        <v>77.983164726750601</v>
      </c>
      <c r="J614">
        <v>0.172624323479519</v>
      </c>
      <c r="K614">
        <v>471.09739665085402</v>
      </c>
      <c r="M614">
        <v>61.139019648053498</v>
      </c>
      <c r="N614">
        <v>0.53327690286033103</v>
      </c>
      <c r="O614">
        <v>4.7713538378280704</v>
      </c>
      <c r="P614">
        <v>128.36251287332601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1170</v>
      </c>
      <c r="E615">
        <v>8149.9030204500004</v>
      </c>
      <c r="F615">
        <v>637.54999999999995</v>
      </c>
      <c r="G615">
        <v>93.253515272958893</v>
      </c>
      <c r="H615">
        <v>48.577206604645497</v>
      </c>
      <c r="I615">
        <v>33.793615647515701</v>
      </c>
      <c r="J615">
        <v>0.86624730238158498</v>
      </c>
      <c r="K615">
        <v>512.08201962395196</v>
      </c>
      <c r="L615">
        <v>429.139402184164</v>
      </c>
      <c r="M615">
        <v>75.127134222465202</v>
      </c>
      <c r="N615">
        <v>1.33232556465539</v>
      </c>
      <c r="O615">
        <v>2.2664889028311599</v>
      </c>
      <c r="P615">
        <v>127.57451365339899</v>
      </c>
      <c r="Q615">
        <v>0.18079392016260001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144</v>
      </c>
      <c r="E616">
        <v>8147.9662073</v>
      </c>
      <c r="F616">
        <v>682.1</v>
      </c>
      <c r="G616">
        <v>-54.890089796687697</v>
      </c>
      <c r="H616">
        <v>-4.4543627500673599</v>
      </c>
      <c r="I616">
        <v>-17.056606538122999</v>
      </c>
      <c r="J616">
        <v>-2.1308724349810899</v>
      </c>
      <c r="K616">
        <v>684.00349611004901</v>
      </c>
      <c r="L616">
        <v>712.22013715370394</v>
      </c>
      <c r="M616">
        <v>57.970468298319403</v>
      </c>
      <c r="N616">
        <v>0.56975389442900204</v>
      </c>
      <c r="O616">
        <v>42.053951033572702</v>
      </c>
      <c r="P616">
        <v>13.9492148346141</v>
      </c>
      <c r="Q616">
        <v>-0.104796638264455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292</v>
      </c>
      <c r="E617">
        <v>8142.0509018000002</v>
      </c>
      <c r="F617">
        <v>793.4</v>
      </c>
      <c r="G617">
        <v>50.039497122879403</v>
      </c>
      <c r="H617">
        <v>1.74120960192177</v>
      </c>
      <c r="I617">
        <v>5.1782205964591803</v>
      </c>
      <c r="J617">
        <v>-1.26012028938962</v>
      </c>
      <c r="K617">
        <v>772.55904328631698</v>
      </c>
      <c r="L617">
        <v>678.73430468150195</v>
      </c>
      <c r="M617">
        <v>58.5313190122069</v>
      </c>
      <c r="N617">
        <v>0.20014377255801699</v>
      </c>
      <c r="O617">
        <v>10.915049155533101</v>
      </c>
      <c r="P617">
        <v>81.452258433390497</v>
      </c>
      <c r="Q617">
        <v>8.6567919437709993E-3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124</v>
      </c>
      <c r="E618">
        <v>8129.1630815399903</v>
      </c>
      <c r="F618">
        <v>1382.1</v>
      </c>
      <c r="G618">
        <v>27.345822609557899</v>
      </c>
      <c r="H618">
        <v>-3.24965887988597</v>
      </c>
      <c r="I618">
        <v>-0.85416191660596497</v>
      </c>
      <c r="J618">
        <v>-3.1555902020458602</v>
      </c>
      <c r="K618">
        <v>1371.8125594150699</v>
      </c>
      <c r="L618">
        <v>1194.3857705870601</v>
      </c>
      <c r="M618">
        <v>37.804011135496701</v>
      </c>
      <c r="N618">
        <v>0.90721756722579805</v>
      </c>
      <c r="O618">
        <v>13.3022212575067</v>
      </c>
      <c r="P618">
        <v>60.485369252206198</v>
      </c>
      <c r="Q618">
        <v>0.121565179195466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21</v>
      </c>
      <c r="E619">
        <v>8096.7943875999999</v>
      </c>
      <c r="F619">
        <v>138.55000000000001</v>
      </c>
      <c r="G619">
        <v>82.831916768093393</v>
      </c>
      <c r="H619">
        <v>12.694925051247401</v>
      </c>
      <c r="I619">
        <v>12.002412998994799</v>
      </c>
      <c r="J619">
        <v>4.9615370859067802</v>
      </c>
      <c r="K619">
        <v>125.406375531324</v>
      </c>
      <c r="L619">
        <v>106.293651740393</v>
      </c>
      <c r="M619">
        <v>66.430964789478494</v>
      </c>
      <c r="N619">
        <v>1.2166382013853401</v>
      </c>
      <c r="O619">
        <v>3.3561891014074199</v>
      </c>
      <c r="P619">
        <v>115.574918313365</v>
      </c>
      <c r="Q619">
        <v>0.27227447796746701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548</v>
      </c>
      <c r="E620">
        <v>7977.9362250000004</v>
      </c>
      <c r="F620">
        <v>2462.25</v>
      </c>
      <c r="G620">
        <v>-14.9876726734815</v>
      </c>
      <c r="H620">
        <v>5.3806937115449598</v>
      </c>
      <c r="I620">
        <v>-12.1575349017282</v>
      </c>
      <c r="J620">
        <v>7.9410820902280204</v>
      </c>
      <c r="K620">
        <v>2309.1257029579801</v>
      </c>
      <c r="L620">
        <v>2270.56642293204</v>
      </c>
      <c r="M620">
        <v>67.422630105341895</v>
      </c>
      <c r="N620">
        <v>1.1927259235751699</v>
      </c>
      <c r="O620">
        <v>11.077266727586499</v>
      </c>
      <c r="P620">
        <v>25.625</v>
      </c>
      <c r="Q620">
        <v>-6.6551645301032997E-2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391</v>
      </c>
      <c r="E621">
        <v>7955.8331028000002</v>
      </c>
      <c r="F621">
        <v>1021.6</v>
      </c>
      <c r="G621">
        <v>6.7503553911895997</v>
      </c>
      <c r="H621">
        <v>8.0943860794398201</v>
      </c>
      <c r="I621">
        <v>-10.265496172928099</v>
      </c>
      <c r="J621">
        <v>1.69503763872039</v>
      </c>
      <c r="K621">
        <v>935.37837003148195</v>
      </c>
      <c r="L621">
        <v>865.88278030384595</v>
      </c>
      <c r="M621">
        <v>76.978130185369096</v>
      </c>
      <c r="N621">
        <v>2.27504885111974</v>
      </c>
      <c r="O621">
        <v>5.6675802662490202</v>
      </c>
      <c r="P621">
        <v>35.851063829787201</v>
      </c>
      <c r="Q621">
        <v>7.5058098123384001E-2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521</v>
      </c>
      <c r="E622">
        <v>7952.2314150000002</v>
      </c>
      <c r="F622">
        <v>398.85</v>
      </c>
      <c r="G622">
        <v>95.210221354292997</v>
      </c>
      <c r="H622">
        <v>-1.0566181586290899</v>
      </c>
      <c r="I622">
        <v>30.5340050760441</v>
      </c>
      <c r="J622">
        <v>9.2625080065257395E-2</v>
      </c>
      <c r="K622">
        <v>372.45817237018099</v>
      </c>
      <c r="L622">
        <v>301.20919816985099</v>
      </c>
      <c r="M622">
        <v>61.706462723264302</v>
      </c>
      <c r="N622">
        <v>0.96140454073579296</v>
      </c>
      <c r="O622">
        <v>13.1252350507709</v>
      </c>
      <c r="P622">
        <v>127.621629333713</v>
      </c>
      <c r="Q622">
        <v>0.32651176096094697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201</v>
      </c>
      <c r="E623">
        <v>7918.2325289999999</v>
      </c>
      <c r="F623">
        <v>401.65</v>
      </c>
      <c r="G623">
        <v>2.7797005303248898</v>
      </c>
      <c r="H623">
        <v>6.1152266036585097</v>
      </c>
      <c r="I623">
        <v>9.7950190824111605</v>
      </c>
      <c r="J623">
        <v>0.77774494615003598</v>
      </c>
      <c r="K623">
        <v>363.864273193065</v>
      </c>
      <c r="M623">
        <v>57.865917701157102</v>
      </c>
      <c r="N623">
        <v>1.0976227707844399</v>
      </c>
      <c r="O623">
        <v>8.0044815137557599</v>
      </c>
      <c r="P623">
        <v>67.284464806330604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377</v>
      </c>
      <c r="E624">
        <v>7907.8392139999996</v>
      </c>
      <c r="F624">
        <v>1735</v>
      </c>
      <c r="G624">
        <v>102.390616219127</v>
      </c>
      <c r="H624">
        <v>-0.41772249605665701</v>
      </c>
      <c r="I624">
        <v>28.182486575529101</v>
      </c>
      <c r="J624">
        <v>-1.2040724977397299</v>
      </c>
      <c r="K624">
        <v>1590.36467673167</v>
      </c>
      <c r="L624">
        <v>1260.2036214289401</v>
      </c>
      <c r="M624">
        <v>61.4344268200933</v>
      </c>
      <c r="N624">
        <v>1.2559026786838501</v>
      </c>
      <c r="O624">
        <v>5.1268011527377499</v>
      </c>
      <c r="P624">
        <v>146.67661903746301</v>
      </c>
      <c r="Q624">
        <v>5.1527242970083001E-2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569</v>
      </c>
      <c r="E625">
        <v>7906.6290579199904</v>
      </c>
      <c r="F625">
        <v>46.12</v>
      </c>
      <c r="G625">
        <v>-12.159183139739399</v>
      </c>
      <c r="H625">
        <v>10.181311189861299</v>
      </c>
      <c r="I625">
        <v>-39.973190191022603</v>
      </c>
      <c r="J625">
        <v>11.2460023867764</v>
      </c>
      <c r="K625">
        <v>44.103595232812403</v>
      </c>
      <c r="L625">
        <v>46.320566135532502</v>
      </c>
      <c r="M625">
        <v>61.156467722266498</v>
      </c>
      <c r="N625">
        <v>1.96148237332103</v>
      </c>
      <c r="O625">
        <v>48.959236773633997</v>
      </c>
      <c r="P625">
        <v>19.327296248382901</v>
      </c>
      <c r="Q625">
        <v>1.3648608452279E-2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201</v>
      </c>
      <c r="E626">
        <v>7872.3968748399902</v>
      </c>
      <c r="F626">
        <v>1942.9</v>
      </c>
      <c r="G626">
        <v>103.32209322284</v>
      </c>
      <c r="H626">
        <v>4.4962753092390697</v>
      </c>
      <c r="I626">
        <v>35.657150166980202</v>
      </c>
      <c r="J626">
        <v>1.07895443335844</v>
      </c>
      <c r="K626">
        <v>1611.48032577408</v>
      </c>
      <c r="L626">
        <v>1347.9473584279799</v>
      </c>
      <c r="M626">
        <v>77.233244305419703</v>
      </c>
      <c r="N626">
        <v>1.40296458867106</v>
      </c>
      <c r="O626">
        <v>0.39631478717381202</v>
      </c>
      <c r="P626">
        <v>137.51833740831199</v>
      </c>
      <c r="Q626">
        <v>5.6432339802607E-2</v>
      </c>
    </row>
    <row r="627" spans="1:17" hidden="1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508</v>
      </c>
      <c r="E627">
        <v>7790.9083360100003</v>
      </c>
      <c r="F627">
        <v>726.65</v>
      </c>
      <c r="G627">
        <v>6.6606743919578504</v>
      </c>
      <c r="H627">
        <v>-0.94738540694033502</v>
      </c>
      <c r="I627">
        <v>1.5817894369144001</v>
      </c>
      <c r="J627">
        <v>0.621800399493736</v>
      </c>
      <c r="K627">
        <v>693.27813232179994</v>
      </c>
      <c r="M627">
        <v>47.9704745959218</v>
      </c>
      <c r="N627">
        <v>0.90295763585308597</v>
      </c>
      <c r="O627">
        <v>7.0116287070804502</v>
      </c>
      <c r="P627">
        <v>39.969180391023798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46</v>
      </c>
      <c r="E628">
        <v>7785.3825843000004</v>
      </c>
      <c r="F628">
        <v>570.29999999999995</v>
      </c>
      <c r="G628">
        <v>96.204581253055693</v>
      </c>
      <c r="H628">
        <v>20.066862008253398</v>
      </c>
      <c r="I628">
        <v>45.422003626149099</v>
      </c>
      <c r="J628">
        <v>6.4434996201126298</v>
      </c>
      <c r="K628">
        <v>471.28508404941101</v>
      </c>
      <c r="L628">
        <v>371.44521782349602</v>
      </c>
      <c r="M628">
        <v>81.501447289222995</v>
      </c>
      <c r="N628">
        <v>0.65420480026203198</v>
      </c>
      <c r="O628">
        <v>1.0696124846571999</v>
      </c>
      <c r="P628">
        <v>142.88756388415601</v>
      </c>
      <c r="Q628">
        <v>0.18395484156319999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201</v>
      </c>
      <c r="E629">
        <v>7774.9486811399902</v>
      </c>
      <c r="F629">
        <v>1439.85</v>
      </c>
      <c r="G629">
        <v>24.891950921474901</v>
      </c>
      <c r="H629">
        <v>5.5662103695937297</v>
      </c>
      <c r="I629">
        <v>25.099311263861001</v>
      </c>
      <c r="J629">
        <v>1.47797494870561</v>
      </c>
      <c r="K629">
        <v>1278.18508568639</v>
      </c>
      <c r="L629">
        <v>1081.95231823213</v>
      </c>
      <c r="M629">
        <v>73.208401397898001</v>
      </c>
      <c r="N629">
        <v>0.70116100197362197</v>
      </c>
      <c r="O629">
        <v>0.96190575407162304</v>
      </c>
      <c r="P629">
        <v>75.484460694698299</v>
      </c>
      <c r="Q629">
        <v>6.0938490170218997E-2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626</v>
      </c>
      <c r="E630">
        <v>7754.9262651099998</v>
      </c>
      <c r="F630">
        <v>586.70000000000005</v>
      </c>
      <c r="G630">
        <v>51.441310532566803</v>
      </c>
      <c r="H630">
        <v>1.00289606574021</v>
      </c>
      <c r="I630">
        <v>-18.495891642737298</v>
      </c>
      <c r="J630">
        <v>6.5502328794541098</v>
      </c>
      <c r="K630">
        <v>517.41439333212202</v>
      </c>
      <c r="L630">
        <v>492.52717967953203</v>
      </c>
      <c r="M630">
        <v>71.609753857650006</v>
      </c>
      <c r="N630">
        <v>1.7472415520381801</v>
      </c>
      <c r="O630">
        <v>13.5162774842338</v>
      </c>
      <c r="P630">
        <v>85.6939389143852</v>
      </c>
      <c r="Q630">
        <v>6.197294688511E-2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Row],[Ticker]],[1]!Table2[[Symbol]:[Industry]],2,FALSE),"-")</f>
        <v>-</v>
      </c>
      <c r="D631" t="s">
        <v>626</v>
      </c>
      <c r="E631">
        <v>7754.8176826999998</v>
      </c>
      <c r="F631">
        <v>391.55</v>
      </c>
      <c r="G631">
        <v>54.698115140817002</v>
      </c>
      <c r="H631">
        <v>-1.6269503497534401</v>
      </c>
      <c r="I631">
        <v>30.313531792807101</v>
      </c>
      <c r="J631">
        <v>-0.17552205596196099</v>
      </c>
      <c r="K631">
        <v>386.94019399198902</v>
      </c>
      <c r="L631">
        <v>331.807454618527</v>
      </c>
      <c r="M631">
        <v>44.521536520286901</v>
      </c>
      <c r="N631">
        <v>0.83503370893725803</v>
      </c>
      <c r="O631">
        <v>15.093857744860101</v>
      </c>
      <c r="P631">
        <v>92.881773399014705</v>
      </c>
      <c r="Q631">
        <v>2.3693044434783001E-2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Row],[Ticker]],[1]!Table2[[Symbol]:[Industry]],2,FALSE),"-")</f>
        <v>-</v>
      </c>
      <c r="D632" t="s">
        <v>372</v>
      </c>
      <c r="E632">
        <v>7738.2811505999998</v>
      </c>
      <c r="F632">
        <v>341</v>
      </c>
      <c r="G632">
        <v>115.61659634791501</v>
      </c>
      <c r="H632">
        <v>0.589727031445476</v>
      </c>
      <c r="I632">
        <v>81.5542474507007</v>
      </c>
      <c r="J632">
        <v>-0.84960097356271502</v>
      </c>
      <c r="K632">
        <v>314.95924046041102</v>
      </c>
      <c r="L632">
        <v>244.362421262006</v>
      </c>
      <c r="M632">
        <v>57.018318712081502</v>
      </c>
      <c r="N632">
        <v>0.72053105824836805</v>
      </c>
      <c r="O632">
        <v>6.3049853372433899</v>
      </c>
      <c r="P632">
        <v>163.32046332046301</v>
      </c>
      <c r="Q632">
        <v>0.12767621092883299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Row],[Ticker]],[1]!Table2[[Symbol]:[Industry]],2,FALSE),"-")</f>
        <v>-</v>
      </c>
      <c r="D633" t="s">
        <v>262</v>
      </c>
      <c r="E633">
        <v>7687.5410292799997</v>
      </c>
      <c r="F633">
        <v>6927.55</v>
      </c>
      <c r="G633">
        <v>19.4031849300919</v>
      </c>
      <c r="H633">
        <v>-8.9856491596323291</v>
      </c>
      <c r="I633">
        <v>-1.0192445028420201</v>
      </c>
      <c r="J633">
        <v>-2.8384675657441001</v>
      </c>
      <c r="K633">
        <v>6938.3956940080398</v>
      </c>
      <c r="L633">
        <v>6218.4318599360804</v>
      </c>
      <c r="M633">
        <v>41.234370748338399</v>
      </c>
      <c r="N633">
        <v>0.42944636613546999</v>
      </c>
      <c r="O633">
        <v>12.9547964287518</v>
      </c>
      <c r="P633">
        <v>60.653741796340498</v>
      </c>
      <c r="Q633">
        <v>4.1824654231000001E-3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Row],[Ticker]],[1]!Table2[[Symbol]:[Industry]],2,FALSE),"-")</f>
        <v>-</v>
      </c>
      <c r="D634" t="s">
        <v>95</v>
      </c>
      <c r="E634">
        <v>7653.8610404999999</v>
      </c>
      <c r="F634">
        <v>985</v>
      </c>
      <c r="G634">
        <v>115.420457016475</v>
      </c>
      <c r="H634">
        <v>-17.580815044529601</v>
      </c>
      <c r="I634">
        <v>10.938088885282101</v>
      </c>
      <c r="J634">
        <v>-0.36633831754073198</v>
      </c>
      <c r="K634">
        <v>970.38732598130798</v>
      </c>
      <c r="L634">
        <v>806.65971328096896</v>
      </c>
      <c r="M634">
        <v>54.258849507769703</v>
      </c>
      <c r="N634">
        <v>1.1975080324503899</v>
      </c>
      <c r="O634">
        <v>19.492385786802</v>
      </c>
      <c r="P634">
        <v>159.210526315789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Row],[Ticker]],[1]!Table2[[Symbol]:[Industry]],2,FALSE),"-")</f>
        <v>-</v>
      </c>
      <c r="D635" t="s">
        <v>95</v>
      </c>
      <c r="E635">
        <v>7613.90738186</v>
      </c>
      <c r="F635">
        <v>3110.2</v>
      </c>
      <c r="G635">
        <v>89.520916142399798</v>
      </c>
      <c r="H635">
        <v>8.5790606770974396</v>
      </c>
      <c r="I635">
        <v>8.5228324753277604</v>
      </c>
      <c r="J635">
        <v>-3.1655690073383398</v>
      </c>
      <c r="K635">
        <v>2812.5978825175898</v>
      </c>
      <c r="L635">
        <v>2377.9124203768201</v>
      </c>
      <c r="M635">
        <v>53.996507263796602</v>
      </c>
      <c r="N635">
        <v>1.2104121769554099</v>
      </c>
      <c r="O635">
        <v>8.3531605684521892</v>
      </c>
      <c r="P635">
        <v>124.07780979827</v>
      </c>
      <c r="Q635">
        <v>0.19218963265283101</v>
      </c>
    </row>
    <row r="636" spans="1:17" hidden="1" x14ac:dyDescent="0.3">
      <c r="A636" t="s">
        <v>1402</v>
      </c>
      <c r="B636" t="s">
        <v>1403</v>
      </c>
      <c r="C636" t="str">
        <f>IFERROR(VLOOKUP(Table1[[#This Row],[Ticker]],[1]!Table2[[Symbol]:[Industry]],2,FALSE),"-")</f>
        <v>-</v>
      </c>
      <c r="D636" t="s">
        <v>1404</v>
      </c>
      <c r="E636">
        <v>7592.5577422649903</v>
      </c>
      <c r="F636">
        <v>595.15</v>
      </c>
      <c r="G636">
        <v>-1.35590671441656</v>
      </c>
      <c r="H636">
        <v>-9.1274821138106095</v>
      </c>
      <c r="I636">
        <v>-4.9151323155453497</v>
      </c>
      <c r="J636">
        <v>0.70857742665255696</v>
      </c>
      <c r="K636">
        <v>581.03577887043696</v>
      </c>
      <c r="L636">
        <v>540.43617675428095</v>
      </c>
      <c r="M636">
        <v>68.8551507827991</v>
      </c>
      <c r="N636">
        <v>0.41929291450508999</v>
      </c>
      <c r="O636">
        <v>11.2324624044358</v>
      </c>
      <c r="P636">
        <v>53.310149407521898</v>
      </c>
      <c r="Q636">
        <v>5.9442039225678998E-2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626</v>
      </c>
      <c r="E637">
        <v>7554.6060699999998</v>
      </c>
      <c r="F637">
        <v>376.75</v>
      </c>
      <c r="G637">
        <v>-15.7710163983678</v>
      </c>
      <c r="H637">
        <v>4.2002816805255696</v>
      </c>
      <c r="I637">
        <v>21.306700906253599</v>
      </c>
      <c r="J637">
        <v>-0.76982605722987796</v>
      </c>
      <c r="K637">
        <v>355.54065494035302</v>
      </c>
      <c r="L637">
        <v>344.408590144171</v>
      </c>
      <c r="M637">
        <v>64.710428284920098</v>
      </c>
      <c r="N637">
        <v>2.4647410193152699</v>
      </c>
      <c r="O637">
        <v>15.978765759787599</v>
      </c>
      <c r="P637">
        <v>40.709617180205399</v>
      </c>
      <c r="Q637">
        <v>0.13748675200593399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127</v>
      </c>
      <c r="E638">
        <v>7506.2501989499997</v>
      </c>
      <c r="F638">
        <v>311.10000000000002</v>
      </c>
      <c r="G638">
        <v>213.815258211013</v>
      </c>
      <c r="H638">
        <v>-17.985630504308102</v>
      </c>
      <c r="I638">
        <v>32.204555768702797</v>
      </c>
      <c r="J638">
        <v>-6.4020802187989503</v>
      </c>
      <c r="K638">
        <v>314.861051638486</v>
      </c>
      <c r="L638">
        <v>232.33808690555401</v>
      </c>
      <c r="M638">
        <v>36.129607258129198</v>
      </c>
      <c r="N638">
        <v>0.66012143217243402</v>
      </c>
      <c r="O638">
        <v>23.432979749276701</v>
      </c>
      <c r="P638">
        <v>295.04761904761898</v>
      </c>
      <c r="Q638">
        <v>0.11390565908909001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133</v>
      </c>
      <c r="E639">
        <v>7498.1671328000002</v>
      </c>
      <c r="F639">
        <v>899.2</v>
      </c>
      <c r="G639">
        <v>74.645543756131104</v>
      </c>
      <c r="H639">
        <v>-5.7476652090380096</v>
      </c>
      <c r="I639">
        <v>14.2405890668997</v>
      </c>
      <c r="J639">
        <v>-4.0913123645715697</v>
      </c>
      <c r="K639">
        <v>921.39727521064196</v>
      </c>
      <c r="L639">
        <v>733.81393843166302</v>
      </c>
      <c r="M639">
        <v>35.104432538297097</v>
      </c>
      <c r="N639">
        <v>0.65539771700585103</v>
      </c>
      <c r="O639">
        <v>23.4430604982206</v>
      </c>
      <c r="P639">
        <v>148.53510226644499</v>
      </c>
      <c r="Q639">
        <v>0.173752794627347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Row],[Ticker]],[1]!Table2[[Symbol]:[Industry]],2,FALSE),"-")</f>
        <v>-</v>
      </c>
      <c r="D640" t="s">
        <v>289</v>
      </c>
      <c r="E640">
        <v>7496.0640047799998</v>
      </c>
      <c r="F640">
        <v>1804.1</v>
      </c>
      <c r="G640">
        <v>55.6090152538981</v>
      </c>
      <c r="H640">
        <v>24.245584967577798</v>
      </c>
      <c r="I640">
        <v>57.692754560877397</v>
      </c>
      <c r="J640">
        <v>0.98631402107739197</v>
      </c>
      <c r="K640">
        <v>1462.7971328808401</v>
      </c>
      <c r="L640">
        <v>1236.0176595061901</v>
      </c>
      <c r="M640">
        <v>78.932942115532995</v>
      </c>
      <c r="N640">
        <v>2.4938840728721301</v>
      </c>
      <c r="O640">
        <v>0.87855440385788897</v>
      </c>
      <c r="P640">
        <v>109.280204164491</v>
      </c>
      <c r="Q640">
        <v>0.128425316283337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Row],[Ticker]],[1]!Table2[[Symbol]:[Industry]],2,FALSE),"-")</f>
        <v>-</v>
      </c>
      <c r="D641" t="s">
        <v>1415</v>
      </c>
      <c r="E641">
        <v>7477.4360637399996</v>
      </c>
      <c r="F641">
        <v>1847.9</v>
      </c>
      <c r="G641">
        <v>82.532164116578997</v>
      </c>
      <c r="H641">
        <v>53.160484733403202</v>
      </c>
      <c r="I641">
        <v>24.684165503934501</v>
      </c>
      <c r="J641">
        <v>1.56410018508725</v>
      </c>
      <c r="K641">
        <v>1434.85388253766</v>
      </c>
      <c r="M641">
        <v>68.510370030540201</v>
      </c>
      <c r="N641">
        <v>1.8748327664281801</v>
      </c>
      <c r="O641">
        <v>7.5788733156556098</v>
      </c>
      <c r="P641">
        <v>138.43870967741901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Row],[Ticker]],[1]!Table2[[Symbol]:[Industry]],2,FALSE),"-")</f>
        <v>-</v>
      </c>
      <c r="D642" t="s">
        <v>626</v>
      </c>
      <c r="E642">
        <v>7439.6772852149998</v>
      </c>
      <c r="F642">
        <v>3747.35</v>
      </c>
      <c r="G642">
        <v>-10.4271139050446</v>
      </c>
      <c r="H642">
        <v>-4.5620113463320404</v>
      </c>
      <c r="I642">
        <v>-6.9333590047861602</v>
      </c>
      <c r="J642">
        <v>-1.0498928304763799</v>
      </c>
      <c r="K642">
        <v>3774.4710081189901</v>
      </c>
      <c r="L642">
        <v>3501.2390207551598</v>
      </c>
      <c r="M642">
        <v>35.964900149657701</v>
      </c>
      <c r="N642">
        <v>0.44342208824804902</v>
      </c>
      <c r="O642">
        <v>14.448877206559301</v>
      </c>
      <c r="P642">
        <v>23.815895987180099</v>
      </c>
      <c r="Q642">
        <v>-4.4610569117943998E-2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257</v>
      </c>
      <c r="E643">
        <v>7439.1946752000003</v>
      </c>
      <c r="F643">
        <v>3384.8</v>
      </c>
      <c r="G643">
        <v>-7.06267200367017</v>
      </c>
      <c r="H643">
        <v>-3.2667416154192099</v>
      </c>
      <c r="I643">
        <v>20.839514932847699</v>
      </c>
      <c r="J643">
        <v>0.31238884006607698</v>
      </c>
      <c r="K643">
        <v>3261.53067537774</v>
      </c>
      <c r="L643">
        <v>2835.0928502469501</v>
      </c>
      <c r="M643">
        <v>56.430282104932303</v>
      </c>
      <c r="N643">
        <v>0.784466088657504</v>
      </c>
      <c r="O643">
        <v>14.925549515480901</v>
      </c>
      <c r="P643">
        <v>61.257741781800803</v>
      </c>
      <c r="Q643">
        <v>0.105930199659084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46</v>
      </c>
      <c r="E644">
        <v>7402.1329068750001</v>
      </c>
      <c r="F644">
        <v>506.25</v>
      </c>
      <c r="G644">
        <v>31.658092336593501</v>
      </c>
      <c r="H644">
        <v>-4.4470931654351897</v>
      </c>
      <c r="I644">
        <v>11.560868663635301</v>
      </c>
      <c r="J644">
        <v>-2.09983217288968</v>
      </c>
      <c r="K644">
        <v>501.47474120135797</v>
      </c>
      <c r="L644">
        <v>430.25479363085299</v>
      </c>
      <c r="M644">
        <v>37.747368617834901</v>
      </c>
      <c r="N644">
        <v>0.45022236567033502</v>
      </c>
      <c r="O644">
        <v>11.407407407407399</v>
      </c>
      <c r="P644">
        <v>89.429373246024298</v>
      </c>
      <c r="Q644">
        <v>-2.8119260649193002E-2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-</v>
      </c>
      <c r="D645" t="s">
        <v>1424</v>
      </c>
      <c r="E645">
        <v>7389.0557969600004</v>
      </c>
      <c r="F645">
        <v>277.14999999999998</v>
      </c>
      <c r="G645">
        <v>13.337835274047199</v>
      </c>
      <c r="H645">
        <v>-14.722065617492801</v>
      </c>
      <c r="I645">
        <v>-22.995470999467202</v>
      </c>
      <c r="J645">
        <v>-1.8801091058258499</v>
      </c>
      <c r="K645">
        <v>297.561782343895</v>
      </c>
      <c r="L645">
        <v>287.792482688588</v>
      </c>
      <c r="M645">
        <v>31.576211597731501</v>
      </c>
      <c r="N645">
        <v>1.21326078274689</v>
      </c>
      <c r="O645">
        <v>31.6795958867039</v>
      </c>
      <c r="P645">
        <v>44.915032679738502</v>
      </c>
      <c r="Q645">
        <v>6.5465246189829004E-2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124</v>
      </c>
      <c r="E646">
        <v>7384.4254606449904</v>
      </c>
      <c r="F646">
        <v>1224.05</v>
      </c>
      <c r="G646">
        <v>38.289998151854299</v>
      </c>
      <c r="H646">
        <v>13.650124355884801</v>
      </c>
      <c r="I646">
        <v>7.9470910118551199</v>
      </c>
      <c r="J646">
        <v>-3.6535691104523802</v>
      </c>
      <c r="K646">
        <v>1088.7301263491499</v>
      </c>
      <c r="L646">
        <v>925.68751730771498</v>
      </c>
      <c r="M646">
        <v>60.020265857817101</v>
      </c>
      <c r="N646">
        <v>1.51427822009525</v>
      </c>
      <c r="O646">
        <v>9.9709979167517506</v>
      </c>
      <c r="P646">
        <v>87.9539347408829</v>
      </c>
      <c r="Q646">
        <v>6.1795710612830998E-2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62</v>
      </c>
      <c r="E647">
        <v>7374.7530872999996</v>
      </c>
      <c r="F647">
        <v>227.25</v>
      </c>
      <c r="G647">
        <v>-33.474000621796101</v>
      </c>
      <c r="H647">
        <v>-9.1156207750298694</v>
      </c>
      <c r="I647">
        <v>-53.9599393382736</v>
      </c>
      <c r="J647">
        <v>-1.4097778317766101</v>
      </c>
      <c r="K647">
        <v>239.36105988663601</v>
      </c>
      <c r="L647">
        <v>269.276337828664</v>
      </c>
      <c r="M647">
        <v>42.5562798740293</v>
      </c>
      <c r="N647">
        <v>0.419679229574344</v>
      </c>
      <c r="O647">
        <v>108.05280528052801</v>
      </c>
      <c r="P647">
        <v>15.884752677205499</v>
      </c>
      <c r="Q647">
        <v>-3.1191543367383001E-2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377</v>
      </c>
      <c r="E648">
        <v>7343.599936398</v>
      </c>
      <c r="F648">
        <v>90.13</v>
      </c>
      <c r="G648">
        <v>6.4868254999064998</v>
      </c>
      <c r="H648">
        <v>6.4752416581769596</v>
      </c>
      <c r="I648">
        <v>0.42846551618963202</v>
      </c>
      <c r="J648">
        <v>6.9581327730770903</v>
      </c>
      <c r="K648">
        <v>82.341187815548096</v>
      </c>
      <c r="L648">
        <v>74.024837638115102</v>
      </c>
      <c r="M648">
        <v>56.643366263393801</v>
      </c>
      <c r="N648">
        <v>1.1243048445628201</v>
      </c>
      <c r="O648">
        <v>9.1201597692222194</v>
      </c>
      <c r="P648">
        <v>53.674339300937703</v>
      </c>
      <c r="Q648">
        <v>7.9001150272911005E-2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46</v>
      </c>
      <c r="E649">
        <v>7339.2492564449904</v>
      </c>
      <c r="F649">
        <v>197.69</v>
      </c>
      <c r="G649">
        <v>23.363268130557699</v>
      </c>
      <c r="H649">
        <v>-0.24162123562944399</v>
      </c>
      <c r="I649">
        <v>-32.103290729344799</v>
      </c>
      <c r="J649">
        <v>1.2823269312299499</v>
      </c>
      <c r="K649">
        <v>199.88777059666799</v>
      </c>
      <c r="L649">
        <v>189.804784368355</v>
      </c>
      <c r="M649">
        <v>43.772335888445298</v>
      </c>
      <c r="N649">
        <v>1.65720878927509</v>
      </c>
      <c r="O649">
        <v>26.106530426425198</v>
      </c>
      <c r="P649">
        <v>52.186297151655097</v>
      </c>
      <c r="Q649">
        <v>0.14873144271925701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829</v>
      </c>
      <c r="E650">
        <v>7297.2632649240004</v>
      </c>
      <c r="F650">
        <v>41.18</v>
      </c>
      <c r="G650">
        <v>-26.6701300616959</v>
      </c>
      <c r="H650">
        <v>-3.7527493673571999</v>
      </c>
      <c r="I650">
        <v>-27.279696383243099</v>
      </c>
      <c r="J650">
        <v>-4.9372792225192299</v>
      </c>
      <c r="K650">
        <v>42.202944521342999</v>
      </c>
      <c r="L650">
        <v>43.491370217345697</v>
      </c>
      <c r="M650">
        <v>43.363666030656297</v>
      </c>
      <c r="N650">
        <v>1.85850950192083</v>
      </c>
      <c r="O650">
        <v>31.131617289946501</v>
      </c>
      <c r="P650">
        <v>11.297297297297201</v>
      </c>
      <c r="Q650">
        <v>2.6469763271097999E-2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1437</v>
      </c>
      <c r="E651">
        <v>7266.4805933999996</v>
      </c>
      <c r="F651">
        <v>949.35</v>
      </c>
      <c r="G651">
        <v>5.4968322052237397</v>
      </c>
      <c r="H651">
        <v>1.13710438961077</v>
      </c>
      <c r="I651">
        <v>-5.91792700528989</v>
      </c>
      <c r="J651">
        <v>-2.5886884763648901</v>
      </c>
      <c r="K651">
        <v>848.17910636153397</v>
      </c>
      <c r="L651">
        <v>778.50595077986895</v>
      </c>
      <c r="M651">
        <v>72.906774586892496</v>
      </c>
      <c r="N651">
        <v>0.78920981246167599</v>
      </c>
      <c r="O651">
        <v>4.2186759361668402</v>
      </c>
      <c r="P651">
        <v>60.498732037193498</v>
      </c>
      <c r="Q651">
        <v>-5.7928330053339996E-3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24</v>
      </c>
      <c r="E652">
        <v>7216.0757587799999</v>
      </c>
      <c r="F652">
        <v>455.7</v>
      </c>
      <c r="G652">
        <v>-25.7568844869289</v>
      </c>
      <c r="H652">
        <v>-5.8036882609553997</v>
      </c>
      <c r="I652">
        <v>-24.085556578297901</v>
      </c>
      <c r="J652">
        <v>-1.55204220703329</v>
      </c>
      <c r="K652">
        <v>470.172616247733</v>
      </c>
      <c r="L652">
        <v>482.99146537703899</v>
      </c>
      <c r="M652">
        <v>34.000534325677997</v>
      </c>
      <c r="N652">
        <v>1.1994461866863699</v>
      </c>
      <c r="O652">
        <v>34.156243142418198</v>
      </c>
      <c r="P652">
        <v>3.5681818181818099</v>
      </c>
    </row>
    <row r="653" spans="1:17" hidden="1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62</v>
      </c>
      <c r="E653">
        <v>7170.6670648999998</v>
      </c>
      <c r="F653">
        <v>1413.8</v>
      </c>
      <c r="G653">
        <v>120.57612975260101</v>
      </c>
      <c r="H653">
        <v>16.8914527386851</v>
      </c>
      <c r="I653">
        <v>57.713066947339797</v>
      </c>
      <c r="J653">
        <v>0.12340700742180601</v>
      </c>
      <c r="K653">
        <v>1196.4904355680401</v>
      </c>
      <c r="L653">
        <v>962.73690711699896</v>
      </c>
      <c r="M653">
        <v>72.725576023085196</v>
      </c>
      <c r="N653">
        <v>2.4444193567865602</v>
      </c>
      <c r="O653">
        <v>3.2465695289291401</v>
      </c>
      <c r="P653">
        <v>227.230644601319</v>
      </c>
      <c r="Q653">
        <v>0.101431256316769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1444</v>
      </c>
      <c r="E654">
        <v>7165.2195675499997</v>
      </c>
      <c r="F654">
        <v>548.9</v>
      </c>
      <c r="G654">
        <v>-17.899091973458901</v>
      </c>
      <c r="H654">
        <v>6.1818579901034703</v>
      </c>
      <c r="I654">
        <v>-27.0661035768494</v>
      </c>
      <c r="J654">
        <v>-1.75474170173255</v>
      </c>
      <c r="K654">
        <v>514.98381277344095</v>
      </c>
      <c r="L654">
        <v>503.38551642793999</v>
      </c>
      <c r="M654">
        <v>60.424558057892497</v>
      </c>
      <c r="N654">
        <v>3.80144924599557</v>
      </c>
      <c r="O654">
        <v>21.943887775551101</v>
      </c>
      <c r="P654">
        <v>40.365682137834</v>
      </c>
      <c r="Q654">
        <v>3.7380795272726003E-2</v>
      </c>
    </row>
    <row r="655" spans="1:17" x14ac:dyDescent="0.3">
      <c r="A655" t="s">
        <v>1445</v>
      </c>
      <c r="B655" t="s">
        <v>1446</v>
      </c>
      <c r="C655" t="str">
        <f>IFERROR(VLOOKUP(Table1[[#This Row],[Ticker]],[1]!Table2[[Symbol]:[Industry]],2,FALSE),"-")</f>
        <v>-</v>
      </c>
      <c r="D655" t="s">
        <v>101</v>
      </c>
      <c r="E655">
        <v>7156.0057164899899</v>
      </c>
      <c r="F655">
        <v>1502.7</v>
      </c>
      <c r="G655">
        <v>-31.605332267047899</v>
      </c>
      <c r="H655">
        <v>4.6412506996624296</v>
      </c>
      <c r="I655">
        <v>-9.5663097573635092</v>
      </c>
      <c r="J655">
        <v>-2.9085325834972799</v>
      </c>
      <c r="K655">
        <v>1431.5055751160201</v>
      </c>
      <c r="L655">
        <v>1414.11557063905</v>
      </c>
      <c r="M655">
        <v>59.806634828866699</v>
      </c>
      <c r="N655">
        <v>1.0701007764369701</v>
      </c>
      <c r="O655">
        <v>11.7954348838756</v>
      </c>
      <c r="P655">
        <v>20.216000000000001</v>
      </c>
      <c r="Q655">
        <v>-0.14239399949440401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413</v>
      </c>
      <c r="E656">
        <v>7141.1400926099996</v>
      </c>
      <c r="F656">
        <v>645.9</v>
      </c>
      <c r="G656">
        <v>-23.159796854961201</v>
      </c>
      <c r="H656">
        <v>-5.1062433097559801</v>
      </c>
      <c r="I656">
        <v>-23.2822581121453</v>
      </c>
      <c r="J656">
        <v>-1.88847276881308</v>
      </c>
      <c r="K656">
        <v>665.26099190861999</v>
      </c>
      <c r="L656">
        <v>650.30462410562598</v>
      </c>
      <c r="M656">
        <v>25.5090706440897</v>
      </c>
      <c r="N656">
        <v>0.51650741591751703</v>
      </c>
      <c r="O656">
        <v>20.142436909738301</v>
      </c>
      <c r="P656">
        <v>23.889901217991699</v>
      </c>
      <c r="Q656">
        <v>-5.6494736684160003E-2</v>
      </c>
    </row>
    <row r="657" spans="1:17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377</v>
      </c>
      <c r="E657">
        <v>7139.3874551999997</v>
      </c>
      <c r="F657">
        <v>145.53</v>
      </c>
      <c r="G657">
        <v>75.522428055060203</v>
      </c>
      <c r="H657">
        <v>9.2613713132869009</v>
      </c>
      <c r="I657">
        <v>5.3504834475168996</v>
      </c>
      <c r="J657">
        <v>-1.2031358385124999</v>
      </c>
      <c r="K657">
        <v>132.947724538356</v>
      </c>
      <c r="L657">
        <v>106.34612572440599</v>
      </c>
      <c r="M657">
        <v>46.9165253517534</v>
      </c>
      <c r="N657">
        <v>1.3123746428424401</v>
      </c>
      <c r="O657">
        <v>16.780045351473898</v>
      </c>
      <c r="P657">
        <v>123.720215219062</v>
      </c>
      <c r="Q657">
        <v>7.6623260528005999E-2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201</v>
      </c>
      <c r="E658">
        <v>7125.8939754449902</v>
      </c>
      <c r="F658">
        <v>514.65</v>
      </c>
      <c r="G658">
        <v>-4.3384675355620201</v>
      </c>
      <c r="H658">
        <v>-1.7622667295744701</v>
      </c>
      <c r="I658">
        <v>15.933439535437699</v>
      </c>
      <c r="J658">
        <v>-3.6545395955736399</v>
      </c>
      <c r="K658">
        <v>500.273159595045</v>
      </c>
      <c r="L658">
        <v>439.716521616053</v>
      </c>
      <c r="M658">
        <v>35.933943432108499</v>
      </c>
      <c r="N658">
        <v>0.46852376752282299</v>
      </c>
      <c r="O658">
        <v>9.9679393762751491</v>
      </c>
      <c r="P658">
        <v>45.484098939929297</v>
      </c>
      <c r="Q658">
        <v>2.6183072075258999E-2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46</v>
      </c>
      <c r="E659">
        <v>7121.9480152899996</v>
      </c>
      <c r="F659">
        <v>253.7</v>
      </c>
      <c r="G659">
        <v>130.16835833364601</v>
      </c>
      <c r="H659">
        <v>10.1606015087463</v>
      </c>
      <c r="I659">
        <v>26.2630207787209</v>
      </c>
      <c r="J659">
        <v>-3.35767531570428</v>
      </c>
      <c r="K659">
        <v>225.702500229008</v>
      </c>
      <c r="L659">
        <v>178.60701305038901</v>
      </c>
      <c r="M659">
        <v>58.564146896933998</v>
      </c>
      <c r="N659">
        <v>0.89807556013303602</v>
      </c>
      <c r="O659">
        <v>7.1738273551438603</v>
      </c>
      <c r="P659">
        <v>185.21641371557001</v>
      </c>
      <c r="Q659">
        <v>8.7435551308639003E-2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201</v>
      </c>
      <c r="E660">
        <v>7074.4640449999997</v>
      </c>
      <c r="F660">
        <v>492.5</v>
      </c>
      <c r="G660">
        <v>90.360779020935297</v>
      </c>
      <c r="H660">
        <v>-0.80999985359772897</v>
      </c>
      <c r="I660">
        <v>12.5513266180368</v>
      </c>
      <c r="J660">
        <v>1.7863455479739201</v>
      </c>
      <c r="K660">
        <v>453.97309605034201</v>
      </c>
      <c r="L660">
        <v>379.84387053628399</v>
      </c>
      <c r="M660">
        <v>51.282231819608597</v>
      </c>
      <c r="N660">
        <v>0.50708570371421702</v>
      </c>
      <c r="O660">
        <v>5.8578680203045597</v>
      </c>
      <c r="P660">
        <v>128.00925925925901</v>
      </c>
      <c r="Q660">
        <v>0.13533740462251001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21</v>
      </c>
      <c r="E661">
        <v>7051.4168510500003</v>
      </c>
      <c r="F661">
        <v>851.5</v>
      </c>
      <c r="G661">
        <v>64.519319926786594</v>
      </c>
      <c r="H661">
        <v>-4.51402286955586</v>
      </c>
      <c r="I661">
        <v>69.797314002830504</v>
      </c>
      <c r="J661">
        <v>-3.1768135395203498</v>
      </c>
      <c r="K661">
        <v>845.08850326061201</v>
      </c>
      <c r="L661">
        <v>673.23161747188794</v>
      </c>
      <c r="M661">
        <v>34.702814326250497</v>
      </c>
      <c r="N661">
        <v>0.92485069329215197</v>
      </c>
      <c r="O661">
        <v>8.9489136817381105</v>
      </c>
      <c r="P661">
        <v>105.18072289156601</v>
      </c>
      <c r="Q661">
        <v>0.13151580986139499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548</v>
      </c>
      <c r="E662">
        <v>7021.9600361699904</v>
      </c>
      <c r="F662">
        <v>253.9</v>
      </c>
      <c r="G662">
        <v>-32.758210825071799</v>
      </c>
      <c r="H662">
        <v>-1.2202455498237601</v>
      </c>
      <c r="I662">
        <v>-20.177516415894601</v>
      </c>
      <c r="J662">
        <v>-3.3417926157836302</v>
      </c>
      <c r="K662">
        <v>257.52833258555398</v>
      </c>
      <c r="L662">
        <v>260.32876987965801</v>
      </c>
      <c r="M662">
        <v>37.930488077147402</v>
      </c>
      <c r="N662">
        <v>0.99377907726679904</v>
      </c>
      <c r="O662">
        <v>26.408034659314598</v>
      </c>
      <c r="P662">
        <v>15.409090909090899</v>
      </c>
      <c r="Q662">
        <v>-3.5283435949424E-2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201</v>
      </c>
      <c r="E663">
        <v>6994.26786051</v>
      </c>
      <c r="F663">
        <v>2436.6999999999998</v>
      </c>
      <c r="G663">
        <v>156.41308701393501</v>
      </c>
      <c r="H663">
        <v>8.2335529518877397</v>
      </c>
      <c r="I663">
        <v>61.570421131145999</v>
      </c>
      <c r="J663">
        <v>-0.43256270312105199</v>
      </c>
      <c r="K663">
        <v>2182.0631332389999</v>
      </c>
      <c r="L663">
        <v>1604.2600197562199</v>
      </c>
      <c r="M663">
        <v>45.789971804575899</v>
      </c>
      <c r="N663">
        <v>0.48298698639204901</v>
      </c>
      <c r="O663">
        <v>21.1515574342348</v>
      </c>
      <c r="P663">
        <v>202.695652173913</v>
      </c>
      <c r="Q663">
        <v>0.13066490182198801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1465</v>
      </c>
      <c r="E664">
        <v>6979.1834723219999</v>
      </c>
      <c r="F664">
        <v>219.21</v>
      </c>
      <c r="G664">
        <v>-30.132192290896398</v>
      </c>
      <c r="H664">
        <v>9.69178434772987</v>
      </c>
      <c r="I664">
        <v>-4.3629783653361196</v>
      </c>
      <c r="J664">
        <v>-1.6377704331641001</v>
      </c>
      <c r="K664">
        <v>211.05698302488</v>
      </c>
      <c r="L664">
        <v>197.471620175596</v>
      </c>
      <c r="M664">
        <v>39.968229291831499</v>
      </c>
      <c r="N664">
        <v>0.60094261380187097</v>
      </c>
      <c r="O664">
        <v>10.350805163998</v>
      </c>
      <c r="P664">
        <v>29.251179245283002</v>
      </c>
      <c r="Q664">
        <v>-5.9094835556201E-2</v>
      </c>
    </row>
    <row r="665" spans="1:17" x14ac:dyDescent="0.3">
      <c r="A665" t="s">
        <v>1466</v>
      </c>
      <c r="B665" t="s">
        <v>1467</v>
      </c>
      <c r="C665" t="str">
        <f>IFERROR(VLOOKUP(Table1[[#This Row],[Ticker]],[1]!Table2[[Symbol]:[Industry]],2,FALSE),"-")</f>
        <v>-</v>
      </c>
      <c r="D665" t="s">
        <v>75</v>
      </c>
      <c r="E665">
        <v>6954.2700581999998</v>
      </c>
      <c r="F665">
        <v>339.45</v>
      </c>
      <c r="G665">
        <v>109.47826029184</v>
      </c>
      <c r="H665">
        <v>23.0349885721186</v>
      </c>
      <c r="I665">
        <v>3.1485261878366</v>
      </c>
      <c r="J665">
        <v>6.1911916930507704</v>
      </c>
      <c r="K665">
        <v>285.14622060837399</v>
      </c>
      <c r="L665">
        <v>237.52384026767999</v>
      </c>
      <c r="M665">
        <v>62.072422262591999</v>
      </c>
      <c r="N665">
        <v>1.80863686776866</v>
      </c>
      <c r="O665">
        <v>7.0849904256886198</v>
      </c>
      <c r="P665">
        <v>144.91341991341901</v>
      </c>
      <c r="Q665">
        <v>6.2835233107724001E-2</v>
      </c>
    </row>
    <row r="666" spans="1:17" x14ac:dyDescent="0.3">
      <c r="A666" t="s">
        <v>1468</v>
      </c>
      <c r="B666" t="s">
        <v>1469</v>
      </c>
      <c r="C666" t="str">
        <f>IFERROR(VLOOKUP(Table1[[#This Row],[Ticker]],[1]!Table2[[Symbol]:[Industry]],2,FALSE),"-")</f>
        <v>-</v>
      </c>
      <c r="D666" t="s">
        <v>24</v>
      </c>
      <c r="E666">
        <v>6943.3039641960004</v>
      </c>
      <c r="F666">
        <v>26.54</v>
      </c>
      <c r="G666">
        <v>16.2858902998939</v>
      </c>
      <c r="H666">
        <v>-4.6419691403914696</v>
      </c>
      <c r="I666">
        <v>-38.020233003025801</v>
      </c>
      <c r="J666">
        <v>-2.99832170150408</v>
      </c>
      <c r="K666">
        <v>27.203200788438799</v>
      </c>
      <c r="L666">
        <v>26.260187634753098</v>
      </c>
      <c r="M666">
        <v>41.3221010453627</v>
      </c>
      <c r="N666">
        <v>1.13287382319857</v>
      </c>
      <c r="O666">
        <v>38.966560163471897</v>
      </c>
      <c r="P666">
        <v>48.163296015408697</v>
      </c>
      <c r="Q666">
        <v>9.6568020813027997E-2</v>
      </c>
    </row>
    <row r="667" spans="1:17" x14ac:dyDescent="0.3">
      <c r="A667" t="s">
        <v>1470</v>
      </c>
      <c r="B667" t="s">
        <v>1471</v>
      </c>
      <c r="C667" t="str">
        <f>IFERROR(VLOOKUP(Table1[[#This Row],[Ticker]],[1]!Table2[[Symbol]:[Industry]],2,FALSE),"-")</f>
        <v>-</v>
      </c>
      <c r="D667" t="s">
        <v>626</v>
      </c>
      <c r="E667">
        <v>6916.7486029250003</v>
      </c>
      <c r="F667">
        <v>519.25</v>
      </c>
      <c r="G667">
        <v>32.4628527904569</v>
      </c>
      <c r="H667">
        <v>-4.6416134102909998</v>
      </c>
      <c r="I667">
        <v>-15.029836633383299</v>
      </c>
      <c r="J667">
        <v>4.37948883061165</v>
      </c>
      <c r="K667">
        <v>492.45718600560099</v>
      </c>
      <c r="L667">
        <v>447.31741236027</v>
      </c>
      <c r="M667">
        <v>67.358192499314399</v>
      </c>
      <c r="N667">
        <v>1.39305743668461</v>
      </c>
      <c r="O667">
        <v>7.8093403948001896</v>
      </c>
      <c r="P667">
        <v>74.3619879113498</v>
      </c>
      <c r="Q667">
        <v>8.6255989793908999E-2</v>
      </c>
    </row>
    <row r="668" spans="1:17" hidden="1" x14ac:dyDescent="0.3">
      <c r="A668" t="s">
        <v>1472</v>
      </c>
      <c r="B668" t="s">
        <v>1473</v>
      </c>
      <c r="C668" t="str">
        <f>IFERROR(VLOOKUP(Table1[[#This Row],[Ticker]],[1]!Table2[[Symbol]:[Industry]],2,FALSE),"-")</f>
        <v>-</v>
      </c>
      <c r="D668" t="s">
        <v>65</v>
      </c>
      <c r="E668">
        <v>6857.423609042</v>
      </c>
      <c r="F668">
        <v>95.93</v>
      </c>
      <c r="G668">
        <v>358.97848491592498</v>
      </c>
      <c r="H668">
        <v>11.3569012221595</v>
      </c>
      <c r="I668">
        <v>63.369446528469602</v>
      </c>
      <c r="J668">
        <v>-1.9652484945178199</v>
      </c>
      <c r="K668">
        <v>86.636408135228194</v>
      </c>
      <c r="L668">
        <v>62.350665408622703</v>
      </c>
      <c r="M668">
        <v>46.779867516406298</v>
      </c>
      <c r="N668">
        <v>0.70861673800428804</v>
      </c>
      <c r="O668">
        <v>12.0608777233399</v>
      </c>
      <c r="P668">
        <v>410.26595744680799</v>
      </c>
      <c r="Q668">
        <v>8.9258204227481999E-2</v>
      </c>
    </row>
    <row r="669" spans="1:17" x14ac:dyDescent="0.3">
      <c r="A669" t="s">
        <v>1474</v>
      </c>
      <c r="B669" t="s">
        <v>1475</v>
      </c>
      <c r="C669" t="str">
        <f>IFERROR(VLOOKUP(Table1[[#This Row],[Ticker]],[1]!Table2[[Symbol]:[Industry]],2,FALSE),"-")</f>
        <v>-</v>
      </c>
      <c r="D669" t="s">
        <v>465</v>
      </c>
      <c r="E669">
        <v>6817.3339801599996</v>
      </c>
      <c r="F669">
        <v>954.7</v>
      </c>
      <c r="G669">
        <v>55.2432411859224</v>
      </c>
      <c r="H669">
        <v>-1.74013341274404</v>
      </c>
      <c r="I669">
        <v>-10.2667499026327</v>
      </c>
      <c r="J669">
        <v>-4.5059588781050604</v>
      </c>
      <c r="K669">
        <v>909.12397082754899</v>
      </c>
      <c r="L669">
        <v>821.67446300509198</v>
      </c>
      <c r="M669">
        <v>50.009808217953498</v>
      </c>
      <c r="N669">
        <v>0.85077833838480299</v>
      </c>
      <c r="O669">
        <v>9.1547082853251993</v>
      </c>
      <c r="P669">
        <v>98.049994813815999</v>
      </c>
      <c r="Q669">
        <v>0.13109838162249701</v>
      </c>
    </row>
    <row r="670" spans="1:17" hidden="1" x14ac:dyDescent="0.3">
      <c r="A670" t="s">
        <v>1476</v>
      </c>
      <c r="B670" t="s">
        <v>1477</v>
      </c>
      <c r="C670" t="str">
        <f>IFERROR(VLOOKUP(Table1[[#This Row],[Ticker]],[1]!Table2[[Symbol]:[Industry]],2,FALSE),"-")</f>
        <v>-</v>
      </c>
      <c r="D670" t="s">
        <v>257</v>
      </c>
      <c r="E670">
        <v>6814.3193286400001</v>
      </c>
      <c r="F670">
        <v>2502.1999999999998</v>
      </c>
      <c r="G670">
        <v>-13.472623714022999</v>
      </c>
      <c r="H670">
        <v>-3.6282759289493698</v>
      </c>
      <c r="I670">
        <v>-8.8172034057533306</v>
      </c>
      <c r="J670">
        <v>3.47129808126925</v>
      </c>
      <c r="K670">
        <v>2384.1936212167102</v>
      </c>
      <c r="L670">
        <v>2232.9312849865901</v>
      </c>
      <c r="M670">
        <v>64.781130853296006</v>
      </c>
      <c r="N670">
        <v>0.66542604605741695</v>
      </c>
      <c r="O670">
        <v>10.5866837183278</v>
      </c>
      <c r="P670">
        <v>45.476744186046503</v>
      </c>
      <c r="Q670">
        <v>8.2283635805072003E-2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Row],[Ticker]],[1]!Table2[[Symbol]:[Industry]],2,FALSE),"-")</f>
        <v>-</v>
      </c>
      <c r="D671" t="s">
        <v>170</v>
      </c>
      <c r="E671">
        <v>6791.193225</v>
      </c>
      <c r="F671">
        <v>981</v>
      </c>
      <c r="G671">
        <v>69.712357938196007</v>
      </c>
      <c r="H671">
        <v>-0.70270733723860301</v>
      </c>
      <c r="I671">
        <v>71.6572042838405</v>
      </c>
      <c r="J671">
        <v>4.5318636333740603</v>
      </c>
      <c r="K671">
        <v>861.26873478197797</v>
      </c>
      <c r="L671">
        <v>687.55908284500003</v>
      </c>
      <c r="M671">
        <v>79.828702715835803</v>
      </c>
      <c r="N671">
        <v>0.76265661166762</v>
      </c>
      <c r="O671">
        <v>2.9561671763506499</v>
      </c>
      <c r="P671">
        <v>124.433768016472</v>
      </c>
      <c r="Q671">
        <v>2.9406384393500002E-3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Row],[Ticker]],[1]!Table2[[Symbol]:[Industry]],2,FALSE),"-")</f>
        <v>-</v>
      </c>
      <c r="D672" t="s">
        <v>384</v>
      </c>
      <c r="E672">
        <v>6786.1370545720001</v>
      </c>
      <c r="F672">
        <v>218.44</v>
      </c>
      <c r="G672">
        <v>157.49899585701499</v>
      </c>
      <c r="H672">
        <v>-0.22017936261110299</v>
      </c>
      <c r="I672">
        <v>14.675311065518001</v>
      </c>
      <c r="J672">
        <v>2.2241404066866401</v>
      </c>
      <c r="K672">
        <v>202.494067499913</v>
      </c>
      <c r="L672">
        <v>166.42716124904399</v>
      </c>
      <c r="M672">
        <v>68.369509279088803</v>
      </c>
      <c r="N672">
        <v>0.76367487304744697</v>
      </c>
      <c r="O672">
        <v>1.69382896905327</v>
      </c>
      <c r="P672">
        <v>206.36746143057499</v>
      </c>
      <c r="Q672">
        <v>9.9315305513402993E-2</v>
      </c>
    </row>
    <row r="673" spans="1:17" hidden="1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829</v>
      </c>
      <c r="E673">
        <v>6786.074928</v>
      </c>
      <c r="F673">
        <v>791.2</v>
      </c>
      <c r="G673">
        <v>99.281819520927399</v>
      </c>
      <c r="H673">
        <v>-5.3000163678451404</v>
      </c>
      <c r="I673">
        <v>-11.5276235109315</v>
      </c>
      <c r="J673">
        <v>8.9549090630002395E-2</v>
      </c>
      <c r="K673">
        <v>781.61462013634196</v>
      </c>
      <c r="L673">
        <v>644.14456386796496</v>
      </c>
      <c r="M673">
        <v>40.800179322578103</v>
      </c>
      <c r="N673">
        <v>1.0550166325991399</v>
      </c>
      <c r="O673">
        <v>17.644084934277</v>
      </c>
      <c r="P673">
        <v>127.29100833093899</v>
      </c>
      <c r="Q673">
        <v>5.9626669955438999E-2</v>
      </c>
    </row>
    <row r="674" spans="1:17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-</v>
      </c>
      <c r="D674" t="s">
        <v>89</v>
      </c>
      <c r="E674">
        <v>6774.3704199599997</v>
      </c>
      <c r="F674">
        <v>3425.4</v>
      </c>
      <c r="G674">
        <v>22.782251303007801</v>
      </c>
      <c r="H674">
        <v>14.4072538183707</v>
      </c>
      <c r="I674">
        <v>45.015226704478401</v>
      </c>
      <c r="J674">
        <v>-2.24115040268717</v>
      </c>
      <c r="K674">
        <v>2962.2908457223298</v>
      </c>
      <c r="L674">
        <v>2419.3825254650401</v>
      </c>
      <c r="M674">
        <v>64.401084471929906</v>
      </c>
      <c r="N674">
        <v>0.65192086180422304</v>
      </c>
      <c r="O674">
        <v>5.2694575815963098</v>
      </c>
      <c r="P674">
        <v>114.758620689655</v>
      </c>
      <c r="Q674">
        <v>-5.1637509066332E-2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626</v>
      </c>
      <c r="E675">
        <v>6767.6938742499997</v>
      </c>
      <c r="F675">
        <v>379.25</v>
      </c>
      <c r="G675">
        <v>80.101798216557299</v>
      </c>
      <c r="H675">
        <v>-4.59177070285517</v>
      </c>
      <c r="I675">
        <v>-11.778176254215801</v>
      </c>
      <c r="J675">
        <v>0.91959340092477304</v>
      </c>
      <c r="K675">
        <v>363.74599170203601</v>
      </c>
      <c r="L675">
        <v>318.49682617627099</v>
      </c>
      <c r="M675">
        <v>50.983715111466999</v>
      </c>
      <c r="N675">
        <v>0.67861563338932696</v>
      </c>
      <c r="O675">
        <v>15.5702043506921</v>
      </c>
      <c r="P675">
        <v>120.366066240557</v>
      </c>
      <c r="Q675">
        <v>8.6912523050512003E-2</v>
      </c>
    </row>
    <row r="676" spans="1:17" hidden="1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24</v>
      </c>
      <c r="E676">
        <v>6756.0088136249997</v>
      </c>
      <c r="F676">
        <v>645.95000000000005</v>
      </c>
      <c r="G676">
        <v>48.715338874393602</v>
      </c>
      <c r="H676">
        <v>-6.2979150442179304</v>
      </c>
      <c r="I676">
        <v>60.187223571113996</v>
      </c>
      <c r="J676">
        <v>-2.1938908199343401</v>
      </c>
      <c r="K676">
        <v>647.60649733199398</v>
      </c>
      <c r="M676">
        <v>37.208969830174297</v>
      </c>
      <c r="N676">
        <v>0.32834752264246603</v>
      </c>
      <c r="O676">
        <v>17.795495007353399</v>
      </c>
      <c r="P676">
        <v>76.972602739726</v>
      </c>
    </row>
    <row r="677" spans="1:17" hidden="1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1034</v>
      </c>
      <c r="E677">
        <v>6746.8437323999997</v>
      </c>
      <c r="F677">
        <v>128.5</v>
      </c>
      <c r="G677">
        <v>-16.395245320879699</v>
      </c>
      <c r="H677">
        <v>-2.4989725865478198</v>
      </c>
      <c r="I677">
        <v>-11.348787870450201</v>
      </c>
      <c r="K677">
        <v>120.10837337592</v>
      </c>
      <c r="M677">
        <v>1.05563603616817</v>
      </c>
      <c r="N677">
        <v>0.48571428571428499</v>
      </c>
      <c r="O677">
        <v>3.00389105058367</v>
      </c>
      <c r="P677">
        <v>10.347788750536701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396</v>
      </c>
      <c r="E678">
        <v>6746.5295667</v>
      </c>
      <c r="F678">
        <v>294.75</v>
      </c>
      <c r="G678">
        <v>-51.098224627043301</v>
      </c>
      <c r="H678">
        <v>8.7584352409874295</v>
      </c>
      <c r="I678">
        <v>-33.656861682601402</v>
      </c>
      <c r="J678">
        <v>-0.92300712222251202</v>
      </c>
      <c r="K678">
        <v>303.74464245706002</v>
      </c>
      <c r="L678">
        <v>321.55833693924399</v>
      </c>
      <c r="M678">
        <v>34.7314780380446</v>
      </c>
      <c r="N678">
        <v>0.84030210458842103</v>
      </c>
      <c r="O678">
        <v>59.762510602205197</v>
      </c>
      <c r="P678">
        <v>14.177803602556599</v>
      </c>
      <c r="Q678">
        <v>-1.6820912520513001E-2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62</v>
      </c>
      <c r="E679">
        <v>6729.97028856</v>
      </c>
      <c r="F679">
        <v>688.2</v>
      </c>
      <c r="G679">
        <v>72.648534811677806</v>
      </c>
      <c r="H679">
        <v>14.819052450898401</v>
      </c>
      <c r="I679">
        <v>67.882543240074298</v>
      </c>
      <c r="J679">
        <v>-0.83897013749326299</v>
      </c>
      <c r="K679">
        <v>600.57948297148198</v>
      </c>
      <c r="L679">
        <v>479.01547591665701</v>
      </c>
      <c r="M679">
        <v>64.669926619787503</v>
      </c>
      <c r="N679">
        <v>0.90832850029622703</v>
      </c>
      <c r="O679">
        <v>7.4396977622783904</v>
      </c>
      <c r="P679">
        <v>131.87331536388101</v>
      </c>
      <c r="Q679">
        <v>-1.4087296350409E-2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124</v>
      </c>
      <c r="E680">
        <v>6712.2798855049996</v>
      </c>
      <c r="F680">
        <v>585.85</v>
      </c>
      <c r="G680">
        <v>-22.997682557338099</v>
      </c>
      <c r="H680">
        <v>6.3570997724370404</v>
      </c>
      <c r="I680">
        <v>-7.5583345190240996</v>
      </c>
      <c r="J680">
        <v>-3.0741566574096901</v>
      </c>
      <c r="K680">
        <v>546.68639687596203</v>
      </c>
      <c r="L680">
        <v>530.68075021910704</v>
      </c>
      <c r="M680">
        <v>56.295828405659798</v>
      </c>
      <c r="N680">
        <v>0.84058860938060498</v>
      </c>
      <c r="O680">
        <v>7.5275241102671302</v>
      </c>
      <c r="P680">
        <v>25.4496788008565</v>
      </c>
      <c r="Q680">
        <v>2.9196223541754E-2</v>
      </c>
    </row>
    <row r="681" spans="1:17" hidden="1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43</v>
      </c>
      <c r="E681">
        <v>6670.036685</v>
      </c>
      <c r="F681">
        <v>4335.5</v>
      </c>
      <c r="G681">
        <v>-13.5726716286803</v>
      </c>
      <c r="H681">
        <v>4.7477274971085901</v>
      </c>
      <c r="I681">
        <v>3.3910103833540499</v>
      </c>
      <c r="J681">
        <v>7.9061627186108803</v>
      </c>
      <c r="K681">
        <v>4137.7374589746396</v>
      </c>
      <c r="L681">
        <v>3813.8169742975401</v>
      </c>
      <c r="M681">
        <v>54.5647966235654</v>
      </c>
      <c r="N681">
        <v>4.3006495128412396</v>
      </c>
      <c r="O681">
        <v>11.8613770038057</v>
      </c>
      <c r="P681">
        <v>37.2427983539094</v>
      </c>
      <c r="Q681">
        <v>-2.1433092133728002E-2</v>
      </c>
    </row>
    <row r="682" spans="1:17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897</v>
      </c>
      <c r="E682">
        <v>6664.0353306730003</v>
      </c>
      <c r="F682">
        <v>225.13</v>
      </c>
      <c r="G682">
        <v>59.648377984735397</v>
      </c>
      <c r="H682">
        <v>5.5790945846550803</v>
      </c>
      <c r="I682">
        <v>-21.739782527998901</v>
      </c>
      <c r="J682">
        <v>1.1048432572459499</v>
      </c>
      <c r="K682">
        <v>216.298182285694</v>
      </c>
      <c r="L682">
        <v>193.251130043719</v>
      </c>
      <c r="M682">
        <v>61.134156637884601</v>
      </c>
      <c r="N682">
        <v>0.86051295457042498</v>
      </c>
      <c r="O682">
        <v>13.090214542708599</v>
      </c>
      <c r="P682">
        <v>95.340563991323194</v>
      </c>
      <c r="Q682">
        <v>7.4801602530005007E-2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424</v>
      </c>
      <c r="E683">
        <v>6659.2923461459905</v>
      </c>
      <c r="F683">
        <v>215.82</v>
      </c>
      <c r="G683">
        <v>200.25696592858301</v>
      </c>
      <c r="H683">
        <v>-2.36836831969753</v>
      </c>
      <c r="I683">
        <v>13.4997336801964</v>
      </c>
      <c r="J683">
        <v>12.757225110308701</v>
      </c>
      <c r="K683">
        <v>193.48171138195301</v>
      </c>
      <c r="L683">
        <v>154.84855969310399</v>
      </c>
      <c r="M683">
        <v>74.656193168831294</v>
      </c>
      <c r="N683">
        <v>0.97642468679755501</v>
      </c>
      <c r="O683">
        <v>11.157446019831299</v>
      </c>
      <c r="P683">
        <v>241.21739130434699</v>
      </c>
      <c r="Q683">
        <v>6.5207112433951997E-2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633</v>
      </c>
      <c r="E684">
        <v>6637.5042861269903</v>
      </c>
      <c r="F684">
        <v>136.11000000000001</v>
      </c>
      <c r="G684">
        <v>-35.455307713267501</v>
      </c>
      <c r="H684">
        <v>-1.4173012261248099</v>
      </c>
      <c r="I684">
        <v>-19.6547110185317</v>
      </c>
      <c r="J684">
        <v>-5.6905042404989601</v>
      </c>
      <c r="K684">
        <v>138.42615675061299</v>
      </c>
      <c r="L684">
        <v>139.77666809138401</v>
      </c>
      <c r="M684">
        <v>34.517574105895797</v>
      </c>
      <c r="N684">
        <v>1.2734430297960699</v>
      </c>
      <c r="O684">
        <v>31.5480126368378</v>
      </c>
      <c r="P684">
        <v>24.301369863013701</v>
      </c>
      <c r="Q684">
        <v>-0.109750717236301</v>
      </c>
    </row>
    <row r="685" spans="1:17" hidden="1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1340</v>
      </c>
      <c r="E685">
        <v>6636.6662775300001</v>
      </c>
      <c r="F685">
        <v>1389.5</v>
      </c>
      <c r="G685">
        <v>-19.350368770183699</v>
      </c>
      <c r="H685">
        <v>-2.9573312664420701</v>
      </c>
      <c r="I685">
        <v>-11.150535816161501</v>
      </c>
      <c r="J685">
        <v>-1.5366797164555599</v>
      </c>
      <c r="K685">
        <v>1378.88254746854</v>
      </c>
      <c r="L685">
        <v>1346.21954604451</v>
      </c>
      <c r="M685">
        <v>77.088001342421407</v>
      </c>
      <c r="N685">
        <v>1.16442940615719</v>
      </c>
      <c r="O685">
        <v>3.7063691975530699</v>
      </c>
      <c r="P685">
        <v>11.4587093410339</v>
      </c>
      <c r="Q685">
        <v>-5.5078309021881003E-2</v>
      </c>
    </row>
    <row r="686" spans="1:17" hidden="1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1510</v>
      </c>
      <c r="E686">
        <v>6633.6379200000001</v>
      </c>
      <c r="F686">
        <v>3184.35</v>
      </c>
      <c r="G686">
        <v>1446.04409102002</v>
      </c>
      <c r="H686">
        <v>-7.8965803283281897</v>
      </c>
      <c r="I686">
        <v>145.74114570727099</v>
      </c>
      <c r="J686">
        <v>-2.88119400733834</v>
      </c>
      <c r="K686">
        <v>2832.09603205141</v>
      </c>
      <c r="L686">
        <v>1773.6550329501099</v>
      </c>
      <c r="M686">
        <v>47.758517792092903</v>
      </c>
      <c r="N686">
        <v>0.61347613379624699</v>
      </c>
      <c r="O686">
        <v>12.079388258200201</v>
      </c>
      <c r="P686">
        <v>1548.6409526274899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-</v>
      </c>
      <c r="D687" t="s">
        <v>465</v>
      </c>
      <c r="E687">
        <v>6623.7724294700001</v>
      </c>
      <c r="F687">
        <v>466.55</v>
      </c>
      <c r="G687">
        <v>-48.926338216191702</v>
      </c>
      <c r="H687">
        <v>-8.0332577002925802</v>
      </c>
      <c r="I687">
        <v>-27.0847775761893</v>
      </c>
      <c r="J687">
        <v>-3.71839552064269</v>
      </c>
      <c r="K687">
        <v>483.42093978031801</v>
      </c>
      <c r="L687">
        <v>535.95106415568398</v>
      </c>
      <c r="M687">
        <v>43.752235191212399</v>
      </c>
      <c r="N687">
        <v>0.66147199408340396</v>
      </c>
      <c r="O687">
        <v>54.935162362019</v>
      </c>
      <c r="P687">
        <v>8.8798133022170305</v>
      </c>
      <c r="Q687">
        <v>-2.0564874531062E-2</v>
      </c>
    </row>
    <row r="688" spans="1:17" hidden="1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144</v>
      </c>
      <c r="E688">
        <v>6573.4089253900001</v>
      </c>
      <c r="F688">
        <v>169.67</v>
      </c>
      <c r="G688">
        <v>-24.359495572743999</v>
      </c>
      <c r="H688">
        <v>6.9865917179141199</v>
      </c>
      <c r="I688">
        <v>-12.887610876023601</v>
      </c>
      <c r="J688">
        <v>-0.54824444593482602</v>
      </c>
      <c r="M688">
        <v>41.309883538382699</v>
      </c>
      <c r="O688">
        <v>16.402428243060001</v>
      </c>
      <c r="P688">
        <v>25.681481481481399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127</v>
      </c>
      <c r="E689">
        <v>6528.3472839199903</v>
      </c>
      <c r="F689">
        <v>601.70000000000005</v>
      </c>
      <c r="G689">
        <v>22.082095782652299</v>
      </c>
      <c r="H689">
        <v>-6.8930856587882401</v>
      </c>
      <c r="I689">
        <v>-36.468189516140598</v>
      </c>
      <c r="J689">
        <v>-0.81140234067167405</v>
      </c>
      <c r="K689">
        <v>610.16138760669901</v>
      </c>
      <c r="L689">
        <v>577.64728025893396</v>
      </c>
      <c r="M689">
        <v>43.1051153860626</v>
      </c>
      <c r="N689">
        <v>0.473745886665356</v>
      </c>
      <c r="O689">
        <v>39.878677081602099</v>
      </c>
      <c r="P689">
        <v>65.064124545641604</v>
      </c>
      <c r="Q689">
        <v>6.1353446973563E-2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257</v>
      </c>
      <c r="E690">
        <v>6528.0137109199904</v>
      </c>
      <c r="F690">
        <v>1452.05</v>
      </c>
      <c r="G690">
        <v>-26.525627763182602</v>
      </c>
      <c r="H690">
        <v>5.8352534077596303</v>
      </c>
      <c r="I690">
        <v>-21.924744566107499</v>
      </c>
      <c r="J690">
        <v>-1.4291179583872899</v>
      </c>
      <c r="K690">
        <v>1391.2072733139801</v>
      </c>
      <c r="L690">
        <v>1430.4115866273</v>
      </c>
      <c r="M690">
        <v>59.9934764404574</v>
      </c>
      <c r="N690">
        <v>0.83946055923180696</v>
      </c>
      <c r="O690">
        <v>30.708308942529499</v>
      </c>
      <c r="P690">
        <v>27.027381681392701</v>
      </c>
      <c r="Q690">
        <v>-6.0596005510765001E-2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1340</v>
      </c>
      <c r="E691">
        <v>6496.9056107910001</v>
      </c>
      <c r="F691">
        <v>1164.67</v>
      </c>
      <c r="G691">
        <v>-18.903219256601599</v>
      </c>
      <c r="H691">
        <v>-3.0243004176874999</v>
      </c>
      <c r="I691">
        <v>-10.5741824017901</v>
      </c>
      <c r="J691">
        <v>-1.96038134556094</v>
      </c>
      <c r="K691">
        <v>1154.4608761209199</v>
      </c>
      <c r="L691">
        <v>1127.76615896462</v>
      </c>
      <c r="M691">
        <v>63.340787818078198</v>
      </c>
      <c r="N691">
        <v>1.8586149538750001</v>
      </c>
      <c r="O691">
        <v>13.798758446598599</v>
      </c>
      <c r="P691">
        <v>34.517965835460402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133</v>
      </c>
      <c r="E692">
        <v>6463.9967304000002</v>
      </c>
      <c r="F692">
        <v>917.4</v>
      </c>
      <c r="G692">
        <v>3.20951214290465</v>
      </c>
      <c r="H692">
        <v>-3.9969555545853002</v>
      </c>
      <c r="I692">
        <v>-8.5160437716240196</v>
      </c>
      <c r="J692">
        <v>0.51860135892136905</v>
      </c>
      <c r="K692">
        <v>910.70648216055201</v>
      </c>
      <c r="L692">
        <v>839.96332845496499</v>
      </c>
      <c r="M692">
        <v>47.536226853461898</v>
      </c>
      <c r="N692">
        <v>0.56914648440656401</v>
      </c>
      <c r="O692">
        <v>9.3307172443863209</v>
      </c>
      <c r="P692">
        <v>48.916484051619101</v>
      </c>
      <c r="Q692">
        <v>1.4709767602511E-2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1525</v>
      </c>
      <c r="E693">
        <v>6462.6470156249998</v>
      </c>
      <c r="F693">
        <v>476.25</v>
      </c>
      <c r="G693">
        <v>-2.3957755857767702</v>
      </c>
      <c r="H693">
        <v>1.6302544261074099</v>
      </c>
      <c r="I693">
        <v>-10.2430316108853</v>
      </c>
      <c r="J693">
        <v>-1.90028171865869</v>
      </c>
      <c r="K693">
        <v>465.24020268819498</v>
      </c>
      <c r="L693">
        <v>446.62471207519201</v>
      </c>
      <c r="M693">
        <v>54.110372770226697</v>
      </c>
      <c r="N693">
        <v>1.2030365905140401</v>
      </c>
      <c r="O693">
        <v>21.133858267716501</v>
      </c>
      <c r="P693">
        <v>39.132340052585398</v>
      </c>
    </row>
    <row r="694" spans="1:17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-</v>
      </c>
      <c r="D694" t="s">
        <v>377</v>
      </c>
      <c r="E694">
        <v>6443.7266701500002</v>
      </c>
      <c r="F694">
        <v>331.35</v>
      </c>
      <c r="G694">
        <v>24.8698691543899</v>
      </c>
      <c r="H694">
        <v>1.2905459818493099</v>
      </c>
      <c r="I694">
        <v>12.3429465236285</v>
      </c>
      <c r="J694">
        <v>-4.40685239012765</v>
      </c>
      <c r="K694">
        <v>317.69139145178798</v>
      </c>
      <c r="L694">
        <v>274.66158465578297</v>
      </c>
      <c r="M694">
        <v>42.714686106244699</v>
      </c>
      <c r="N694">
        <v>0.759886249358946</v>
      </c>
      <c r="O694">
        <v>7.9523162818771498</v>
      </c>
      <c r="P694">
        <v>61.555338859093098</v>
      </c>
      <c r="Q694">
        <v>-3.2531979821717003E-2</v>
      </c>
    </row>
    <row r="695" spans="1:17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133</v>
      </c>
      <c r="E695">
        <v>6428.37856164</v>
      </c>
      <c r="F695">
        <v>217.84</v>
      </c>
      <c r="G695">
        <v>177.71538661341901</v>
      </c>
      <c r="H695">
        <v>11.0424381402526</v>
      </c>
      <c r="I695">
        <v>21.563021479575202</v>
      </c>
      <c r="J695">
        <v>12.214419869918901</v>
      </c>
      <c r="K695">
        <v>193.84931553789201</v>
      </c>
      <c r="L695">
        <v>154.30568812187599</v>
      </c>
      <c r="M695">
        <v>64.6283423893818</v>
      </c>
      <c r="N695">
        <v>0.42064295990898098</v>
      </c>
      <c r="O695">
        <v>9.6997796547924899</v>
      </c>
      <c r="P695">
        <v>206.60098522167399</v>
      </c>
      <c r="Q695">
        <v>0.15090812062138101</v>
      </c>
    </row>
    <row r="696" spans="1:17" hidden="1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424</v>
      </c>
      <c r="E696">
        <v>6383.5114141499998</v>
      </c>
      <c r="F696">
        <v>289.25</v>
      </c>
      <c r="G696">
        <v>103.826914115112</v>
      </c>
      <c r="H696">
        <v>-1.85919051917247</v>
      </c>
      <c r="I696">
        <v>40.784960687348601</v>
      </c>
      <c r="J696">
        <v>1.3098097805404401</v>
      </c>
      <c r="K696">
        <v>264.78765697876599</v>
      </c>
      <c r="L696">
        <v>214.07798111778399</v>
      </c>
      <c r="M696">
        <v>78.6693068261348</v>
      </c>
      <c r="N696">
        <v>0.94724143092188895</v>
      </c>
      <c r="O696">
        <v>6.6205704407951496</v>
      </c>
      <c r="P696">
        <v>156.42730496453899</v>
      </c>
      <c r="Q696">
        <v>0.121027825007869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610</v>
      </c>
      <c r="E697">
        <v>6368.003524275</v>
      </c>
      <c r="F697">
        <v>441.75</v>
      </c>
      <c r="G697">
        <v>-26.436494561879599</v>
      </c>
      <c r="H697">
        <v>-8.1372682408972903</v>
      </c>
      <c r="I697">
        <v>-24.841261964255899</v>
      </c>
      <c r="J697">
        <v>-3.5518638439844401</v>
      </c>
      <c r="K697">
        <v>436.98191723267701</v>
      </c>
      <c r="L697">
        <v>440.75943719868297</v>
      </c>
      <c r="M697">
        <v>59.888850159288502</v>
      </c>
      <c r="N697">
        <v>1.8120738195750099</v>
      </c>
      <c r="O697">
        <v>27.798528579513199</v>
      </c>
      <c r="P697">
        <v>12.4045801526717</v>
      </c>
      <c r="Q697">
        <v>-5.5609466540884001E-2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46</v>
      </c>
      <c r="E698">
        <v>6359.3074517699997</v>
      </c>
      <c r="F698">
        <v>840.45</v>
      </c>
      <c r="G698">
        <v>96.6620695968451</v>
      </c>
      <c r="H698">
        <v>-0.59343450065339498</v>
      </c>
      <c r="I698">
        <v>16.100480168093998</v>
      </c>
      <c r="J698">
        <v>1.36346760730751</v>
      </c>
      <c r="K698">
        <v>807.95349301750605</v>
      </c>
      <c r="L698">
        <v>647.24059828198995</v>
      </c>
      <c r="M698">
        <v>47.514823558066297</v>
      </c>
      <c r="N698">
        <v>0.51115452911279802</v>
      </c>
      <c r="O698">
        <v>11.4640966149086</v>
      </c>
      <c r="P698">
        <v>138.49318955732099</v>
      </c>
      <c r="Q698">
        <v>0.14698860644342801</v>
      </c>
    </row>
    <row r="699" spans="1:17" hidden="1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548</v>
      </c>
      <c r="E699">
        <v>6348.7163133900003</v>
      </c>
      <c r="F699">
        <v>1596.15</v>
      </c>
      <c r="G699">
        <v>20.736753408371001</v>
      </c>
      <c r="H699">
        <v>6.8534407831215898</v>
      </c>
      <c r="I699">
        <v>14.2917387295289</v>
      </c>
      <c r="J699">
        <v>1.91469585054279</v>
      </c>
      <c r="K699">
        <v>1432.9472462506701</v>
      </c>
      <c r="L699">
        <v>1263.3915075612899</v>
      </c>
      <c r="M699">
        <v>56.288537173109503</v>
      </c>
      <c r="N699">
        <v>0.94382272777251097</v>
      </c>
      <c r="O699">
        <v>7.7592958055320498</v>
      </c>
      <c r="P699">
        <v>63.707692307692298</v>
      </c>
      <c r="Q699">
        <v>-3.072432359373E-2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68</v>
      </c>
      <c r="E700">
        <v>6348.6719999999996</v>
      </c>
      <c r="F700">
        <v>901.8</v>
      </c>
      <c r="G700">
        <v>72.681999099746704</v>
      </c>
      <c r="H700">
        <v>5.0029087342311298</v>
      </c>
      <c r="I700">
        <v>-28.128085162491399</v>
      </c>
      <c r="J700">
        <v>1.4795675589938699</v>
      </c>
      <c r="K700">
        <v>891.51080273263904</v>
      </c>
      <c r="L700">
        <v>778.01418753564406</v>
      </c>
      <c r="M700">
        <v>47.089116094690901</v>
      </c>
      <c r="N700">
        <v>1.7959851680466099</v>
      </c>
      <c r="O700">
        <v>29.1860722998447</v>
      </c>
      <c r="P700">
        <v>139.84042553191401</v>
      </c>
      <c r="Q700">
        <v>0.10530460051693299</v>
      </c>
    </row>
    <row r="701" spans="1:17" hidden="1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46</v>
      </c>
      <c r="E701">
        <v>6347.84</v>
      </c>
      <c r="F701">
        <v>90</v>
      </c>
      <c r="G701">
        <v>-37.6341231803273</v>
      </c>
      <c r="H701">
        <v>-5.8539879922307998</v>
      </c>
      <c r="I701">
        <v>-23.9005909990615</v>
      </c>
      <c r="J701">
        <v>-2.4780690073383398</v>
      </c>
      <c r="K701">
        <v>91.274828207621198</v>
      </c>
      <c r="L701">
        <v>92.696833060990599</v>
      </c>
      <c r="M701">
        <v>53.081674366169402</v>
      </c>
      <c r="N701">
        <v>2.2626262626262599</v>
      </c>
      <c r="O701">
        <v>12.2222222222222</v>
      </c>
      <c r="P701">
        <v>5.8823529411764701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257</v>
      </c>
      <c r="E702">
        <v>6344.48992</v>
      </c>
      <c r="F702">
        <v>800</v>
      </c>
      <c r="G702">
        <v>29.217585872047799</v>
      </c>
      <c r="H702">
        <v>3.8165783310332602</v>
      </c>
      <c r="I702">
        <v>2.0395038990043002</v>
      </c>
      <c r="J702">
        <v>2.9994037366522002</v>
      </c>
      <c r="K702">
        <v>745.71466633145303</v>
      </c>
      <c r="L702">
        <v>688.41965189870905</v>
      </c>
      <c r="M702">
        <v>57.468403797073201</v>
      </c>
      <c r="N702">
        <v>1.4503548353597699</v>
      </c>
      <c r="O702">
        <v>10.4749999999999</v>
      </c>
      <c r="P702">
        <v>71.655401780924805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933</v>
      </c>
      <c r="E703">
        <v>6298.9241737800003</v>
      </c>
      <c r="F703">
        <v>137.33000000000001</v>
      </c>
      <c r="G703">
        <v>-22.448369176789502</v>
      </c>
      <c r="H703">
        <v>-1.3357526044302099</v>
      </c>
      <c r="I703">
        <v>-46.313077569524097</v>
      </c>
      <c r="J703">
        <v>-0.46258777468170997</v>
      </c>
      <c r="K703">
        <v>143.00457330409</v>
      </c>
      <c r="L703">
        <v>155.909730334166</v>
      </c>
      <c r="M703">
        <v>45.468119633462102</v>
      </c>
      <c r="N703">
        <v>1.0100559898716599</v>
      </c>
      <c r="O703">
        <v>53.353236729046699</v>
      </c>
      <c r="P703">
        <v>15.8902953586498</v>
      </c>
      <c r="Q703">
        <v>2.3580004778666001E-2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391</v>
      </c>
      <c r="E704">
        <v>6294.7193248800004</v>
      </c>
      <c r="F704">
        <v>64.05</v>
      </c>
      <c r="G704">
        <v>-43.682570463052002</v>
      </c>
      <c r="H704">
        <v>3.4979802417862098</v>
      </c>
      <c r="I704">
        <v>-34.450960100248103</v>
      </c>
      <c r="J704">
        <v>0.92922100850951606</v>
      </c>
      <c r="K704">
        <v>65.146244412585503</v>
      </c>
      <c r="L704">
        <v>69.718210999736399</v>
      </c>
      <c r="M704">
        <v>50.766329804964698</v>
      </c>
      <c r="N704">
        <v>0.82423391807590396</v>
      </c>
      <c r="O704">
        <v>53.005464480874302</v>
      </c>
      <c r="P704">
        <v>8.0101180438448605</v>
      </c>
      <c r="Q704">
        <v>4.7456245032635E-2</v>
      </c>
    </row>
    <row r="705" spans="1:17" hidden="1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1034</v>
      </c>
      <c r="E705">
        <v>6266.1528877000001</v>
      </c>
      <c r="F705">
        <v>101</v>
      </c>
      <c r="M705">
        <v>50</v>
      </c>
      <c r="N705">
        <v>1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201</v>
      </c>
      <c r="E706">
        <v>6227.5351403099903</v>
      </c>
      <c r="F706">
        <v>510.95</v>
      </c>
      <c r="G706">
        <v>52.550619567880801</v>
      </c>
      <c r="H706">
        <v>-3.3398027309783198</v>
      </c>
      <c r="I706">
        <v>16.247512143965402</v>
      </c>
      <c r="J706">
        <v>0.92539633919631203</v>
      </c>
      <c r="K706">
        <v>476.68622608927802</v>
      </c>
      <c r="L706">
        <v>407.33463097151503</v>
      </c>
      <c r="M706">
        <v>75.052590757626604</v>
      </c>
      <c r="N706">
        <v>1.2811365146027001</v>
      </c>
      <c r="O706">
        <v>6.17477248263038</v>
      </c>
      <c r="P706">
        <v>87.814739937511405</v>
      </c>
      <c r="Q706">
        <v>0.182551641803404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163</v>
      </c>
      <c r="E707">
        <v>6223.3785248499998</v>
      </c>
      <c r="F707">
        <v>398.5</v>
      </c>
      <c r="G707">
        <v>31.474448312891202</v>
      </c>
      <c r="H707">
        <v>13.8223971518266</v>
      </c>
      <c r="I707">
        <v>17.606476500595601</v>
      </c>
      <c r="J707">
        <v>2.5471835179141702</v>
      </c>
      <c r="K707">
        <v>371.74364430762</v>
      </c>
      <c r="L707">
        <v>311.87192020265798</v>
      </c>
      <c r="M707">
        <v>51.333290466447998</v>
      </c>
      <c r="N707">
        <v>0.72677355241645802</v>
      </c>
      <c r="O707">
        <v>6.2735257214554503</v>
      </c>
      <c r="P707">
        <v>76.288431762884301</v>
      </c>
      <c r="Q707">
        <v>0.22088596927617701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521</v>
      </c>
      <c r="E708">
        <v>6192.4671285750001</v>
      </c>
      <c r="F708">
        <v>300.95</v>
      </c>
      <c r="G708">
        <v>-1.08016714586634</v>
      </c>
      <c r="H708">
        <v>-2.7682712352246899</v>
      </c>
      <c r="I708">
        <v>-37.189526252469001</v>
      </c>
      <c r="J708">
        <v>-2.8218804022302701</v>
      </c>
      <c r="K708">
        <v>309.41235733847998</v>
      </c>
      <c r="L708">
        <v>317.78841903556599</v>
      </c>
      <c r="M708">
        <v>40.869301145724002</v>
      </c>
      <c r="N708">
        <v>0.88199622065052297</v>
      </c>
      <c r="O708">
        <v>34.666888187406499</v>
      </c>
      <c r="P708">
        <v>28.063829787233999</v>
      </c>
      <c r="Q708">
        <v>9.4992501581650998E-2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465</v>
      </c>
      <c r="E709">
        <v>6187.2692070399999</v>
      </c>
      <c r="F709">
        <v>1145.5999999999999</v>
      </c>
      <c r="G709">
        <v>-34.549246851071999</v>
      </c>
      <c r="H709">
        <v>8.6214737022652699</v>
      </c>
      <c r="I709">
        <v>-10.5927868015967</v>
      </c>
      <c r="J709">
        <v>0.99960655918622598</v>
      </c>
      <c r="K709">
        <v>1074.19210382488</v>
      </c>
      <c r="L709">
        <v>1114.51715297379</v>
      </c>
      <c r="M709">
        <v>64.696048034859999</v>
      </c>
      <c r="N709">
        <v>1.2279165258296301</v>
      </c>
      <c r="O709">
        <v>22.616969273742999</v>
      </c>
      <c r="P709">
        <v>22.747240972891799</v>
      </c>
      <c r="Q709">
        <v>-5.6159321489485999E-2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424</v>
      </c>
      <c r="E710">
        <v>6164.8454579010004</v>
      </c>
      <c r="F710">
        <v>68.569999999999993</v>
      </c>
      <c r="G710">
        <v>16.708848773771798</v>
      </c>
      <c r="H710">
        <v>4.1266735175051199</v>
      </c>
      <c r="I710">
        <v>-14.6548617738157</v>
      </c>
      <c r="J710">
        <v>7.6770790885713902</v>
      </c>
      <c r="K710">
        <v>68.023627729827297</v>
      </c>
      <c r="L710">
        <v>67.433010842513596</v>
      </c>
      <c r="M710">
        <v>65.718405670463</v>
      </c>
      <c r="N710">
        <v>0.91748049444662705</v>
      </c>
      <c r="O710">
        <v>28.044334256963602</v>
      </c>
      <c r="P710">
        <v>56.910755148741401</v>
      </c>
      <c r="Q710">
        <v>2.2379416285663999E-2</v>
      </c>
    </row>
    <row r="711" spans="1:17" hidden="1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46</v>
      </c>
      <c r="E711">
        <v>6137.7930236699904</v>
      </c>
      <c r="F711">
        <v>2841.3</v>
      </c>
      <c r="G711">
        <v>1772.2677933580701</v>
      </c>
      <c r="H711">
        <v>4.9434083582035102</v>
      </c>
      <c r="I711">
        <v>284.88376929300301</v>
      </c>
      <c r="J711">
        <v>0.65788805885128498</v>
      </c>
      <c r="K711">
        <v>2456.0222803653401</v>
      </c>
      <c r="L711">
        <v>1307.58901886223</v>
      </c>
      <c r="M711">
        <v>53.441038516203598</v>
      </c>
      <c r="N711">
        <v>0.62598797813107199</v>
      </c>
      <c r="O711">
        <v>9.9831063245697305</v>
      </c>
      <c r="P711">
        <v>1893.8947368421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1564</v>
      </c>
      <c r="E712">
        <v>6086.7507141799997</v>
      </c>
      <c r="F712">
        <v>341.65</v>
      </c>
      <c r="G712">
        <v>22.383984697679999</v>
      </c>
      <c r="H712">
        <v>3.96518499008537</v>
      </c>
      <c r="I712">
        <v>-6.20490835314782</v>
      </c>
      <c r="J712">
        <v>-2.35006445606541</v>
      </c>
      <c r="K712">
        <v>333.52518765148699</v>
      </c>
      <c r="L712">
        <v>287.25939241106198</v>
      </c>
      <c r="M712">
        <v>39.032869318005403</v>
      </c>
      <c r="N712">
        <v>1.1886255287102501</v>
      </c>
      <c r="O712">
        <v>18.2204009951705</v>
      </c>
      <c r="P712">
        <v>67.886977886977803</v>
      </c>
      <c r="Q712">
        <v>0.12512571109675699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354</v>
      </c>
      <c r="E713">
        <v>6080.9281215000001</v>
      </c>
      <c r="F713">
        <v>285</v>
      </c>
      <c r="G713">
        <v>-3.7656877930992998</v>
      </c>
      <c r="H713">
        <v>3.5354662168348701</v>
      </c>
      <c r="I713">
        <v>15.703115331186201</v>
      </c>
      <c r="J713">
        <v>3.8522062220194502</v>
      </c>
      <c r="K713">
        <v>257.93901446229199</v>
      </c>
      <c r="L713">
        <v>235.54226779859499</v>
      </c>
      <c r="M713">
        <v>66.069358852368396</v>
      </c>
      <c r="N713">
        <v>0.87863595575104303</v>
      </c>
      <c r="O713">
        <v>4.2456140350877103</v>
      </c>
      <c r="P713">
        <v>50.793650793650698</v>
      </c>
      <c r="Q713">
        <v>-7.7936307394564003E-2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465</v>
      </c>
      <c r="E714">
        <v>6026.3648724000004</v>
      </c>
      <c r="F714">
        <v>2004</v>
      </c>
      <c r="G714">
        <v>-2.4099902694559101</v>
      </c>
      <c r="H714">
        <v>41.9619648873825</v>
      </c>
      <c r="I714">
        <v>47.774981940900602</v>
      </c>
      <c r="J714">
        <v>5.9426792115012104</v>
      </c>
      <c r="K714">
        <v>1686.1671914147801</v>
      </c>
      <c r="L714">
        <v>1466.80804218752</v>
      </c>
      <c r="M714">
        <v>62.094427549050899</v>
      </c>
      <c r="N714">
        <v>1.1651724468295399</v>
      </c>
      <c r="O714">
        <v>6.38473053892214</v>
      </c>
      <c r="P714">
        <v>86.983904828551402</v>
      </c>
      <c r="Q714">
        <v>-0.118699985844317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133</v>
      </c>
      <c r="E715">
        <v>6017.7749999999996</v>
      </c>
      <c r="F715">
        <v>211.15</v>
      </c>
      <c r="G715">
        <v>58.801781394312897</v>
      </c>
      <c r="H715">
        <v>10.9021608535865</v>
      </c>
      <c r="I715">
        <v>-24.1993357020629</v>
      </c>
      <c r="J715">
        <v>-2.24765426079456</v>
      </c>
      <c r="K715">
        <v>207.56515749488099</v>
      </c>
      <c r="L715">
        <v>184.56320852776099</v>
      </c>
      <c r="M715">
        <v>40.365106508463697</v>
      </c>
      <c r="N715">
        <v>1.0226032879245199</v>
      </c>
      <c r="O715">
        <v>25.479516931091599</v>
      </c>
      <c r="P715">
        <v>96.968283582089498</v>
      </c>
      <c r="Q715">
        <v>2.1737326394733001E-2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59</v>
      </c>
      <c r="E716">
        <v>5997.1376984400003</v>
      </c>
      <c r="F716">
        <v>66.78</v>
      </c>
      <c r="G716">
        <v>82.434726304464505</v>
      </c>
      <c r="H716">
        <v>-12.375144616490999</v>
      </c>
      <c r="I716">
        <v>-5.8853999889467099</v>
      </c>
      <c r="J716">
        <v>-3.9669386228341499</v>
      </c>
      <c r="K716">
        <v>70.944727100235895</v>
      </c>
      <c r="L716">
        <v>61.937611454123399</v>
      </c>
      <c r="M716">
        <v>28.194306203771799</v>
      </c>
      <c r="N716">
        <v>1.03695127137215</v>
      </c>
      <c r="O716">
        <v>49.1913746630727</v>
      </c>
      <c r="P716">
        <v>137.22912966252201</v>
      </c>
      <c r="Q716">
        <v>6.4953428611123007E-2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289</v>
      </c>
      <c r="E717">
        <v>5923.6828945799998</v>
      </c>
      <c r="F717">
        <v>1204.0999999999999</v>
      </c>
      <c r="G717">
        <v>99.591552394748902</v>
      </c>
      <c r="H717">
        <v>-6.2527728485909799</v>
      </c>
      <c r="I717">
        <v>34.056065854422698</v>
      </c>
      <c r="J717">
        <v>0.74842763351065</v>
      </c>
      <c r="K717">
        <v>1132.4576965443</v>
      </c>
      <c r="L717">
        <v>920.99151557944697</v>
      </c>
      <c r="M717">
        <v>49.7406134297172</v>
      </c>
      <c r="N717">
        <v>0.89035400145323496</v>
      </c>
      <c r="O717">
        <v>12.033884228884601</v>
      </c>
      <c r="P717">
        <v>130.64840532516001</v>
      </c>
      <c r="Q717">
        <v>5.4402648446552002E-2</v>
      </c>
    </row>
    <row r="718" spans="1:17" hidden="1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521</v>
      </c>
      <c r="E718">
        <v>5900.5785292800001</v>
      </c>
      <c r="F718">
        <v>5938.05</v>
      </c>
      <c r="G718">
        <v>45.3244825904207</v>
      </c>
      <c r="H718">
        <v>-3.8114809934306</v>
      </c>
      <c r="I718">
        <v>27.997362218422801</v>
      </c>
      <c r="J718">
        <v>1.52911569949995</v>
      </c>
      <c r="K718">
        <v>5852.9592791687701</v>
      </c>
      <c r="L718">
        <v>4764.2686071848502</v>
      </c>
      <c r="M718">
        <v>51.073347449554198</v>
      </c>
      <c r="N718">
        <v>0.54527005669273498</v>
      </c>
      <c r="O718">
        <v>12.813128889113401</v>
      </c>
      <c r="P718">
        <v>107.798502239641</v>
      </c>
      <c r="Q718">
        <v>0.14549079222344</v>
      </c>
    </row>
    <row r="719" spans="1:17" hidden="1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1579</v>
      </c>
      <c r="E719">
        <v>5891.1594018750002</v>
      </c>
      <c r="F719">
        <v>4578.75</v>
      </c>
      <c r="G719">
        <v>65.834363203194698</v>
      </c>
      <c r="H719">
        <v>-6.5488249487525403</v>
      </c>
      <c r="I719">
        <v>3.8942051609396402</v>
      </c>
      <c r="J719">
        <v>-6.74295607099336</v>
      </c>
      <c r="K719">
        <v>4271.0234642878204</v>
      </c>
      <c r="L719">
        <v>3508.8366375046398</v>
      </c>
      <c r="M719">
        <v>42.851260485660298</v>
      </c>
      <c r="N719">
        <v>0.960461950951918</v>
      </c>
      <c r="O719">
        <v>10.291018291018201</v>
      </c>
      <c r="P719">
        <v>112.470997679814</v>
      </c>
      <c r="Q719">
        <v>0.124982060854315</v>
      </c>
    </row>
    <row r="720" spans="1:17" x14ac:dyDescent="0.3">
      <c r="A720" t="s">
        <v>1580</v>
      </c>
      <c r="B720" t="s">
        <v>1581</v>
      </c>
      <c r="C720" t="str">
        <f>IFERROR(VLOOKUP(Table1[[#This Row],[Ticker]],[1]!Table2[[Symbol]:[Industry]],2,FALSE),"-")</f>
        <v>-</v>
      </c>
      <c r="D720" t="s">
        <v>289</v>
      </c>
      <c r="E720">
        <v>5827.0329011100002</v>
      </c>
      <c r="F720">
        <v>2508.15</v>
      </c>
      <c r="G720">
        <v>123.43401445484101</v>
      </c>
      <c r="H720">
        <v>1.34304268969178</v>
      </c>
      <c r="I720">
        <v>37.037944294652597</v>
      </c>
      <c r="J720">
        <v>6.4392666403075598</v>
      </c>
      <c r="K720">
        <v>2209.58519926701</v>
      </c>
      <c r="L720">
        <v>1775.52104146487</v>
      </c>
      <c r="M720">
        <v>67.431275978646298</v>
      </c>
      <c r="N720">
        <v>0.92801330029587303</v>
      </c>
      <c r="O720">
        <v>5.2568626278332697</v>
      </c>
      <c r="P720">
        <v>180.86786114221701</v>
      </c>
      <c r="Q720">
        <v>0.113836656309274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257</v>
      </c>
      <c r="E721">
        <v>5806.6417910250002</v>
      </c>
      <c r="F721">
        <v>1887.75</v>
      </c>
      <c r="G721">
        <v>-37.987098202311103</v>
      </c>
      <c r="H721">
        <v>-1.2233964426713999</v>
      </c>
      <c r="I721">
        <v>-22.232706792143102</v>
      </c>
      <c r="J721">
        <v>-0.53161653076538795</v>
      </c>
      <c r="K721">
        <v>1900.4374010942099</v>
      </c>
      <c r="L721">
        <v>1964.20007913826</v>
      </c>
      <c r="M721">
        <v>39.309356801749601</v>
      </c>
      <c r="N721">
        <v>0.52685617378970895</v>
      </c>
      <c r="O721">
        <v>54.700039729837101</v>
      </c>
      <c r="P721">
        <v>17.984375</v>
      </c>
      <c r="Q721">
        <v>1.4153621000791001E-2</v>
      </c>
    </row>
    <row r="722" spans="1:17" hidden="1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127</v>
      </c>
      <c r="E722">
        <v>5790.2218847199902</v>
      </c>
      <c r="F722">
        <v>369.85</v>
      </c>
      <c r="G722">
        <v>-21.177171362696601</v>
      </c>
      <c r="H722">
        <v>-4.2418727015615296</v>
      </c>
      <c r="I722">
        <v>-9.7052866659762493</v>
      </c>
      <c r="J722">
        <v>0.63873844969631799</v>
      </c>
      <c r="M722">
        <v>71.069604218458807</v>
      </c>
      <c r="O722">
        <v>4.3666351223468904</v>
      </c>
      <c r="P722">
        <v>13.764995386035</v>
      </c>
    </row>
    <row r="723" spans="1:17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289</v>
      </c>
      <c r="E723">
        <v>5768.3283948500002</v>
      </c>
      <c r="F723">
        <v>171.5</v>
      </c>
      <c r="G723">
        <v>-25.8606811302399</v>
      </c>
      <c r="H723">
        <v>3.93602412245489</v>
      </c>
      <c r="I723">
        <v>-16.7928260901712</v>
      </c>
      <c r="J723">
        <v>6.4396473553864899</v>
      </c>
      <c r="K723">
        <v>166.57165586983001</v>
      </c>
      <c r="L723">
        <v>166.105779505806</v>
      </c>
      <c r="M723">
        <v>61.503545272051902</v>
      </c>
      <c r="N723">
        <v>1.05502475538726</v>
      </c>
      <c r="O723">
        <v>28.046647230320598</v>
      </c>
      <c r="P723">
        <v>31.872356785851501</v>
      </c>
      <c r="Q723">
        <v>-7.3770531166907002E-2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289</v>
      </c>
      <c r="E724">
        <v>5710.4555212799996</v>
      </c>
      <c r="F724">
        <v>777.6</v>
      </c>
      <c r="G724">
        <v>-10.79581868336</v>
      </c>
      <c r="H724">
        <v>-0.72883181023139398</v>
      </c>
      <c r="I724">
        <v>-17.845853377703001</v>
      </c>
      <c r="J724">
        <v>-0.27265805721652497</v>
      </c>
      <c r="K724">
        <v>779.93691193075597</v>
      </c>
      <c r="L724">
        <v>762.72636481421102</v>
      </c>
      <c r="M724">
        <v>41.019045390509802</v>
      </c>
      <c r="N724">
        <v>1.24393343598284</v>
      </c>
      <c r="O724">
        <v>11.7283950617283</v>
      </c>
      <c r="P724">
        <v>24.815409309791299</v>
      </c>
      <c r="Q724">
        <v>2.9542247851126E-2</v>
      </c>
    </row>
    <row r="725" spans="1:17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204</v>
      </c>
      <c r="E725">
        <v>5704.00094352</v>
      </c>
      <c r="F725">
        <v>629.4</v>
      </c>
      <c r="G725">
        <v>52.957180061345802</v>
      </c>
      <c r="H725">
        <v>-0.47317278368660998</v>
      </c>
      <c r="I725">
        <v>6.2229149048135897</v>
      </c>
      <c r="J725">
        <v>6.5315596033906704</v>
      </c>
      <c r="K725">
        <v>595.17554995185696</v>
      </c>
      <c r="L725">
        <v>516.98530913943296</v>
      </c>
      <c r="M725">
        <v>64.727417930207494</v>
      </c>
      <c r="N725">
        <v>0.58729800016575995</v>
      </c>
      <c r="O725">
        <v>5.3066412456307601</v>
      </c>
      <c r="P725">
        <v>90.698379033479696</v>
      </c>
    </row>
    <row r="726" spans="1:17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24</v>
      </c>
      <c r="E726">
        <v>5698.9979597250003</v>
      </c>
      <c r="F726">
        <v>337.05</v>
      </c>
      <c r="G726">
        <v>-14.054969878838699</v>
      </c>
      <c r="H726">
        <v>-16.5504453191229</v>
      </c>
      <c r="I726">
        <v>-28.178126118882101</v>
      </c>
      <c r="J726">
        <v>-10.1455767168981</v>
      </c>
      <c r="K726">
        <v>355.91675959314802</v>
      </c>
      <c r="L726">
        <v>352.86505998825498</v>
      </c>
      <c r="M726">
        <v>33.303921612330697</v>
      </c>
      <c r="N726">
        <v>1.0407264528119999</v>
      </c>
      <c r="O726">
        <v>25.278148642634601</v>
      </c>
      <c r="P726">
        <v>18.909860645616501</v>
      </c>
      <c r="Q726">
        <v>-4.9232965114743003E-2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262</v>
      </c>
      <c r="E727">
        <v>5673.69770625</v>
      </c>
      <c r="F727">
        <v>5124.25</v>
      </c>
      <c r="G727">
        <v>125.64577546412001</v>
      </c>
      <c r="H727">
        <v>-5.5483167080213196</v>
      </c>
      <c r="I727">
        <v>42.784710343691899</v>
      </c>
      <c r="J727">
        <v>2.1650977938695299</v>
      </c>
      <c r="K727">
        <v>4638.6015769453197</v>
      </c>
      <c r="L727">
        <v>3630.2452866735998</v>
      </c>
      <c r="M727">
        <v>55.785803829443402</v>
      </c>
      <c r="N727">
        <v>0.34703169853775401</v>
      </c>
      <c r="O727">
        <v>4.9324291359711099</v>
      </c>
      <c r="P727">
        <v>163.728769943386</v>
      </c>
      <c r="Q727">
        <v>0.10789652130578201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201</v>
      </c>
      <c r="E728">
        <v>5667.8454986950001</v>
      </c>
      <c r="F728">
        <v>142.07</v>
      </c>
      <c r="G728">
        <v>-6.4478565397749293E-2</v>
      </c>
      <c r="H728">
        <v>14.4869972329181</v>
      </c>
      <c r="I728">
        <v>6.5727614314788498</v>
      </c>
      <c r="J728">
        <v>12.336745807476399</v>
      </c>
      <c r="K728">
        <v>129.59022425788601</v>
      </c>
      <c r="L728">
        <v>123.167134066549</v>
      </c>
      <c r="M728">
        <v>71.268073582225895</v>
      </c>
      <c r="N728">
        <v>1.8013396595975399</v>
      </c>
      <c r="O728">
        <v>5.3424368269163001</v>
      </c>
      <c r="P728">
        <v>38.808011724474802</v>
      </c>
      <c r="Q728">
        <v>3.0396184905445E-2</v>
      </c>
    </row>
    <row r="729" spans="1:17" hidden="1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21</v>
      </c>
      <c r="E729">
        <v>5659.0452915750002</v>
      </c>
      <c r="F729">
        <v>478.35</v>
      </c>
      <c r="G729">
        <v>-18.101198958993098</v>
      </c>
      <c r="H729">
        <v>-13.8263703711215</v>
      </c>
      <c r="I729">
        <v>-21.320447224052799</v>
      </c>
      <c r="J729">
        <v>-1.8544562814108501</v>
      </c>
      <c r="K729">
        <v>483.184079473125</v>
      </c>
      <c r="L729">
        <v>466.57847290940202</v>
      </c>
      <c r="M729">
        <v>44.321967762115101</v>
      </c>
      <c r="N729">
        <v>0.467533100432933</v>
      </c>
      <c r="O729">
        <v>25.222117696247501</v>
      </c>
      <c r="P729">
        <v>22.6224045116636</v>
      </c>
      <c r="Q729">
        <v>8.1344885172150994E-2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1602</v>
      </c>
      <c r="E730">
        <v>5653.2170177999997</v>
      </c>
      <c r="F730">
        <v>1105.5</v>
      </c>
      <c r="G730">
        <v>66.898584425693301</v>
      </c>
      <c r="H730">
        <v>10.523379945681199</v>
      </c>
      <c r="I730">
        <v>39.474091386782</v>
      </c>
      <c r="J730">
        <v>-2.31908649541464</v>
      </c>
      <c r="K730">
        <v>960.89517062102698</v>
      </c>
      <c r="L730">
        <v>782.38416069458299</v>
      </c>
      <c r="M730">
        <v>65.601208312111694</v>
      </c>
      <c r="N730">
        <v>2.41725444491418</v>
      </c>
      <c r="O730">
        <v>4.7444595205789302</v>
      </c>
      <c r="P730">
        <v>106.635514018691</v>
      </c>
      <c r="Q730">
        <v>1.8272386809884002E-2</v>
      </c>
    </row>
    <row r="731" spans="1:17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465</v>
      </c>
      <c r="E731">
        <v>5635.2932951699904</v>
      </c>
      <c r="F731">
        <v>339.9</v>
      </c>
      <c r="G731">
        <v>-29.5501016120263</v>
      </c>
      <c r="H731">
        <v>5.9844617924615102</v>
      </c>
      <c r="I731">
        <v>-46.094391462820603</v>
      </c>
      <c r="J731">
        <v>5.7685408949006902</v>
      </c>
      <c r="K731">
        <v>336.48729821444698</v>
      </c>
      <c r="L731">
        <v>372.59214135210101</v>
      </c>
      <c r="M731">
        <v>67.6141409102285</v>
      </c>
      <c r="N731">
        <v>1.66237639606443</v>
      </c>
      <c r="O731">
        <v>59.576345984112898</v>
      </c>
      <c r="P731">
        <v>29.411764705882302</v>
      </c>
      <c r="Q731">
        <v>-0.11742171870746999</v>
      </c>
    </row>
    <row r="732" spans="1:17" hidden="1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163</v>
      </c>
      <c r="E732">
        <v>5629.8580095999996</v>
      </c>
      <c r="F732">
        <v>4980.8</v>
      </c>
      <c r="G732">
        <v>138.03469202334</v>
      </c>
      <c r="H732">
        <v>4.0672125884063099</v>
      </c>
      <c r="I732">
        <v>73.049549341677206</v>
      </c>
      <c r="J732">
        <v>8.5838778953165207</v>
      </c>
      <c r="K732">
        <v>4623.0579839264201</v>
      </c>
      <c r="L732">
        <v>3406.9204667498102</v>
      </c>
      <c r="M732">
        <v>55.502747761599402</v>
      </c>
      <c r="N732">
        <v>1.0567375489628801</v>
      </c>
      <c r="O732">
        <v>14.2316495342113</v>
      </c>
      <c r="P732">
        <v>190.84963503649601</v>
      </c>
      <c r="Q732">
        <v>0.20053576059768199</v>
      </c>
    </row>
    <row r="733" spans="1:17" x14ac:dyDescent="0.3">
      <c r="A733" t="s">
        <v>1607</v>
      </c>
      <c r="B733" t="s">
        <v>1608</v>
      </c>
      <c r="C733" t="str">
        <f>IFERROR(VLOOKUP(Table1[[#This Row],[Ticker]],[1]!Table2[[Symbol]:[Industry]],2,FALSE),"-")</f>
        <v>-</v>
      </c>
      <c r="D733" t="s">
        <v>424</v>
      </c>
      <c r="E733">
        <v>5557.3317011500003</v>
      </c>
      <c r="F733">
        <v>50.5</v>
      </c>
      <c r="G733">
        <v>-27.917202368872399</v>
      </c>
      <c r="H733">
        <v>-5.2590223171735904</v>
      </c>
      <c r="I733">
        <v>-27.0615423877965</v>
      </c>
      <c r="J733">
        <v>-1.07216420717766</v>
      </c>
      <c r="K733">
        <v>51.344237643151999</v>
      </c>
      <c r="L733">
        <v>52.196140861617202</v>
      </c>
      <c r="M733">
        <v>54.849613914728799</v>
      </c>
      <c r="N733">
        <v>0.78135524426340197</v>
      </c>
      <c r="O733">
        <v>35.247524752475201</v>
      </c>
      <c r="P733">
        <v>12.597547380156</v>
      </c>
    </row>
    <row r="734" spans="1:17" x14ac:dyDescent="0.3">
      <c r="A734" t="s">
        <v>1609</v>
      </c>
      <c r="B734" t="s">
        <v>1610</v>
      </c>
      <c r="C734" t="str">
        <f>IFERROR(VLOOKUP(Table1[[#This Row],[Ticker]],[1]!Table2[[Symbol]:[Industry]],2,FALSE),"-")</f>
        <v>-</v>
      </c>
      <c r="D734" t="s">
        <v>62</v>
      </c>
      <c r="E734">
        <v>5522.8643184149996</v>
      </c>
      <c r="F734">
        <v>1350.15</v>
      </c>
      <c r="G734">
        <v>-9.6695461026325802</v>
      </c>
      <c r="H734">
        <v>-1.72303073404992</v>
      </c>
      <c r="I734">
        <v>3.3868459673964502</v>
      </c>
      <c r="J734">
        <v>0.55597239749606997</v>
      </c>
      <c r="K734">
        <v>1304.3398024995199</v>
      </c>
      <c r="L734">
        <v>1212.6634328438099</v>
      </c>
      <c r="M734">
        <v>57.127226845127197</v>
      </c>
      <c r="N734">
        <v>0.64408613431976103</v>
      </c>
      <c r="O734">
        <v>8.8027256230789099</v>
      </c>
      <c r="P734">
        <v>34.416845039573801</v>
      </c>
      <c r="Q734">
        <v>-6.8941418636820004E-3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Row],[Ticker]],[1]!Table2[[Symbol]:[Industry]],2,FALSE),"-")</f>
        <v>-</v>
      </c>
      <c r="D735" t="s">
        <v>524</v>
      </c>
      <c r="E735">
        <v>5518.8954407860001</v>
      </c>
      <c r="F735">
        <v>110.81</v>
      </c>
      <c r="G735">
        <v>-30.595528648422899</v>
      </c>
      <c r="H735">
        <v>4.2983293703836303</v>
      </c>
      <c r="I735">
        <v>-20.723367804730199</v>
      </c>
      <c r="J735">
        <v>-1.5340555481365401</v>
      </c>
      <c r="K735">
        <v>107.84295109430001</v>
      </c>
      <c r="L735">
        <v>108.811087118435</v>
      </c>
      <c r="M735">
        <v>56.026272465131001</v>
      </c>
      <c r="N735">
        <v>0.91154769522474799</v>
      </c>
      <c r="O735">
        <v>24.266762927533598</v>
      </c>
      <c r="P735">
        <v>21.103825136611999</v>
      </c>
      <c r="Q735">
        <v>-0.111250964165327</v>
      </c>
    </row>
    <row r="736" spans="1:17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1159</v>
      </c>
      <c r="E736">
        <v>5490.7553317499996</v>
      </c>
      <c r="F736">
        <v>3275.55</v>
      </c>
      <c r="G736">
        <v>25.0426416800778</v>
      </c>
      <c r="H736">
        <v>15.1354793327219</v>
      </c>
      <c r="I736">
        <v>-4.6461810368315497</v>
      </c>
      <c r="J736">
        <v>4.3393892647232599</v>
      </c>
      <c r="K736">
        <v>3079.0788715080698</v>
      </c>
      <c r="L736">
        <v>2944.6144816585002</v>
      </c>
      <c r="M736">
        <v>53.583317110018299</v>
      </c>
      <c r="N736">
        <v>2.6532566635390098</v>
      </c>
      <c r="O736">
        <v>12.958129169147099</v>
      </c>
      <c r="P736">
        <v>50.247695059859602</v>
      </c>
      <c r="Q736">
        <v>-5.3173938381782998E-2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62</v>
      </c>
      <c r="E737">
        <v>5481.9543926799997</v>
      </c>
      <c r="F737">
        <v>1260.4000000000001</v>
      </c>
      <c r="G737">
        <v>-17.100130326472701</v>
      </c>
      <c r="H737">
        <v>9.5632323244054707</v>
      </c>
      <c r="I737">
        <v>-5.6282456297524197</v>
      </c>
      <c r="J737">
        <v>3.2133474345313702</v>
      </c>
      <c r="K737">
        <v>1109.8511907509601</v>
      </c>
      <c r="M737">
        <v>80.752329492115507</v>
      </c>
      <c r="N737">
        <v>1.0137263079065999</v>
      </c>
      <c r="O737">
        <v>0.36496350364962898</v>
      </c>
      <c r="P737">
        <v>29.9381443298969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986</v>
      </c>
      <c r="E738">
        <v>5453.1042520499996</v>
      </c>
      <c r="F738">
        <v>42.75</v>
      </c>
      <c r="G738">
        <v>136.33388900550599</v>
      </c>
      <c r="H738">
        <v>6.01090156546252</v>
      </c>
      <c r="I738">
        <v>27.228850625303799</v>
      </c>
      <c r="J738">
        <v>5.7414431877835996</v>
      </c>
      <c r="K738">
        <v>39.556017003519798</v>
      </c>
      <c r="L738">
        <v>32.935502095649703</v>
      </c>
      <c r="M738">
        <v>51.9129998007704</v>
      </c>
      <c r="N738">
        <v>1.12473749786826</v>
      </c>
      <c r="O738">
        <v>7.83625730994153</v>
      </c>
      <c r="P738">
        <v>167.1875</v>
      </c>
      <c r="Q738">
        <v>7.9593159662818005E-2</v>
      </c>
    </row>
    <row r="739" spans="1:17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391</v>
      </c>
      <c r="E739">
        <v>5436.6245795160003</v>
      </c>
      <c r="F739">
        <v>108.81</v>
      </c>
      <c r="G739">
        <v>12.756965928583501</v>
      </c>
      <c r="H739">
        <v>2.9090723380691501</v>
      </c>
      <c r="I739">
        <v>-18.765606137445499</v>
      </c>
      <c r="J739">
        <v>-1.8284212811053799</v>
      </c>
      <c r="K739">
        <v>106.869748024904</v>
      </c>
      <c r="L739">
        <v>101.155596697283</v>
      </c>
      <c r="M739">
        <v>43.776755110009297</v>
      </c>
      <c r="N739">
        <v>1.5178069707458599</v>
      </c>
      <c r="O739">
        <v>11.7084826762245</v>
      </c>
      <c r="P739">
        <v>44.5980066445182</v>
      </c>
      <c r="Q739">
        <v>3.4469844355647997E-2</v>
      </c>
    </row>
    <row r="740" spans="1:17" hidden="1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130</v>
      </c>
      <c r="E740">
        <v>5434.081932475</v>
      </c>
      <c r="F740">
        <v>449.75</v>
      </c>
      <c r="G740">
        <v>73.190284443809105</v>
      </c>
      <c r="H740">
        <v>-5.1471211497597702</v>
      </c>
      <c r="I740">
        <v>84.6621691405295</v>
      </c>
      <c r="J740">
        <v>2.17309378335933</v>
      </c>
      <c r="K740">
        <v>401.01098535636999</v>
      </c>
      <c r="M740">
        <v>49.739997065025399</v>
      </c>
      <c r="N740">
        <v>0.16069263326039099</v>
      </c>
      <c r="O740">
        <v>17.843246247915499</v>
      </c>
      <c r="P740">
        <v>165.49586776859499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560</v>
      </c>
      <c r="E741">
        <v>5422.4367961050002</v>
      </c>
      <c r="F741">
        <v>5637.05</v>
      </c>
      <c r="G741">
        <v>-27.583865403817398</v>
      </c>
      <c r="H741">
        <v>-8.2488956738598507</v>
      </c>
      <c r="I741">
        <v>-12.363021037331301</v>
      </c>
      <c r="J741">
        <v>-4.4824069486454698</v>
      </c>
      <c r="K741">
        <v>5704.2784355404501</v>
      </c>
      <c r="L741">
        <v>5527.6056859360096</v>
      </c>
      <c r="M741">
        <v>35.957842021789503</v>
      </c>
      <c r="N741">
        <v>0.71780719403053095</v>
      </c>
      <c r="O741">
        <v>14.4215502789579</v>
      </c>
      <c r="P741">
        <v>13.1165469358269</v>
      </c>
      <c r="Q741">
        <v>2.6460757887963999E-2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289</v>
      </c>
      <c r="E742">
        <v>5404.4597346250002</v>
      </c>
      <c r="F742">
        <v>324.25</v>
      </c>
      <c r="G742">
        <v>15.596737658170801</v>
      </c>
      <c r="H742">
        <v>15.8514565827789</v>
      </c>
      <c r="I742">
        <v>6.2390623547398896</v>
      </c>
      <c r="J742">
        <v>10.345060244362299</v>
      </c>
      <c r="K742">
        <v>289.08318327592298</v>
      </c>
      <c r="L742">
        <v>265.35039816059702</v>
      </c>
      <c r="M742">
        <v>65.558828169982306</v>
      </c>
      <c r="N742">
        <v>1.6957262558645201</v>
      </c>
      <c r="O742">
        <v>3.6237471087123998</v>
      </c>
      <c r="P742">
        <v>54.5887961859356</v>
      </c>
      <c r="Q742">
        <v>-2.2213373136670999E-2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289</v>
      </c>
      <c r="E743">
        <v>5392.9095475199902</v>
      </c>
      <c r="F743">
        <v>563.20000000000005</v>
      </c>
      <c r="G743">
        <v>-23.498304465550198</v>
      </c>
      <c r="H743">
        <v>-1.18839553883979</v>
      </c>
      <c r="I743">
        <v>-19.235681730395601</v>
      </c>
      <c r="J743">
        <v>2.1596387711537099</v>
      </c>
      <c r="K743">
        <v>538.85442098810495</v>
      </c>
      <c r="L743">
        <v>531.76661831850402</v>
      </c>
      <c r="M743">
        <v>59.952984830668598</v>
      </c>
      <c r="N743">
        <v>1.3415481241235501</v>
      </c>
      <c r="O743">
        <v>17.169744318181799</v>
      </c>
      <c r="P743">
        <v>29.4861478330842</v>
      </c>
      <c r="Q743">
        <v>3.0011440604850999E-2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124</v>
      </c>
      <c r="E744">
        <v>5373.8163599999998</v>
      </c>
      <c r="F744">
        <v>579.1</v>
      </c>
      <c r="G744">
        <v>102.83080140925701</v>
      </c>
      <c r="H744">
        <v>5.69314379521967E-3</v>
      </c>
      <c r="I744">
        <v>66.749909874085901</v>
      </c>
      <c r="J744">
        <v>-5.2693923636524502</v>
      </c>
      <c r="K744">
        <v>524.19734811294904</v>
      </c>
      <c r="L744">
        <v>388.10342104250299</v>
      </c>
      <c r="M744">
        <v>58.132250895329001</v>
      </c>
      <c r="N744">
        <v>0.55418682383994</v>
      </c>
      <c r="O744">
        <v>25.600069072699</v>
      </c>
      <c r="P744">
        <v>176.684185379837</v>
      </c>
      <c r="Q744">
        <v>6.7179690859323002E-2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201</v>
      </c>
      <c r="E745">
        <v>5323.1331195000002</v>
      </c>
      <c r="F745">
        <v>744.3</v>
      </c>
      <c r="G745">
        <v>83.155443085943901</v>
      </c>
      <c r="H745">
        <v>5.41213684461278</v>
      </c>
      <c r="I745">
        <v>-8.6379115523465408</v>
      </c>
      <c r="J745">
        <v>8.1840430647598996</v>
      </c>
      <c r="K745">
        <v>674.58126681999499</v>
      </c>
      <c r="L745">
        <v>597.38082438938204</v>
      </c>
      <c r="M745">
        <v>61.2886409801092</v>
      </c>
      <c r="N745">
        <v>2.24558144736281</v>
      </c>
      <c r="O745">
        <v>7.3693403197635199</v>
      </c>
      <c r="P745">
        <v>127.44079449961799</v>
      </c>
      <c r="Q745">
        <v>0.15075500576902101</v>
      </c>
    </row>
    <row r="746" spans="1:17" hidden="1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46</v>
      </c>
      <c r="E746">
        <v>5312.6836874999999</v>
      </c>
      <c r="F746">
        <v>506.25</v>
      </c>
      <c r="G746">
        <v>155.21185314662799</v>
      </c>
      <c r="H746">
        <v>50.865379596701999</v>
      </c>
      <c r="I746">
        <v>66.082961318479605</v>
      </c>
      <c r="J746">
        <v>24.088502527591501</v>
      </c>
      <c r="K746">
        <v>368.773492299569</v>
      </c>
      <c r="L746">
        <v>277.94164845357699</v>
      </c>
      <c r="M746">
        <v>84.596295799456797</v>
      </c>
      <c r="N746">
        <v>1.89958428055197</v>
      </c>
      <c r="O746">
        <v>5.4814814814814801</v>
      </c>
      <c r="P746">
        <v>227.56389517955299</v>
      </c>
    </row>
    <row r="747" spans="1:17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354</v>
      </c>
      <c r="E747">
        <v>5293.6572515400003</v>
      </c>
      <c r="F747">
        <v>1946.85</v>
      </c>
      <c r="G747">
        <v>72.985101347921798</v>
      </c>
      <c r="H747">
        <v>-1.56828622842594</v>
      </c>
      <c r="I747">
        <v>49.632289554661803</v>
      </c>
      <c r="J747">
        <v>-9.1140137077991703</v>
      </c>
      <c r="K747">
        <v>1864.75270008701</v>
      </c>
      <c r="L747">
        <v>1455.90900725449</v>
      </c>
      <c r="M747">
        <v>35.574822183622899</v>
      </c>
      <c r="N747">
        <v>0.91029931702072497</v>
      </c>
      <c r="O747">
        <v>16.549811233531099</v>
      </c>
      <c r="P747">
        <v>107.553304904051</v>
      </c>
      <c r="Q747">
        <v>-3.9862751738212999E-2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424</v>
      </c>
      <c r="E748">
        <v>5292.087740205</v>
      </c>
      <c r="F748">
        <v>291.64999999999998</v>
      </c>
      <c r="G748">
        <v>-15.355382893822499</v>
      </c>
      <c r="H748">
        <v>-6.0868546097695004</v>
      </c>
      <c r="I748">
        <v>-26.794053611727101</v>
      </c>
      <c r="J748">
        <v>-4.58619549492761</v>
      </c>
      <c r="K748">
        <v>294.313593254181</v>
      </c>
      <c r="L748">
        <v>294.35465616524101</v>
      </c>
      <c r="M748">
        <v>53.684779129895901</v>
      </c>
      <c r="N748">
        <v>1.01629921790544</v>
      </c>
      <c r="O748">
        <v>33.019029658837603</v>
      </c>
      <c r="P748">
        <v>18.236486486486399</v>
      </c>
      <c r="Q748">
        <v>-1.4393376820852E-2</v>
      </c>
    </row>
    <row r="749" spans="1:17" hidden="1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130</v>
      </c>
      <c r="E749">
        <v>5202.5453520000001</v>
      </c>
      <c r="F749">
        <v>6821.4</v>
      </c>
      <c r="G749">
        <v>371.56947962571201</v>
      </c>
      <c r="H749">
        <v>12.1767179857675</v>
      </c>
      <c r="I749">
        <v>83.325566591298895</v>
      </c>
      <c r="J749">
        <v>9.9499524188417698</v>
      </c>
      <c r="K749">
        <v>5792.0829555323598</v>
      </c>
      <c r="L749">
        <v>4300.7489869914698</v>
      </c>
      <c r="M749">
        <v>81.679573002133907</v>
      </c>
      <c r="N749">
        <v>0.93943544442206395</v>
      </c>
      <c r="O749">
        <v>3.3805377195297299</v>
      </c>
      <c r="P749">
        <v>484.69978142544801</v>
      </c>
      <c r="Q749">
        <v>0.31081255330651703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75</v>
      </c>
      <c r="E750">
        <v>5194.1992318359999</v>
      </c>
      <c r="F750">
        <v>229.21</v>
      </c>
      <c r="G750">
        <v>-2.2400465646266499</v>
      </c>
      <c r="H750">
        <v>2.4608722526976998</v>
      </c>
      <c r="I750">
        <v>-15.332191450126601</v>
      </c>
      <c r="J750">
        <v>-1.39908756581913</v>
      </c>
      <c r="K750">
        <v>222.22047161317099</v>
      </c>
      <c r="L750">
        <v>208.84062859381299</v>
      </c>
      <c r="M750">
        <v>44.400275517390597</v>
      </c>
      <c r="N750">
        <v>1.12790650225149</v>
      </c>
      <c r="O750">
        <v>7.7614414728851298</v>
      </c>
      <c r="P750">
        <v>30.122055066704501</v>
      </c>
      <c r="Q750">
        <v>-0.100871616586623</v>
      </c>
    </row>
    <row r="751" spans="1:17" hidden="1" x14ac:dyDescent="0.3">
      <c r="A751" t="s">
        <v>1643</v>
      </c>
      <c r="B751" t="s">
        <v>1644</v>
      </c>
      <c r="C751" t="str">
        <f>IFERROR(VLOOKUP(Table1[[#This Row],[Ticker]],[1]!Table2[[Symbol]:[Industry]],2,FALSE),"-")</f>
        <v>-</v>
      </c>
      <c r="D751" t="s">
        <v>1645</v>
      </c>
      <c r="E751">
        <v>5168.879891351</v>
      </c>
      <c r="F751">
        <v>59.09</v>
      </c>
      <c r="G751">
        <v>-10.171718230027601</v>
      </c>
      <c r="H751">
        <v>-6.7978578586832601</v>
      </c>
      <c r="I751">
        <v>-4.7399110656800101</v>
      </c>
      <c r="J751">
        <v>-3.10412653694917</v>
      </c>
      <c r="K751">
        <v>60.489115400963897</v>
      </c>
      <c r="L751">
        <v>57.056981524675699</v>
      </c>
      <c r="M751">
        <v>56.425916595309197</v>
      </c>
      <c r="N751">
        <v>2.1215581447307699</v>
      </c>
      <c r="O751">
        <v>9.6632255880859592</v>
      </c>
      <c r="P751">
        <v>23.619246861924601</v>
      </c>
      <c r="Q751">
        <v>-3.0196124243903E-2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46</v>
      </c>
      <c r="E752">
        <v>5136.8980148849996</v>
      </c>
      <c r="F752">
        <v>742.35</v>
      </c>
      <c r="G752">
        <v>41.647574979281003</v>
      </c>
      <c r="H752">
        <v>26.8811844626095</v>
      </c>
      <c r="I752">
        <v>-40.445022976147499</v>
      </c>
      <c r="J752">
        <v>1.6644274097776099</v>
      </c>
      <c r="K752">
        <v>626.87508071368495</v>
      </c>
      <c r="L752">
        <v>589.41135751186005</v>
      </c>
      <c r="M752">
        <v>61.505920709313898</v>
      </c>
      <c r="N752">
        <v>1.5315033018219499</v>
      </c>
      <c r="O752">
        <v>35.926449787835899</v>
      </c>
      <c r="P752">
        <v>73.954305799648495</v>
      </c>
      <c r="Q752">
        <v>0.117516864858696</v>
      </c>
    </row>
    <row r="753" spans="1:17" hidden="1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163</v>
      </c>
      <c r="E753">
        <v>5136.6369699999996</v>
      </c>
      <c r="F753">
        <v>174.95</v>
      </c>
      <c r="G753">
        <v>121.412994297377</v>
      </c>
      <c r="H753">
        <v>-4.1063228455556899</v>
      </c>
      <c r="I753">
        <v>17.871925206734598</v>
      </c>
      <c r="J753">
        <v>6.1423041954759698</v>
      </c>
      <c r="K753">
        <v>159.23021483684499</v>
      </c>
      <c r="L753">
        <v>126.79256612416199</v>
      </c>
      <c r="M753">
        <v>59.3733378700393</v>
      </c>
      <c r="N753">
        <v>1.1352336768979301</v>
      </c>
      <c r="O753">
        <v>7.4592740783080798</v>
      </c>
      <c r="P753">
        <v>189.65231788079399</v>
      </c>
    </row>
    <row r="754" spans="1:17" hidden="1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257</v>
      </c>
      <c r="E754">
        <v>5125.3278909749997</v>
      </c>
      <c r="F754">
        <v>562.95000000000005</v>
      </c>
      <c r="G754">
        <v>3.4489178249757799</v>
      </c>
      <c r="H754">
        <v>-2.85197412065172</v>
      </c>
      <c r="I754">
        <v>25.960661964992799</v>
      </c>
      <c r="J754">
        <v>2.0995619506607102</v>
      </c>
      <c r="K754">
        <v>525.53320329823202</v>
      </c>
      <c r="L754">
        <v>460.01967324892001</v>
      </c>
      <c r="M754">
        <v>67.269190642410194</v>
      </c>
      <c r="N754">
        <v>0.61351524102645505</v>
      </c>
      <c r="O754">
        <v>9.04165556443734</v>
      </c>
      <c r="P754">
        <v>56.331574562621498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201</v>
      </c>
      <c r="E755">
        <v>5116.1233179599903</v>
      </c>
      <c r="F755">
        <v>201.2</v>
      </c>
      <c r="G755">
        <v>3.1891583728844699</v>
      </c>
      <c r="H755">
        <v>-2.92677928020264</v>
      </c>
      <c r="I755">
        <v>10.8730512522631</v>
      </c>
      <c r="J755">
        <v>0.65446111314358602</v>
      </c>
      <c r="K755">
        <v>198.45167724007601</v>
      </c>
      <c r="L755">
        <v>170.59106291558101</v>
      </c>
      <c r="M755">
        <v>36.003998436211099</v>
      </c>
      <c r="N755">
        <v>0.477955275066278</v>
      </c>
      <c r="O755">
        <v>12.176938369781301</v>
      </c>
      <c r="P755">
        <v>59.619198730662397</v>
      </c>
      <c r="Q755">
        <v>4.3442228046099998E-2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127</v>
      </c>
      <c r="E756">
        <v>5112.3057546600003</v>
      </c>
      <c r="F756">
        <v>52.65</v>
      </c>
      <c r="G756">
        <v>38.303987872157201</v>
      </c>
      <c r="H756">
        <v>8.18783010800699</v>
      </c>
      <c r="I756">
        <v>-2.89121340884765</v>
      </c>
      <c r="J756">
        <v>13.3834102573046</v>
      </c>
      <c r="K756">
        <v>48.136757873315098</v>
      </c>
      <c r="L756">
        <v>46.021816148050299</v>
      </c>
      <c r="M756">
        <v>72.926889111915898</v>
      </c>
      <c r="N756">
        <v>2.3997132488958202</v>
      </c>
      <c r="O756">
        <v>24.216524216524199</v>
      </c>
      <c r="P756">
        <v>101.33843212236999</v>
      </c>
      <c r="Q756">
        <v>6.8314246782650995E-2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610</v>
      </c>
      <c r="E757">
        <v>5080.0632400000004</v>
      </c>
      <c r="F757">
        <v>1173.55</v>
      </c>
      <c r="G757">
        <v>57.256652350659401</v>
      </c>
      <c r="H757">
        <v>5.2243539556763503</v>
      </c>
      <c r="I757">
        <v>32.782846714372198</v>
      </c>
      <c r="J757">
        <v>6.6604097816730503</v>
      </c>
      <c r="K757">
        <v>1123.0694530555199</v>
      </c>
      <c r="L757">
        <v>1007.14958201903</v>
      </c>
      <c r="M757">
        <v>76.559540087248294</v>
      </c>
      <c r="N757">
        <v>0.76541981303330398</v>
      </c>
      <c r="O757">
        <v>27.386988198202001</v>
      </c>
      <c r="P757">
        <v>98.486257928118306</v>
      </c>
      <c r="Q757">
        <v>0.17981012667066701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391</v>
      </c>
      <c r="E758">
        <v>5031.1878323999999</v>
      </c>
      <c r="F758">
        <v>575.20000000000005</v>
      </c>
      <c r="G758">
        <v>-48.367233553634698</v>
      </c>
      <c r="H758">
        <v>-1.8290431535173901</v>
      </c>
      <c r="I758">
        <v>-37.693430040958098</v>
      </c>
      <c r="J758">
        <v>-1.38805494264072</v>
      </c>
      <c r="K758">
        <v>573.91695902150104</v>
      </c>
      <c r="L758">
        <v>606.73146208776802</v>
      </c>
      <c r="M758">
        <v>52.123646727489202</v>
      </c>
      <c r="N758">
        <v>0.72077754436373198</v>
      </c>
      <c r="O758">
        <v>38.908205841446403</v>
      </c>
      <c r="P758">
        <v>12.508557457212699</v>
      </c>
      <c r="Q758">
        <v>5.6130105135589997E-2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257</v>
      </c>
      <c r="E759">
        <v>5012.95381</v>
      </c>
      <c r="F759">
        <v>513.25</v>
      </c>
      <c r="G759">
        <v>43.452446173306797</v>
      </c>
      <c r="H759">
        <v>16.215758384580699</v>
      </c>
      <c r="I759">
        <v>0.97763321233475298</v>
      </c>
      <c r="J759">
        <v>9.9975010252349499</v>
      </c>
      <c r="K759">
        <v>444.54680984510799</v>
      </c>
      <c r="L759">
        <v>376.29658105621502</v>
      </c>
      <c r="M759">
        <v>68.530315029089493</v>
      </c>
      <c r="N759">
        <v>1.2278888521125</v>
      </c>
      <c r="O759">
        <v>5.7963955187530303</v>
      </c>
      <c r="P759">
        <v>86.094996374184106</v>
      </c>
      <c r="Q759">
        <v>0.13889203000373501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292</v>
      </c>
      <c r="E760">
        <v>5010.9519943199903</v>
      </c>
      <c r="F760">
        <v>359.6</v>
      </c>
      <c r="G760">
        <v>-22.390161175305</v>
      </c>
      <c r="H760">
        <v>-11.2566255899459</v>
      </c>
      <c r="I760">
        <v>-16.357657420356901</v>
      </c>
      <c r="J760">
        <v>-2.4214037573029201</v>
      </c>
      <c r="K760">
        <v>363.71343471837599</v>
      </c>
      <c r="L760">
        <v>356.63866897819702</v>
      </c>
      <c r="M760">
        <v>51.760654376512797</v>
      </c>
      <c r="N760">
        <v>0.61514943243629605</v>
      </c>
      <c r="O760">
        <v>11.512791991101199</v>
      </c>
      <c r="P760">
        <v>14.522292993630501</v>
      </c>
      <c r="Q760">
        <v>6.525634149095E-3</v>
      </c>
    </row>
    <row r="761" spans="1:17" hidden="1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377</v>
      </c>
      <c r="E761">
        <v>5010.8462922999997</v>
      </c>
      <c r="F761">
        <v>555.4</v>
      </c>
      <c r="G761">
        <v>-0.73055534197800698</v>
      </c>
      <c r="H761">
        <v>23.458469163961301</v>
      </c>
      <c r="I761">
        <v>26.430598297200799</v>
      </c>
      <c r="J761">
        <v>2.1409961380425901</v>
      </c>
      <c r="K761">
        <v>477.35525680292602</v>
      </c>
      <c r="L761">
        <v>430.89735270729301</v>
      </c>
      <c r="M761">
        <v>66.063309733330598</v>
      </c>
      <c r="N761">
        <v>1.6090036606843801</v>
      </c>
      <c r="O761">
        <v>4.0691393590205296</v>
      </c>
      <c r="P761">
        <v>74.626631032856395</v>
      </c>
      <c r="Q761">
        <v>4.1309278151489E-2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1465</v>
      </c>
      <c r="E762">
        <v>4994.3143262949998</v>
      </c>
      <c r="F762">
        <v>771.95</v>
      </c>
      <c r="G762">
        <v>-6.1917730422917598</v>
      </c>
      <c r="H762">
        <v>9.9176587622956092</v>
      </c>
      <c r="I762">
        <v>-16.448900126792299</v>
      </c>
      <c r="J762">
        <v>-1.7243001631172299</v>
      </c>
      <c r="K762">
        <v>775.67884619960296</v>
      </c>
      <c r="L762">
        <v>760.25753450532295</v>
      </c>
      <c r="M762">
        <v>41.452026201864101</v>
      </c>
      <c r="N762">
        <v>0.94939526252085504</v>
      </c>
      <c r="O762">
        <v>41.0713129088671</v>
      </c>
      <c r="P762">
        <v>26.466251638269899</v>
      </c>
      <c r="Q762">
        <v>9.6720782704691005E-2</v>
      </c>
    </row>
    <row r="763" spans="1:17" hidden="1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27</v>
      </c>
      <c r="E763">
        <v>4980.1499999999996</v>
      </c>
      <c r="F763">
        <v>79.05</v>
      </c>
      <c r="G763">
        <v>261.709054380672</v>
      </c>
      <c r="H763">
        <v>93.430299281470099</v>
      </c>
      <c r="I763">
        <v>54.000799233440901</v>
      </c>
      <c r="J763">
        <v>-9.8260983994558995</v>
      </c>
      <c r="K763">
        <v>56.197532676713799</v>
      </c>
      <c r="L763">
        <v>40.895995864458797</v>
      </c>
      <c r="M763">
        <v>54.653442830662399</v>
      </c>
      <c r="N763">
        <v>3.19430441520662</v>
      </c>
      <c r="O763">
        <v>28.943706514864001</v>
      </c>
      <c r="P763">
        <v>301.269035532994</v>
      </c>
      <c r="Q763">
        <v>0.111210154698375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295</v>
      </c>
      <c r="E764">
        <v>4970.1826799999999</v>
      </c>
      <c r="F764">
        <v>2563.8000000000002</v>
      </c>
      <c r="G764">
        <v>552.529243593513</v>
      </c>
      <c r="H764">
        <v>59.244682332800799</v>
      </c>
      <c r="I764">
        <v>160.50412572291901</v>
      </c>
      <c r="J764">
        <v>10.7652882258965</v>
      </c>
      <c r="K764">
        <v>1913.09707826568</v>
      </c>
      <c r="L764">
        <v>1287.5976393129699</v>
      </c>
      <c r="M764">
        <v>63.449493132222003</v>
      </c>
      <c r="N764">
        <v>1.5784511397588801</v>
      </c>
      <c r="O764">
        <v>11.894453545518299</v>
      </c>
      <c r="P764">
        <v>599.21818181818196</v>
      </c>
      <c r="Q764">
        <v>0.30726110194717499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295</v>
      </c>
      <c r="E765">
        <v>4969.1419901199997</v>
      </c>
      <c r="F765">
        <v>262.89999999999998</v>
      </c>
      <c r="G765">
        <v>148.02703281821499</v>
      </c>
      <c r="H765">
        <v>-7.5164385851161803</v>
      </c>
      <c r="I765">
        <v>139.10717670174299</v>
      </c>
      <c r="J765">
        <v>-7.6931227707792003</v>
      </c>
      <c r="K765">
        <v>241.278781442911</v>
      </c>
      <c r="L765">
        <v>157.434763910089</v>
      </c>
      <c r="M765">
        <v>33.8996126350048</v>
      </c>
      <c r="N765">
        <v>0.25242123517562198</v>
      </c>
      <c r="O765">
        <v>24.305819703309201</v>
      </c>
      <c r="P765">
        <v>241.42857142857099</v>
      </c>
      <c r="Q765">
        <v>0.135620296169218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295</v>
      </c>
      <c r="E766">
        <v>4962.7031999999999</v>
      </c>
      <c r="F766">
        <v>227.5</v>
      </c>
      <c r="G766">
        <v>223.95836873419401</v>
      </c>
      <c r="H766">
        <v>2.05508891307207</v>
      </c>
      <c r="I766">
        <v>257.43527264365201</v>
      </c>
      <c r="J766">
        <v>-4.5895901225494899</v>
      </c>
      <c r="K766">
        <v>186.488539172028</v>
      </c>
      <c r="L766">
        <v>110.73463284413999</v>
      </c>
      <c r="M766">
        <v>45.2963965913641</v>
      </c>
      <c r="N766">
        <v>0.30314161658243899</v>
      </c>
      <c r="O766">
        <v>14.7252747252747</v>
      </c>
      <c r="P766">
        <v>393.706597222222</v>
      </c>
      <c r="Q766">
        <v>0.224634948138348</v>
      </c>
    </row>
    <row r="767" spans="1:17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118</v>
      </c>
      <c r="E767">
        <v>4951.4163609300003</v>
      </c>
      <c r="F767">
        <v>289.55</v>
      </c>
      <c r="G767">
        <v>66.806431169225206</v>
      </c>
      <c r="H767">
        <v>4.4061287720063298</v>
      </c>
      <c r="I767">
        <v>-11.786517494781799</v>
      </c>
      <c r="J767">
        <v>2.4012875610262601</v>
      </c>
      <c r="K767">
        <v>278.74938267504501</v>
      </c>
      <c r="L767">
        <v>240.62604431141301</v>
      </c>
      <c r="M767">
        <v>55.066807774543001</v>
      </c>
      <c r="N767">
        <v>0.60978450750390101</v>
      </c>
      <c r="O767">
        <v>10.6717319979278</v>
      </c>
      <c r="P767">
        <v>123.76352395672301</v>
      </c>
      <c r="Q767">
        <v>6.9691202700465998E-2</v>
      </c>
    </row>
    <row r="768" spans="1:17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92</v>
      </c>
      <c r="E768">
        <v>4940.1377268699998</v>
      </c>
      <c r="F768">
        <v>1266.7</v>
      </c>
      <c r="G768">
        <v>60.003243386935303</v>
      </c>
      <c r="H768">
        <v>-12.770984039661601</v>
      </c>
      <c r="I768">
        <v>43.2645202122876</v>
      </c>
      <c r="J768">
        <v>-1.69681900733834</v>
      </c>
      <c r="K768">
        <v>1223.1177902935899</v>
      </c>
      <c r="L768">
        <v>914.75818647890799</v>
      </c>
      <c r="M768">
        <v>35.2513194084869</v>
      </c>
      <c r="N768">
        <v>7.3479606397665195E-2</v>
      </c>
      <c r="O768">
        <v>25.736164837767401</v>
      </c>
      <c r="P768">
        <v>109.562412110182</v>
      </c>
      <c r="Q768">
        <v>7.9866746796790997E-2</v>
      </c>
    </row>
    <row r="769" spans="1:17" hidden="1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292</v>
      </c>
      <c r="E769">
        <v>4903.5558700599904</v>
      </c>
      <c r="F769">
        <v>4481.3</v>
      </c>
      <c r="G769">
        <v>39.000840177312099</v>
      </c>
      <c r="H769">
        <v>1.7360089673313699</v>
      </c>
      <c r="I769">
        <v>17.3058072692398</v>
      </c>
      <c r="J769">
        <v>2.6512984520381901</v>
      </c>
      <c r="K769">
        <v>4258.8961896724404</v>
      </c>
      <c r="L769">
        <v>3714.3070739065001</v>
      </c>
      <c r="M769">
        <v>66.710447927709794</v>
      </c>
      <c r="N769">
        <v>1.1484169026462201</v>
      </c>
      <c r="O769">
        <v>6.5985316760761297</v>
      </c>
      <c r="P769">
        <v>90.693617021276594</v>
      </c>
      <c r="Q769">
        <v>0.112834108288474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1684</v>
      </c>
      <c r="E770">
        <v>4870.9728318089901</v>
      </c>
      <c r="F770">
        <v>38.29</v>
      </c>
      <c r="G770">
        <v>-10.040809139993099</v>
      </c>
      <c r="H770">
        <v>14.029602470602301</v>
      </c>
      <c r="I770">
        <v>-15.4015614769392</v>
      </c>
      <c r="J770">
        <v>-0.83461496834111704</v>
      </c>
      <c r="K770">
        <v>35.156975240043998</v>
      </c>
      <c r="L770">
        <v>33.178761582221497</v>
      </c>
      <c r="M770">
        <v>72.556928547231195</v>
      </c>
      <c r="N770">
        <v>1.1875424970795101</v>
      </c>
      <c r="O770">
        <v>24.7061896056411</v>
      </c>
      <c r="P770">
        <v>40.256410256410199</v>
      </c>
      <c r="Q770">
        <v>0.111721480135546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95</v>
      </c>
      <c r="E771">
        <v>4850.14662864</v>
      </c>
      <c r="F771">
        <v>1767.6</v>
      </c>
      <c r="G771">
        <v>27.632511780111901</v>
      </c>
      <c r="H771">
        <v>-1.14429933341196</v>
      </c>
      <c r="I771">
        <v>11.5021418825655</v>
      </c>
      <c r="J771">
        <v>-7.7002912295605599</v>
      </c>
      <c r="K771">
        <v>1628.25625509364</v>
      </c>
      <c r="L771">
        <v>1373.9409711012099</v>
      </c>
      <c r="M771">
        <v>47.074319668047401</v>
      </c>
      <c r="N771">
        <v>1.5632852579855501</v>
      </c>
      <c r="O771">
        <v>11.294976238967999</v>
      </c>
      <c r="P771">
        <v>65.497869949908704</v>
      </c>
      <c r="Q771">
        <v>0.117679071563612</v>
      </c>
    </row>
    <row r="772" spans="1:17" hidden="1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925</v>
      </c>
      <c r="E772">
        <v>4838.6319462000001</v>
      </c>
      <c r="F772">
        <v>198.9</v>
      </c>
      <c r="G772">
        <v>219.02969583528801</v>
      </c>
      <c r="H772">
        <v>12.898045588236799</v>
      </c>
      <c r="I772">
        <v>55.972931555136</v>
      </c>
      <c r="J772">
        <v>0.58758755831821996</v>
      </c>
      <c r="K772">
        <v>174.52497030361201</v>
      </c>
      <c r="L772">
        <v>127.98117573141499</v>
      </c>
      <c r="N772">
        <v>1.11104592788912</v>
      </c>
      <c r="O772">
        <v>12.5188536953242</v>
      </c>
      <c r="P772">
        <v>276.79969689315402</v>
      </c>
    </row>
    <row r="773" spans="1:17" hidden="1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201</v>
      </c>
      <c r="E773">
        <v>4830.0301048800002</v>
      </c>
      <c r="F773">
        <v>629.6</v>
      </c>
      <c r="G773">
        <v>11.9812140281759</v>
      </c>
      <c r="H773">
        <v>-2.3544355226764302</v>
      </c>
      <c r="I773">
        <v>-0.46443894435328098</v>
      </c>
      <c r="J773">
        <v>-1.60080792512421</v>
      </c>
      <c r="K773">
        <v>607.49476537067801</v>
      </c>
      <c r="L773">
        <v>544.27931248989796</v>
      </c>
      <c r="M773">
        <v>39.903497198514103</v>
      </c>
      <c r="N773">
        <v>0.84507518501460099</v>
      </c>
      <c r="O773">
        <v>11.6581956797966</v>
      </c>
      <c r="P773">
        <v>56.909657320872199</v>
      </c>
      <c r="Q773">
        <v>0.12834899013776899</v>
      </c>
    </row>
    <row r="774" spans="1:17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548</v>
      </c>
      <c r="E774">
        <v>4819.28887089</v>
      </c>
      <c r="F774">
        <v>871.65</v>
      </c>
      <c r="G774">
        <v>-23.4302451654072</v>
      </c>
      <c r="H774">
        <v>-5.5371506422175099</v>
      </c>
      <c r="I774">
        <v>-5.2212787857181304</v>
      </c>
      <c r="J774">
        <v>-0.52446705373638802</v>
      </c>
      <c r="K774">
        <v>791.77552540605404</v>
      </c>
      <c r="L774">
        <v>767.79667760175198</v>
      </c>
      <c r="M774">
        <v>74.136639342241693</v>
      </c>
      <c r="N774">
        <v>1.34452293039436</v>
      </c>
      <c r="O774">
        <v>2.5641025641025701</v>
      </c>
      <c r="P774">
        <v>32.6813303904406</v>
      </c>
      <c r="Q774">
        <v>-0.14660295968300199</v>
      </c>
    </row>
    <row r="775" spans="1:17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270</v>
      </c>
      <c r="E775">
        <v>4792.1696171699996</v>
      </c>
      <c r="F775">
        <v>248.55</v>
      </c>
      <c r="G775">
        <v>16.3485030615714</v>
      </c>
      <c r="H775">
        <v>-3.79898101296182</v>
      </c>
      <c r="I775">
        <v>-11.8379408853078</v>
      </c>
      <c r="J775">
        <v>2.5000605490040799</v>
      </c>
      <c r="K775">
        <v>244.45806128637599</v>
      </c>
      <c r="L775">
        <v>226.85479433573701</v>
      </c>
      <c r="M775">
        <v>51.720489157038102</v>
      </c>
      <c r="N775">
        <v>1.31558697226083</v>
      </c>
      <c r="O775">
        <v>17.239991953329302</v>
      </c>
      <c r="P775">
        <v>50.226654578422497</v>
      </c>
      <c r="Q775">
        <v>0.16523575584829001</v>
      </c>
    </row>
    <row r="776" spans="1:17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59</v>
      </c>
      <c r="E776">
        <v>4780.6533794799998</v>
      </c>
      <c r="F776">
        <v>670.45</v>
      </c>
      <c r="G776">
        <v>-46.612760377141299</v>
      </c>
      <c r="H776">
        <v>-9.1639459164944803</v>
      </c>
      <c r="I776">
        <v>-47.824843856865002</v>
      </c>
      <c r="J776">
        <v>-7.3481988774682101</v>
      </c>
      <c r="K776">
        <v>741.68910693849898</v>
      </c>
      <c r="L776">
        <v>819.85954512713602</v>
      </c>
      <c r="M776">
        <v>26.084482933191602</v>
      </c>
      <c r="N776">
        <v>1.22103049705379</v>
      </c>
      <c r="O776">
        <v>85.427697814900398</v>
      </c>
      <c r="P776">
        <v>4.4314641744548302</v>
      </c>
      <c r="Q776">
        <v>-5.3862419682150003E-3</v>
      </c>
    </row>
    <row r="777" spans="1:17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1437</v>
      </c>
      <c r="E777">
        <v>4768.8479251050003</v>
      </c>
      <c r="F777">
        <v>842.95</v>
      </c>
      <c r="G777">
        <v>8.3559321919059197</v>
      </c>
      <c r="H777">
        <v>-12.1143991702622</v>
      </c>
      <c r="I777">
        <v>-17.85969736106</v>
      </c>
      <c r="J777">
        <v>-8.8673128542187207</v>
      </c>
      <c r="K777">
        <v>899.70895649542501</v>
      </c>
      <c r="L777">
        <v>856.93972217763098</v>
      </c>
      <c r="M777">
        <v>29.892955724439702</v>
      </c>
      <c r="N777">
        <v>1.4862914389853901</v>
      </c>
      <c r="O777">
        <v>31.1940209976866</v>
      </c>
      <c r="P777">
        <v>41.174007703902198</v>
      </c>
      <c r="Q777">
        <v>0.13393895966390201</v>
      </c>
    </row>
    <row r="778" spans="1:17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127</v>
      </c>
      <c r="E778">
        <v>4763.2000106400001</v>
      </c>
      <c r="F778">
        <v>264.3</v>
      </c>
      <c r="G778">
        <v>-16.892660006578499</v>
      </c>
      <c r="H778">
        <v>15.3621943954406</v>
      </c>
      <c r="I778">
        <v>-1.8863359898827099</v>
      </c>
      <c r="J778">
        <v>1.5682447149429799</v>
      </c>
      <c r="K778">
        <v>234.91761838983899</v>
      </c>
      <c r="L778">
        <v>211.466198028268</v>
      </c>
      <c r="M778">
        <v>71.9425815314017</v>
      </c>
      <c r="N778">
        <v>1.0564249075591401</v>
      </c>
      <c r="O778">
        <v>4.0295119182746699</v>
      </c>
      <c r="P778">
        <v>66.174159069474996</v>
      </c>
      <c r="Q778">
        <v>8.7591976554549006E-2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201</v>
      </c>
      <c r="E779">
        <v>4743.3475344899998</v>
      </c>
      <c r="F779">
        <v>6984.3</v>
      </c>
      <c r="G779">
        <v>34.546022114067199</v>
      </c>
      <c r="H779">
        <v>-7.4664170718086602</v>
      </c>
      <c r="I779">
        <v>-5.7804848400584596</v>
      </c>
      <c r="J779">
        <v>0.58036940021685701</v>
      </c>
      <c r="K779">
        <v>7319.37747826539</v>
      </c>
      <c r="L779">
        <v>6536.7681121200503</v>
      </c>
      <c r="M779">
        <v>43.7828522269565</v>
      </c>
      <c r="N779">
        <v>0.720472854110912</v>
      </c>
      <c r="O779">
        <v>30.047392007788801</v>
      </c>
      <c r="P779">
        <v>94.008333333333297</v>
      </c>
      <c r="Q779">
        <v>0.13555810162640899</v>
      </c>
    </row>
    <row r="780" spans="1:17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548</v>
      </c>
      <c r="E780">
        <v>4730.7174928750001</v>
      </c>
      <c r="F780">
        <v>423.05</v>
      </c>
      <c r="G780">
        <v>4.4149259347841197</v>
      </c>
      <c r="H780">
        <v>7.7199250512474498</v>
      </c>
      <c r="I780">
        <v>-3.1455199021278499</v>
      </c>
      <c r="J780">
        <v>3.60369838727821</v>
      </c>
      <c r="K780">
        <v>385.07620349154399</v>
      </c>
      <c r="L780">
        <v>364.44457971783697</v>
      </c>
      <c r="M780">
        <v>78.071509328895601</v>
      </c>
      <c r="N780">
        <v>1.7195536696752001</v>
      </c>
      <c r="O780">
        <v>3.4511287081905002</v>
      </c>
      <c r="P780">
        <v>45.328065956715903</v>
      </c>
      <c r="Q780">
        <v>-4.5840569268133E-2</v>
      </c>
    </row>
    <row r="781" spans="1:17" hidden="1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610</v>
      </c>
      <c r="E781">
        <v>4727.8298943899999</v>
      </c>
      <c r="F781">
        <v>681.05</v>
      </c>
      <c r="G781">
        <v>34.738886497640998</v>
      </c>
      <c r="H781">
        <v>28.367771941199599</v>
      </c>
      <c r="I781">
        <v>46.2107711943613</v>
      </c>
      <c r="J781">
        <v>4.6736626280087696</v>
      </c>
      <c r="M781">
        <v>63.024143786993498</v>
      </c>
      <c r="O781">
        <v>11.2767050877321</v>
      </c>
      <c r="P781">
        <v>83.373721055465793</v>
      </c>
    </row>
    <row r="782" spans="1:17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1709</v>
      </c>
      <c r="E782">
        <v>4726.6831659919999</v>
      </c>
      <c r="F782">
        <v>69.900000000000006</v>
      </c>
      <c r="G782">
        <v>24.392101063718599</v>
      </c>
      <c r="H782">
        <v>-8.3385826471339008</v>
      </c>
      <c r="I782">
        <v>-8.4720661050245898</v>
      </c>
      <c r="J782">
        <v>-2.6159049825278502</v>
      </c>
      <c r="K782">
        <v>71.258215560111793</v>
      </c>
      <c r="L782">
        <v>63.2524312811179</v>
      </c>
      <c r="M782">
        <v>34.476070018438698</v>
      </c>
      <c r="N782">
        <v>0.87707016828205098</v>
      </c>
      <c r="O782">
        <v>20.443490701001402</v>
      </c>
      <c r="P782">
        <v>62.180974477958202</v>
      </c>
      <c r="Q782">
        <v>7.1609231864711007E-2</v>
      </c>
    </row>
    <row r="783" spans="1:17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46</v>
      </c>
      <c r="E783">
        <v>4681.4276047229996</v>
      </c>
      <c r="F783">
        <v>57.99</v>
      </c>
      <c r="G783">
        <v>3.1916064514593598</v>
      </c>
      <c r="H783">
        <v>-13.3248217363564</v>
      </c>
      <c r="I783">
        <v>-29.928986019287699</v>
      </c>
      <c r="J783">
        <v>-2.5616530929284398</v>
      </c>
      <c r="K783">
        <v>62.052998769035398</v>
      </c>
      <c r="L783">
        <v>58.073599035087597</v>
      </c>
      <c r="M783">
        <v>29.8354660523474</v>
      </c>
      <c r="N783">
        <v>0.52061639562703799</v>
      </c>
      <c r="O783">
        <v>36.230384549060098</v>
      </c>
      <c r="P783">
        <v>37.907253269916701</v>
      </c>
      <c r="Q783">
        <v>0.117906228365577</v>
      </c>
    </row>
    <row r="784" spans="1:17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62</v>
      </c>
      <c r="E784">
        <v>4658.8061250000001</v>
      </c>
      <c r="F784">
        <v>506.75</v>
      </c>
      <c r="G784">
        <v>-41.860287002739703</v>
      </c>
      <c r="H784">
        <v>-3.1180002026722802</v>
      </c>
      <c r="I784">
        <v>-19.122776355058399</v>
      </c>
      <c r="J784">
        <v>-6.7311907799418398</v>
      </c>
      <c r="K784">
        <v>515.463131971385</v>
      </c>
      <c r="L784">
        <v>502.69191537056997</v>
      </c>
      <c r="M784">
        <v>35.600842465049901</v>
      </c>
      <c r="N784">
        <v>0.84333756411363703</v>
      </c>
      <c r="O784">
        <v>23.3349777997039</v>
      </c>
      <c r="P784">
        <v>17.56176777636</v>
      </c>
      <c r="Q784">
        <v>-7.0978450911738003E-2</v>
      </c>
    </row>
    <row r="785" spans="1:17" hidden="1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424</v>
      </c>
      <c r="E785">
        <v>4658.1567750690001</v>
      </c>
      <c r="F785">
        <v>125.61</v>
      </c>
      <c r="G785">
        <v>-37.181536745213201</v>
      </c>
      <c r="H785">
        <v>-1.5468930199667601</v>
      </c>
      <c r="I785">
        <v>-20.220071054605299</v>
      </c>
      <c r="J785">
        <v>-0.95424412626118205</v>
      </c>
      <c r="K785">
        <v>124.411357017268</v>
      </c>
      <c r="M785">
        <v>54.604694195327198</v>
      </c>
      <c r="N785">
        <v>1.6243995801597499</v>
      </c>
      <c r="O785">
        <v>22.2832577024122</v>
      </c>
      <c r="P785">
        <v>15.503448275862</v>
      </c>
    </row>
    <row r="786" spans="1:17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626</v>
      </c>
      <c r="E786">
        <v>4656.5358554000004</v>
      </c>
      <c r="F786">
        <v>225.46</v>
      </c>
      <c r="G786">
        <v>70.769011482679005</v>
      </c>
      <c r="H786">
        <v>5.4924355701815299</v>
      </c>
      <c r="I786">
        <v>7.0620030941047602</v>
      </c>
      <c r="J786">
        <v>-6.1508330175050703E-2</v>
      </c>
      <c r="K786">
        <v>203.99970652725401</v>
      </c>
      <c r="L786">
        <v>171.96570583995901</v>
      </c>
      <c r="M786">
        <v>52.2561590190681</v>
      </c>
      <c r="N786">
        <v>0.97854970433359101</v>
      </c>
      <c r="O786">
        <v>7.8683580235962003</v>
      </c>
      <c r="P786">
        <v>108.180978762696</v>
      </c>
      <c r="Q786">
        <v>7.3610147340596996E-2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391</v>
      </c>
      <c r="E787">
        <v>4640.4168030999999</v>
      </c>
      <c r="F787">
        <v>1209.55</v>
      </c>
      <c r="G787">
        <v>-49.200143883149401</v>
      </c>
      <c r="H787">
        <v>-6.1007225922280002</v>
      </c>
      <c r="I787">
        <v>-27.885389160846401</v>
      </c>
      <c r="J787">
        <v>-0.17124939306883</v>
      </c>
      <c r="K787">
        <v>1172.81457634861</v>
      </c>
      <c r="L787">
        <v>1227.79534622148</v>
      </c>
      <c r="M787">
        <v>53.085111979104397</v>
      </c>
      <c r="N787">
        <v>0.30052677889349799</v>
      </c>
      <c r="O787">
        <v>32.689843330164102</v>
      </c>
      <c r="P787">
        <v>21.215613569173701</v>
      </c>
      <c r="Q787">
        <v>-6.6710486682188999E-2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1444</v>
      </c>
      <c r="E788">
        <v>4626.1507090499999</v>
      </c>
      <c r="F788">
        <v>8748.7000000000007</v>
      </c>
      <c r="G788">
        <v>0.95505709979416697</v>
      </c>
      <c r="H788">
        <v>5.3494261907764402</v>
      </c>
      <c r="I788">
        <v>-2.85441096316532E-2</v>
      </c>
      <c r="J788">
        <v>-3.44241633338779</v>
      </c>
      <c r="K788">
        <v>7931.5523731569301</v>
      </c>
      <c r="L788">
        <v>7202.2075135053401</v>
      </c>
      <c r="M788">
        <v>58.578133993998598</v>
      </c>
      <c r="N788">
        <v>0.69345257513374203</v>
      </c>
      <c r="O788">
        <v>4.0040234549132796</v>
      </c>
      <c r="P788">
        <v>50.578738565072598</v>
      </c>
      <c r="Q788">
        <v>-1.319284232257E-2</v>
      </c>
    </row>
    <row r="789" spans="1:17" hidden="1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133</v>
      </c>
      <c r="E789">
        <v>4616.5339881099999</v>
      </c>
      <c r="F789">
        <v>99.11</v>
      </c>
      <c r="G789">
        <v>96.477686649304204</v>
      </c>
      <c r="H789">
        <v>22.9742460389017</v>
      </c>
      <c r="I789">
        <v>107.949571346024</v>
      </c>
      <c r="J789">
        <v>2.7100782294093202</v>
      </c>
      <c r="K789">
        <v>85.077830038924802</v>
      </c>
      <c r="M789">
        <v>52.876377216750299</v>
      </c>
      <c r="N789">
        <v>1.0316445335600399</v>
      </c>
      <c r="O789">
        <v>9.5247704570678895</v>
      </c>
      <c r="P789">
        <v>175.305555555555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377</v>
      </c>
      <c r="E790">
        <v>4613.4730853000001</v>
      </c>
      <c r="F790">
        <v>10858.45</v>
      </c>
      <c r="G790">
        <v>-7.7554495573517803</v>
      </c>
      <c r="H790">
        <v>-8.5472385251566099</v>
      </c>
      <c r="I790">
        <v>4.86238826643394</v>
      </c>
      <c r="J790">
        <v>3.8524434515239001</v>
      </c>
      <c r="K790">
        <v>10815.9079765436</v>
      </c>
      <c r="L790">
        <v>9920.0454127819194</v>
      </c>
      <c r="M790">
        <v>43.048843646842499</v>
      </c>
      <c r="N790">
        <v>1.30723850505497</v>
      </c>
      <c r="O790">
        <v>22.272515874733401</v>
      </c>
      <c r="P790">
        <v>30.310521736521501</v>
      </c>
      <c r="Q790">
        <v>-7.9566667405579994E-2</v>
      </c>
    </row>
    <row r="791" spans="1:17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942</v>
      </c>
      <c r="E791">
        <v>4612.6655111250002</v>
      </c>
      <c r="F791">
        <v>372.75</v>
      </c>
      <c r="G791">
        <v>94.211322775056502</v>
      </c>
      <c r="H791">
        <v>9.6270116654206799</v>
      </c>
      <c r="I791">
        <v>37.1205104781248</v>
      </c>
      <c r="J791">
        <v>12.6051043771786</v>
      </c>
      <c r="K791">
        <v>306.65562133914602</v>
      </c>
      <c r="L791">
        <v>254.78394794448701</v>
      </c>
      <c r="M791">
        <v>79.044028857519095</v>
      </c>
      <c r="N791">
        <v>1.9068832113576799</v>
      </c>
      <c r="O791">
        <v>5.07042253521126</v>
      </c>
      <c r="P791">
        <v>150.41988579106399</v>
      </c>
      <c r="Q791">
        <v>6.1119947239454998E-2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289</v>
      </c>
      <c r="E792">
        <v>4573.84520625</v>
      </c>
      <c r="F792">
        <v>2600.9</v>
      </c>
      <c r="G792">
        <v>93.057523690774005</v>
      </c>
      <c r="H792">
        <v>19.045175068812998</v>
      </c>
      <c r="I792">
        <v>52.420662359668803</v>
      </c>
      <c r="J792">
        <v>-3.0907048588642398</v>
      </c>
      <c r="K792">
        <v>2239.64570405718</v>
      </c>
      <c r="L792">
        <v>1723.04108287544</v>
      </c>
      <c r="M792">
        <v>59.597093162352699</v>
      </c>
      <c r="N792">
        <v>0.87877680867405905</v>
      </c>
      <c r="O792">
        <v>5.0098042985120301</v>
      </c>
      <c r="P792">
        <v>162.385876418663</v>
      </c>
      <c r="Q792">
        <v>6.3175651308801997E-2</v>
      </c>
    </row>
    <row r="793" spans="1:17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942</v>
      </c>
      <c r="E793">
        <v>4553.7683133250002</v>
      </c>
      <c r="F793">
        <v>371.35</v>
      </c>
      <c r="G793">
        <v>-18.0658318472431</v>
      </c>
      <c r="H793">
        <v>6.5333396853937904</v>
      </c>
      <c r="I793">
        <v>-19.4759733138164</v>
      </c>
      <c r="J793">
        <v>11.219053181685</v>
      </c>
      <c r="K793">
        <v>323.46656204933402</v>
      </c>
      <c r="L793">
        <v>335.31692121180902</v>
      </c>
      <c r="M793">
        <v>89.212705226359702</v>
      </c>
      <c r="N793">
        <v>1.72838142486228</v>
      </c>
      <c r="O793">
        <v>21.152551501279099</v>
      </c>
      <c r="P793">
        <v>38.589289046463897</v>
      </c>
      <c r="Q793">
        <v>2.3334754350424002E-2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1444</v>
      </c>
      <c r="E794">
        <v>4515.6936719699997</v>
      </c>
      <c r="F794">
        <v>378.3</v>
      </c>
      <c r="G794">
        <v>-26.504101286482999</v>
      </c>
      <c r="H794">
        <v>3.9119930399160099</v>
      </c>
      <c r="I794">
        <v>-7.4319247452776303</v>
      </c>
      <c r="J794">
        <v>0.37907384980451803</v>
      </c>
      <c r="K794">
        <v>356.80756583649202</v>
      </c>
      <c r="L794">
        <v>350.71157605237198</v>
      </c>
      <c r="M794">
        <v>63.158072518834402</v>
      </c>
      <c r="N794">
        <v>1.0028279294890801</v>
      </c>
      <c r="O794">
        <v>11.022997620935699</v>
      </c>
      <c r="P794">
        <v>32.6205083260298</v>
      </c>
      <c r="Q794">
        <v>6.0282641605789E-2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127</v>
      </c>
      <c r="E795">
        <v>4505.9418158999997</v>
      </c>
      <c r="F795">
        <v>430.5</v>
      </c>
      <c r="G795">
        <v>-11.327484473561199</v>
      </c>
      <c r="K795">
        <v>425.76520424318301</v>
      </c>
      <c r="L795">
        <v>384.46648021701702</v>
      </c>
      <c r="M795">
        <v>38.331602171758398</v>
      </c>
      <c r="N795">
        <v>1</v>
      </c>
      <c r="O795">
        <v>7.2938443670151001</v>
      </c>
      <c r="P795">
        <v>21.062992125984199</v>
      </c>
      <c r="Q795">
        <v>9.3594908740256E-2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191</v>
      </c>
      <c r="E796">
        <v>4499.5220358300003</v>
      </c>
      <c r="F796">
        <v>412.9</v>
      </c>
      <c r="G796">
        <v>105.602542290304</v>
      </c>
      <c r="H796">
        <v>13.8670146986061</v>
      </c>
      <c r="I796">
        <v>24.222093868547098</v>
      </c>
      <c r="J796">
        <v>12.4963041745428</v>
      </c>
      <c r="K796">
        <v>355.33142056906502</v>
      </c>
      <c r="L796">
        <v>296.28298502945597</v>
      </c>
      <c r="M796">
        <v>79.413423228043698</v>
      </c>
      <c r="N796">
        <v>1.40290382565632</v>
      </c>
      <c r="O796">
        <v>6.8055219181399798</v>
      </c>
      <c r="P796">
        <v>155.91074986495201</v>
      </c>
      <c r="Q796">
        <v>0.14430558746470401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465</v>
      </c>
      <c r="E797">
        <v>4497.3706323449996</v>
      </c>
      <c r="F797">
        <v>985.35</v>
      </c>
      <c r="G797">
        <v>189.49548375514399</v>
      </c>
      <c r="H797">
        <v>28.8870249010482</v>
      </c>
      <c r="I797">
        <v>50.794410581484897</v>
      </c>
      <c r="J797">
        <v>13.787681279030499</v>
      </c>
      <c r="K797">
        <v>771.09031613334901</v>
      </c>
      <c r="L797">
        <v>627.15051351336899</v>
      </c>
      <c r="M797">
        <v>71.851910384522199</v>
      </c>
      <c r="N797">
        <v>1.7695470018027999</v>
      </c>
      <c r="O797">
        <v>6.4647079717866598</v>
      </c>
      <c r="P797">
        <v>221.48450244698199</v>
      </c>
      <c r="Q797">
        <v>0.13450871336082201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46</v>
      </c>
      <c r="E798">
        <v>4494.1082105099904</v>
      </c>
      <c r="F798">
        <v>809.3</v>
      </c>
      <c r="G798">
        <v>162.39594413508499</v>
      </c>
      <c r="H798">
        <v>25.5768909955198</v>
      </c>
      <c r="I798">
        <v>33.3333309778562</v>
      </c>
      <c r="J798">
        <v>5.9564482318019802</v>
      </c>
      <c r="K798">
        <v>642.45636303564504</v>
      </c>
      <c r="L798">
        <v>486.48635322781797</v>
      </c>
      <c r="M798">
        <v>62.177359981897801</v>
      </c>
      <c r="N798">
        <v>2.4471909954496001</v>
      </c>
      <c r="O798">
        <v>11.4296305449153</v>
      </c>
      <c r="P798">
        <v>228.31643002028301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377</v>
      </c>
      <c r="E799">
        <v>4493.9693027000003</v>
      </c>
      <c r="F799">
        <v>361.15</v>
      </c>
      <c r="G799">
        <v>149.71427063252901</v>
      </c>
      <c r="H799">
        <v>42.864801937665199</v>
      </c>
      <c r="I799">
        <v>128.042196983856</v>
      </c>
      <c r="J799">
        <v>7.63502818462847</v>
      </c>
      <c r="K799">
        <v>269.68380798694199</v>
      </c>
      <c r="L799">
        <v>200.697944478968</v>
      </c>
      <c r="M799">
        <v>71.4459675986501</v>
      </c>
      <c r="N799">
        <v>2.5669818827494102</v>
      </c>
      <c r="O799">
        <v>10.480409802021301</v>
      </c>
      <c r="P799">
        <v>221.03649051068899</v>
      </c>
      <c r="Q799">
        <v>0.182028125362243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1437</v>
      </c>
      <c r="E800">
        <v>4468.1694624490001</v>
      </c>
      <c r="F800">
        <v>82.39</v>
      </c>
      <c r="G800">
        <v>23.878538140649301</v>
      </c>
      <c r="H800">
        <v>3.4263947404985902</v>
      </c>
      <c r="I800">
        <v>-6.3616979536782603</v>
      </c>
      <c r="J800">
        <v>10.4078370329301</v>
      </c>
      <c r="K800">
        <v>78.244089962328701</v>
      </c>
      <c r="L800">
        <v>71.421715970227297</v>
      </c>
      <c r="M800">
        <v>70.047550215257303</v>
      </c>
      <c r="N800">
        <v>1.31162798492741</v>
      </c>
      <c r="O800">
        <v>10.0861755067362</v>
      </c>
      <c r="P800">
        <v>92.051282051282001</v>
      </c>
      <c r="Q800">
        <v>0.165592733752329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728</v>
      </c>
      <c r="E801">
        <v>4449.3999170859997</v>
      </c>
      <c r="F801">
        <v>278.33</v>
      </c>
      <c r="G801">
        <v>1.3838360662256599</v>
      </c>
      <c r="H801">
        <v>0.28791188695559999</v>
      </c>
      <c r="I801">
        <v>0.68518941628834495</v>
      </c>
      <c r="J801">
        <v>0.40487388892753301</v>
      </c>
      <c r="K801">
        <v>266.05509412727798</v>
      </c>
      <c r="L801">
        <v>245.967926949363</v>
      </c>
      <c r="M801">
        <v>58.987597709054498</v>
      </c>
      <c r="N801">
        <v>0.66739358167426199</v>
      </c>
      <c r="O801">
        <v>0.28024287716021901</v>
      </c>
      <c r="P801">
        <v>34.361573738836498</v>
      </c>
      <c r="Q801">
        <v>3.7892634135868998E-2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201</v>
      </c>
      <c r="E802">
        <v>4447.1210775</v>
      </c>
      <c r="F802">
        <v>681.7</v>
      </c>
      <c r="G802">
        <v>32.625756109764097</v>
      </c>
      <c r="H802">
        <v>4.91651113296522</v>
      </c>
      <c r="I802">
        <v>-11.9832705868173</v>
      </c>
      <c r="J802">
        <v>0.90428393383812899</v>
      </c>
      <c r="K802">
        <v>666.24870633970795</v>
      </c>
      <c r="L802">
        <v>577.95445939497802</v>
      </c>
      <c r="M802">
        <v>43.602853467429803</v>
      </c>
      <c r="N802">
        <v>0.61035889397763299</v>
      </c>
      <c r="O802">
        <v>13.9504180724658</v>
      </c>
      <c r="P802">
        <v>94.4103807215172</v>
      </c>
      <c r="Q802">
        <v>6.2736833330623007E-2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295</v>
      </c>
      <c r="E803">
        <v>4445.1094977449902</v>
      </c>
      <c r="F803">
        <v>362.55</v>
      </c>
      <c r="G803">
        <v>102.21181278680901</v>
      </c>
      <c r="H803">
        <v>14.204812056897101</v>
      </c>
      <c r="I803">
        <v>41.8129060845759</v>
      </c>
      <c r="J803">
        <v>6.26785933142388</v>
      </c>
      <c r="K803">
        <v>303.631538506705</v>
      </c>
      <c r="L803">
        <v>267.56715382262098</v>
      </c>
      <c r="M803">
        <v>85.248566886563907</v>
      </c>
      <c r="N803">
        <v>1.68407583544235</v>
      </c>
      <c r="O803">
        <v>7.4196662529306199</v>
      </c>
      <c r="P803">
        <v>133.45138441725601</v>
      </c>
    </row>
    <row r="804" spans="1:17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289</v>
      </c>
      <c r="E804">
        <v>4423.4221607999998</v>
      </c>
      <c r="F804">
        <v>2602.8000000000002</v>
      </c>
      <c r="G804">
        <v>103.89941165299599</v>
      </c>
      <c r="H804">
        <v>12.0795573694468</v>
      </c>
      <c r="I804">
        <v>39.754312967839397</v>
      </c>
      <c r="J804">
        <v>13.1871670441638</v>
      </c>
      <c r="K804">
        <v>2218.10396787335</v>
      </c>
      <c r="L804">
        <v>1737.6039856152599</v>
      </c>
      <c r="M804">
        <v>61.914786541028597</v>
      </c>
      <c r="N804">
        <v>0.93101188650912403</v>
      </c>
      <c r="O804">
        <v>6.9578915014599501</v>
      </c>
      <c r="P804">
        <v>140.37680088658999</v>
      </c>
      <c r="Q804">
        <v>-2.8543237379165001E-2</v>
      </c>
    </row>
    <row r="805" spans="1:17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59</v>
      </c>
      <c r="E805">
        <v>4410.5303255999997</v>
      </c>
      <c r="F805">
        <v>438.2</v>
      </c>
      <c r="G805">
        <v>-61.427785897321897</v>
      </c>
      <c r="H805">
        <v>-7.9318695373776098</v>
      </c>
      <c r="I805">
        <v>-38.548747203637703</v>
      </c>
      <c r="J805">
        <v>-1.8980226036260399</v>
      </c>
      <c r="K805">
        <v>454.00772268990698</v>
      </c>
      <c r="L805">
        <v>496.77024131904898</v>
      </c>
      <c r="M805">
        <v>51.274169967417201</v>
      </c>
      <c r="N805">
        <v>0.69089860196266895</v>
      </c>
      <c r="O805">
        <v>57.690552259242303</v>
      </c>
      <c r="P805">
        <v>5.2859202306583404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124</v>
      </c>
      <c r="E806">
        <v>4384.8277803000001</v>
      </c>
      <c r="F806">
        <v>351.9</v>
      </c>
      <c r="G806">
        <v>-29.720701565212899</v>
      </c>
      <c r="H806">
        <v>4.1895232316871702</v>
      </c>
      <c r="I806">
        <v>-18.2488168684926</v>
      </c>
      <c r="J806">
        <v>6.3652602460276198</v>
      </c>
      <c r="K806">
        <v>333.88951740959902</v>
      </c>
      <c r="M806">
        <v>66.837492727262699</v>
      </c>
      <c r="N806">
        <v>1.22765658050157</v>
      </c>
      <c r="O806">
        <v>11.6368286445012</v>
      </c>
      <c r="P806">
        <v>16.890881913303399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158</v>
      </c>
      <c r="E807">
        <v>4374.0402048209999</v>
      </c>
      <c r="F807">
        <v>55.13</v>
      </c>
      <c r="G807">
        <v>61.349767020361099</v>
      </c>
      <c r="H807">
        <v>4.9326418142532296</v>
      </c>
      <c r="I807">
        <v>-29.0496917581806</v>
      </c>
      <c r="J807">
        <v>-3.5833321652330801</v>
      </c>
      <c r="K807">
        <v>56.071847998392002</v>
      </c>
      <c r="L807">
        <v>54.7174302217134</v>
      </c>
      <c r="M807">
        <v>43.092906922824099</v>
      </c>
      <c r="N807">
        <v>1.2891574271130599</v>
      </c>
      <c r="O807">
        <v>40.576818429167403</v>
      </c>
      <c r="P807">
        <v>89.385091034008894</v>
      </c>
      <c r="Q807">
        <v>-3.7874200799798002E-2</v>
      </c>
    </row>
    <row r="808" spans="1:17" hidden="1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127</v>
      </c>
      <c r="E808">
        <v>4370.3613662999996</v>
      </c>
      <c r="F808">
        <v>2153.3000000000002</v>
      </c>
      <c r="G808">
        <v>45.914625392160502</v>
      </c>
      <c r="H808">
        <v>4.2327326561446803</v>
      </c>
      <c r="I808">
        <v>32.803393329195998</v>
      </c>
      <c r="J808">
        <v>-1.61007293616266</v>
      </c>
      <c r="K808">
        <v>2116.1765842202399</v>
      </c>
      <c r="L808">
        <v>1784.72711583403</v>
      </c>
      <c r="M808">
        <v>45.252938267383598</v>
      </c>
      <c r="N808">
        <v>1.0350332431656699</v>
      </c>
      <c r="O808">
        <v>10.5744670970138</v>
      </c>
      <c r="P808">
        <v>78.994181213632601</v>
      </c>
      <c r="Q808">
        <v>0.30204055923892698</v>
      </c>
    </row>
    <row r="809" spans="1:17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257</v>
      </c>
      <c r="E809">
        <v>4369.8243071999996</v>
      </c>
      <c r="F809">
        <v>1392</v>
      </c>
      <c r="G809">
        <v>2.3969603622044602</v>
      </c>
      <c r="H809">
        <v>-5.2821421322150703</v>
      </c>
      <c r="I809">
        <v>-7.28045891697694</v>
      </c>
      <c r="J809">
        <v>-0.87721521865104102</v>
      </c>
      <c r="K809">
        <v>1368.21258833091</v>
      </c>
      <c r="L809">
        <v>1236.83485685133</v>
      </c>
      <c r="M809">
        <v>38.6339768777353</v>
      </c>
      <c r="N809">
        <v>0.85077330474692403</v>
      </c>
      <c r="O809">
        <v>9.6695402298850404</v>
      </c>
      <c r="P809">
        <v>44.413320883909101</v>
      </c>
      <c r="Q809">
        <v>0.10586780992500699</v>
      </c>
    </row>
    <row r="810" spans="1:17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106</v>
      </c>
      <c r="E810">
        <v>4367.1899999999996</v>
      </c>
      <c r="F810">
        <v>7278.65</v>
      </c>
      <c r="G810">
        <v>57.370439311916599</v>
      </c>
      <c r="H810">
        <v>-0.88564981291243305</v>
      </c>
      <c r="I810">
        <v>-15.011500348552101</v>
      </c>
      <c r="J810">
        <v>-13.199729762403599</v>
      </c>
      <c r="K810">
        <v>7134.5084135560301</v>
      </c>
      <c r="L810">
        <v>6405.67510078132</v>
      </c>
      <c r="M810">
        <v>42.638103825122798</v>
      </c>
      <c r="N810">
        <v>1.6315772786017999</v>
      </c>
      <c r="O810">
        <v>18.9987154211289</v>
      </c>
      <c r="P810">
        <v>88.397675652590294</v>
      </c>
      <c r="Q810">
        <v>8.6228482622715E-2</v>
      </c>
    </row>
    <row r="811" spans="1:17" hidden="1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95</v>
      </c>
      <c r="E811">
        <v>4358.9728899359998</v>
      </c>
      <c r="F811">
        <v>93.66</v>
      </c>
      <c r="G811">
        <v>203.78513494266801</v>
      </c>
      <c r="H811">
        <v>78.768904643084099</v>
      </c>
      <c r="I811">
        <v>59.304805890914302</v>
      </c>
      <c r="J811">
        <v>12.375717851832</v>
      </c>
      <c r="K811">
        <v>65.019457930763807</v>
      </c>
      <c r="L811">
        <v>52.645704612984503</v>
      </c>
      <c r="M811">
        <v>89.270376080522396</v>
      </c>
      <c r="N811">
        <v>2.2236450239669598</v>
      </c>
      <c r="O811">
        <v>5.2316890881913301</v>
      </c>
      <c r="P811">
        <v>268.01571709233701</v>
      </c>
      <c r="Q811">
        <v>0.106505207126772</v>
      </c>
    </row>
    <row r="812" spans="1:17" hidden="1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292</v>
      </c>
      <c r="E812">
        <v>4331.4991215999999</v>
      </c>
      <c r="F812">
        <v>818</v>
      </c>
      <c r="G812">
        <v>11.8071014299385</v>
      </c>
      <c r="H812">
        <v>22.1814635127859</v>
      </c>
      <c r="I812">
        <v>17.402599712969099</v>
      </c>
      <c r="J812">
        <v>5.8939007899858096</v>
      </c>
      <c r="K812">
        <v>673.43793903437802</v>
      </c>
      <c r="L812">
        <v>627.91961655764499</v>
      </c>
      <c r="M812">
        <v>92.787880917139105</v>
      </c>
      <c r="N812">
        <v>3.32921500370851</v>
      </c>
      <c r="O812">
        <v>2.9095354523227299</v>
      </c>
      <c r="P812">
        <v>61.404893449092299</v>
      </c>
      <c r="Q812">
        <v>-0.108546049980786</v>
      </c>
    </row>
    <row r="813" spans="1:17" hidden="1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548</v>
      </c>
      <c r="E813">
        <v>4325.0116355600003</v>
      </c>
      <c r="F813">
        <v>1639.4</v>
      </c>
      <c r="G813">
        <v>-23.509508678639101</v>
      </c>
      <c r="H813">
        <v>0.91860038163010005</v>
      </c>
      <c r="I813">
        <v>-1.2298986355913599</v>
      </c>
      <c r="J813">
        <v>2.59887347500272</v>
      </c>
      <c r="K813">
        <v>1582.2221383139299</v>
      </c>
      <c r="L813">
        <v>1504.5143990225599</v>
      </c>
      <c r="M813">
        <v>52.612723807893097</v>
      </c>
      <c r="N813">
        <v>0.342334850285133</v>
      </c>
      <c r="O813">
        <v>13.4134439429059</v>
      </c>
      <c r="P813">
        <v>39.404761904761898</v>
      </c>
      <c r="Q813">
        <v>4.0985949292201E-2</v>
      </c>
    </row>
    <row r="814" spans="1:17" hidden="1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289</v>
      </c>
      <c r="E814">
        <v>4318.7759374999996</v>
      </c>
      <c r="F814">
        <v>625</v>
      </c>
      <c r="G814">
        <v>81.520877957907004</v>
      </c>
      <c r="H814">
        <v>7.6197641358174604</v>
      </c>
      <c r="I814">
        <v>33.414469752221898</v>
      </c>
      <c r="J814">
        <v>2.6828398532072999</v>
      </c>
      <c r="K814">
        <v>571.48688097068896</v>
      </c>
      <c r="L814">
        <v>469.69215883871601</v>
      </c>
      <c r="M814">
        <v>62.361131743716697</v>
      </c>
      <c r="N814">
        <v>0.56468233564933601</v>
      </c>
      <c r="O814">
        <v>4.8</v>
      </c>
      <c r="P814">
        <v>115.628773503536</v>
      </c>
      <c r="Q814">
        <v>4.5931880424985999E-2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548</v>
      </c>
      <c r="E815">
        <v>4299.0629261399999</v>
      </c>
      <c r="F815">
        <v>375.3</v>
      </c>
      <c r="G815">
        <v>-8.0867348500497302E-2</v>
      </c>
      <c r="H815">
        <v>-3.3542996034306798</v>
      </c>
      <c r="I815">
        <v>-1.2675041742100699</v>
      </c>
      <c r="J815">
        <v>3.1613382374476098</v>
      </c>
      <c r="K815">
        <v>372.694733118491</v>
      </c>
      <c r="L815">
        <v>356.75163710251701</v>
      </c>
      <c r="M815">
        <v>51.446379938983299</v>
      </c>
      <c r="N815">
        <v>0.68959934772648801</v>
      </c>
      <c r="O815">
        <v>22.262190247801701</v>
      </c>
      <c r="P815">
        <v>36.472727272727198</v>
      </c>
      <c r="Q815">
        <v>0.111369155964886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1778</v>
      </c>
      <c r="E816">
        <v>4279.9407250000004</v>
      </c>
      <c r="F816">
        <v>381.95</v>
      </c>
      <c r="G816">
        <v>166.023086461303</v>
      </c>
      <c r="H816">
        <v>-22.054094129223301</v>
      </c>
      <c r="I816">
        <v>-43.5562440526408</v>
      </c>
      <c r="J816">
        <v>-1.2481730754556499</v>
      </c>
      <c r="K816">
        <v>420.516375738752</v>
      </c>
      <c r="L816">
        <v>408.97402127856998</v>
      </c>
      <c r="M816">
        <v>47.337026210581001</v>
      </c>
      <c r="N816">
        <v>1.0851958031866999</v>
      </c>
      <c r="O816">
        <v>67.168477549417403</v>
      </c>
      <c r="P816">
        <v>192.76612053272001</v>
      </c>
      <c r="Q816">
        <v>0.26445716965670402</v>
      </c>
    </row>
    <row r="817" spans="1:17" hidden="1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-</v>
      </c>
      <c r="D817" t="s">
        <v>1781</v>
      </c>
      <c r="E817">
        <v>4274.6702852199996</v>
      </c>
      <c r="F817">
        <v>142.55000000000001</v>
      </c>
      <c r="G817">
        <v>0.93273843194225103</v>
      </c>
      <c r="H817">
        <v>15.090416854526101</v>
      </c>
      <c r="I817">
        <v>-13.992286142014001</v>
      </c>
      <c r="J817">
        <v>-1.00748077204422</v>
      </c>
      <c r="K817">
        <v>125.72012110703101</v>
      </c>
      <c r="L817">
        <v>111.21555223642</v>
      </c>
      <c r="M817">
        <v>58.317576897100999</v>
      </c>
      <c r="N817">
        <v>0.30466418959320501</v>
      </c>
      <c r="O817">
        <v>10.838302350052601</v>
      </c>
      <c r="P817">
        <v>79.987373737373701</v>
      </c>
      <c r="Q817">
        <v>8.1713512777679007E-2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95</v>
      </c>
      <c r="E818">
        <v>4268.9510240849904</v>
      </c>
      <c r="F818">
        <v>3405.05</v>
      </c>
      <c r="G818">
        <v>92.668654826064</v>
      </c>
      <c r="H818">
        <v>4.7814754316376096</v>
      </c>
      <c r="I818">
        <v>8.6795622848721692</v>
      </c>
      <c r="J818">
        <v>0.34365281583767998</v>
      </c>
      <c r="K818">
        <v>3065.18461812654</v>
      </c>
      <c r="L818">
        <v>2602.2267880859299</v>
      </c>
      <c r="M818">
        <v>55.185805469136596</v>
      </c>
      <c r="N818">
        <v>0.68422401512338304</v>
      </c>
      <c r="O818">
        <v>4.7855391257103301</v>
      </c>
      <c r="P818">
        <v>126.852098600932</v>
      </c>
      <c r="Q818">
        <v>0.21842708831531499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289</v>
      </c>
      <c r="E819">
        <v>4258.5821069200001</v>
      </c>
      <c r="F819">
        <v>411.55</v>
      </c>
      <c r="G819">
        <v>94.6989890655219</v>
      </c>
      <c r="H819">
        <v>-0.96863216268289998</v>
      </c>
      <c r="I819">
        <v>73.599892387580098</v>
      </c>
      <c r="J819">
        <v>-0.477080865045859</v>
      </c>
      <c r="K819">
        <v>373.76719237492398</v>
      </c>
      <c r="L819">
        <v>268.67325696709401</v>
      </c>
      <c r="M819">
        <v>46.171690646052099</v>
      </c>
      <c r="N819">
        <v>0.55560644791037095</v>
      </c>
      <c r="O819">
        <v>11.4080913619244</v>
      </c>
      <c r="P819">
        <v>157.21875</v>
      </c>
      <c r="Q819">
        <v>0.25082965198319201</v>
      </c>
    </row>
    <row r="820" spans="1:17" hidden="1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E820">
        <v>4250.6704191139997</v>
      </c>
      <c r="F820">
        <v>79.34</v>
      </c>
      <c r="G820">
        <v>11971.27212906</v>
      </c>
      <c r="H820">
        <v>47.603472309123703</v>
      </c>
      <c r="I820">
        <v>559.86338446317802</v>
      </c>
      <c r="J820">
        <v>5.7289138831888602</v>
      </c>
      <c r="K820">
        <v>54.498419553164297</v>
      </c>
      <c r="L820">
        <v>29.789721366625201</v>
      </c>
      <c r="M820">
        <v>99.9123895378181</v>
      </c>
      <c r="N820">
        <v>2.1805527947000498</v>
      </c>
      <c r="O820">
        <v>0</v>
      </c>
      <c r="P820">
        <v>12602.915921288</v>
      </c>
      <c r="Q820">
        <v>0.35111878013408199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1465</v>
      </c>
      <c r="E821">
        <v>4239.53634306</v>
      </c>
      <c r="F821">
        <v>587.1</v>
      </c>
      <c r="G821">
        <v>8.8615392049433996</v>
      </c>
      <c r="H821">
        <v>11.169891497417501</v>
      </c>
      <c r="I821">
        <v>13.351919964771501</v>
      </c>
      <c r="J821">
        <v>6.0659193953072998</v>
      </c>
      <c r="K821">
        <v>521.43054020551597</v>
      </c>
      <c r="L821">
        <v>473.26578456436101</v>
      </c>
      <c r="M821">
        <v>66.969818115826101</v>
      </c>
      <c r="N821">
        <v>0.987721972344896</v>
      </c>
      <c r="O821">
        <v>4.3263498552205704</v>
      </c>
      <c r="P821">
        <v>58.2693085321472</v>
      </c>
      <c r="Q821">
        <v>-2.1676718877296001E-2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37</v>
      </c>
      <c r="E822">
        <v>4234.7295474000002</v>
      </c>
      <c r="F822">
        <v>602.25</v>
      </c>
      <c r="G822">
        <v>3.02425746058094</v>
      </c>
      <c r="H822">
        <v>3.8384534912867201</v>
      </c>
      <c r="I822">
        <v>11.451628110837801</v>
      </c>
      <c r="J822">
        <v>4.0888838203455</v>
      </c>
      <c r="K822">
        <v>547.89256408226902</v>
      </c>
      <c r="M822">
        <v>72.845161430820198</v>
      </c>
      <c r="N822">
        <v>0.76732561922007603</v>
      </c>
      <c r="O822">
        <v>3.1133250311332401</v>
      </c>
      <c r="P822">
        <v>39.879224248054797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257</v>
      </c>
      <c r="E823">
        <v>4224.9235300800001</v>
      </c>
      <c r="F823">
        <v>1191.3</v>
      </c>
      <c r="G823">
        <v>98.742562250250003</v>
      </c>
      <c r="H823">
        <v>16.255504833209699</v>
      </c>
      <c r="I823">
        <v>68.288172659202104</v>
      </c>
      <c r="J823">
        <v>-0.69926328824665995</v>
      </c>
      <c r="K823">
        <v>1060.7231192127299</v>
      </c>
      <c r="L823">
        <v>830.80681604960398</v>
      </c>
      <c r="M823">
        <v>63.9252814122693</v>
      </c>
      <c r="N823">
        <v>0.87687511131571605</v>
      </c>
      <c r="O823">
        <v>6.1865189289011999</v>
      </c>
      <c r="P823">
        <v>150.27310924369701</v>
      </c>
      <c r="Q823">
        <v>0.17087055001746099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533</v>
      </c>
      <c r="E824">
        <v>4198.1544336300003</v>
      </c>
      <c r="F824">
        <v>376.9</v>
      </c>
      <c r="G824">
        <v>4.4895564578314398</v>
      </c>
      <c r="H824">
        <v>1.3417591123828301</v>
      </c>
      <c r="I824">
        <v>-5.1469711424097699</v>
      </c>
      <c r="J824">
        <v>-1.1349033502406201</v>
      </c>
      <c r="K824">
        <v>371.72914331680499</v>
      </c>
      <c r="L824">
        <v>329.830152372535</v>
      </c>
      <c r="M824">
        <v>37.2623325332139</v>
      </c>
      <c r="N824">
        <v>0.18011796403740701</v>
      </c>
      <c r="O824">
        <v>19.899177500663299</v>
      </c>
      <c r="P824">
        <v>60.178495537611497</v>
      </c>
    </row>
    <row r="825" spans="1:17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62</v>
      </c>
      <c r="E825">
        <v>4173.7303874999998</v>
      </c>
      <c r="F825">
        <v>338.5</v>
      </c>
      <c r="G825">
        <v>-10.3800227273119</v>
      </c>
      <c r="H825">
        <v>3.6805198467864799</v>
      </c>
      <c r="I825">
        <v>-1.2404941616255301</v>
      </c>
      <c r="J825">
        <v>-2.2142167645942799</v>
      </c>
      <c r="K825">
        <v>331.98970669493701</v>
      </c>
      <c r="L825">
        <v>307.58767673954497</v>
      </c>
      <c r="M825">
        <v>39.547521373616803</v>
      </c>
      <c r="N825">
        <v>0.96626578036600397</v>
      </c>
      <c r="O825">
        <v>11.6543574593796</v>
      </c>
      <c r="P825">
        <v>35.345861655337799</v>
      </c>
      <c r="Q825">
        <v>-8.2052116736132996E-2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270</v>
      </c>
      <c r="E826">
        <v>4170.1856688899998</v>
      </c>
      <c r="F826">
        <v>494.1</v>
      </c>
      <c r="G826">
        <v>-31.052126741117199</v>
      </c>
      <c r="H826">
        <v>-4.6820789567685699</v>
      </c>
      <c r="I826">
        <v>-38.8442352215638</v>
      </c>
      <c r="J826">
        <v>-2.3970317301908501</v>
      </c>
      <c r="K826">
        <v>503.597172901119</v>
      </c>
      <c r="L826">
        <v>508.970909139127</v>
      </c>
      <c r="M826">
        <v>47.098011578370397</v>
      </c>
      <c r="N826">
        <v>0.55690152821236705</v>
      </c>
      <c r="O826">
        <v>41.469338190649601</v>
      </c>
      <c r="P826">
        <v>10.5369127516778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396</v>
      </c>
      <c r="E827">
        <v>4160.9076757499997</v>
      </c>
      <c r="F827">
        <v>698.15</v>
      </c>
      <c r="G827">
        <v>75.848301061052098</v>
      </c>
      <c r="H827">
        <v>4.5760978907536201</v>
      </c>
      <c r="I827">
        <v>60.904786832026403</v>
      </c>
      <c r="J827">
        <v>1.5248961520389701</v>
      </c>
      <c r="K827">
        <v>641.65383986605298</v>
      </c>
      <c r="L827">
        <v>511.27129454442502</v>
      </c>
      <c r="M827">
        <v>59.889481851431199</v>
      </c>
      <c r="N827">
        <v>1.9588125813355199</v>
      </c>
      <c r="O827">
        <v>7.1546229320346599</v>
      </c>
      <c r="P827">
        <v>131.52047753274701</v>
      </c>
      <c r="Q827">
        <v>0.143105580081584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692</v>
      </c>
      <c r="E828">
        <v>4157.7787586000004</v>
      </c>
      <c r="F828">
        <v>629.5</v>
      </c>
      <c r="G828">
        <v>1.1261513846062801</v>
      </c>
      <c r="H828">
        <v>-10.9746819907968</v>
      </c>
      <c r="I828">
        <v>-31.899187252982301</v>
      </c>
      <c r="J828">
        <v>-2.3657635364575298</v>
      </c>
      <c r="K828">
        <v>653.19133505512798</v>
      </c>
      <c r="L828">
        <v>644.19270163375302</v>
      </c>
      <c r="M828">
        <v>37.336239166221702</v>
      </c>
      <c r="N828">
        <v>0.65859890018079503</v>
      </c>
      <c r="O828">
        <v>29.4678316123907</v>
      </c>
      <c r="P828">
        <v>32.638010956594997</v>
      </c>
      <c r="Q828">
        <v>8.4953220687867995E-2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46</v>
      </c>
      <c r="E829">
        <v>4145.1486903750001</v>
      </c>
      <c r="F829">
        <v>745.25</v>
      </c>
      <c r="G829">
        <v>-19.443343624364399</v>
      </c>
      <c r="H829">
        <v>-14.008433157707699</v>
      </c>
      <c r="I829">
        <v>-7.9714589276440497</v>
      </c>
      <c r="J829">
        <v>-2.3447356740049998</v>
      </c>
      <c r="K829">
        <v>729.81882050152899</v>
      </c>
      <c r="M829">
        <v>37.799050208126403</v>
      </c>
      <c r="N829">
        <v>4.2294994637940501E-2</v>
      </c>
      <c r="O829">
        <v>20.395840322039501</v>
      </c>
      <c r="P829">
        <v>35.5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465</v>
      </c>
      <c r="E830">
        <v>4134.4336616500004</v>
      </c>
      <c r="F830">
        <v>670.9</v>
      </c>
      <c r="G830">
        <v>-27.9941379866357</v>
      </c>
      <c r="H830">
        <v>-10.989636238192</v>
      </c>
      <c r="I830">
        <v>-27.800484446403999</v>
      </c>
      <c r="J830">
        <v>-1.08554074500399</v>
      </c>
      <c r="K830">
        <v>690.86460262764297</v>
      </c>
      <c r="L830">
        <v>692.18578485928902</v>
      </c>
      <c r="M830">
        <v>40.928078014369603</v>
      </c>
      <c r="N830">
        <v>0.42088252309645702</v>
      </c>
      <c r="O830">
        <v>23.3343270234014</v>
      </c>
      <c r="P830">
        <v>8.1835039909699194</v>
      </c>
      <c r="Q830">
        <v>0.13346863486414201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295</v>
      </c>
      <c r="E831">
        <v>4131.1238931999997</v>
      </c>
      <c r="F831">
        <v>1543</v>
      </c>
      <c r="G831">
        <v>11.444320397506999</v>
      </c>
      <c r="H831">
        <v>5.6770679083903097</v>
      </c>
      <c r="I831">
        <v>-18.0865427109687</v>
      </c>
      <c r="J831">
        <v>-3.0011189407388099</v>
      </c>
      <c r="K831">
        <v>1415.83108020552</v>
      </c>
      <c r="L831">
        <v>1317.7588106717899</v>
      </c>
      <c r="M831">
        <v>69.789361202627902</v>
      </c>
      <c r="N831">
        <v>1.4472470018794299</v>
      </c>
      <c r="O831">
        <v>18.143227478937099</v>
      </c>
      <c r="P831">
        <v>63.2804232804232</v>
      </c>
      <c r="Q831">
        <v>6.9564686552277002E-2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1812</v>
      </c>
      <c r="E832">
        <v>4122.5733805</v>
      </c>
      <c r="F832">
        <v>23.29</v>
      </c>
      <c r="G832">
        <v>17.915351021751199</v>
      </c>
      <c r="H832">
        <v>6.5305477618701602</v>
      </c>
      <c r="I832">
        <v>-17.823450629926199</v>
      </c>
      <c r="J832">
        <v>4.0263557714227103</v>
      </c>
      <c r="K832">
        <v>22.724075475123598</v>
      </c>
      <c r="L832">
        <v>21.340614186433701</v>
      </c>
      <c r="M832">
        <v>45.788125367523399</v>
      </c>
      <c r="N832">
        <v>1.3467246541198401</v>
      </c>
      <c r="O832">
        <v>20.008587376556399</v>
      </c>
      <c r="P832">
        <v>49.774919614147898</v>
      </c>
      <c r="Q832">
        <v>-5.4209066515539001E-2</v>
      </c>
    </row>
    <row r="833" spans="1:17" x14ac:dyDescent="0.3">
      <c r="A833" t="s">
        <v>1813</v>
      </c>
      <c r="B833" t="s">
        <v>1814</v>
      </c>
      <c r="C833" t="str">
        <f>IFERROR(VLOOKUP(Table1[[#This Row],[Ticker]],[1]!Table2[[Symbol]:[Industry]],2,FALSE),"-")</f>
        <v>-</v>
      </c>
      <c r="D833" t="s">
        <v>144</v>
      </c>
      <c r="E833">
        <v>4097.7636216250003</v>
      </c>
      <c r="F833">
        <v>867.25</v>
      </c>
      <c r="G833">
        <v>43.506278845740901</v>
      </c>
      <c r="H833">
        <v>8.4286987813654601</v>
      </c>
      <c r="I833">
        <v>4.7385371955661197</v>
      </c>
      <c r="J833">
        <v>-2.6379958979026501</v>
      </c>
      <c r="K833">
        <v>831.11699100604994</v>
      </c>
      <c r="L833">
        <v>750.37636400670306</v>
      </c>
      <c r="M833">
        <v>57.682689876942803</v>
      </c>
      <c r="N833">
        <v>0.482883133941923</v>
      </c>
      <c r="O833">
        <v>12.2628999711732</v>
      </c>
      <c r="P833">
        <v>79.146870481305498</v>
      </c>
      <c r="Q833">
        <v>-6.2074721279703003E-2</v>
      </c>
    </row>
    <row r="834" spans="1:17" hidden="1" x14ac:dyDescent="0.3">
      <c r="A834" t="s">
        <v>1815</v>
      </c>
      <c r="B834" t="s">
        <v>1816</v>
      </c>
      <c r="C834" t="str">
        <f>IFERROR(VLOOKUP(Table1[[#This Row],[Ticker]],[1]!Table2[[Symbol]:[Industry]],2,FALSE),"-")</f>
        <v>-</v>
      </c>
      <c r="D834" t="s">
        <v>257</v>
      </c>
      <c r="E834">
        <v>4093.7434555999998</v>
      </c>
      <c r="F834">
        <v>4036</v>
      </c>
      <c r="G834">
        <v>58.296967762478502</v>
      </c>
      <c r="H834">
        <v>2.7949366969518499</v>
      </c>
      <c r="I834">
        <v>49.389615179993598</v>
      </c>
      <c r="J834">
        <v>-3.6809242448219699</v>
      </c>
      <c r="K834">
        <v>3590.4637139884699</v>
      </c>
      <c r="L834">
        <v>2864.65915783645</v>
      </c>
      <c r="M834">
        <v>54.674263370584903</v>
      </c>
      <c r="N834">
        <v>0.40455315283110599</v>
      </c>
      <c r="O834">
        <v>5.1783944499504502</v>
      </c>
      <c r="P834">
        <v>88.101507701628805</v>
      </c>
      <c r="Q834">
        <v>0.11434028698438201</v>
      </c>
    </row>
    <row r="835" spans="1:17" x14ac:dyDescent="0.3">
      <c r="A835" t="s">
        <v>1817</v>
      </c>
      <c r="B835" t="s">
        <v>1818</v>
      </c>
      <c r="C835" t="str">
        <f>IFERROR(VLOOKUP(Table1[[#This Row],[Ticker]],[1]!Table2[[Symbol]:[Industry]],2,FALSE),"-")</f>
        <v>-</v>
      </c>
      <c r="D835" t="s">
        <v>127</v>
      </c>
      <c r="E835">
        <v>4072.6850167080001</v>
      </c>
      <c r="F835">
        <v>212.52</v>
      </c>
      <c r="G835">
        <v>-17.520369289198701</v>
      </c>
      <c r="H835">
        <v>-8.9149742776116003</v>
      </c>
      <c r="I835">
        <v>-36.193940072370502</v>
      </c>
      <c r="J835">
        <v>-6.0958164476113703</v>
      </c>
      <c r="K835">
        <v>219.02115875122601</v>
      </c>
      <c r="L835">
        <v>217.37010583275799</v>
      </c>
      <c r="M835">
        <v>35.5370652943054</v>
      </c>
      <c r="N835">
        <v>1.1121613068804601</v>
      </c>
      <c r="O835">
        <v>30.8112177677394</v>
      </c>
      <c r="P835">
        <v>27.3337327741162</v>
      </c>
      <c r="Q835">
        <v>6.1897468802735001E-2</v>
      </c>
    </row>
    <row r="836" spans="1:17" hidden="1" x14ac:dyDescent="0.3">
      <c r="A836" t="s">
        <v>1819</v>
      </c>
      <c r="B836" t="s">
        <v>1820</v>
      </c>
      <c r="C836" t="str">
        <f>IFERROR(VLOOKUP(Table1[[#This Row],[Ticker]],[1]!Table2[[Symbol]:[Industry]],2,FALSE),"-")</f>
        <v>-</v>
      </c>
      <c r="D836" t="s">
        <v>1034</v>
      </c>
      <c r="E836">
        <v>4060.8879999999999</v>
      </c>
      <c r="F836">
        <v>118</v>
      </c>
      <c r="G836">
        <v>-25.018896140381901</v>
      </c>
      <c r="I836">
        <v>-13.547011443661599</v>
      </c>
      <c r="K836">
        <v>104.378999999999</v>
      </c>
      <c r="M836">
        <v>99.990560428137201</v>
      </c>
      <c r="N836">
        <v>1</v>
      </c>
      <c r="O836">
        <v>0</v>
      </c>
      <c r="P836">
        <v>5.3571428571428603</v>
      </c>
    </row>
    <row r="837" spans="1:17" hidden="1" x14ac:dyDescent="0.3">
      <c r="A837" t="s">
        <v>1821</v>
      </c>
      <c r="B837" t="s">
        <v>1822</v>
      </c>
      <c r="C837" t="str">
        <f>IFERROR(VLOOKUP(Table1[[#This Row],[Ticker]],[1]!Table2[[Symbol]:[Industry]],2,FALSE),"-")</f>
        <v>-</v>
      </c>
      <c r="D837" t="s">
        <v>1823</v>
      </c>
      <c r="E837">
        <v>4041.0134789849999</v>
      </c>
      <c r="F837">
        <v>241.59</v>
      </c>
      <c r="G837">
        <v>-35.970913087009102</v>
      </c>
      <c r="H837">
        <v>-1.7449938001882599</v>
      </c>
      <c r="I837">
        <v>-15.502410989397699</v>
      </c>
      <c r="J837">
        <v>0.41615933845683001</v>
      </c>
      <c r="K837">
        <v>238.055900707668</v>
      </c>
      <c r="M837">
        <v>48.119024047517797</v>
      </c>
      <c r="N837">
        <v>0.54008066005213495</v>
      </c>
      <c r="O837">
        <v>16.312761289788401</v>
      </c>
      <c r="P837">
        <v>22.884028484231902</v>
      </c>
    </row>
    <row r="838" spans="1:17" hidden="1" x14ac:dyDescent="0.3">
      <c r="A838" t="s">
        <v>1824</v>
      </c>
      <c r="B838" t="s">
        <v>1825</v>
      </c>
      <c r="C838" t="str">
        <f>IFERROR(VLOOKUP(Table1[[#This Row],[Ticker]],[1]!Table2[[Symbol]:[Industry]],2,FALSE),"-")</f>
        <v>-</v>
      </c>
      <c r="D838" t="s">
        <v>626</v>
      </c>
      <c r="E838">
        <v>4028.4940121999998</v>
      </c>
      <c r="F838">
        <v>1591.8</v>
      </c>
      <c r="G838">
        <v>26.447226731201201</v>
      </c>
      <c r="H838">
        <v>7.6485963799187804</v>
      </c>
      <c r="I838">
        <v>29.563025594595501</v>
      </c>
      <c r="J838">
        <v>-0.61940430277325897</v>
      </c>
      <c r="K838">
        <v>1387.00430554421</v>
      </c>
      <c r="L838">
        <v>1150.4795361655299</v>
      </c>
      <c r="M838">
        <v>67.270072506056295</v>
      </c>
      <c r="N838">
        <v>0.60588993129926005</v>
      </c>
      <c r="O838">
        <v>1.8344013066968301</v>
      </c>
      <c r="P838">
        <v>96.239906305861993</v>
      </c>
      <c r="Q838">
        <v>0.11627648390136899</v>
      </c>
    </row>
    <row r="839" spans="1:17" hidden="1" x14ac:dyDescent="0.3">
      <c r="A839" t="s">
        <v>1826</v>
      </c>
      <c r="B839" t="s">
        <v>1827</v>
      </c>
      <c r="C839" t="str">
        <f>IFERROR(VLOOKUP(Table1[[#This Row],[Ticker]],[1]!Table2[[Symbol]:[Industry]],2,FALSE),"-")</f>
        <v>-</v>
      </c>
      <c r="D839" t="s">
        <v>62</v>
      </c>
      <c r="E839">
        <v>4005.3831175</v>
      </c>
      <c r="F839">
        <v>568.9</v>
      </c>
      <c r="G839">
        <v>16.089002082236501</v>
      </c>
      <c r="H839">
        <v>2.8321178943755498</v>
      </c>
      <c r="I839">
        <v>7.0729366468092598</v>
      </c>
      <c r="J839">
        <v>2.9408324167415398</v>
      </c>
      <c r="K839">
        <v>538.92822317134903</v>
      </c>
      <c r="L839">
        <v>499.12169872581399</v>
      </c>
      <c r="M839">
        <v>80.246756514542099</v>
      </c>
      <c r="N839">
        <v>0.62777140727989</v>
      </c>
      <c r="O839">
        <v>8.2176129372473206</v>
      </c>
      <c r="P839">
        <v>44.831975560081403</v>
      </c>
      <c r="Q839">
        <v>5.1006012790121999E-2</v>
      </c>
    </row>
    <row r="840" spans="1:17" hidden="1" x14ac:dyDescent="0.3">
      <c r="A840" t="s">
        <v>1828</v>
      </c>
      <c r="B840" t="s">
        <v>1829</v>
      </c>
      <c r="C840" t="str">
        <f>IFERROR(VLOOKUP(Table1[[#This Row],[Ticker]],[1]!Table2[[Symbol]:[Industry]],2,FALSE),"-")</f>
        <v>-</v>
      </c>
      <c r="D840" t="s">
        <v>303</v>
      </c>
      <c r="E840">
        <v>3998.8467442860001</v>
      </c>
      <c r="F840">
        <v>187.41</v>
      </c>
      <c r="G840">
        <v>-34.672289782543899</v>
      </c>
      <c r="H840">
        <v>-0.213717384034325</v>
      </c>
      <c r="I840">
        <v>-23.200405085823601</v>
      </c>
      <c r="J840">
        <v>-2.4567254290874501</v>
      </c>
      <c r="K840">
        <v>186.68855452293599</v>
      </c>
      <c r="M840">
        <v>47.113625809716503</v>
      </c>
      <c r="N840">
        <v>0.72250491023646102</v>
      </c>
      <c r="O840">
        <v>25.393522224000801</v>
      </c>
      <c r="P840">
        <v>27.924914675767901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Row],[Ticker]],[1]!Table2[[Symbol]:[Industry]],2,FALSE),"-")</f>
        <v>-</v>
      </c>
      <c r="D841" t="s">
        <v>986</v>
      </c>
      <c r="E841">
        <v>3971.949975</v>
      </c>
      <c r="F841">
        <v>3167.5</v>
      </c>
      <c r="G841">
        <v>-13.8699828464721</v>
      </c>
      <c r="H841">
        <v>-2.8939114267399599</v>
      </c>
      <c r="I841">
        <v>17.088551431789199</v>
      </c>
      <c r="J841">
        <v>1.11119390899838</v>
      </c>
      <c r="K841">
        <v>2993.4298857708</v>
      </c>
      <c r="L841">
        <v>2726.2515995456201</v>
      </c>
      <c r="M841">
        <v>49.202281379245399</v>
      </c>
      <c r="N841">
        <v>0.90170366247431899</v>
      </c>
      <c r="O841">
        <v>10.1783741120757</v>
      </c>
      <c r="P841">
        <v>44.687557098483403</v>
      </c>
      <c r="Q841">
        <v>2.9979338186087001E-2</v>
      </c>
    </row>
    <row r="842" spans="1:17" hidden="1" x14ac:dyDescent="0.3">
      <c r="A842" t="s">
        <v>1832</v>
      </c>
      <c r="B842" t="s">
        <v>1833</v>
      </c>
      <c r="C842" t="str">
        <f>IFERROR(VLOOKUP(Table1[[#This Row],[Ticker]],[1]!Table2[[Symbol]:[Industry]],2,FALSE),"-")</f>
        <v>-</v>
      </c>
      <c r="D842" t="s">
        <v>133</v>
      </c>
      <c r="E842">
        <v>3971.2344757849901</v>
      </c>
      <c r="F842">
        <v>395.05</v>
      </c>
      <c r="G842">
        <v>62.411861786854999</v>
      </c>
      <c r="H842">
        <v>-9.9234362139478698</v>
      </c>
      <c r="I842">
        <v>13.5985293074112</v>
      </c>
      <c r="J842">
        <v>-5.7415858120144296</v>
      </c>
      <c r="K842">
        <v>398.38808753641098</v>
      </c>
      <c r="L842">
        <v>329.07708946137899</v>
      </c>
      <c r="M842">
        <v>34.185391864288199</v>
      </c>
      <c r="N842">
        <v>0.50861020695669301</v>
      </c>
      <c r="O842">
        <v>18.719149474750001</v>
      </c>
      <c r="P842">
        <v>103.73904074265</v>
      </c>
      <c r="Q842">
        <v>7.9495138192418005E-2</v>
      </c>
    </row>
    <row r="843" spans="1:17" hidden="1" x14ac:dyDescent="0.3">
      <c r="A843" t="s">
        <v>1834</v>
      </c>
      <c r="B843" t="s">
        <v>1835</v>
      </c>
      <c r="C843" t="str">
        <f>IFERROR(VLOOKUP(Table1[[#This Row],[Ticker]],[1]!Table2[[Symbol]:[Industry]],2,FALSE),"-")</f>
        <v>-</v>
      </c>
      <c r="D843" t="s">
        <v>1836</v>
      </c>
      <c r="E843">
        <v>3958.1640000000002</v>
      </c>
      <c r="F843">
        <v>1556.8</v>
      </c>
      <c r="G843">
        <v>88.805598673477903</v>
      </c>
      <c r="H843">
        <v>21.453593867098999</v>
      </c>
      <c r="I843">
        <v>21.152633651198801</v>
      </c>
      <c r="J843">
        <v>0.89640322390557103</v>
      </c>
      <c r="K843">
        <v>1345.96784496078</v>
      </c>
      <c r="L843">
        <v>1108.1285741971999</v>
      </c>
      <c r="M843">
        <v>59.667267568498502</v>
      </c>
      <c r="N843">
        <v>1.39659479835505</v>
      </c>
      <c r="O843">
        <v>4.0596094552929101</v>
      </c>
      <c r="P843">
        <v>156.474464579901</v>
      </c>
      <c r="Q843">
        <v>7.3658418281450005E-2</v>
      </c>
    </row>
    <row r="844" spans="1:17" x14ac:dyDescent="0.3">
      <c r="A844" t="s">
        <v>1837</v>
      </c>
      <c r="B844" t="s">
        <v>1838</v>
      </c>
      <c r="C844" t="str">
        <f>IFERROR(VLOOKUP(Table1[[#This Row],[Ticker]],[1]!Table2[[Symbol]:[Industry]],2,FALSE),"-")</f>
        <v>-</v>
      </c>
      <c r="D844" t="s">
        <v>257</v>
      </c>
      <c r="E844">
        <v>3945.4449960059901</v>
      </c>
      <c r="F844">
        <v>169.71</v>
      </c>
      <c r="G844">
        <v>-3.8093144046290699</v>
      </c>
      <c r="H844">
        <v>30.0585268749556</v>
      </c>
      <c r="I844">
        <v>-12.541125161621</v>
      </c>
      <c r="J844">
        <v>8.9566530390083692</v>
      </c>
      <c r="K844">
        <v>151.08715130495699</v>
      </c>
      <c r="L844">
        <v>143.339548342455</v>
      </c>
      <c r="M844">
        <v>58.144219259505597</v>
      </c>
      <c r="N844">
        <v>1.3342502261345</v>
      </c>
      <c r="O844">
        <v>6.8882210830239803</v>
      </c>
      <c r="P844">
        <v>51.459170013386803</v>
      </c>
      <c r="Q844">
        <v>-1.1549060421111999E-2</v>
      </c>
    </row>
    <row r="845" spans="1:17" x14ac:dyDescent="0.3">
      <c r="A845" t="s">
        <v>1839</v>
      </c>
      <c r="B845" t="s">
        <v>1840</v>
      </c>
      <c r="C845" t="str">
        <f>IFERROR(VLOOKUP(Table1[[#This Row],[Ticker]],[1]!Table2[[Symbol]:[Industry]],2,FALSE),"-")</f>
        <v>-</v>
      </c>
      <c r="D845" t="s">
        <v>303</v>
      </c>
      <c r="E845">
        <v>3940.48255285199</v>
      </c>
      <c r="F845">
        <v>179.07</v>
      </c>
      <c r="G845">
        <v>0.69769117265605995</v>
      </c>
      <c r="H845">
        <v>-9.7437954009621901</v>
      </c>
      <c r="I845">
        <v>-25.240983462177201</v>
      </c>
      <c r="J845">
        <v>0.32251585375715802</v>
      </c>
      <c r="K845">
        <v>186.59192592379699</v>
      </c>
      <c r="L845">
        <v>183.17843841449499</v>
      </c>
      <c r="M845">
        <v>41.336533951186702</v>
      </c>
      <c r="N845">
        <v>0.80260348701788597</v>
      </c>
      <c r="O845">
        <v>32.825152175127002</v>
      </c>
      <c r="P845">
        <v>40.722986247544199</v>
      </c>
    </row>
    <row r="846" spans="1:17" hidden="1" x14ac:dyDescent="0.3">
      <c r="A846" t="s">
        <v>1841</v>
      </c>
      <c r="B846" t="s">
        <v>1842</v>
      </c>
      <c r="C846" t="str">
        <f>IFERROR(VLOOKUP(Table1[[#This Row],[Ticker]],[1]!Table2[[Symbol]:[Industry]],2,FALSE),"-")</f>
        <v>-</v>
      </c>
      <c r="D846" t="s">
        <v>127</v>
      </c>
      <c r="E846">
        <v>3927.8535771930001</v>
      </c>
      <c r="F846">
        <v>130.71</v>
      </c>
      <c r="G846">
        <v>23.412049214051599</v>
      </c>
      <c r="H846">
        <v>-1.5588628275404099</v>
      </c>
      <c r="I846">
        <v>8.8009911094045208</v>
      </c>
      <c r="J846">
        <v>-6.4666729959423197</v>
      </c>
      <c r="K846">
        <v>130.16748931630801</v>
      </c>
      <c r="L846">
        <v>106.83405174735</v>
      </c>
      <c r="M846">
        <v>33.673744297768103</v>
      </c>
      <c r="N846">
        <v>0.84888666178824301</v>
      </c>
      <c r="O846">
        <v>20.801774921582101</v>
      </c>
      <c r="P846">
        <v>91.656891495601101</v>
      </c>
      <c r="Q846">
        <v>0.133348089478937</v>
      </c>
    </row>
    <row r="847" spans="1:17" x14ac:dyDescent="0.3">
      <c r="A847" t="s">
        <v>1843</v>
      </c>
      <c r="B847" t="s">
        <v>1844</v>
      </c>
      <c r="C847" t="str">
        <f>IFERROR(VLOOKUP(Table1[[#This Row],[Ticker]],[1]!Table2[[Symbol]:[Industry]],2,FALSE),"-")</f>
        <v>-</v>
      </c>
      <c r="D847" t="s">
        <v>928</v>
      </c>
      <c r="E847">
        <v>3921.527198925</v>
      </c>
      <c r="F847">
        <v>456.75</v>
      </c>
      <c r="G847">
        <v>91.7976357850428</v>
      </c>
      <c r="H847">
        <v>43.942721021020702</v>
      </c>
      <c r="I847">
        <v>36.372276920124598</v>
      </c>
      <c r="J847">
        <v>1.15809368054849</v>
      </c>
      <c r="K847">
        <v>360.277375296949</v>
      </c>
      <c r="L847">
        <v>308.03282811368001</v>
      </c>
      <c r="M847">
        <v>69.158016834784505</v>
      </c>
      <c r="N847">
        <v>2.1474724827405298</v>
      </c>
      <c r="O847">
        <v>7.0607553366174001</v>
      </c>
      <c r="P847">
        <v>126.169844020797</v>
      </c>
      <c r="Q847">
        <v>9.4514966105607001E-2</v>
      </c>
    </row>
    <row r="848" spans="1:17" hidden="1" x14ac:dyDescent="0.3">
      <c r="A848" t="s">
        <v>1845</v>
      </c>
      <c r="B848" t="s">
        <v>1846</v>
      </c>
      <c r="C848" t="str">
        <f>IFERROR(VLOOKUP(Table1[[#This Row],[Ticker]],[1]!Table2[[Symbol]:[Industry]],2,FALSE),"-")</f>
        <v>-</v>
      </c>
      <c r="D848" t="s">
        <v>548</v>
      </c>
      <c r="E848">
        <v>3909.7673645</v>
      </c>
      <c r="F848">
        <v>86.23</v>
      </c>
      <c r="G848">
        <v>21.5458739251441</v>
      </c>
      <c r="H848">
        <v>-4.4751477371063997</v>
      </c>
      <c r="I848">
        <v>-5.0378480004551198</v>
      </c>
      <c r="J848">
        <v>1.3789063736698699</v>
      </c>
      <c r="K848">
        <v>87.600081943966501</v>
      </c>
      <c r="L848">
        <v>80.911489434293401</v>
      </c>
      <c r="M848">
        <v>44.568467591979697</v>
      </c>
      <c r="N848">
        <v>1.0490589599444999</v>
      </c>
      <c r="O848">
        <v>22.637133248289398</v>
      </c>
      <c r="P848">
        <v>56.781818181818203</v>
      </c>
      <c r="Q848">
        <v>9.4277040369602993E-2</v>
      </c>
    </row>
    <row r="849" spans="1:17" x14ac:dyDescent="0.3">
      <c r="A849" t="s">
        <v>1847</v>
      </c>
      <c r="B849" t="s">
        <v>1848</v>
      </c>
      <c r="C849" t="str">
        <f>IFERROR(VLOOKUP(Table1[[#This Row],[Ticker]],[1]!Table2[[Symbol]:[Industry]],2,FALSE),"-")</f>
        <v>-</v>
      </c>
      <c r="D849" t="s">
        <v>24</v>
      </c>
      <c r="E849">
        <v>3908.92264634499</v>
      </c>
      <c r="F849">
        <v>124.79</v>
      </c>
      <c r="G849">
        <v>-24.956737170926999</v>
      </c>
      <c r="H849">
        <v>-12.1413905094595</v>
      </c>
      <c r="I849">
        <v>-24.283179998101101</v>
      </c>
      <c r="J849">
        <v>-5.9758542524887899</v>
      </c>
      <c r="K849">
        <v>132.32547123369301</v>
      </c>
      <c r="L849">
        <v>129.03511927814</v>
      </c>
      <c r="M849">
        <v>32.348699787426703</v>
      </c>
      <c r="N849">
        <v>0.97946549885738099</v>
      </c>
      <c r="O849">
        <v>30.9800464780831</v>
      </c>
      <c r="P849">
        <v>13.548680618744299</v>
      </c>
      <c r="Q849">
        <v>5.9809640165140003E-3</v>
      </c>
    </row>
    <row r="850" spans="1:17" x14ac:dyDescent="0.3">
      <c r="A850" t="s">
        <v>1849</v>
      </c>
      <c r="B850" t="s">
        <v>1850</v>
      </c>
      <c r="C850" t="str">
        <f>IFERROR(VLOOKUP(Table1[[#This Row],[Ticker]],[1]!Table2[[Symbol]:[Industry]],2,FALSE),"-")</f>
        <v>-</v>
      </c>
      <c r="D850" t="s">
        <v>292</v>
      </c>
      <c r="E850">
        <v>3900.605336355</v>
      </c>
      <c r="F850">
        <v>454.35</v>
      </c>
      <c r="G850">
        <v>9.3510201445487908</v>
      </c>
      <c r="H850">
        <v>4.8737274002805497</v>
      </c>
      <c r="I850">
        <v>3.76212282860492</v>
      </c>
      <c r="J850">
        <v>1.96206339763825</v>
      </c>
      <c r="K850">
        <v>435.616263135743</v>
      </c>
      <c r="L850">
        <v>411.299167214938</v>
      </c>
      <c r="M850">
        <v>59.7054514359085</v>
      </c>
      <c r="N850">
        <v>0.885168494942151</v>
      </c>
      <c r="O850">
        <v>11.125784087157401</v>
      </c>
      <c r="P850">
        <v>48.431885004900302</v>
      </c>
    </row>
    <row r="851" spans="1:17" x14ac:dyDescent="0.3">
      <c r="A851" t="s">
        <v>1851</v>
      </c>
      <c r="B851" t="s">
        <v>1852</v>
      </c>
      <c r="C851" t="str">
        <f>IFERROR(VLOOKUP(Table1[[#This Row],[Ticker]],[1]!Table2[[Symbol]:[Industry]],2,FALSE),"-")</f>
        <v>-</v>
      </c>
      <c r="D851" t="s">
        <v>127</v>
      </c>
      <c r="E851">
        <v>3873.0954992100001</v>
      </c>
      <c r="F851">
        <v>717.85</v>
      </c>
      <c r="G851">
        <v>68.484053228012399</v>
      </c>
      <c r="H851">
        <v>-3.69353389895443</v>
      </c>
      <c r="I851">
        <v>-4.7051116388470398</v>
      </c>
      <c r="J851">
        <v>2.31070312045627</v>
      </c>
      <c r="K851">
        <v>727.05790587226898</v>
      </c>
      <c r="L851">
        <v>622.83308747542003</v>
      </c>
      <c r="M851">
        <v>46.893235158419998</v>
      </c>
      <c r="N851">
        <v>0.50204162101243199</v>
      </c>
      <c r="O851">
        <v>22.5882844605418</v>
      </c>
      <c r="P851">
        <v>118.324209245742</v>
      </c>
      <c r="Q851">
        <v>4.1670713379515001E-2</v>
      </c>
    </row>
    <row r="852" spans="1:17" hidden="1" x14ac:dyDescent="0.3">
      <c r="A852" t="s">
        <v>1853</v>
      </c>
      <c r="B852" t="s">
        <v>1854</v>
      </c>
      <c r="C852" t="str">
        <f>IFERROR(VLOOKUP(Table1[[#This Row],[Ticker]],[1]!Table2[[Symbol]:[Industry]],2,FALSE),"-")</f>
        <v>-</v>
      </c>
      <c r="D852" t="s">
        <v>231</v>
      </c>
      <c r="E852">
        <v>3863.1731988800002</v>
      </c>
      <c r="F852">
        <v>600.79999999999995</v>
      </c>
      <c r="G852">
        <v>169.144678314695</v>
      </c>
      <c r="H852">
        <v>34.360565305532802</v>
      </c>
      <c r="I852">
        <v>84.962145076228694</v>
      </c>
      <c r="J852">
        <v>1.58697164306816</v>
      </c>
      <c r="K852">
        <v>500.63219228489902</v>
      </c>
      <c r="L852">
        <v>362.57152036542101</v>
      </c>
      <c r="M852">
        <v>64.998965774482897</v>
      </c>
      <c r="N852">
        <v>0.45799559997992401</v>
      </c>
      <c r="O852">
        <v>11.1517976031957</v>
      </c>
      <c r="P852">
        <v>235.642458100558</v>
      </c>
      <c r="Q852">
        <v>0.172461007395564</v>
      </c>
    </row>
    <row r="853" spans="1:17" hidden="1" x14ac:dyDescent="0.3">
      <c r="A853" t="s">
        <v>1855</v>
      </c>
      <c r="B853" t="s">
        <v>1856</v>
      </c>
      <c r="C853" t="str">
        <f>IFERROR(VLOOKUP(Table1[[#This Row],[Ticker]],[1]!Table2[[Symbol]:[Industry]],2,FALSE),"-")</f>
        <v>-</v>
      </c>
      <c r="D853" t="s">
        <v>201</v>
      </c>
      <c r="E853">
        <v>3839.8662168599999</v>
      </c>
      <c r="F853">
        <v>637.95000000000005</v>
      </c>
      <c r="G853">
        <v>43.308945136900199</v>
      </c>
      <c r="H853">
        <v>12.4002821941045</v>
      </c>
      <c r="I853">
        <v>20.491778907917201</v>
      </c>
      <c r="J853">
        <v>8.6415891123197692</v>
      </c>
      <c r="K853">
        <v>575.08127780315203</v>
      </c>
      <c r="L853">
        <v>500.74129616825098</v>
      </c>
      <c r="M853">
        <v>64.427298396521195</v>
      </c>
      <c r="N853">
        <v>0.805127098866529</v>
      </c>
      <c r="O853">
        <v>3.8639391801865202</v>
      </c>
      <c r="P853">
        <v>84.752389226759306</v>
      </c>
      <c r="Q853">
        <v>8.299671505233E-2</v>
      </c>
    </row>
    <row r="854" spans="1:17" hidden="1" x14ac:dyDescent="0.3">
      <c r="A854" t="s">
        <v>1857</v>
      </c>
      <c r="B854" t="s">
        <v>1858</v>
      </c>
      <c r="C854" t="str">
        <f>IFERROR(VLOOKUP(Table1[[#This Row],[Ticker]],[1]!Table2[[Symbol]:[Industry]],2,FALSE),"-")</f>
        <v>-</v>
      </c>
      <c r="D854" t="s">
        <v>257</v>
      </c>
      <c r="E854">
        <v>3827.4143719499998</v>
      </c>
      <c r="F854">
        <v>834.45</v>
      </c>
      <c r="G854">
        <v>190.719396972905</v>
      </c>
      <c r="H854">
        <v>2.1633649630445899</v>
      </c>
      <c r="I854">
        <v>96.491317317348006</v>
      </c>
      <c r="J854">
        <v>-4.4855545466374203</v>
      </c>
      <c r="K854">
        <v>782.01498976654102</v>
      </c>
      <c r="L854">
        <v>578.09112078206704</v>
      </c>
      <c r="M854">
        <v>44.178350825210401</v>
      </c>
      <c r="N854">
        <v>1.04900279836567</v>
      </c>
      <c r="O854">
        <v>10.8214991910839</v>
      </c>
      <c r="P854">
        <v>220.670970717085</v>
      </c>
      <c r="Q854">
        <v>7.6311208401913994E-2</v>
      </c>
    </row>
    <row r="855" spans="1:17" hidden="1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127</v>
      </c>
      <c r="E855">
        <v>3819.2062194</v>
      </c>
      <c r="F855">
        <v>874.9</v>
      </c>
      <c r="G855">
        <v>77.672853779050797</v>
      </c>
      <c r="H855">
        <v>-9.8181149909021705</v>
      </c>
      <c r="I855">
        <v>26.355722337161399</v>
      </c>
      <c r="J855">
        <v>-5.8464786406644302</v>
      </c>
      <c r="K855">
        <v>909.53976427239297</v>
      </c>
      <c r="L855">
        <v>760.78454994434003</v>
      </c>
      <c r="M855">
        <v>22.722265323862501</v>
      </c>
      <c r="N855">
        <v>0.72198779941007496</v>
      </c>
      <c r="O855">
        <v>23.785575494342201</v>
      </c>
      <c r="P855">
        <v>114.83118477593599</v>
      </c>
      <c r="Q855">
        <v>5.9474061094501998E-2</v>
      </c>
    </row>
    <row r="856" spans="1:17" hidden="1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201</v>
      </c>
      <c r="E856">
        <v>3816.4829380400001</v>
      </c>
      <c r="F856">
        <v>1886.35</v>
      </c>
      <c r="G856">
        <v>-1.9638047014809601</v>
      </c>
      <c r="H856">
        <v>17.865472645924999</v>
      </c>
      <c r="I856">
        <v>10.134381804668299</v>
      </c>
      <c r="J856">
        <v>-1.52163967683887</v>
      </c>
      <c r="K856">
        <v>1697.6377018927101</v>
      </c>
      <c r="M856">
        <v>64.108173067480095</v>
      </c>
      <c r="N856">
        <v>1.6582823738787</v>
      </c>
      <c r="O856">
        <v>9.0624751504227898</v>
      </c>
      <c r="P856">
        <v>56.686601877232299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133</v>
      </c>
      <c r="E857">
        <v>3814.6966332000002</v>
      </c>
      <c r="F857">
        <v>423.3</v>
      </c>
      <c r="G857">
        <v>-19.956959399367999</v>
      </c>
      <c r="H857">
        <v>-4.7706887090495602</v>
      </c>
      <c r="I857">
        <v>-17.871241413352301</v>
      </c>
      <c r="J857">
        <v>-1.3031342814897799</v>
      </c>
      <c r="K857">
        <v>425.88467145750002</v>
      </c>
      <c r="L857">
        <v>421.93561996323598</v>
      </c>
      <c r="M857">
        <v>44.047329060577901</v>
      </c>
      <c r="N857">
        <v>0.178157472519821</v>
      </c>
      <c r="O857">
        <v>12.225372076541399</v>
      </c>
      <c r="P857">
        <v>11.1023622047244</v>
      </c>
      <c r="Q857">
        <v>3.6198042423870001E-3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46</v>
      </c>
      <c r="E858">
        <v>3797.13665321999</v>
      </c>
      <c r="F858">
        <v>1002.6</v>
      </c>
      <c r="G858">
        <v>50.923169892079201</v>
      </c>
      <c r="H858">
        <v>-4.7261205055029496</v>
      </c>
      <c r="I858">
        <v>-5.0347557518263901</v>
      </c>
      <c r="J858">
        <v>1.5453624710029601</v>
      </c>
      <c r="K858">
        <v>984.30486319809904</v>
      </c>
      <c r="L858">
        <v>890.04739279905095</v>
      </c>
      <c r="M858">
        <v>56.731544540354399</v>
      </c>
      <c r="N858">
        <v>1.3658593204470599</v>
      </c>
      <c r="O858">
        <v>37.243167763814</v>
      </c>
      <c r="P858">
        <v>86.356877323419994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777</v>
      </c>
      <c r="E859">
        <v>3783.0295762000001</v>
      </c>
      <c r="F859">
        <v>813.2</v>
      </c>
      <c r="G859">
        <v>-49.753684958990398</v>
      </c>
      <c r="H859">
        <v>-7.3881875610970402</v>
      </c>
      <c r="I859">
        <v>-32.053793664503701</v>
      </c>
      <c r="J859">
        <v>-5.5689998807060199</v>
      </c>
      <c r="K859">
        <v>850.37174631308596</v>
      </c>
      <c r="L859">
        <v>903.09936406686097</v>
      </c>
      <c r="M859">
        <v>27.744484182162498</v>
      </c>
      <c r="N859">
        <v>1.6820961227625699</v>
      </c>
      <c r="O859">
        <v>30.964092474175999</v>
      </c>
      <c r="P859">
        <v>13.1329994435169</v>
      </c>
      <c r="Q859">
        <v>-0.10861264093522199</v>
      </c>
    </row>
    <row r="860" spans="1:17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465</v>
      </c>
      <c r="E860">
        <v>3771.6113939500001</v>
      </c>
      <c r="F860">
        <v>595.75</v>
      </c>
      <c r="G860">
        <v>10.6848782699906</v>
      </c>
      <c r="H860">
        <v>11.607932605543899</v>
      </c>
      <c r="I860">
        <v>32.575978060469502</v>
      </c>
      <c r="J860">
        <v>4.9482398356005097</v>
      </c>
      <c r="K860">
        <v>534.78160857926105</v>
      </c>
      <c r="L860">
        <v>461.03305155740401</v>
      </c>
      <c r="M860">
        <v>68.768813287957201</v>
      </c>
      <c r="N860">
        <v>1.2524108398062099</v>
      </c>
      <c r="O860">
        <v>3.8858581619806798</v>
      </c>
      <c r="P860">
        <v>81.079027355622998</v>
      </c>
      <c r="Q860">
        <v>-1.947411151256E-2</v>
      </c>
    </row>
    <row r="861" spans="1:17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289</v>
      </c>
      <c r="E861">
        <v>3766.3116675000001</v>
      </c>
      <c r="F861">
        <v>1216.45</v>
      </c>
      <c r="G861">
        <v>70.716587712529602</v>
      </c>
      <c r="H861">
        <v>29.726458128381601</v>
      </c>
      <c r="I861">
        <v>19.1060944805924</v>
      </c>
      <c r="J861">
        <v>9.0921789265459498</v>
      </c>
      <c r="K861">
        <v>970.79774717629903</v>
      </c>
      <c r="L861">
        <v>846.00956962703196</v>
      </c>
      <c r="M861">
        <v>86.122506531400603</v>
      </c>
      <c r="N861">
        <v>2.81819031152857</v>
      </c>
      <c r="O861">
        <v>4.81318590981956</v>
      </c>
      <c r="P861">
        <v>99.205764349463706</v>
      </c>
      <c r="Q861">
        <v>4.2709507983239997E-2</v>
      </c>
    </row>
    <row r="862" spans="1:17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51</v>
      </c>
      <c r="E862">
        <v>3764.9664378299999</v>
      </c>
      <c r="F862">
        <v>284.7</v>
      </c>
      <c r="G862">
        <v>-1.04766983300586</v>
      </c>
      <c r="H862">
        <v>34.372752167131203</v>
      </c>
      <c r="I862">
        <v>39.7519924712064</v>
      </c>
      <c r="J862">
        <v>5.8093561423622502</v>
      </c>
      <c r="K862">
        <v>222.88553189341499</v>
      </c>
      <c r="L862">
        <v>195.39836956760499</v>
      </c>
      <c r="M862">
        <v>87.843597617564598</v>
      </c>
      <c r="N862">
        <v>1.7997109029474401</v>
      </c>
      <c r="O862">
        <v>0.702493853178776</v>
      </c>
      <c r="P862">
        <v>84.033613445378094</v>
      </c>
      <c r="Q862">
        <v>4.7214318015382999E-2</v>
      </c>
    </row>
    <row r="863" spans="1:17" hidden="1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480</v>
      </c>
      <c r="E863">
        <v>3757.3889165999999</v>
      </c>
      <c r="F863">
        <v>3093.2</v>
      </c>
      <c r="G863">
        <v>32.355824070749897</v>
      </c>
      <c r="H863">
        <v>6.3449702717845202</v>
      </c>
      <c r="I863">
        <v>15.4007556587829</v>
      </c>
      <c r="J863">
        <v>2.0839144637360301</v>
      </c>
      <c r="K863">
        <v>2834.8031368557499</v>
      </c>
      <c r="L863">
        <v>2472.6087949254902</v>
      </c>
      <c r="M863">
        <v>63.766914966239398</v>
      </c>
      <c r="N863">
        <v>1.6226883104130301</v>
      </c>
      <c r="O863">
        <v>3.4527350316823902</v>
      </c>
      <c r="P863">
        <v>61.246937392482899</v>
      </c>
      <c r="Q863">
        <v>4.1250062984786999E-2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295</v>
      </c>
      <c r="E864">
        <v>3747.7555315199902</v>
      </c>
      <c r="F864">
        <v>1372.8</v>
      </c>
      <c r="G864">
        <v>47.139169855119299</v>
      </c>
      <c r="H864">
        <v>-4.0815348027671403</v>
      </c>
      <c r="I864">
        <v>19.8070755588864</v>
      </c>
      <c r="J864">
        <v>-1.3290697486281799</v>
      </c>
      <c r="K864">
        <v>1340.83141567845</v>
      </c>
      <c r="L864">
        <v>1182.4463220553801</v>
      </c>
      <c r="M864">
        <v>68.409852260121696</v>
      </c>
      <c r="N864">
        <v>0.62613377002558201</v>
      </c>
      <c r="O864">
        <v>3.0740093240093098</v>
      </c>
      <c r="P864">
        <v>81.096233757667704</v>
      </c>
      <c r="Q864">
        <v>9.0889761357490995E-2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186</v>
      </c>
      <c r="E865">
        <v>3744.7674836750002</v>
      </c>
      <c r="F865">
        <v>262.25</v>
      </c>
      <c r="G865">
        <v>-7.4571573372795399</v>
      </c>
      <c r="H865">
        <v>-3.9995037349231599</v>
      </c>
      <c r="I865">
        <v>3.9333960798493401</v>
      </c>
      <c r="J865">
        <v>-4.9776095329770103</v>
      </c>
      <c r="K865">
        <v>261.24180279577303</v>
      </c>
      <c r="L865">
        <v>237.400824030211</v>
      </c>
      <c r="M865">
        <v>37.2259572166992</v>
      </c>
      <c r="N865">
        <v>0.93839555904044702</v>
      </c>
      <c r="O865">
        <v>9.3994280266920693</v>
      </c>
      <c r="P865">
        <v>31.289111389236499</v>
      </c>
      <c r="Q865">
        <v>-5.6456234068107E-2</v>
      </c>
    </row>
    <row r="866" spans="1:17" hidden="1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201</v>
      </c>
      <c r="E866">
        <v>3741.8580044999999</v>
      </c>
      <c r="F866">
        <v>549</v>
      </c>
      <c r="G866">
        <v>13.954044349905899</v>
      </c>
      <c r="H866">
        <v>-6.6060646217301704</v>
      </c>
      <c r="I866">
        <v>22.876812376687798</v>
      </c>
      <c r="J866">
        <v>-2.66389327067786</v>
      </c>
      <c r="K866">
        <v>541.19554229305595</v>
      </c>
      <c r="L866">
        <v>462.62298894759903</v>
      </c>
      <c r="M866">
        <v>34.877104588993802</v>
      </c>
      <c r="N866">
        <v>0.51550058671937404</v>
      </c>
      <c r="O866">
        <v>11.102003642987199</v>
      </c>
      <c r="P866">
        <v>65.187302542500305</v>
      </c>
      <c r="Q866">
        <v>0.118079898007816</v>
      </c>
    </row>
    <row r="867" spans="1:17" hidden="1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1034</v>
      </c>
      <c r="E867">
        <v>3730.8735000000001</v>
      </c>
      <c r="F867">
        <v>64.83</v>
      </c>
      <c r="G867">
        <v>-36.084384931435999</v>
      </c>
      <c r="H867">
        <v>-4.5355592139526504</v>
      </c>
      <c r="I867">
        <v>-22.5243682588162</v>
      </c>
      <c r="J867">
        <v>-5.6123973655472801</v>
      </c>
      <c r="K867">
        <v>66.308823981754998</v>
      </c>
      <c r="L867">
        <v>67.421058079307301</v>
      </c>
      <c r="M867">
        <v>80.428401478298795</v>
      </c>
      <c r="N867">
        <v>1.6038765149751999</v>
      </c>
      <c r="O867">
        <v>15.209008175227501</v>
      </c>
      <c r="P867">
        <v>2.0944881889763698</v>
      </c>
      <c r="Q867">
        <v>-6.679688381315E-3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728</v>
      </c>
      <c r="E868">
        <v>3724.7253936799998</v>
      </c>
      <c r="F868">
        <v>158.82</v>
      </c>
      <c r="G868">
        <v>-0.75540913091194595</v>
      </c>
      <c r="H868">
        <v>-7.0468503534426397</v>
      </c>
      <c r="I868">
        <v>-1.52768450325014</v>
      </c>
      <c r="J868">
        <v>-3.3619073911767199</v>
      </c>
      <c r="K868">
        <v>158.80767718401799</v>
      </c>
      <c r="L868">
        <v>144.72184765340899</v>
      </c>
      <c r="M868">
        <v>58.331342908403499</v>
      </c>
      <c r="N868">
        <v>1.9644151110780099</v>
      </c>
      <c r="O868">
        <v>10.1876337992696</v>
      </c>
      <c r="P868">
        <v>40.735489587948599</v>
      </c>
      <c r="Q868">
        <v>8.2626113561340003E-3</v>
      </c>
    </row>
    <row r="869" spans="1:17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1564</v>
      </c>
      <c r="E869">
        <v>3705.37190478</v>
      </c>
      <c r="F869">
        <v>163.80000000000001</v>
      </c>
      <c r="G869">
        <v>-21.371531980712</v>
      </c>
      <c r="H869">
        <v>-0.35908887134803202</v>
      </c>
      <c r="I869">
        <v>-7.5788416823883997</v>
      </c>
      <c r="J869">
        <v>0.86271668413402403</v>
      </c>
      <c r="K869">
        <v>154.49159754117599</v>
      </c>
      <c r="L869">
        <v>148.702559339158</v>
      </c>
      <c r="M869">
        <v>66.340570435651202</v>
      </c>
      <c r="N869">
        <v>1.6200970361625699</v>
      </c>
      <c r="O869">
        <v>7.3870573870573804</v>
      </c>
      <c r="P869">
        <v>26.976744186046499</v>
      </c>
      <c r="Q869">
        <v>3.2294652625976E-2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1465</v>
      </c>
      <c r="E870">
        <v>3702.1412191499999</v>
      </c>
      <c r="F870">
        <v>845.5</v>
      </c>
      <c r="G870">
        <v>5.6870700870924198</v>
      </c>
      <c r="H870">
        <v>21.6628853400561</v>
      </c>
      <c r="I870">
        <v>20.6285532693608</v>
      </c>
      <c r="J870">
        <v>7.6183287602923002</v>
      </c>
      <c r="K870">
        <v>706.88864874515195</v>
      </c>
      <c r="L870">
        <v>636.97581616743003</v>
      </c>
      <c r="M870">
        <v>68.393459855383099</v>
      </c>
      <c r="N870">
        <v>1.1052028540155101</v>
      </c>
      <c r="O870">
        <v>4.6658781785925596</v>
      </c>
      <c r="P870">
        <v>88.223508459483497</v>
      </c>
      <c r="Q870">
        <v>-5.4259279547666003E-2</v>
      </c>
    </row>
    <row r="871" spans="1:17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289</v>
      </c>
      <c r="E871">
        <v>3689.86998348</v>
      </c>
      <c r="F871">
        <v>1175.4000000000001</v>
      </c>
      <c r="G871">
        <v>-34.098612148909197</v>
      </c>
      <c r="H871">
        <v>13.7454812123731</v>
      </c>
      <c r="I871">
        <v>0.366609491947606</v>
      </c>
      <c r="J871">
        <v>10.3575813449755</v>
      </c>
      <c r="K871">
        <v>1001.81698830575</v>
      </c>
      <c r="L871">
        <v>1011.8817348635</v>
      </c>
      <c r="M871">
        <v>75.692596239266507</v>
      </c>
      <c r="N871">
        <v>1.2895707797222</v>
      </c>
      <c r="O871">
        <v>12.5574272588055</v>
      </c>
      <c r="P871">
        <v>56.375972859708597</v>
      </c>
      <c r="Q871">
        <v>-4.8267498746826003E-2</v>
      </c>
    </row>
    <row r="872" spans="1:17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201</v>
      </c>
      <c r="E872">
        <v>3685.1713389749998</v>
      </c>
      <c r="F872">
        <v>234.83</v>
      </c>
      <c r="G872">
        <v>-28.999017422092798</v>
      </c>
      <c r="H872">
        <v>5.7382075997239097</v>
      </c>
      <c r="I872">
        <v>-30.234031866095599</v>
      </c>
      <c r="J872">
        <v>0.49825078410202001</v>
      </c>
      <c r="K872">
        <v>227.62899409978399</v>
      </c>
      <c r="L872">
        <v>232.96831708687799</v>
      </c>
      <c r="M872">
        <v>55.502458283524</v>
      </c>
      <c r="N872">
        <v>1.2240174395097201</v>
      </c>
      <c r="O872">
        <v>27.326150832517101</v>
      </c>
      <c r="P872">
        <v>23.237995276830201</v>
      </c>
      <c r="Q872">
        <v>1.6311645903274E-2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391</v>
      </c>
      <c r="E873">
        <v>3671.6853773599901</v>
      </c>
      <c r="F873">
        <v>509.6</v>
      </c>
      <c r="G873">
        <v>13.430257085233199</v>
      </c>
      <c r="H873">
        <v>-8.5784113628005993</v>
      </c>
      <c r="I873">
        <v>8.1635121246377906</v>
      </c>
      <c r="J873">
        <v>-1.69452346375362</v>
      </c>
      <c r="K873">
        <v>497.17775918676699</v>
      </c>
      <c r="L873">
        <v>446.44871709570799</v>
      </c>
      <c r="M873">
        <v>39.865608574467501</v>
      </c>
      <c r="N873">
        <v>1.0654980541558901</v>
      </c>
      <c r="O873">
        <v>8.8500784929356406</v>
      </c>
      <c r="P873">
        <v>46.415744864243599</v>
      </c>
      <c r="Q873">
        <v>-8.0615008422645004E-2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46</v>
      </c>
      <c r="E874">
        <v>3657.2586030000002</v>
      </c>
      <c r="F874">
        <v>1906.55</v>
      </c>
      <c r="G874">
        <v>474.50262975702799</v>
      </c>
      <c r="H874">
        <v>-22.969231575258501</v>
      </c>
      <c r="I874">
        <v>163.464230742262</v>
      </c>
      <c r="J874">
        <v>-11.942885657487</v>
      </c>
      <c r="K874">
        <v>2209.1376733110701</v>
      </c>
      <c r="L874">
        <v>1308.1485680097301</v>
      </c>
      <c r="M874">
        <v>26.1379199555398</v>
      </c>
      <c r="N874">
        <v>1.1833771617998501</v>
      </c>
      <c r="O874">
        <v>56.5130733523904</v>
      </c>
      <c r="P874">
        <v>601.195292386907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289</v>
      </c>
      <c r="E875">
        <v>3644.5321466999999</v>
      </c>
      <c r="F875">
        <v>146.44999999999999</v>
      </c>
      <c r="G875">
        <v>42.367820432047701</v>
      </c>
      <c r="H875">
        <v>10.7228420977378</v>
      </c>
      <c r="I875">
        <v>24.271489977376199</v>
      </c>
      <c r="J875">
        <v>1.1125211701276001</v>
      </c>
      <c r="K875">
        <v>130.46335376886</v>
      </c>
      <c r="L875">
        <v>108.068726542449</v>
      </c>
      <c r="M875">
        <v>48.763967023777198</v>
      </c>
      <c r="N875">
        <v>0.87311652972744103</v>
      </c>
      <c r="O875">
        <v>12.325025606008801</v>
      </c>
      <c r="P875">
        <v>79.4730392156862</v>
      </c>
      <c r="Q875">
        <v>1.5004714462419999E-3</v>
      </c>
    </row>
    <row r="876" spans="1:17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127</v>
      </c>
      <c r="E876">
        <v>3638.569293</v>
      </c>
      <c r="F876">
        <v>631.65</v>
      </c>
      <c r="G876">
        <v>-31.514630634057699</v>
      </c>
      <c r="H876">
        <v>6.94190988929018</v>
      </c>
      <c r="I876">
        <v>-7.9115844898486598</v>
      </c>
      <c r="J876">
        <v>-5.6817475841512399</v>
      </c>
      <c r="K876">
        <v>602.68691591513095</v>
      </c>
      <c r="L876">
        <v>562.67840026943202</v>
      </c>
      <c r="M876">
        <v>41.3179005591943</v>
      </c>
      <c r="N876">
        <v>1.05783482172971</v>
      </c>
      <c r="O876">
        <v>11.1058339270165</v>
      </c>
      <c r="P876">
        <v>37.315217391304301</v>
      </c>
      <c r="Q876">
        <v>0.161668990974527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480</v>
      </c>
      <c r="E877">
        <v>3634.0446626399998</v>
      </c>
      <c r="F877">
        <v>4206.3</v>
      </c>
      <c r="G877">
        <v>10.8391462837989</v>
      </c>
      <c r="H877">
        <v>-1.7322722237477499</v>
      </c>
      <c r="I877">
        <v>17.052368934099601</v>
      </c>
      <c r="J877">
        <v>1.3070347777654401</v>
      </c>
      <c r="K877">
        <v>3961.5519517560401</v>
      </c>
      <c r="L877">
        <v>3559.06780818688</v>
      </c>
      <c r="M877">
        <v>52.483823577318397</v>
      </c>
      <c r="N877">
        <v>0.71354033827540997</v>
      </c>
      <c r="O877">
        <v>4.4148063618857298</v>
      </c>
      <c r="P877">
        <v>41.388235294117599</v>
      </c>
      <c r="Q877">
        <v>5.9701648767555002E-2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231</v>
      </c>
      <c r="E878">
        <v>3633.7011975</v>
      </c>
      <c r="F878">
        <v>273.89999999999998</v>
      </c>
      <c r="G878">
        <v>305.95838772953101</v>
      </c>
      <c r="H878">
        <v>59.523875298137803</v>
      </c>
      <c r="I878">
        <v>130.70999117312601</v>
      </c>
      <c r="J878">
        <v>3.1917003168219198</v>
      </c>
      <c r="K878">
        <v>191.774050567741</v>
      </c>
      <c r="L878">
        <v>124.815427509858</v>
      </c>
      <c r="M878">
        <v>70.021790584707006</v>
      </c>
      <c r="N878">
        <v>1.17480670102368</v>
      </c>
      <c r="O878">
        <v>1.30339539978097</v>
      </c>
      <c r="P878">
        <v>397.09618874773099</v>
      </c>
      <c r="Q878">
        <v>0.139854709300374</v>
      </c>
    </row>
    <row r="879" spans="1:17" hidden="1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610</v>
      </c>
      <c r="E879">
        <v>3625.1312762500002</v>
      </c>
      <c r="F879">
        <v>263.45</v>
      </c>
      <c r="G879">
        <v>77.323580955694297</v>
      </c>
      <c r="H879">
        <v>46.365457208333297</v>
      </c>
      <c r="I879">
        <v>26.6356645224221</v>
      </c>
      <c r="J879">
        <v>12.143670123096401</v>
      </c>
      <c r="K879">
        <v>206.66348953206801</v>
      </c>
      <c r="L879">
        <v>175.59469279521599</v>
      </c>
      <c r="M879">
        <v>85.521399549152207</v>
      </c>
      <c r="N879">
        <v>1.2368887000611799</v>
      </c>
      <c r="O879">
        <v>2.48624027329664</v>
      </c>
      <c r="P879">
        <v>122.226908477435</v>
      </c>
      <c r="Q879">
        <v>0.217134643700821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65</v>
      </c>
      <c r="E880">
        <v>3608.550843304</v>
      </c>
      <c r="F880">
        <v>238.58</v>
      </c>
      <c r="G880">
        <v>80.537591471589593</v>
      </c>
      <c r="H880">
        <v>-1.1937706925367899</v>
      </c>
      <c r="I880">
        <v>-7.5357689276425797</v>
      </c>
      <c r="J880">
        <v>-2.3751671756857302</v>
      </c>
      <c r="K880">
        <v>230.26645931419301</v>
      </c>
      <c r="L880">
        <v>191.09841543715899</v>
      </c>
      <c r="M880">
        <v>44.653202036013802</v>
      </c>
      <c r="N880">
        <v>0.54248415010005502</v>
      </c>
      <c r="O880">
        <v>13.1276720596864</v>
      </c>
      <c r="P880">
        <v>116.792367105861</v>
      </c>
      <c r="Q880">
        <v>9.2752475767818005E-2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62</v>
      </c>
      <c r="E881">
        <v>3606.2439924320001</v>
      </c>
      <c r="F881">
        <v>140.44</v>
      </c>
      <c r="G881">
        <v>43.178321040501203</v>
      </c>
      <c r="H881">
        <v>24.079272312074099</v>
      </c>
      <c r="I881">
        <v>28.0349730742834</v>
      </c>
      <c r="J881">
        <v>-2.8138037768704001</v>
      </c>
      <c r="K881">
        <v>124.733265941037</v>
      </c>
      <c r="L881">
        <v>101.44507487391</v>
      </c>
      <c r="M881">
        <v>44.842361273359899</v>
      </c>
      <c r="N881">
        <v>0.92233179096276496</v>
      </c>
      <c r="O881">
        <v>12.8595841640558</v>
      </c>
      <c r="P881">
        <v>89.399865138233295</v>
      </c>
      <c r="Q881">
        <v>-8.3735897323350007E-3</v>
      </c>
    </row>
    <row r="882" spans="1:17" hidden="1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121</v>
      </c>
      <c r="E882">
        <v>3592.2906926549999</v>
      </c>
      <c r="F882">
        <v>55.93</v>
      </c>
      <c r="G882">
        <v>122.951289072688</v>
      </c>
      <c r="H882">
        <v>25.4006425400366</v>
      </c>
      <c r="I882">
        <v>-20.954117334223898</v>
      </c>
      <c r="J882">
        <v>-2.8587577078055402</v>
      </c>
      <c r="K882">
        <v>49.154766153597002</v>
      </c>
      <c r="L882">
        <v>41.278091437486701</v>
      </c>
      <c r="M882">
        <v>56.476776727129</v>
      </c>
      <c r="N882">
        <v>1.5093169534030799</v>
      </c>
      <c r="O882">
        <v>21.4911496513499</v>
      </c>
      <c r="P882">
        <v>159.53596287702999</v>
      </c>
      <c r="Q882">
        <v>9.5811832243204997E-2</v>
      </c>
    </row>
    <row r="883" spans="1:17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201</v>
      </c>
      <c r="E883">
        <v>3590.7912138000002</v>
      </c>
      <c r="F883">
        <v>1364.3</v>
      </c>
      <c r="G883">
        <v>15.861753218224999</v>
      </c>
      <c r="H883">
        <v>0.77781208214827002</v>
      </c>
      <c r="I883">
        <v>-0.24954541221323501</v>
      </c>
      <c r="J883">
        <v>0.215112810843473</v>
      </c>
      <c r="K883">
        <v>1296.5211591202501</v>
      </c>
      <c r="L883">
        <v>1156.2481370769499</v>
      </c>
      <c r="M883">
        <v>58.606813159826402</v>
      </c>
      <c r="N883">
        <v>0.75141897425256599</v>
      </c>
      <c r="O883">
        <v>3.2031078208605201</v>
      </c>
      <c r="P883">
        <v>65.973236009732304</v>
      </c>
      <c r="Q883">
        <v>0.1231150140151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62</v>
      </c>
      <c r="E884">
        <v>3588.8614222349902</v>
      </c>
      <c r="F884">
        <v>627.15</v>
      </c>
      <c r="G884">
        <v>-10.904467392436</v>
      </c>
      <c r="H884">
        <v>18.741800051247399</v>
      </c>
      <c r="I884">
        <v>4.8725287862234197</v>
      </c>
      <c r="J884">
        <v>-0.92265747136946397</v>
      </c>
      <c r="K884">
        <v>536.12286984647699</v>
      </c>
      <c r="M884">
        <v>76.188819407899899</v>
      </c>
      <c r="N884">
        <v>1.96297601576676</v>
      </c>
      <c r="O884">
        <v>3.6115761779478501</v>
      </c>
      <c r="P884">
        <v>48.843004627981401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1437</v>
      </c>
      <c r="E885">
        <v>3585.1872177330001</v>
      </c>
      <c r="F885">
        <v>133.88999999999999</v>
      </c>
      <c r="G885">
        <v>-59.207094601050699</v>
      </c>
      <c r="H885">
        <v>0.63040211828227799</v>
      </c>
      <c r="I885">
        <v>-17.7902611329778</v>
      </c>
      <c r="J885">
        <v>-0.69689852387778495</v>
      </c>
      <c r="K885">
        <v>132.53179531130701</v>
      </c>
      <c r="L885">
        <v>140.233923071546</v>
      </c>
      <c r="M885">
        <v>43.589341628977401</v>
      </c>
      <c r="N885">
        <v>0.43348775134449102</v>
      </c>
      <c r="O885">
        <v>51.1315258794532</v>
      </c>
      <c r="P885">
        <v>28.185734801340299</v>
      </c>
      <c r="Q885">
        <v>-4.7802357577558997E-2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633</v>
      </c>
      <c r="E886">
        <v>3576.7089620299998</v>
      </c>
      <c r="F886">
        <v>3018.1</v>
      </c>
      <c r="G886">
        <v>19.468573330967001</v>
      </c>
      <c r="H886">
        <v>24.434835225930701</v>
      </c>
      <c r="I886">
        <v>5.4697543518255998</v>
      </c>
      <c r="J886">
        <v>4.8046790948489004</v>
      </c>
      <c r="K886">
        <v>2601.0575854621702</v>
      </c>
      <c r="L886">
        <v>2384.6478194374299</v>
      </c>
      <c r="M886">
        <v>65.949601042029499</v>
      </c>
      <c r="N886">
        <v>1.91657467131394</v>
      </c>
      <c r="O886">
        <v>7.0209734601239102</v>
      </c>
      <c r="P886">
        <v>55.008859556765302</v>
      </c>
      <c r="Q886">
        <v>7.4056325296949999E-2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62</v>
      </c>
      <c r="E887">
        <v>3570.7917340499998</v>
      </c>
      <c r="F887">
        <v>491.55</v>
      </c>
      <c r="G887">
        <v>173.01913204640201</v>
      </c>
      <c r="H887">
        <v>2.3453063032470198</v>
      </c>
      <c r="I887">
        <v>37.147455276466602</v>
      </c>
      <c r="J887">
        <v>-1.0290894155015999</v>
      </c>
      <c r="K887">
        <v>463.36227992866702</v>
      </c>
      <c r="L887">
        <v>361.32254860563199</v>
      </c>
      <c r="M887">
        <v>52.854261736579303</v>
      </c>
      <c r="N887">
        <v>0.86338703689809904</v>
      </c>
      <c r="O887">
        <v>7.8221950971416803</v>
      </c>
      <c r="P887">
        <v>218.93978717882101</v>
      </c>
      <c r="Q887">
        <v>0.15832283212042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626</v>
      </c>
      <c r="E888">
        <v>3563.3055062099902</v>
      </c>
      <c r="F888">
        <v>1789.35</v>
      </c>
      <c r="G888">
        <v>33.070300452765103</v>
      </c>
      <c r="H888">
        <v>-4.8896751238982601</v>
      </c>
      <c r="I888">
        <v>6.2590574375428298</v>
      </c>
      <c r="J888">
        <v>-4.3829603116861602</v>
      </c>
      <c r="K888">
        <v>1789.5444619013799</v>
      </c>
      <c r="L888">
        <v>1540.22299254421</v>
      </c>
      <c r="M888">
        <v>46.966451207353103</v>
      </c>
      <c r="N888">
        <v>0.94645737517226602</v>
      </c>
      <c r="O888">
        <v>22.1113812278201</v>
      </c>
      <c r="P888">
        <v>85.665369649805399</v>
      </c>
      <c r="Q888">
        <v>0.140793417360565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130</v>
      </c>
      <c r="E889">
        <v>3546.0842091999998</v>
      </c>
      <c r="F889">
        <v>115.7</v>
      </c>
      <c r="G889">
        <v>73.603286274903795</v>
      </c>
      <c r="H889">
        <v>5.1084372751863798</v>
      </c>
      <c r="I889">
        <v>-21.9270590156803</v>
      </c>
      <c r="J889">
        <v>-1.46541077949023</v>
      </c>
      <c r="K889">
        <v>111.42005920544599</v>
      </c>
      <c r="L889">
        <v>102.56344950912199</v>
      </c>
      <c r="M889">
        <v>48.181474666702201</v>
      </c>
      <c r="N889">
        <v>2.3374095166677402</v>
      </c>
      <c r="O889">
        <v>39.757994814174502</v>
      </c>
      <c r="P889">
        <v>119.961977186311</v>
      </c>
      <c r="Q889">
        <v>0.18451273381973199</v>
      </c>
    </row>
    <row r="890" spans="1:17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21</v>
      </c>
      <c r="E890">
        <v>3539.5314382000001</v>
      </c>
      <c r="F890">
        <v>599.6</v>
      </c>
      <c r="G890">
        <v>-18.560805835061</v>
      </c>
      <c r="H890">
        <v>-1.90437401417311</v>
      </c>
      <c r="I890">
        <v>-26.821525536371801</v>
      </c>
      <c r="J890">
        <v>0.59812597609753104</v>
      </c>
      <c r="K890">
        <v>621.02786019225903</v>
      </c>
      <c r="L890">
        <v>597.66216774683005</v>
      </c>
      <c r="M890">
        <v>31.917548851151999</v>
      </c>
      <c r="N890">
        <v>0.98011786217743502</v>
      </c>
      <c r="O890">
        <v>32.004669779853202</v>
      </c>
      <c r="P890">
        <v>33.244444444444397</v>
      </c>
      <c r="Q890">
        <v>7.0767876263142002E-2</v>
      </c>
    </row>
    <row r="891" spans="1:17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1444</v>
      </c>
      <c r="E891">
        <v>3530.355</v>
      </c>
      <c r="F891">
        <v>318.05</v>
      </c>
      <c r="G891">
        <v>-58.027467473166404</v>
      </c>
      <c r="H891">
        <v>-3.5715646402732499</v>
      </c>
      <c r="I891">
        <v>-27.7264205004874</v>
      </c>
      <c r="J891">
        <v>1.1982835372113401</v>
      </c>
      <c r="K891">
        <v>324.77931357934</v>
      </c>
      <c r="L891">
        <v>346.21538754241601</v>
      </c>
      <c r="M891">
        <v>41.873053504109301</v>
      </c>
      <c r="N891">
        <v>0.97204751955867996</v>
      </c>
      <c r="O891">
        <v>50.841062725986397</v>
      </c>
      <c r="P891">
        <v>9.5213498622589601</v>
      </c>
      <c r="Q891">
        <v>-1.8806480858764001E-2</v>
      </c>
    </row>
    <row r="892" spans="1:17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62</v>
      </c>
      <c r="E892">
        <v>3526.7485707300002</v>
      </c>
      <c r="F892">
        <v>141.54</v>
      </c>
      <c r="G892">
        <v>24.961145992892199</v>
      </c>
      <c r="H892">
        <v>18.662621200824798</v>
      </c>
      <c r="I892">
        <v>-11.502820928948299</v>
      </c>
      <c r="J892">
        <v>-0.20128647932464</v>
      </c>
      <c r="K892">
        <v>130.56146728924699</v>
      </c>
      <c r="L892">
        <v>120.160552361291</v>
      </c>
      <c r="M892">
        <v>53.3192777826727</v>
      </c>
      <c r="N892">
        <v>1.06223530001335</v>
      </c>
      <c r="O892">
        <v>9.8629362724318206</v>
      </c>
      <c r="P892">
        <v>63.8194444444444</v>
      </c>
      <c r="Q892">
        <v>-7.9471884017503006E-2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228</v>
      </c>
      <c r="E893">
        <v>3521.9307604249998</v>
      </c>
      <c r="F893">
        <v>2.75</v>
      </c>
      <c r="G893">
        <v>239.92363259525001</v>
      </c>
      <c r="H893">
        <v>-18.592355650506899</v>
      </c>
      <c r="I893">
        <v>29.465692730567</v>
      </c>
      <c r="J893">
        <v>-9.2088382381075693</v>
      </c>
      <c r="K893">
        <v>2.68897020581813</v>
      </c>
      <c r="L893">
        <v>1.95606824023173</v>
      </c>
      <c r="M893">
        <v>36.179791358283602</v>
      </c>
      <c r="N893">
        <v>2.56682929434136</v>
      </c>
      <c r="O893">
        <v>57.454545454545404</v>
      </c>
      <c r="P893">
        <v>292.85714285714198</v>
      </c>
      <c r="Q893">
        <v>1.9137021772243999E-2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98</v>
      </c>
      <c r="E894">
        <v>3520.2215229599901</v>
      </c>
      <c r="F894">
        <v>334.3</v>
      </c>
      <c r="G894">
        <v>15422.094175230901</v>
      </c>
      <c r="H894">
        <v>17.863849000394101</v>
      </c>
      <c r="I894">
        <v>1118.3081864186599</v>
      </c>
      <c r="J894">
        <v>-2.4780690073383398</v>
      </c>
      <c r="K894">
        <v>124.49976295834399</v>
      </c>
      <c r="L894">
        <v>40.458061318611499</v>
      </c>
      <c r="M894">
        <v>99.879293300658105</v>
      </c>
      <c r="N894">
        <v>0.29510961214165199</v>
      </c>
      <c r="O894">
        <v>0</v>
      </c>
      <c r="P894">
        <v>16615</v>
      </c>
      <c r="Q894">
        <v>0.11361257934107399</v>
      </c>
    </row>
    <row r="895" spans="1:17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62</v>
      </c>
      <c r="E895">
        <v>3516.7321354199998</v>
      </c>
      <c r="F895">
        <v>350.7</v>
      </c>
      <c r="G895">
        <v>10.7055255993654</v>
      </c>
      <c r="H895">
        <v>-0.59916507256481599</v>
      </c>
      <c r="I895">
        <v>-13.2493311928779</v>
      </c>
      <c r="J895">
        <v>1.2626669730077599E-2</v>
      </c>
      <c r="K895">
        <v>346.493674964001</v>
      </c>
      <c r="L895">
        <v>318.15209376452702</v>
      </c>
      <c r="M895">
        <v>47.604445766496397</v>
      </c>
      <c r="N895">
        <v>0.59113329780246904</v>
      </c>
      <c r="O895">
        <v>10.3364699173082</v>
      </c>
      <c r="P895">
        <v>47.756477775437098</v>
      </c>
      <c r="Q895">
        <v>5.2130373344504002E-2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1564</v>
      </c>
      <c r="E896">
        <v>3510.866763</v>
      </c>
      <c r="F896">
        <v>2070</v>
      </c>
      <c r="G896">
        <v>51.244928095393497</v>
      </c>
      <c r="H896">
        <v>2.8444909725651102</v>
      </c>
      <c r="I896">
        <v>20.524435628747899</v>
      </c>
      <c r="J896">
        <v>0.428334933548357</v>
      </c>
      <c r="K896">
        <v>1976.5156082357</v>
      </c>
      <c r="L896">
        <v>1707.0087891810299</v>
      </c>
      <c r="M896">
        <v>47.021160603911298</v>
      </c>
      <c r="N896">
        <v>1.14219893998952</v>
      </c>
      <c r="O896">
        <v>5.5072463768115902</v>
      </c>
      <c r="P896">
        <v>89.041095890410901</v>
      </c>
      <c r="Q896">
        <v>9.8156421279755005E-2</v>
      </c>
    </row>
    <row r="897" spans="1:17" hidden="1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133</v>
      </c>
      <c r="E897">
        <v>3475.1136747599999</v>
      </c>
      <c r="F897">
        <v>764.4</v>
      </c>
      <c r="G897">
        <v>63.193604020271898</v>
      </c>
      <c r="H897">
        <v>4.7614834928058896</v>
      </c>
      <c r="I897">
        <v>26.626010454522302</v>
      </c>
      <c r="J897">
        <v>2.9614647469112998</v>
      </c>
      <c r="K897">
        <v>706.58905035183705</v>
      </c>
      <c r="L897">
        <v>588.84254151445498</v>
      </c>
      <c r="M897">
        <v>58.445055692193002</v>
      </c>
      <c r="N897">
        <v>1.5828320572562</v>
      </c>
      <c r="O897">
        <v>8.0586080586080495</v>
      </c>
      <c r="P897">
        <v>147.378640776699</v>
      </c>
      <c r="Q897">
        <v>0.17640954320565899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289</v>
      </c>
      <c r="E898">
        <v>3460.8769281250002</v>
      </c>
      <c r="F898">
        <v>643.75</v>
      </c>
      <c r="G898">
        <v>205.55978601605099</v>
      </c>
      <c r="H898">
        <v>-14.287056246436601</v>
      </c>
      <c r="I898">
        <v>123.570538007042</v>
      </c>
      <c r="J898">
        <v>-2.1750387043080299</v>
      </c>
      <c r="K898">
        <v>648.65430160503297</v>
      </c>
      <c r="L898">
        <v>446.41747099212</v>
      </c>
      <c r="M898">
        <v>36.570431273437997</v>
      </c>
      <c r="N898">
        <v>0.45008612224564298</v>
      </c>
      <c r="O898">
        <v>41.172815533980497</v>
      </c>
      <c r="P898">
        <v>241.27657318560099</v>
      </c>
      <c r="Q898">
        <v>0.18983864616770099</v>
      </c>
    </row>
    <row r="899" spans="1:17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130</v>
      </c>
      <c r="E899">
        <v>3443.2650713849998</v>
      </c>
      <c r="F899">
        <v>522.95000000000005</v>
      </c>
      <c r="G899">
        <v>-38.889191148274897</v>
      </c>
      <c r="H899">
        <v>-5.5319268006043902</v>
      </c>
      <c r="I899">
        <v>-15.699557600134</v>
      </c>
      <c r="J899">
        <v>-1.6888705667183901</v>
      </c>
      <c r="K899">
        <v>521.61631629857698</v>
      </c>
      <c r="L899">
        <v>514.18122082816205</v>
      </c>
      <c r="M899">
        <v>47.382141430795002</v>
      </c>
      <c r="N899">
        <v>0.54004948705457601</v>
      </c>
      <c r="O899">
        <v>18.5581795582751</v>
      </c>
      <c r="P899">
        <v>16.405119643850799</v>
      </c>
    </row>
    <row r="900" spans="1:17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289</v>
      </c>
      <c r="E900">
        <v>3415.6676831999998</v>
      </c>
      <c r="F900">
        <v>333.6</v>
      </c>
      <c r="G900">
        <v>34.884872905327697</v>
      </c>
      <c r="H900">
        <v>12.3071755125794</v>
      </c>
      <c r="I900">
        <v>23.3246129850878</v>
      </c>
      <c r="J900">
        <v>6.9206651698768402</v>
      </c>
      <c r="K900">
        <v>303.06912058542099</v>
      </c>
      <c r="L900">
        <v>259.37552724466798</v>
      </c>
      <c r="M900">
        <v>57.070660146862103</v>
      </c>
      <c r="N900">
        <v>1.21090514183619</v>
      </c>
      <c r="O900">
        <v>6.5647482014388396</v>
      </c>
      <c r="P900">
        <v>76.835409488470702</v>
      </c>
      <c r="Q900">
        <v>3.9356447887170999E-2</v>
      </c>
    </row>
    <row r="901" spans="1:17" hidden="1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59</v>
      </c>
      <c r="E901">
        <v>3394.2666953099902</v>
      </c>
      <c r="F901">
        <v>542.54999999999995</v>
      </c>
      <c r="G901">
        <v>34.203272662490299</v>
      </c>
      <c r="H901">
        <v>-3.0760904540261298</v>
      </c>
      <c r="I901">
        <v>4.5102834545344797</v>
      </c>
      <c r="J901">
        <v>1.8209964132223999</v>
      </c>
      <c r="K901">
        <v>528.65701557483499</v>
      </c>
      <c r="L901">
        <v>458.179815214695</v>
      </c>
      <c r="M901">
        <v>49.697709644093102</v>
      </c>
      <c r="N901">
        <v>0.921533782847197</v>
      </c>
      <c r="O901">
        <v>7.0131785088932004</v>
      </c>
      <c r="P901">
        <v>73.532704301934999</v>
      </c>
      <c r="Q901">
        <v>4.1868891778024997E-2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127</v>
      </c>
      <c r="E902">
        <v>3391.9891124989999</v>
      </c>
      <c r="F902">
        <v>189.41</v>
      </c>
      <c r="G902">
        <v>86.911232887007998</v>
      </c>
      <c r="H902">
        <v>2.1115985029111402</v>
      </c>
      <c r="I902">
        <v>-27.985435088981799</v>
      </c>
      <c r="J902">
        <v>0.63816822878673896</v>
      </c>
      <c r="K902">
        <v>184.654451760727</v>
      </c>
      <c r="L902">
        <v>164.78994991034699</v>
      </c>
      <c r="M902">
        <v>46.4079258758387</v>
      </c>
      <c r="N902">
        <v>1.0690596165031201</v>
      </c>
      <c r="O902">
        <v>18.050789293067901</v>
      </c>
      <c r="P902">
        <v>119.98838559814099</v>
      </c>
      <c r="Q902">
        <v>7.7006669231555996E-2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89</v>
      </c>
      <c r="E903">
        <v>3385.9677284700001</v>
      </c>
      <c r="F903">
        <v>593.85</v>
      </c>
      <c r="G903">
        <v>-1.65614623571345</v>
      </c>
      <c r="H903">
        <v>22.7200894742255</v>
      </c>
      <c r="I903">
        <v>9.8157384610068998</v>
      </c>
      <c r="J903">
        <v>1.7592191282548699</v>
      </c>
      <c r="M903">
        <v>58.895683206671798</v>
      </c>
      <c r="O903">
        <v>5.6664140776290202</v>
      </c>
      <c r="P903">
        <v>26.297320289238598</v>
      </c>
    </row>
    <row r="904" spans="1:17" hidden="1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E904">
        <v>3370.2325000000001</v>
      </c>
      <c r="F904">
        <v>629.95000000000005</v>
      </c>
      <c r="G904">
        <v>393.91812295337598</v>
      </c>
      <c r="H904">
        <v>-9.8938154067678195</v>
      </c>
      <c r="I904">
        <v>85.190266695311806</v>
      </c>
      <c r="J904">
        <v>-7.2229907006241199</v>
      </c>
      <c r="K904">
        <v>609.61782295626301</v>
      </c>
      <c r="L904">
        <v>448.88124175177001</v>
      </c>
      <c r="M904">
        <v>54.540884756341796</v>
      </c>
      <c r="N904">
        <v>1.16243222114811</v>
      </c>
      <c r="O904">
        <v>25.8274466227478</v>
      </c>
      <c r="P904">
        <v>843.03892215568806</v>
      </c>
      <c r="Q904">
        <v>0.19933002616150999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138</v>
      </c>
      <c r="E905">
        <v>3361.9109984950001</v>
      </c>
      <c r="F905">
        <v>971.95</v>
      </c>
      <c r="G905">
        <v>574.266702675788</v>
      </c>
      <c r="H905">
        <v>14.8459733358726</v>
      </c>
      <c r="I905">
        <v>165.11252291724099</v>
      </c>
      <c r="J905">
        <v>11.975918722723</v>
      </c>
      <c r="K905">
        <v>709.38355307033896</v>
      </c>
      <c r="L905">
        <v>470.54487865589499</v>
      </c>
      <c r="M905">
        <v>88.771600666879607</v>
      </c>
      <c r="N905">
        <v>1.6459140695008401</v>
      </c>
      <c r="O905">
        <v>0.76650033437932696</v>
      </c>
      <c r="P905">
        <v>671.388888888888</v>
      </c>
      <c r="Q905">
        <v>0.17486745527389499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46</v>
      </c>
      <c r="E906">
        <v>3351.9617040599901</v>
      </c>
      <c r="F906">
        <v>498.6</v>
      </c>
      <c r="G906">
        <v>184.59009112371299</v>
      </c>
      <c r="H906">
        <v>15.422795864644501</v>
      </c>
      <c r="I906">
        <v>52.777384497902403</v>
      </c>
      <c r="J906">
        <v>6.7474685091162403</v>
      </c>
      <c r="K906">
        <v>438.77417776130699</v>
      </c>
      <c r="L906">
        <v>322.27713714639799</v>
      </c>
      <c r="M906">
        <v>51.441505435742101</v>
      </c>
      <c r="N906">
        <v>0.25267683756642301</v>
      </c>
      <c r="O906">
        <v>29.562775772161999</v>
      </c>
      <c r="P906">
        <v>218.59424920127699</v>
      </c>
      <c r="Q906">
        <v>3.8966819342482001E-2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485</v>
      </c>
      <c r="E907">
        <v>3341.5604594900001</v>
      </c>
      <c r="F907">
        <v>317.05</v>
      </c>
      <c r="G907">
        <v>-56.428108367269097</v>
      </c>
      <c r="H907">
        <v>3.5518043559375099</v>
      </c>
      <c r="I907">
        <v>-18.328785821722501</v>
      </c>
      <c r="J907">
        <v>3.4509768374696899</v>
      </c>
      <c r="K907">
        <v>306.64914689107297</v>
      </c>
      <c r="M907">
        <v>53.527724410714796</v>
      </c>
      <c r="N907">
        <v>0.86841079623111295</v>
      </c>
      <c r="O907">
        <v>62.245702570572398</v>
      </c>
      <c r="P907">
        <v>28.8297440065014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384</v>
      </c>
      <c r="E908">
        <v>3334.37727825</v>
      </c>
      <c r="F908">
        <v>4354.6499999999996</v>
      </c>
      <c r="G908">
        <v>19.530961998518499</v>
      </c>
      <c r="H908">
        <v>-2.0094472400988299</v>
      </c>
      <c r="I908">
        <v>-15.925899736862</v>
      </c>
      <c r="J908">
        <v>-4.8491542549609003E-2</v>
      </c>
      <c r="K908">
        <v>4308.0673671438299</v>
      </c>
      <c r="L908">
        <v>4096.7685473041602</v>
      </c>
      <c r="M908">
        <v>49.621984077367003</v>
      </c>
      <c r="N908">
        <v>0.53300325605148502</v>
      </c>
      <c r="O908">
        <v>17.047294271640599</v>
      </c>
      <c r="P908">
        <v>58.063520871143297</v>
      </c>
      <c r="Q908">
        <v>5.9969399692656002E-2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46</v>
      </c>
      <c r="E909">
        <v>3327.37158</v>
      </c>
      <c r="F909">
        <v>266.95</v>
      </c>
      <c r="G909">
        <v>56.475908962214199</v>
      </c>
      <c r="H909">
        <v>28.5733051213526</v>
      </c>
      <c r="I909">
        <v>8.3740567392455194</v>
      </c>
      <c r="J909">
        <v>16.9368606847537</v>
      </c>
      <c r="K909">
        <v>204.92354970222601</v>
      </c>
      <c r="L909">
        <v>192.58791608116999</v>
      </c>
      <c r="M909">
        <v>84.884414454843295</v>
      </c>
      <c r="N909">
        <v>1.7578149850129401</v>
      </c>
      <c r="O909">
        <v>6.3682337516388801</v>
      </c>
      <c r="P909">
        <v>89.326241134751697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Row],[Ticker]],[1]!Table2[[Symbol]:[Industry]],2,FALSE),"-")</f>
        <v>-</v>
      </c>
      <c r="D910" t="s">
        <v>289</v>
      </c>
      <c r="E910">
        <v>3325.4114859900001</v>
      </c>
      <c r="F910">
        <v>2745.9</v>
      </c>
      <c r="G910">
        <v>-3.9608841876747301</v>
      </c>
      <c r="H910">
        <v>30.016371727817099</v>
      </c>
      <c r="I910">
        <v>6.8258292153125701</v>
      </c>
      <c r="J910">
        <v>10.9281991180241</v>
      </c>
      <c r="K910">
        <v>2346.6401301959199</v>
      </c>
      <c r="L910">
        <v>2113.4051621297799</v>
      </c>
      <c r="M910">
        <v>61.0751675567276</v>
      </c>
      <c r="N910">
        <v>1.28913399597464</v>
      </c>
      <c r="O910">
        <v>6.66812338395426</v>
      </c>
      <c r="P910">
        <v>82.010406654956398</v>
      </c>
      <c r="Q910">
        <v>7.4047361434155995E-2</v>
      </c>
    </row>
    <row r="911" spans="1:17" hidden="1" x14ac:dyDescent="0.3">
      <c r="A911" t="s">
        <v>1971</v>
      </c>
      <c r="B911" t="s">
        <v>1972</v>
      </c>
      <c r="C911" t="str">
        <f>IFERROR(VLOOKUP(Table1[[#This Row],[Ticker]],[1]!Table2[[Symbol]:[Industry]],2,FALSE),"-")</f>
        <v>-</v>
      </c>
      <c r="D911" t="s">
        <v>59</v>
      </c>
      <c r="E911">
        <v>3306.0464720250002</v>
      </c>
      <c r="F911">
        <v>242.95</v>
      </c>
      <c r="G911">
        <v>14.794979327942601</v>
      </c>
      <c r="H911">
        <v>2.8773021004277801</v>
      </c>
      <c r="I911">
        <v>11.2982697448662</v>
      </c>
      <c r="J911">
        <v>1.9437953245625299</v>
      </c>
      <c r="K911">
        <v>244.11631462518901</v>
      </c>
      <c r="L911">
        <v>215.481074467783</v>
      </c>
      <c r="M911">
        <v>40.407958250734303</v>
      </c>
      <c r="N911">
        <v>1.4015479701979501</v>
      </c>
      <c r="O911">
        <v>15.2500514509158</v>
      </c>
      <c r="P911">
        <v>54.253968253968203</v>
      </c>
      <c r="Q911">
        <v>-4.5576952603233002E-2</v>
      </c>
    </row>
    <row r="912" spans="1:17" hidden="1" x14ac:dyDescent="0.3">
      <c r="A912" t="s">
        <v>1973</v>
      </c>
      <c r="B912" t="s">
        <v>1974</v>
      </c>
      <c r="C912" t="str">
        <f>IFERROR(VLOOKUP(Table1[[#This Row],[Ticker]],[1]!Table2[[Symbol]:[Industry]],2,FALSE),"-")</f>
        <v>-</v>
      </c>
      <c r="D912" t="s">
        <v>1975</v>
      </c>
      <c r="E912">
        <v>3294.6857288799902</v>
      </c>
      <c r="F912">
        <v>285.64999999999998</v>
      </c>
      <c r="G912">
        <v>23.599071191741402</v>
      </c>
      <c r="H912">
        <v>-6.1231807051113103</v>
      </c>
      <c r="I912">
        <v>37.482861320490997</v>
      </c>
      <c r="J912">
        <v>0.59831005913973001</v>
      </c>
      <c r="K912">
        <v>281.89139938490001</v>
      </c>
      <c r="M912">
        <v>45.528962547916301</v>
      </c>
      <c r="N912">
        <v>0.89718286120035695</v>
      </c>
      <c r="O912">
        <v>15.5259933485034</v>
      </c>
      <c r="P912">
        <v>163.87990762124701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21</v>
      </c>
      <c r="E913">
        <v>3280.6593756299999</v>
      </c>
      <c r="F913">
        <v>612.29999999999995</v>
      </c>
      <c r="G913">
        <v>261.15687090165898</v>
      </c>
      <c r="H913">
        <v>16.116271262687999</v>
      </c>
      <c r="I913">
        <v>8.3384196169259592</v>
      </c>
      <c r="J913">
        <v>-3.9559015196536098</v>
      </c>
      <c r="K913">
        <v>532.03543299616604</v>
      </c>
      <c r="L913">
        <v>444.02616967204898</v>
      </c>
      <c r="M913">
        <v>64.321053243943098</v>
      </c>
      <c r="N913">
        <v>3.08007313389284</v>
      </c>
      <c r="O913">
        <v>8.1169361424138593</v>
      </c>
      <c r="P913">
        <v>296.05433376455301</v>
      </c>
      <c r="Q913">
        <v>6.1290006218588003E-2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155</v>
      </c>
      <c r="E914">
        <v>3274.2874474199998</v>
      </c>
      <c r="F914">
        <v>357.9</v>
      </c>
      <c r="G914">
        <v>73.986074173115199</v>
      </c>
      <c r="H914">
        <v>-13.881678057812501</v>
      </c>
      <c r="I914">
        <v>-29.6491398053181</v>
      </c>
      <c r="J914">
        <v>-2.0161124855992099</v>
      </c>
      <c r="K914">
        <v>378.54637474086297</v>
      </c>
      <c r="L914">
        <v>347.37399909346601</v>
      </c>
      <c r="M914">
        <v>35.563745362092703</v>
      </c>
      <c r="N914">
        <v>0.78172635716009298</v>
      </c>
      <c r="O914">
        <v>35.009779267951899</v>
      </c>
      <c r="P914">
        <v>116.38452237001199</v>
      </c>
      <c r="Q914">
        <v>8.3482198876022998E-2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62</v>
      </c>
      <c r="E915">
        <v>3270.5902162500001</v>
      </c>
      <c r="F915">
        <v>1977.5</v>
      </c>
      <c r="G915">
        <v>59.120963296880902</v>
      </c>
      <c r="H915">
        <v>15.617529969230301</v>
      </c>
      <c r="I915">
        <v>7.0761871346152896</v>
      </c>
      <c r="J915">
        <v>-3.53064744588744</v>
      </c>
      <c r="K915">
        <v>1687.3367426294899</v>
      </c>
      <c r="L915">
        <v>1484.99393587911</v>
      </c>
      <c r="M915">
        <v>65.316650680186498</v>
      </c>
      <c r="N915">
        <v>3.0288981037215299</v>
      </c>
      <c r="O915">
        <v>4.47534766118837</v>
      </c>
      <c r="P915">
        <v>91.618217054263496</v>
      </c>
      <c r="Q915">
        <v>0.15030261451608001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46</v>
      </c>
      <c r="E916">
        <v>3257.9277820349998</v>
      </c>
      <c r="F916">
        <v>3004.85</v>
      </c>
      <c r="G916">
        <v>74.5195245354154</v>
      </c>
      <c r="H916">
        <v>-7.5579055803817203</v>
      </c>
      <c r="I916">
        <v>39.626010272708299</v>
      </c>
      <c r="J916">
        <v>-3.86783527392077</v>
      </c>
      <c r="K916">
        <v>3056.0002579216398</v>
      </c>
      <c r="L916">
        <v>2512.1083197256598</v>
      </c>
      <c r="M916">
        <v>34.0950320337191</v>
      </c>
      <c r="N916">
        <v>0.69013261993703401</v>
      </c>
      <c r="O916">
        <v>23.397174567782098</v>
      </c>
      <c r="P916">
        <v>107.209599006999</v>
      </c>
      <c r="Q916">
        <v>0.111691779292983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46</v>
      </c>
      <c r="E917">
        <v>3252.4123548799998</v>
      </c>
      <c r="F917">
        <v>20.8</v>
      </c>
      <c r="G917">
        <v>24.053366546101</v>
      </c>
      <c r="H917">
        <v>7.4603685570552596</v>
      </c>
      <c r="I917">
        <v>-33.241825073558402</v>
      </c>
      <c r="J917">
        <v>5.0845268025747901</v>
      </c>
      <c r="K917">
        <v>19.2570317323108</v>
      </c>
      <c r="L917">
        <v>18.4130865438086</v>
      </c>
      <c r="M917">
        <v>62.988026384464099</v>
      </c>
      <c r="N917">
        <v>1.67617753106638</v>
      </c>
      <c r="O917">
        <v>28.397002917759099</v>
      </c>
      <c r="P917">
        <v>75.020722001857607</v>
      </c>
      <c r="Q917">
        <v>0.106794207152011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986</v>
      </c>
      <c r="E918">
        <v>3241.214388635</v>
      </c>
      <c r="F918">
        <v>400.45</v>
      </c>
      <c r="G918">
        <v>-20.733768684255601</v>
      </c>
      <c r="H918">
        <v>-4.0450384524021796</v>
      </c>
      <c r="I918">
        <v>-15.321068256513099</v>
      </c>
      <c r="J918">
        <v>-0.34563354156953902</v>
      </c>
      <c r="K918">
        <v>402.961043275669</v>
      </c>
      <c r="L918">
        <v>396.70275596988</v>
      </c>
      <c r="M918">
        <v>43.065728451794698</v>
      </c>
      <c r="N918">
        <v>0.74742694879614202</v>
      </c>
      <c r="O918">
        <v>22.362342364839499</v>
      </c>
      <c r="P918">
        <v>18.458807868658401</v>
      </c>
      <c r="Q918">
        <v>-4.0763670597781999E-2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1990</v>
      </c>
      <c r="E919">
        <v>3237.9174918899998</v>
      </c>
      <c r="F919">
        <v>729.9</v>
      </c>
      <c r="G919">
        <v>91.463243955489304</v>
      </c>
      <c r="H919">
        <v>36.366151561145898</v>
      </c>
      <c r="I919">
        <v>101.316387717292</v>
      </c>
      <c r="J919">
        <v>8.3009453010877206</v>
      </c>
      <c r="K919">
        <v>537.27985614305305</v>
      </c>
      <c r="M919">
        <v>81.516425467729405</v>
      </c>
      <c r="N919">
        <v>0.505391338605786</v>
      </c>
      <c r="O919">
        <v>0</v>
      </c>
      <c r="P919">
        <v>185.340109460516</v>
      </c>
    </row>
    <row r="920" spans="1:17" x14ac:dyDescent="0.3">
      <c r="A920" t="s">
        <v>1991</v>
      </c>
      <c r="B920" t="s">
        <v>1992</v>
      </c>
      <c r="C920" t="str">
        <f>IFERROR(VLOOKUP(Table1[[#This Row],[Ticker]],[1]!Table2[[Symbol]:[Industry]],2,FALSE),"-")</f>
        <v>-</v>
      </c>
      <c r="D920" t="s">
        <v>46</v>
      </c>
      <c r="E920">
        <v>3235.384654</v>
      </c>
      <c r="F920">
        <v>1909</v>
      </c>
      <c r="G920">
        <v>-9.8702533685880098</v>
      </c>
      <c r="H920">
        <v>-0.25029813164793902</v>
      </c>
      <c r="I920">
        <v>1.91730980271334</v>
      </c>
      <c r="J920">
        <v>-0.28317926645370201</v>
      </c>
      <c r="K920">
        <v>1834.4751541406499</v>
      </c>
      <c r="L920">
        <v>1686.23272000011</v>
      </c>
      <c r="M920">
        <v>44.506995396158601</v>
      </c>
      <c r="N920">
        <v>1.3443611315119699</v>
      </c>
      <c r="O920">
        <v>9.4814038763750599</v>
      </c>
      <c r="P920">
        <v>35.007072135785002</v>
      </c>
      <c r="Q920">
        <v>1.7360711692207001E-2</v>
      </c>
    </row>
    <row r="921" spans="1:17" hidden="1" x14ac:dyDescent="0.3">
      <c r="A921" t="s">
        <v>1993</v>
      </c>
      <c r="B921" t="s">
        <v>1994</v>
      </c>
      <c r="C921" t="str">
        <f>IFERROR(VLOOKUP(Table1[[#This Row],[Ticker]],[1]!Table2[[Symbol]:[Industry]],2,FALSE),"-")</f>
        <v>-</v>
      </c>
      <c r="D921" t="s">
        <v>1995</v>
      </c>
      <c r="E921">
        <v>3230.78</v>
      </c>
      <c r="F921">
        <v>1153.8499999999999</v>
      </c>
      <c r="G921">
        <v>183.14014036123999</v>
      </c>
      <c r="H921">
        <v>3.7120854235402598</v>
      </c>
      <c r="I921">
        <v>30.813550251815201</v>
      </c>
      <c r="J921">
        <v>-6.4012075181469799</v>
      </c>
      <c r="K921">
        <v>1150.6477967508099</v>
      </c>
      <c r="L921">
        <v>842.88503679040195</v>
      </c>
      <c r="M921">
        <v>30.277108422747101</v>
      </c>
      <c r="N921">
        <v>0.25249884570204401</v>
      </c>
      <c r="O921">
        <v>26.355245482514999</v>
      </c>
      <c r="P921">
        <v>223.52446375998801</v>
      </c>
      <c r="Q921">
        <v>9.7558632133739998E-2</v>
      </c>
    </row>
    <row r="922" spans="1:17" hidden="1" x14ac:dyDescent="0.3">
      <c r="A922" t="s">
        <v>1996</v>
      </c>
      <c r="B922" t="s">
        <v>1997</v>
      </c>
      <c r="C922" t="str">
        <f>IFERROR(VLOOKUP(Table1[[#This Row],[Ticker]],[1]!Table2[[Symbol]:[Industry]],2,FALSE),"-")</f>
        <v>-</v>
      </c>
      <c r="D922" t="s">
        <v>196</v>
      </c>
      <c r="E922">
        <v>3229.7819542799998</v>
      </c>
      <c r="F922">
        <v>2231.8000000000002</v>
      </c>
      <c r="G922">
        <v>76.814061878966598</v>
      </c>
      <c r="H922">
        <v>2.7171030472432398</v>
      </c>
      <c r="I922">
        <v>30.336418721862302</v>
      </c>
      <c r="J922">
        <v>5.4549080955896798</v>
      </c>
      <c r="K922">
        <v>2074.4312235429402</v>
      </c>
      <c r="L922">
        <v>1806.14853254215</v>
      </c>
      <c r="M922">
        <v>75.255036733095096</v>
      </c>
      <c r="N922">
        <v>1.02969031337048</v>
      </c>
      <c r="O922">
        <v>11.1210681960749</v>
      </c>
      <c r="P922">
        <v>110.975090986434</v>
      </c>
      <c r="Q922">
        <v>0.123265682411638</v>
      </c>
    </row>
    <row r="923" spans="1:17" x14ac:dyDescent="0.3">
      <c r="A923" t="s">
        <v>1998</v>
      </c>
      <c r="B923" t="s">
        <v>1999</v>
      </c>
      <c r="C923" t="str">
        <f>IFERROR(VLOOKUP(Table1[[#This Row],[Ticker]],[1]!Table2[[Symbol]:[Industry]],2,FALSE),"-")</f>
        <v>-</v>
      </c>
      <c r="D923" t="s">
        <v>75</v>
      </c>
      <c r="E923">
        <v>3227.6921903120001</v>
      </c>
      <c r="F923">
        <v>246.94</v>
      </c>
      <c r="G923">
        <v>-8.3917280565590495</v>
      </c>
      <c r="H923">
        <v>-4.4740408082205896</v>
      </c>
      <c r="I923">
        <v>-22.3317440303227</v>
      </c>
      <c r="J923">
        <v>3.1432327678095899</v>
      </c>
      <c r="K923">
        <v>239.60285306341001</v>
      </c>
      <c r="L923">
        <v>236.728371880027</v>
      </c>
      <c r="M923">
        <v>60.271815333253002</v>
      </c>
      <c r="N923">
        <v>1.01104927559942</v>
      </c>
      <c r="O923">
        <v>23.511784239086399</v>
      </c>
      <c r="P923">
        <v>27.2886597938144</v>
      </c>
      <c r="Q923">
        <v>-7.4096937123319995E-2</v>
      </c>
    </row>
    <row r="924" spans="1:17" hidden="1" x14ac:dyDescent="0.3">
      <c r="A924" t="s">
        <v>2000</v>
      </c>
      <c r="B924" t="s">
        <v>2001</v>
      </c>
      <c r="C924" t="str">
        <f>IFERROR(VLOOKUP(Table1[[#This Row],[Ticker]],[1]!Table2[[Symbol]:[Industry]],2,FALSE),"-")</f>
        <v>-</v>
      </c>
      <c r="D924" t="s">
        <v>124</v>
      </c>
      <c r="E924">
        <v>3227.2637917000002</v>
      </c>
      <c r="F924">
        <v>4489.8999999999996</v>
      </c>
      <c r="G924">
        <v>32.219649381951399</v>
      </c>
      <c r="H924">
        <v>-1.43053877064493</v>
      </c>
      <c r="I924">
        <v>26.5741441947353</v>
      </c>
      <c r="J924">
        <v>-0.43441867290178698</v>
      </c>
      <c r="K924">
        <v>4341.3802171466996</v>
      </c>
      <c r="L924">
        <v>3741.6742143380202</v>
      </c>
      <c r="M924">
        <v>66.922189351013799</v>
      </c>
      <c r="N924">
        <v>0.57193021499265495</v>
      </c>
      <c r="O924">
        <v>14.5459809795318</v>
      </c>
      <c r="P924">
        <v>110.477217326082</v>
      </c>
      <c r="Q924">
        <v>0.12918735225668099</v>
      </c>
    </row>
    <row r="925" spans="1:17" x14ac:dyDescent="0.3">
      <c r="A925" t="s">
        <v>2002</v>
      </c>
      <c r="B925" t="s">
        <v>2003</v>
      </c>
      <c r="C925" t="str">
        <f>IFERROR(VLOOKUP(Table1[[#This Row],[Ticker]],[1]!Table2[[Symbol]:[Industry]],2,FALSE),"-")</f>
        <v>-</v>
      </c>
      <c r="D925" t="s">
        <v>62</v>
      </c>
      <c r="E925">
        <v>3205.6299239999998</v>
      </c>
      <c r="F925">
        <v>398.3</v>
      </c>
      <c r="G925">
        <v>27.308406655715601</v>
      </c>
      <c r="H925">
        <v>-2.2436951343379001</v>
      </c>
      <c r="I925">
        <v>16.0509739355577</v>
      </c>
      <c r="J925">
        <v>1.9448569282806001</v>
      </c>
      <c r="K925">
        <v>388.94323782785602</v>
      </c>
      <c r="L925">
        <v>347.43754781982801</v>
      </c>
      <c r="M925">
        <v>53.183450046388401</v>
      </c>
      <c r="N925">
        <v>0.73547621730514401</v>
      </c>
      <c r="O925">
        <v>6.6281697213155901</v>
      </c>
      <c r="P925">
        <v>69.561515538527004</v>
      </c>
      <c r="Q925">
        <v>-4.9353279647638998E-2</v>
      </c>
    </row>
    <row r="926" spans="1:17" x14ac:dyDescent="0.3">
      <c r="A926" t="s">
        <v>2004</v>
      </c>
      <c r="B926" t="s">
        <v>2005</v>
      </c>
      <c r="C926" t="str">
        <f>IFERROR(VLOOKUP(Table1[[#This Row],[Ticker]],[1]!Table2[[Symbol]:[Industry]],2,FALSE),"-")</f>
        <v>-</v>
      </c>
      <c r="D926" t="s">
        <v>1128</v>
      </c>
      <c r="E926">
        <v>3195.5006589999998</v>
      </c>
      <c r="F926">
        <v>442</v>
      </c>
      <c r="G926">
        <v>-57.004946346582102</v>
      </c>
      <c r="H926">
        <v>-3.3313293080730499</v>
      </c>
      <c r="I926">
        <v>-20.380638425790998</v>
      </c>
      <c r="J926">
        <v>-2.2420874363753001</v>
      </c>
      <c r="K926">
        <v>426.48037030125101</v>
      </c>
      <c r="L926">
        <v>432.71885865768297</v>
      </c>
      <c r="M926">
        <v>46.113904548249003</v>
      </c>
      <c r="N926">
        <v>0.69024449141900501</v>
      </c>
      <c r="O926">
        <v>50.248868778280503</v>
      </c>
      <c r="P926">
        <v>40.317460317460302</v>
      </c>
      <c r="Q926">
        <v>-8.7479590259159998E-3</v>
      </c>
    </row>
    <row r="927" spans="1:17" hidden="1" x14ac:dyDescent="0.3">
      <c r="A927" t="s">
        <v>2006</v>
      </c>
      <c r="B927" t="s">
        <v>2007</v>
      </c>
      <c r="C927" t="str">
        <f>IFERROR(VLOOKUP(Table1[[#This Row],[Ticker]],[1]!Table2[[Symbol]:[Industry]],2,FALSE),"-")</f>
        <v>-</v>
      </c>
      <c r="D927" t="s">
        <v>1465</v>
      </c>
      <c r="E927">
        <v>3181.04884128</v>
      </c>
      <c r="F927">
        <v>216.2</v>
      </c>
      <c r="G927">
        <v>-17.661298450831101</v>
      </c>
      <c r="K927">
        <v>198.53034696656701</v>
      </c>
      <c r="L927">
        <v>172.215069946667</v>
      </c>
      <c r="M927">
        <v>81.1750791682543</v>
      </c>
      <c r="N927">
        <v>1</v>
      </c>
      <c r="O927">
        <v>2.8445883441258202</v>
      </c>
      <c r="P927">
        <v>11.991711991711901</v>
      </c>
      <c r="Q927">
        <v>0.14788253940821999</v>
      </c>
    </row>
    <row r="928" spans="1:17" hidden="1" x14ac:dyDescent="0.3">
      <c r="A928" t="s">
        <v>2008</v>
      </c>
      <c r="B928" t="s">
        <v>2009</v>
      </c>
      <c r="C928" t="str">
        <f>IFERROR(VLOOKUP(Table1[[#This Row],[Ticker]],[1]!Table2[[Symbol]:[Industry]],2,FALSE),"-")</f>
        <v>-</v>
      </c>
      <c r="D928" t="s">
        <v>717</v>
      </c>
      <c r="E928">
        <v>3172.4500794</v>
      </c>
      <c r="F928">
        <v>773.7</v>
      </c>
      <c r="G928">
        <v>-23.343713935443599</v>
      </c>
      <c r="H928">
        <v>-11.3007707773614</v>
      </c>
      <c r="I928">
        <v>-11.8906042116816</v>
      </c>
      <c r="J928">
        <v>-1.26190580608295</v>
      </c>
      <c r="K928">
        <v>751.618738526941</v>
      </c>
      <c r="L928">
        <v>698.52021788017396</v>
      </c>
      <c r="M928">
        <v>54.050451817740203</v>
      </c>
      <c r="N928">
        <v>0.44422658725111303</v>
      </c>
      <c r="O928">
        <v>12.782732325190601</v>
      </c>
      <c r="P928">
        <v>37.865288667141797</v>
      </c>
      <c r="Q928">
        <v>-2.5159582246462E-2</v>
      </c>
    </row>
    <row r="929" spans="1:17" x14ac:dyDescent="0.3">
      <c r="A929" t="s">
        <v>2010</v>
      </c>
      <c r="B929" t="s">
        <v>2011</v>
      </c>
      <c r="C929" t="str">
        <f>IFERROR(VLOOKUP(Table1[[#This Row],[Ticker]],[1]!Table2[[Symbol]:[Industry]],2,FALSE),"-")</f>
        <v>-</v>
      </c>
      <c r="D929" t="s">
        <v>92</v>
      </c>
      <c r="E929">
        <v>3165.9155120999999</v>
      </c>
      <c r="F929">
        <v>736.5</v>
      </c>
      <c r="G929">
        <v>-62.949183919835598</v>
      </c>
      <c r="H929">
        <v>-8.7308379907038791</v>
      </c>
      <c r="I929">
        <v>-11.706500566427801</v>
      </c>
      <c r="J929">
        <v>-8.4831258973509804</v>
      </c>
      <c r="K929">
        <v>771.986567582568</v>
      </c>
      <c r="L929">
        <v>804.24860512695705</v>
      </c>
      <c r="M929">
        <v>34.466352698376603</v>
      </c>
      <c r="N929">
        <v>1.2586306885330101</v>
      </c>
      <c r="O929">
        <v>58.7780040733197</v>
      </c>
      <c r="P929">
        <v>19.0206851971557</v>
      </c>
    </row>
    <row r="930" spans="1:17" x14ac:dyDescent="0.3">
      <c r="A930" t="s">
        <v>2012</v>
      </c>
      <c r="B930" t="s">
        <v>2013</v>
      </c>
      <c r="C930" t="str">
        <f>IFERROR(VLOOKUP(Table1[[#This Row],[Ticker]],[1]!Table2[[Symbol]:[Industry]],2,FALSE),"-")</f>
        <v>-</v>
      </c>
      <c r="D930" t="s">
        <v>521</v>
      </c>
      <c r="E930">
        <v>3157.4444199300001</v>
      </c>
      <c r="F930">
        <v>55.05</v>
      </c>
      <c r="G930">
        <v>9.1828918545094602</v>
      </c>
      <c r="H930">
        <v>6.1563177088691603</v>
      </c>
      <c r="I930">
        <v>29.217039601681801</v>
      </c>
      <c r="J930">
        <v>-6.4047705780189697</v>
      </c>
      <c r="K930">
        <v>52.531363158951102</v>
      </c>
      <c r="L930">
        <v>46.094460764452201</v>
      </c>
      <c r="M930">
        <v>43.531438633164797</v>
      </c>
      <c r="N930">
        <v>0.86232559440021195</v>
      </c>
      <c r="O930">
        <v>13.0971843778383</v>
      </c>
      <c r="P930">
        <v>65.563909774436098</v>
      </c>
      <c r="Q930">
        <v>-6.0899506815510998E-2</v>
      </c>
    </row>
    <row r="931" spans="1:17" x14ac:dyDescent="0.3">
      <c r="A931" t="s">
        <v>2014</v>
      </c>
      <c r="B931" t="s">
        <v>2015</v>
      </c>
      <c r="C931" t="str">
        <f>IFERROR(VLOOKUP(Table1[[#This Row],[Ticker]],[1]!Table2[[Symbol]:[Industry]],2,FALSE),"-")</f>
        <v>-</v>
      </c>
      <c r="D931" t="s">
        <v>257</v>
      </c>
      <c r="E931">
        <v>3156.2844690000002</v>
      </c>
      <c r="F931">
        <v>325.64999999999998</v>
      </c>
      <c r="G931">
        <v>-1.70943837166603</v>
      </c>
      <c r="H931">
        <v>-9.9791750773056105</v>
      </c>
      <c r="I931">
        <v>-22.966727605988599</v>
      </c>
      <c r="J931">
        <v>-1.55499208426141</v>
      </c>
      <c r="K931">
        <v>328.59166862570498</v>
      </c>
      <c r="L931">
        <v>303.94744242066298</v>
      </c>
      <c r="M931">
        <v>43.385801395134202</v>
      </c>
      <c r="N931">
        <v>0.34349348881057201</v>
      </c>
      <c r="O931">
        <v>23.307231690465201</v>
      </c>
      <c r="P931">
        <v>52.887323943661897</v>
      </c>
      <c r="Q931">
        <v>7.9082793574468999E-2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Row],[Ticker]],[1]!Table2[[Symbol]:[Industry]],2,FALSE),"-")</f>
        <v>-</v>
      </c>
      <c r="D932" t="s">
        <v>289</v>
      </c>
      <c r="E932">
        <v>3149.945064125</v>
      </c>
      <c r="F932">
        <v>260.95</v>
      </c>
      <c r="G932">
        <v>20.262768418584098</v>
      </c>
      <c r="H932">
        <v>65.650980047766595</v>
      </c>
      <c r="I932">
        <v>76.013119794047398</v>
      </c>
      <c r="J932">
        <v>6.03912761822947</v>
      </c>
      <c r="K932">
        <v>201.24613990431601</v>
      </c>
      <c r="L932">
        <v>153.15710955109401</v>
      </c>
      <c r="M932">
        <v>71.6354212922393</v>
      </c>
      <c r="N932">
        <v>0.95803656498210199</v>
      </c>
      <c r="O932">
        <v>5.3458516957271396</v>
      </c>
      <c r="P932">
        <v>154.78422183167299</v>
      </c>
      <c r="Q932">
        <v>0.184742062789225</v>
      </c>
    </row>
    <row r="933" spans="1:17" hidden="1" x14ac:dyDescent="0.3">
      <c r="A933" t="s">
        <v>2018</v>
      </c>
      <c r="B933" t="s">
        <v>2019</v>
      </c>
      <c r="C933" t="str">
        <f>IFERROR(VLOOKUP(Table1[[#This Row],[Ticker]],[1]!Table2[[Symbol]:[Industry]],2,FALSE),"-")</f>
        <v>-</v>
      </c>
      <c r="D933" t="s">
        <v>75</v>
      </c>
      <c r="E933">
        <v>3137.4253497599998</v>
      </c>
      <c r="F933">
        <v>243.36</v>
      </c>
      <c r="G933">
        <v>81.434895783160101</v>
      </c>
      <c r="H933">
        <v>-1.9242562472417299</v>
      </c>
      <c r="I933">
        <v>12.577550388897199</v>
      </c>
      <c r="J933">
        <v>-9.0047006652528303</v>
      </c>
      <c r="K933">
        <v>234.426040850167</v>
      </c>
      <c r="L933">
        <v>189.603155223828</v>
      </c>
      <c r="M933">
        <v>39.347395304848099</v>
      </c>
      <c r="N933">
        <v>0.93775518500708799</v>
      </c>
      <c r="O933">
        <v>15.791420118343201</v>
      </c>
      <c r="P933">
        <v>117.28571428571399</v>
      </c>
      <c r="Q933">
        <v>2.9899192418426999E-2</v>
      </c>
    </row>
    <row r="934" spans="1:17" hidden="1" x14ac:dyDescent="0.3">
      <c r="A934" t="s">
        <v>2020</v>
      </c>
      <c r="B934" t="s">
        <v>2021</v>
      </c>
      <c r="C934" t="str">
        <f>IFERROR(VLOOKUP(Table1[[#This Row],[Ticker]],[1]!Table2[[Symbol]:[Industry]],2,FALSE),"-")</f>
        <v>-</v>
      </c>
      <c r="D934" t="s">
        <v>231</v>
      </c>
      <c r="E934">
        <v>3121.3180000000002</v>
      </c>
      <c r="F934">
        <v>2000</v>
      </c>
      <c r="G934">
        <v>85.796817150687602</v>
      </c>
      <c r="H934">
        <v>-12.671303018927899</v>
      </c>
      <c r="I934">
        <v>20.042270333703399</v>
      </c>
      <c r="J934">
        <v>-3.2147701171737801</v>
      </c>
      <c r="K934">
        <v>1957.9368443155799</v>
      </c>
      <c r="L934">
        <v>1501.01698059208</v>
      </c>
      <c r="M934">
        <v>45.431204515140898</v>
      </c>
      <c r="N934">
        <v>0.55837186611801604</v>
      </c>
      <c r="O934">
        <v>26</v>
      </c>
      <c r="P934">
        <v>122.222222222222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Row],[Ticker]],[1]!Table2[[Symbol]:[Industry]],2,FALSE),"-")</f>
        <v>-</v>
      </c>
      <c r="D935" t="s">
        <v>62</v>
      </c>
      <c r="E935">
        <v>3121.071037704</v>
      </c>
      <c r="F935">
        <v>143.12</v>
      </c>
      <c r="G935">
        <v>98.820401704785198</v>
      </c>
      <c r="H935">
        <v>30.496069425718701</v>
      </c>
      <c r="I935">
        <v>15.6113380510012</v>
      </c>
      <c r="J935">
        <v>4.7882369740262396</v>
      </c>
      <c r="K935">
        <v>120.725784052726</v>
      </c>
      <c r="L935">
        <v>101.86243576782999</v>
      </c>
      <c r="M935">
        <v>62.791901017175498</v>
      </c>
      <c r="N935">
        <v>1.15234873920557</v>
      </c>
      <c r="O935">
        <v>6.6168250419228603</v>
      </c>
      <c r="P935">
        <v>135.58847736625501</v>
      </c>
      <c r="Q935">
        <v>4.8710386646662003E-2</v>
      </c>
    </row>
    <row r="936" spans="1:17" hidden="1" x14ac:dyDescent="0.3">
      <c r="A936" t="s">
        <v>2024</v>
      </c>
      <c r="B936" t="s">
        <v>2025</v>
      </c>
      <c r="C936" t="str">
        <f>IFERROR(VLOOKUP(Table1[[#This Row],[Ticker]],[1]!Table2[[Symbol]:[Industry]],2,FALSE),"-")</f>
        <v>-</v>
      </c>
      <c r="D936" t="s">
        <v>127</v>
      </c>
      <c r="E936">
        <v>3120.8933699999998</v>
      </c>
      <c r="F936">
        <v>614.70000000000005</v>
      </c>
      <c r="G936">
        <v>-45.207021337632099</v>
      </c>
      <c r="H936">
        <v>-0.77409204276964005</v>
      </c>
      <c r="I936">
        <v>-23.456362220103099</v>
      </c>
      <c r="J936">
        <v>-0.26226121380748901</v>
      </c>
      <c r="K936">
        <v>590.59056612462098</v>
      </c>
      <c r="L936">
        <v>647.71791124206698</v>
      </c>
      <c r="M936">
        <v>63.305933895924099</v>
      </c>
      <c r="N936">
        <v>1.19351879506127</v>
      </c>
      <c r="O936">
        <v>39.742964047502802</v>
      </c>
      <c r="P936">
        <v>22.694610778443099</v>
      </c>
      <c r="Q936">
        <v>2.0937566605661002E-2</v>
      </c>
    </row>
    <row r="937" spans="1:17" x14ac:dyDescent="0.3">
      <c r="A937" t="s">
        <v>2026</v>
      </c>
      <c r="B937" t="s">
        <v>2027</v>
      </c>
      <c r="C937" t="str">
        <f>IFERROR(VLOOKUP(Table1[[#This Row],[Ticker]],[1]!Table2[[Symbol]:[Industry]],2,FALSE),"-")</f>
        <v>-</v>
      </c>
      <c r="D937" t="s">
        <v>127</v>
      </c>
      <c r="E937">
        <v>3119.8848134999998</v>
      </c>
      <c r="F937">
        <v>1071.7</v>
      </c>
      <c r="G937">
        <v>-34.339171336462101</v>
      </c>
      <c r="H937">
        <v>-12.2750052828133</v>
      </c>
      <c r="I937">
        <v>-17.2513021162701</v>
      </c>
      <c r="J937">
        <v>-7.8317974968220803</v>
      </c>
      <c r="K937">
        <v>1180.7094583313401</v>
      </c>
      <c r="L937">
        <v>1137.2043146419901</v>
      </c>
      <c r="M937">
        <v>20.2534927210557</v>
      </c>
      <c r="N937">
        <v>0.74191070543304505</v>
      </c>
      <c r="O937">
        <v>26.807875338247602</v>
      </c>
      <c r="P937">
        <v>12.219895287958099</v>
      </c>
      <c r="Q937">
        <v>-3.7162357388205003E-2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Row],[Ticker]],[1]!Table2[[Symbol]:[Industry]],2,FALSE),"-")</f>
        <v>-</v>
      </c>
      <c r="D938" t="s">
        <v>127</v>
      </c>
      <c r="E938">
        <v>3109.9132922899998</v>
      </c>
      <c r="F938">
        <v>18.010000000000002</v>
      </c>
      <c r="G938">
        <v>49.480057905100097</v>
      </c>
      <c r="H938">
        <v>-4.6541009227785102</v>
      </c>
      <c r="I938">
        <v>-50.949720803267503</v>
      </c>
      <c r="J938">
        <v>-0.35753329305263198</v>
      </c>
      <c r="K938">
        <v>19.015798597375401</v>
      </c>
      <c r="L938">
        <v>17.903084741486602</v>
      </c>
      <c r="M938">
        <v>44.916741061665597</v>
      </c>
      <c r="N938">
        <v>0.71546743208480001</v>
      </c>
      <c r="O938">
        <v>88.5063853414769</v>
      </c>
      <c r="P938">
        <v>106.30011454753701</v>
      </c>
      <c r="Q938">
        <v>8.3953744273399994E-2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Row],[Ticker]],[1]!Table2[[Symbol]:[Industry]],2,FALSE),"-")</f>
        <v>-</v>
      </c>
      <c r="D939" t="s">
        <v>201</v>
      </c>
      <c r="E939">
        <v>3102.3373477499999</v>
      </c>
      <c r="F939">
        <v>2052.9</v>
      </c>
      <c r="G939">
        <v>-32.728562556486899</v>
      </c>
      <c r="H939">
        <v>0.33552739159850298</v>
      </c>
      <c r="I939">
        <v>-12.433328460481899</v>
      </c>
      <c r="J939">
        <v>-1.0146543731919999</v>
      </c>
      <c r="K939">
        <v>2025.00184498518</v>
      </c>
      <c r="L939">
        <v>2040.5439319304</v>
      </c>
      <c r="M939">
        <v>50.067782133845903</v>
      </c>
      <c r="N939">
        <v>1.1991041646087099</v>
      </c>
      <c r="O939">
        <v>19.830483705976899</v>
      </c>
      <c r="P939">
        <v>17.8371552392159</v>
      </c>
      <c r="Q939">
        <v>8.1060308385679999E-3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Row],[Ticker]],[1]!Table2[[Symbol]:[Industry]],2,FALSE),"-")</f>
        <v>-</v>
      </c>
      <c r="D940" t="s">
        <v>1465</v>
      </c>
      <c r="E940">
        <v>3099.7977810299999</v>
      </c>
      <c r="F940">
        <v>410.45</v>
      </c>
      <c r="G940">
        <v>32.130586985289497</v>
      </c>
      <c r="H940">
        <v>3.07536963440739</v>
      </c>
      <c r="I940">
        <v>13.5176802456364</v>
      </c>
      <c r="J940">
        <v>1.0323546644841199</v>
      </c>
      <c r="K940">
        <v>362.11255097885498</v>
      </c>
      <c r="L940">
        <v>322.64120355697901</v>
      </c>
      <c r="M940">
        <v>74.700318918320306</v>
      </c>
      <c r="N940">
        <v>1.5948119408832899</v>
      </c>
      <c r="O940">
        <v>1.83944451212083</v>
      </c>
      <c r="P940">
        <v>68.148299877099504</v>
      </c>
      <c r="Q940">
        <v>1.6207784479E-4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Row],[Ticker]],[1]!Table2[[Symbol]:[Industry]],2,FALSE),"-")</f>
        <v>-</v>
      </c>
      <c r="D941" t="s">
        <v>257</v>
      </c>
      <c r="E941">
        <v>3094.7</v>
      </c>
      <c r="F941">
        <v>15473.5</v>
      </c>
      <c r="G941">
        <v>-12.282217122915799</v>
      </c>
      <c r="H941">
        <v>-2.2764180193960302</v>
      </c>
      <c r="I941">
        <v>4.3224634367798096</v>
      </c>
      <c r="J941">
        <v>3.0872549483308802</v>
      </c>
      <c r="K941">
        <v>15059.6934129035</v>
      </c>
      <c r="L941">
        <v>13572.53980837</v>
      </c>
      <c r="M941">
        <v>52.327539310309298</v>
      </c>
      <c r="N941">
        <v>0.67477892748728996</v>
      </c>
      <c r="O941">
        <v>9.8655766310142994</v>
      </c>
      <c r="P941">
        <v>48.769349101047901</v>
      </c>
      <c r="Q941">
        <v>0.135894101665685</v>
      </c>
    </row>
    <row r="942" spans="1:17" hidden="1" x14ac:dyDescent="0.3">
      <c r="A942" t="s">
        <v>2036</v>
      </c>
      <c r="B942" t="s">
        <v>2037</v>
      </c>
      <c r="C942" t="str">
        <f>IFERROR(VLOOKUP(Table1[[#This Row],[Ticker]],[1]!Table2[[Symbol]:[Industry]],2,FALSE),"-")</f>
        <v>-</v>
      </c>
      <c r="D942" t="s">
        <v>292</v>
      </c>
      <c r="E942">
        <v>3092.6908604250002</v>
      </c>
      <c r="F942">
        <v>288.35000000000002</v>
      </c>
      <c r="G942">
        <v>19.0355301348525</v>
      </c>
      <c r="H942">
        <v>1.7832851109155601</v>
      </c>
      <c r="I942">
        <v>-22.984383492154802</v>
      </c>
      <c r="J942">
        <v>-0.34733589068971898</v>
      </c>
      <c r="K942">
        <v>279.75005955202403</v>
      </c>
      <c r="L942">
        <v>265.951989268006</v>
      </c>
      <c r="M942">
        <v>57.167756532197103</v>
      </c>
      <c r="N942">
        <v>1.18632122979403</v>
      </c>
      <c r="O942">
        <v>17.738859025489798</v>
      </c>
      <c r="P942">
        <v>55.780659103187404</v>
      </c>
      <c r="Q942">
        <v>1.7607610486446001E-2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Row],[Ticker]],[1]!Table2[[Symbol]:[Industry]],2,FALSE),"-")</f>
        <v>-</v>
      </c>
      <c r="D943" t="s">
        <v>46</v>
      </c>
      <c r="E943">
        <v>3089.2222350500001</v>
      </c>
      <c r="F943">
        <v>2468.9</v>
      </c>
      <c r="G943">
        <v>70.288209693796404</v>
      </c>
      <c r="H943">
        <v>11.0803315792358</v>
      </c>
      <c r="I943">
        <v>23.131743245199001</v>
      </c>
      <c r="J943">
        <v>6.5541890571777799</v>
      </c>
      <c r="K943">
        <v>2212.6928523121501</v>
      </c>
      <c r="L943">
        <v>1855.2681397875599</v>
      </c>
      <c r="M943">
        <v>65.453687867518994</v>
      </c>
      <c r="N943">
        <v>1.05825827281262</v>
      </c>
      <c r="O943">
        <v>6.93021183523026</v>
      </c>
      <c r="P943">
        <v>104.887966804979</v>
      </c>
      <c r="Q943">
        <v>0.14309296585039399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Row],[Ticker]],[1]!Table2[[Symbol]:[Industry]],2,FALSE),"-")</f>
        <v>-</v>
      </c>
      <c r="D944" t="s">
        <v>62</v>
      </c>
      <c r="E944">
        <v>3059.34471738</v>
      </c>
      <c r="F944">
        <v>59.85</v>
      </c>
      <c r="G944">
        <v>67.891112270046904</v>
      </c>
      <c r="H944">
        <v>2.2440116067635798</v>
      </c>
      <c r="I944">
        <v>-2.34662107280931</v>
      </c>
      <c r="J944">
        <v>3.3709207126191099</v>
      </c>
      <c r="K944">
        <v>54.6122604318561</v>
      </c>
      <c r="L944">
        <v>47.785086849069799</v>
      </c>
      <c r="M944">
        <v>63.664301945205203</v>
      </c>
      <c r="N944">
        <v>1.1311514731369501</v>
      </c>
      <c r="O944">
        <v>4.9624060150375904</v>
      </c>
      <c r="P944">
        <v>101.17647058823501</v>
      </c>
      <c r="Q944">
        <v>-1.1814335778651E-2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95</v>
      </c>
      <c r="E945">
        <v>3055.3179149849998</v>
      </c>
      <c r="F945">
        <v>1946.45</v>
      </c>
      <c r="G945">
        <v>605.831297881914</v>
      </c>
      <c r="H945">
        <v>15.414321703188801</v>
      </c>
      <c r="I945">
        <v>51.569805496087703</v>
      </c>
      <c r="J945">
        <v>-13.395460311686101</v>
      </c>
      <c r="K945">
        <v>1751.7316505208801</v>
      </c>
      <c r="L945">
        <v>1211.00003853763</v>
      </c>
      <c r="M945">
        <v>91.212089067363905</v>
      </c>
      <c r="N945">
        <v>1.14790001551565</v>
      </c>
      <c r="O945">
        <v>25.484857047445299</v>
      </c>
      <c r="P945">
        <v>688.03643724696303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133</v>
      </c>
      <c r="E946">
        <v>3051.7491033000001</v>
      </c>
      <c r="F946">
        <v>595.95000000000005</v>
      </c>
      <c r="G946">
        <v>46.171516922345297</v>
      </c>
      <c r="H946">
        <v>1.08758786002272</v>
      </c>
      <c r="I946">
        <v>33.902818084628002</v>
      </c>
      <c r="J946">
        <v>-5.0013734110670498</v>
      </c>
      <c r="K946">
        <v>553.92422489749094</v>
      </c>
      <c r="L946">
        <v>467.733507058307</v>
      </c>
      <c r="M946">
        <v>46.084204638615297</v>
      </c>
      <c r="N946">
        <v>1.1664423314422701</v>
      </c>
      <c r="O946">
        <v>8.6332746035740993</v>
      </c>
      <c r="P946">
        <v>76.787303470780103</v>
      </c>
      <c r="Q946">
        <v>0.16848040444338999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62</v>
      </c>
      <c r="E947">
        <v>3049.8482524249998</v>
      </c>
      <c r="F947">
        <v>330.85</v>
      </c>
      <c r="G947">
        <v>-21.644558849052999</v>
      </c>
      <c r="H947">
        <v>-1.8268049227148599</v>
      </c>
      <c r="I947">
        <v>-25.682738868332699</v>
      </c>
      <c r="J947">
        <v>1.1044855097956101</v>
      </c>
      <c r="K947">
        <v>329.16374154495099</v>
      </c>
      <c r="L947">
        <v>338.76792262083097</v>
      </c>
      <c r="M947">
        <v>53.691250249619898</v>
      </c>
      <c r="N947">
        <v>0.87238106254097803</v>
      </c>
      <c r="O947">
        <v>25.434486927610699</v>
      </c>
      <c r="P947">
        <v>15.4396371249127</v>
      </c>
      <c r="Q947">
        <v>-9.9681592302342997E-2</v>
      </c>
    </row>
    <row r="948" spans="1:17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490</v>
      </c>
      <c r="E948">
        <v>3045.5961940000002</v>
      </c>
      <c r="F948">
        <v>419</v>
      </c>
      <c r="G948">
        <v>-9.0464048579333092</v>
      </c>
      <c r="H948">
        <v>16.3399022201972</v>
      </c>
      <c r="I948">
        <v>2.8069117779035699</v>
      </c>
      <c r="J948">
        <v>0.47174739413044903</v>
      </c>
      <c r="K948">
        <v>374.916902239151</v>
      </c>
      <c r="L948">
        <v>354.28962911883502</v>
      </c>
      <c r="M948">
        <v>65.573616546062198</v>
      </c>
      <c r="N948">
        <v>1.9943086406534001</v>
      </c>
      <c r="O948">
        <v>10.5011933174224</v>
      </c>
      <c r="P948">
        <v>42.009828842569</v>
      </c>
      <c r="Q948">
        <v>-3.0277944233359E-2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223</v>
      </c>
      <c r="E949">
        <v>3038.8303282699999</v>
      </c>
      <c r="F949">
        <v>62.15</v>
      </c>
      <c r="G949">
        <v>112.295427467045</v>
      </c>
      <c r="H949">
        <v>30.417475062485899</v>
      </c>
      <c r="I949">
        <v>-5.5430420300633401</v>
      </c>
      <c r="J949">
        <v>0.73992407224643197</v>
      </c>
      <c r="K949">
        <v>48.507536989678897</v>
      </c>
      <c r="L949">
        <v>41.454805734461402</v>
      </c>
      <c r="M949">
        <v>74.046710719764704</v>
      </c>
      <c r="N949">
        <v>2.7643867850038601</v>
      </c>
      <c r="O949">
        <v>10.828640386162499</v>
      </c>
      <c r="P949">
        <v>152.64227642276401</v>
      </c>
      <c r="Q949">
        <v>6.8828515549809996E-2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384</v>
      </c>
      <c r="E950">
        <v>3014.4494100000002</v>
      </c>
      <c r="F950">
        <v>1759.8</v>
      </c>
      <c r="G950">
        <v>311.95058956777399</v>
      </c>
      <c r="H950">
        <v>-10.075718650538301</v>
      </c>
      <c r="I950">
        <v>152.05377846975099</v>
      </c>
      <c r="J950">
        <v>-9.4127823831345196</v>
      </c>
      <c r="K950">
        <v>1586.1105782623599</v>
      </c>
      <c r="L950">
        <v>1026.5772917016</v>
      </c>
      <c r="M950">
        <v>50.214701508289103</v>
      </c>
      <c r="N950">
        <v>0.88476306011238404</v>
      </c>
      <c r="O950">
        <v>23.832253665189199</v>
      </c>
      <c r="P950">
        <v>382.13698630136901</v>
      </c>
      <c r="Q950">
        <v>0.268333035771807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98</v>
      </c>
      <c r="E951">
        <v>3013.4102400000002</v>
      </c>
      <c r="F951">
        <v>800</v>
      </c>
      <c r="G951">
        <v>78.3063059260204</v>
      </c>
      <c r="H951">
        <v>-14.0134082820858</v>
      </c>
      <c r="I951">
        <v>11.0911946467854</v>
      </c>
      <c r="J951">
        <v>-1.9361142325298899</v>
      </c>
      <c r="K951">
        <v>842.68679907591002</v>
      </c>
      <c r="L951">
        <v>754.89149717954399</v>
      </c>
      <c r="M951">
        <v>37.142941601381096</v>
      </c>
      <c r="N951">
        <v>0.33384814352451703</v>
      </c>
      <c r="O951">
        <v>27</v>
      </c>
      <c r="P951">
        <v>114.96708316538999</v>
      </c>
      <c r="Q951">
        <v>4.4046685374210998E-2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21</v>
      </c>
      <c r="E952">
        <v>3003.2444460000002</v>
      </c>
      <c r="F952">
        <v>296.89999999999998</v>
      </c>
      <c r="G952">
        <v>-32.0833815925387</v>
      </c>
      <c r="H952">
        <v>2.1949250512474401</v>
      </c>
      <c r="I952">
        <v>-19.046874540795599</v>
      </c>
      <c r="J952">
        <v>-1.6447356740050101</v>
      </c>
      <c r="K952">
        <v>285.14817668146702</v>
      </c>
      <c r="L952">
        <v>282.70917971178301</v>
      </c>
      <c r="M952">
        <v>55.552575791767097</v>
      </c>
      <c r="N952">
        <v>0.69160475091413298</v>
      </c>
      <c r="O952">
        <v>35.466487032670898</v>
      </c>
      <c r="P952">
        <v>41.414622529173599</v>
      </c>
      <c r="Q952">
        <v>0.14556812716253001</v>
      </c>
    </row>
    <row r="953" spans="1:17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204</v>
      </c>
      <c r="E953">
        <v>2990.6375371250001</v>
      </c>
      <c r="F953">
        <v>190.75</v>
      </c>
      <c r="G953">
        <v>-7.9326946133037302</v>
      </c>
      <c r="H953">
        <v>9.9723179983507197</v>
      </c>
      <c r="I953">
        <v>-19.728950526712101</v>
      </c>
      <c r="J953">
        <v>20.927996755744299</v>
      </c>
      <c r="K953">
        <v>177.52453294349101</v>
      </c>
      <c r="L953">
        <v>183.51684181961801</v>
      </c>
      <c r="M953">
        <v>67.850092772291404</v>
      </c>
      <c r="N953">
        <v>1.84549724630709</v>
      </c>
      <c r="O953">
        <v>48.361730013106097</v>
      </c>
      <c r="P953">
        <v>43.421052631578902</v>
      </c>
      <c r="Q953">
        <v>-1.7710565582117001E-2</v>
      </c>
    </row>
    <row r="954" spans="1:17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257</v>
      </c>
      <c r="E954">
        <v>2990.0280240000002</v>
      </c>
      <c r="F954">
        <v>438</v>
      </c>
      <c r="G954">
        <v>-58.428287132322602</v>
      </c>
      <c r="H954">
        <v>-13.683143374649999</v>
      </c>
      <c r="I954">
        <v>-33.478432287861303</v>
      </c>
      <c r="J954">
        <v>-1.10710126540286</v>
      </c>
      <c r="K954">
        <v>452.98301510610798</v>
      </c>
      <c r="L954">
        <v>490.28626599555002</v>
      </c>
      <c r="M954">
        <v>40.1436600847995</v>
      </c>
      <c r="N954">
        <v>0.86813995017745105</v>
      </c>
      <c r="O954">
        <v>49.075342465753401</v>
      </c>
      <c r="P954">
        <v>9.4999999999999893</v>
      </c>
      <c r="Q954">
        <v>-7.1262951247105993E-2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170</v>
      </c>
      <c r="E955">
        <v>2988.6953639499998</v>
      </c>
      <c r="F955">
        <v>456.1</v>
      </c>
      <c r="G955">
        <v>-1.33869472152809E-2</v>
      </c>
      <c r="H955">
        <v>-6.65933592359199</v>
      </c>
      <c r="I955">
        <v>28.472941391140601</v>
      </c>
      <c r="J955">
        <v>9.0957808715962791</v>
      </c>
      <c r="K955">
        <v>408.85827786885397</v>
      </c>
      <c r="L955">
        <v>351.27254157307902</v>
      </c>
      <c r="M955">
        <v>61.068712096541098</v>
      </c>
      <c r="N955">
        <v>0.71820264555079305</v>
      </c>
      <c r="O955">
        <v>6.1170795878096902</v>
      </c>
      <c r="P955">
        <v>84.655870445344107</v>
      </c>
      <c r="Q955">
        <v>0.12986459365492001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533</v>
      </c>
      <c r="E956">
        <v>2979.1188895649998</v>
      </c>
      <c r="F956">
        <v>858.65</v>
      </c>
      <c r="G956">
        <v>60.387836583481601</v>
      </c>
      <c r="H956">
        <v>20.755125510259099</v>
      </c>
      <c r="I956">
        <v>56.5103850856419</v>
      </c>
      <c r="J956">
        <v>-3.6007680442107399</v>
      </c>
      <c r="K956">
        <v>757.07094582658704</v>
      </c>
      <c r="L956">
        <v>588.12976822708094</v>
      </c>
      <c r="M956">
        <v>53.372263765328803</v>
      </c>
      <c r="N956">
        <v>0.85032961475607904</v>
      </c>
      <c r="O956">
        <v>9.2412508006754805</v>
      </c>
      <c r="P956">
        <v>126.34770001318</v>
      </c>
      <c r="Q956">
        <v>0.167732288501733</v>
      </c>
    </row>
    <row r="957" spans="1:17" hidden="1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127</v>
      </c>
      <c r="E957">
        <v>2973.475079925</v>
      </c>
      <c r="F957">
        <v>908.25</v>
      </c>
      <c r="G957">
        <v>51.3626625655087</v>
      </c>
      <c r="H957">
        <v>-3.7557506244282202</v>
      </c>
      <c r="I957">
        <v>-30.264831811871399</v>
      </c>
      <c r="J957">
        <v>-2.56994600025841</v>
      </c>
      <c r="K957">
        <v>915.49519485246697</v>
      </c>
      <c r="L957">
        <v>864.30936399055599</v>
      </c>
      <c r="M957">
        <v>41.660744778719099</v>
      </c>
      <c r="N957">
        <v>1.17767062832451</v>
      </c>
      <c r="O957">
        <v>28.681530415634398</v>
      </c>
      <c r="P957">
        <v>91.210526315789394</v>
      </c>
      <c r="Q957">
        <v>0.108215586889528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548</v>
      </c>
      <c r="E958">
        <v>2970.501742375</v>
      </c>
      <c r="F958">
        <v>4651.25</v>
      </c>
      <c r="G958">
        <v>11.4443749425173</v>
      </c>
      <c r="H958">
        <v>11.0229670599389</v>
      </c>
      <c r="I958">
        <v>9.8011175895536002</v>
      </c>
      <c r="J958">
        <v>5.3423739846732801</v>
      </c>
      <c r="K958">
        <v>4156.8416588267701</v>
      </c>
      <c r="L958">
        <v>3637.6363776152798</v>
      </c>
      <c r="M958">
        <v>58.584551396542103</v>
      </c>
      <c r="N958">
        <v>1.7784987766995599</v>
      </c>
      <c r="O958">
        <v>9.0491803278688501</v>
      </c>
      <c r="P958">
        <v>63.0844480286109</v>
      </c>
      <c r="Q958">
        <v>0.11120176626697501</v>
      </c>
    </row>
    <row r="959" spans="1:17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1812</v>
      </c>
      <c r="E959">
        <v>2969.9461764020002</v>
      </c>
      <c r="F959">
        <v>16.13</v>
      </c>
      <c r="G959">
        <v>-36.882309837433098</v>
      </c>
      <c r="H959">
        <v>0.22517473114502801</v>
      </c>
      <c r="I959">
        <v>-35.221521583132798</v>
      </c>
      <c r="J959">
        <v>0.37364201927763402</v>
      </c>
      <c r="K959">
        <v>15.905272939274001</v>
      </c>
      <c r="L959">
        <v>17.339262023255198</v>
      </c>
      <c r="M959">
        <v>66.960722481888098</v>
      </c>
      <c r="N959">
        <v>0.99263792205795698</v>
      </c>
      <c r="O959">
        <v>61.500309981401102</v>
      </c>
      <c r="P959">
        <v>25.525291828793701</v>
      </c>
      <c r="Q959">
        <v>1.9470560194526001E-2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786</v>
      </c>
      <c r="E960">
        <v>2950.6626000000001</v>
      </c>
      <c r="F960">
        <v>34.619999999999997</v>
      </c>
      <c r="G960">
        <v>145.748111147001</v>
      </c>
      <c r="H960">
        <v>-8.6936250842539007</v>
      </c>
      <c r="I960">
        <v>-18.6347222986319</v>
      </c>
      <c r="J960">
        <v>-8.3841092757947209</v>
      </c>
      <c r="K960">
        <v>36.558807583036398</v>
      </c>
      <c r="L960">
        <v>31.810998933667801</v>
      </c>
      <c r="M960">
        <v>41.512809196393803</v>
      </c>
      <c r="N960">
        <v>0.85924185248233897</v>
      </c>
      <c r="O960">
        <v>30.7047949162333</v>
      </c>
      <c r="P960">
        <v>182.26661231145499</v>
      </c>
      <c r="Q960">
        <v>0.122478961395797</v>
      </c>
    </row>
    <row r="961" spans="1:17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560</v>
      </c>
      <c r="E961">
        <v>2948.8178440799902</v>
      </c>
      <c r="F961">
        <v>986.4</v>
      </c>
      <c r="G961">
        <v>9.4154309710295205</v>
      </c>
      <c r="H961">
        <v>-12.1017611379279</v>
      </c>
      <c r="I961">
        <v>-29.224130575899899</v>
      </c>
      <c r="J961">
        <v>-5.6738797057184103</v>
      </c>
      <c r="K961">
        <v>1055.89024691485</v>
      </c>
      <c r="L961">
        <v>1014.14438545621</v>
      </c>
      <c r="M961">
        <v>27.176706132777898</v>
      </c>
      <c r="N961">
        <v>1.4365287596659899</v>
      </c>
      <c r="O961">
        <v>28.137672343876702</v>
      </c>
      <c r="P961">
        <v>40.974703444333201</v>
      </c>
      <c r="Q961">
        <v>7.9141585203170006E-3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413</v>
      </c>
      <c r="E962">
        <v>2942.8616464799902</v>
      </c>
      <c r="F962">
        <v>454.6</v>
      </c>
      <c r="G962">
        <v>198.435792824148</v>
      </c>
      <c r="H962">
        <v>9.1959779995025599</v>
      </c>
      <c r="I962">
        <v>-9.9055218396398903</v>
      </c>
      <c r="J962">
        <v>6.9214254933436206E-2</v>
      </c>
      <c r="K962">
        <v>432.02783733721702</v>
      </c>
      <c r="L962">
        <v>352.80313056143802</v>
      </c>
      <c r="M962">
        <v>45.563827989672298</v>
      </c>
      <c r="N962">
        <v>1.00443178484435</v>
      </c>
      <c r="O962">
        <v>13.000439947206299</v>
      </c>
      <c r="P962">
        <v>238.36992928916999</v>
      </c>
      <c r="Q962">
        <v>0.116509623934234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257</v>
      </c>
      <c r="E963">
        <v>2934.7165684500001</v>
      </c>
      <c r="F963">
        <v>20180.900000000001</v>
      </c>
      <c r="G963">
        <v>43.014118038676799</v>
      </c>
      <c r="H963">
        <v>24.796799054437201</v>
      </c>
      <c r="I963">
        <v>19.966913952494298</v>
      </c>
      <c r="J963">
        <v>7.5577194310836804</v>
      </c>
      <c r="K963">
        <v>17060.349364534301</v>
      </c>
      <c r="L963">
        <v>14826.3017166268</v>
      </c>
      <c r="M963">
        <v>80.857279634144703</v>
      </c>
      <c r="N963">
        <v>1.2245644854340501</v>
      </c>
      <c r="O963">
        <v>3.5632702208523801</v>
      </c>
      <c r="P963">
        <v>71.416801155185595</v>
      </c>
      <c r="Q963">
        <v>0.15156636426124701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62</v>
      </c>
      <c r="E964">
        <v>2931.0112134000001</v>
      </c>
      <c r="F964">
        <v>1179</v>
      </c>
      <c r="G964">
        <v>133.489951826805</v>
      </c>
      <c r="H964">
        <v>5.3754265118122104</v>
      </c>
      <c r="I964">
        <v>61.623074181192798</v>
      </c>
      <c r="J964">
        <v>3.2678171539780898</v>
      </c>
      <c r="K964">
        <v>1095.17189158511</v>
      </c>
      <c r="L964">
        <v>880.31157833181396</v>
      </c>
      <c r="M964">
        <v>65.855981081399804</v>
      </c>
      <c r="N964">
        <v>0.61423284299911696</v>
      </c>
      <c r="O964">
        <v>4.0542832909244897</v>
      </c>
      <c r="P964">
        <v>163.955223880597</v>
      </c>
      <c r="Q964">
        <v>0.22479486362339399</v>
      </c>
    </row>
    <row r="965" spans="1:17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133</v>
      </c>
      <c r="E965">
        <v>2930.3499889949999</v>
      </c>
      <c r="F965">
        <v>385.55</v>
      </c>
      <c r="G965">
        <v>-38.2532475210377</v>
      </c>
      <c r="H965">
        <v>-14.627974879897801</v>
      </c>
      <c r="I965">
        <v>-40.465173433679396</v>
      </c>
      <c r="J965">
        <v>-10.097116626385899</v>
      </c>
      <c r="K965">
        <v>434.87084082607799</v>
      </c>
      <c r="L965">
        <v>457.20150777746397</v>
      </c>
      <c r="M965">
        <v>27.164054233502998</v>
      </c>
      <c r="N965">
        <v>1.1563770211443201</v>
      </c>
      <c r="O965">
        <v>51.731292958111702</v>
      </c>
      <c r="P965">
        <v>5.1261077027948199</v>
      </c>
      <c r="Q965">
        <v>3.3709718226200003E-2</v>
      </c>
    </row>
    <row r="966" spans="1:17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431</v>
      </c>
      <c r="E966">
        <v>2922.3922142279998</v>
      </c>
      <c r="F966">
        <v>87.96</v>
      </c>
      <c r="G966">
        <v>-14.262215657094201</v>
      </c>
      <c r="H966">
        <v>4.4527862064556496</v>
      </c>
      <c r="I966">
        <v>-11.727888633083399</v>
      </c>
      <c r="J966">
        <v>7.52193099266165</v>
      </c>
      <c r="K966">
        <v>84.352473284480993</v>
      </c>
      <c r="L966">
        <v>85.915871883775296</v>
      </c>
      <c r="M966">
        <v>58.018173006636999</v>
      </c>
      <c r="N966">
        <v>2.35675011293959</v>
      </c>
      <c r="O966">
        <v>36.425648021828103</v>
      </c>
      <c r="P966">
        <v>40.623501199040703</v>
      </c>
      <c r="Q966">
        <v>1.9044993379777001E-2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257</v>
      </c>
      <c r="E967">
        <v>2918.3920363000002</v>
      </c>
      <c r="F967">
        <v>474.5</v>
      </c>
      <c r="G967">
        <v>854.23691217625696</v>
      </c>
      <c r="H967">
        <v>44.307346434895202</v>
      </c>
      <c r="I967">
        <v>120.916008415249</v>
      </c>
      <c r="J967">
        <v>18.188597659328298</v>
      </c>
      <c r="K967">
        <v>336.67857607420001</v>
      </c>
      <c r="L967">
        <v>233.90689797067699</v>
      </c>
      <c r="M967">
        <v>94.113368926556305</v>
      </c>
      <c r="N967">
        <v>1.8738737887011701</v>
      </c>
      <c r="O967">
        <v>2.0021074815595301</v>
      </c>
      <c r="P967">
        <v>888.54166666666595</v>
      </c>
      <c r="Q967">
        <v>0.24829422685399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95</v>
      </c>
      <c r="E968">
        <v>2889.6755760000001</v>
      </c>
      <c r="F968">
        <v>1278</v>
      </c>
      <c r="G968">
        <v>360.67115357160401</v>
      </c>
      <c r="H968">
        <v>-10.0295108758569</v>
      </c>
      <c r="I968">
        <v>62.3645445581692</v>
      </c>
      <c r="J968">
        <v>-2.8626843919537199</v>
      </c>
      <c r="K968">
        <v>1273.86031428825</v>
      </c>
      <c r="L968">
        <v>966.07428808097097</v>
      </c>
      <c r="M968">
        <v>31.278816533945101</v>
      </c>
      <c r="N968">
        <v>1.0903715490871599</v>
      </c>
      <c r="O968">
        <v>13.775430359937401</v>
      </c>
      <c r="P968">
        <v>401.17647058823502</v>
      </c>
      <c r="Q968">
        <v>0.159660938908499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521</v>
      </c>
      <c r="E969">
        <v>2889.409639</v>
      </c>
      <c r="F969">
        <v>576.20000000000005</v>
      </c>
      <c r="G969">
        <v>88.337219754637999</v>
      </c>
      <c r="H969">
        <v>17.163860589839398</v>
      </c>
      <c r="I969">
        <v>65.610972741141197</v>
      </c>
      <c r="J969">
        <v>5.7856088042118099</v>
      </c>
      <c r="K969">
        <v>488.78920907448401</v>
      </c>
      <c r="L969">
        <v>390.78070163727398</v>
      </c>
      <c r="M969">
        <v>76.788577530400801</v>
      </c>
      <c r="N969">
        <v>1.50844422544374</v>
      </c>
      <c r="O969">
        <v>2.3169038528288501</v>
      </c>
      <c r="P969">
        <v>121.615384615384</v>
      </c>
    </row>
    <row r="970" spans="1:17" hidden="1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465</v>
      </c>
      <c r="E970">
        <v>2880.8953154000001</v>
      </c>
      <c r="F970">
        <v>507.95</v>
      </c>
      <c r="G970">
        <v>-5.70169009429266</v>
      </c>
      <c r="H970">
        <v>-9.5932623682853801</v>
      </c>
      <c r="I970">
        <v>-4.9551541526307297</v>
      </c>
      <c r="J970">
        <v>-6.65527234160826</v>
      </c>
      <c r="K970">
        <v>536.07694611975705</v>
      </c>
      <c r="L970">
        <v>506.57279309513598</v>
      </c>
      <c r="M970">
        <v>36.475666410437803</v>
      </c>
      <c r="N970">
        <v>0.97823934739559804</v>
      </c>
      <c r="O970">
        <v>29.924205138301001</v>
      </c>
      <c r="P970">
        <v>31.849448410123198</v>
      </c>
      <c r="Q970">
        <v>1.4566740675278E-2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384</v>
      </c>
      <c r="E971">
        <v>2856.5562268799999</v>
      </c>
      <c r="F971">
        <v>1238.4000000000001</v>
      </c>
      <c r="G971">
        <v>-39.685037586354902</v>
      </c>
      <c r="H971">
        <v>-1.6805758671028499</v>
      </c>
      <c r="I971">
        <v>-28.108987212533901</v>
      </c>
      <c r="J971">
        <v>1.94054558178178</v>
      </c>
      <c r="K971">
        <v>1188.6665004709801</v>
      </c>
      <c r="L971">
        <v>1216.9183746057399</v>
      </c>
      <c r="M971">
        <v>78.766651903190706</v>
      </c>
      <c r="N971">
        <v>1.1370293486268099</v>
      </c>
      <c r="O971">
        <v>16.279069767441801</v>
      </c>
      <c r="P971">
        <v>13.510540788267599</v>
      </c>
      <c r="Q971">
        <v>-4.0426755633737002E-2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626</v>
      </c>
      <c r="E972">
        <v>2850.1063469999999</v>
      </c>
      <c r="F972">
        <v>648.45000000000005</v>
      </c>
      <c r="G972">
        <v>-3.9537896101401802</v>
      </c>
      <c r="H972">
        <v>-1.6456461537603699</v>
      </c>
      <c r="I972">
        <v>1.01146516847614</v>
      </c>
      <c r="J972">
        <v>6.1885976593283196</v>
      </c>
      <c r="K972">
        <v>606.47760747926304</v>
      </c>
      <c r="L972">
        <v>553.72960294109498</v>
      </c>
      <c r="M972">
        <v>68.335941193173895</v>
      </c>
      <c r="N972">
        <v>0.63940534681725503</v>
      </c>
      <c r="O972">
        <v>7.3097386074485202</v>
      </c>
      <c r="P972">
        <v>42.516483516483497</v>
      </c>
      <c r="Q972">
        <v>-3.0249473571700001E-4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303</v>
      </c>
      <c r="E973">
        <v>2848.9240852349999</v>
      </c>
      <c r="F973">
        <v>935.05</v>
      </c>
      <c r="G973">
        <v>61.642177976533503</v>
      </c>
      <c r="H973">
        <v>-1.2609393140692</v>
      </c>
      <c r="I973">
        <v>24.163685101892</v>
      </c>
      <c r="J973">
        <v>-0.12570305960107001</v>
      </c>
      <c r="K973">
        <v>876.64652245476498</v>
      </c>
      <c r="L973">
        <v>717.82602801570999</v>
      </c>
      <c r="M973">
        <v>58.947104231426998</v>
      </c>
      <c r="N973">
        <v>0.45909924380823403</v>
      </c>
      <c r="O973">
        <v>6.13870915993797</v>
      </c>
      <c r="P973">
        <v>125.966650555824</v>
      </c>
      <c r="Q973">
        <v>0.100444348931125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372</v>
      </c>
      <c r="E974">
        <v>2838.7865433749998</v>
      </c>
      <c r="F974">
        <v>1902.35</v>
      </c>
      <c r="G974">
        <v>-56.633577301312499</v>
      </c>
      <c r="H974">
        <v>-5.4612324459455603</v>
      </c>
      <c r="I974">
        <v>-25.353157268251199</v>
      </c>
      <c r="J974">
        <v>-3.7857613150306402</v>
      </c>
      <c r="K974">
        <v>1932.11204553891</v>
      </c>
      <c r="L974">
        <v>2007.2258730906301</v>
      </c>
      <c r="M974">
        <v>39.409320922169897</v>
      </c>
      <c r="N974">
        <v>2.1634632368324702</v>
      </c>
      <c r="O974">
        <v>46.608142560517202</v>
      </c>
      <c r="P974">
        <v>12.565088757396399</v>
      </c>
      <c r="Q974">
        <v>-0.114610847715192</v>
      </c>
    </row>
    <row r="975" spans="1:17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118</v>
      </c>
      <c r="E975">
        <v>2837.1489551999998</v>
      </c>
      <c r="F975">
        <v>18.399999999999999</v>
      </c>
      <c r="G975">
        <v>-66.5139015018583</v>
      </c>
      <c r="H975">
        <v>-19.036054474113101</v>
      </c>
      <c r="I975">
        <v>-47.499510332338801</v>
      </c>
      <c r="J975">
        <v>-5.1011953456680903</v>
      </c>
      <c r="K975">
        <v>20.954030314609302</v>
      </c>
      <c r="L975">
        <v>24.566155821352702</v>
      </c>
      <c r="M975">
        <v>40.211084386771503</v>
      </c>
      <c r="N975">
        <v>1.0928955208648901</v>
      </c>
      <c r="O975">
        <v>145.38043478260801</v>
      </c>
      <c r="P975">
        <v>10.1796407185628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127</v>
      </c>
      <c r="E976">
        <v>2830.0259839999999</v>
      </c>
      <c r="F976">
        <v>586.15</v>
      </c>
      <c r="G976">
        <v>-17.0438809342808</v>
      </c>
      <c r="H976">
        <v>-8.0453132346956693</v>
      </c>
      <c r="I976">
        <v>12.201258606601099</v>
      </c>
      <c r="J976">
        <v>-8.35114744643964</v>
      </c>
      <c r="K976">
        <v>609.43744754397699</v>
      </c>
      <c r="L976">
        <v>532.09337141293395</v>
      </c>
      <c r="M976">
        <v>24.400207435080901</v>
      </c>
      <c r="N976">
        <v>0.42175755076188998</v>
      </c>
      <c r="O976">
        <v>24.507378657340201</v>
      </c>
      <c r="P976">
        <v>42.096969696969701</v>
      </c>
      <c r="Q976">
        <v>2.9367485888193001E-2</v>
      </c>
    </row>
    <row r="977" spans="1:17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46</v>
      </c>
      <c r="E977">
        <v>2828.2435788950002</v>
      </c>
      <c r="F977">
        <v>713.45</v>
      </c>
      <c r="G977">
        <v>-40.889406231758699</v>
      </c>
      <c r="H977">
        <v>-3.3434238948883799</v>
      </c>
      <c r="I977">
        <v>-21.3652592792699</v>
      </c>
      <c r="J977">
        <v>-0.92251345178278599</v>
      </c>
      <c r="K977">
        <v>678.66595989508505</v>
      </c>
      <c r="L977">
        <v>697.52261932802298</v>
      </c>
      <c r="M977">
        <v>70.378361783993199</v>
      </c>
      <c r="N977">
        <v>0.876039267318656</v>
      </c>
      <c r="O977">
        <v>18.5787371224332</v>
      </c>
      <c r="P977">
        <v>18.9281546924487</v>
      </c>
      <c r="Q977">
        <v>2.4802296289166002E-2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626</v>
      </c>
      <c r="E978">
        <v>2818.9269027</v>
      </c>
      <c r="F978">
        <v>33.21</v>
      </c>
      <c r="G978">
        <v>13.858151364654599</v>
      </c>
      <c r="H978">
        <v>36.897702829025199</v>
      </c>
      <c r="I978">
        <v>25.330036061375001</v>
      </c>
      <c r="J978">
        <v>18.988904878990301</v>
      </c>
      <c r="M978">
        <v>100</v>
      </c>
      <c r="O978">
        <v>0</v>
      </c>
      <c r="P978">
        <v>47.599999999999902</v>
      </c>
    </row>
    <row r="979" spans="1:17" hidden="1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396</v>
      </c>
      <c r="E979">
        <v>2804.4040268399999</v>
      </c>
      <c r="F979">
        <v>847.6</v>
      </c>
      <c r="G979">
        <v>30.147294480180001</v>
      </c>
      <c r="H979">
        <v>7.4387527476152497</v>
      </c>
      <c r="I979">
        <v>-3.1399150844460602</v>
      </c>
      <c r="J979">
        <v>10.452478705818001</v>
      </c>
      <c r="K979">
        <v>722.75416226338598</v>
      </c>
      <c r="L979">
        <v>677.10372213408903</v>
      </c>
      <c r="M979">
        <v>81.997686211148405</v>
      </c>
      <c r="N979">
        <v>1.8973179294297899</v>
      </c>
      <c r="O979">
        <v>1.4098631429919599</v>
      </c>
      <c r="P979">
        <v>65.643931991401203</v>
      </c>
      <c r="Q979">
        <v>2.9835200395419998E-3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62</v>
      </c>
      <c r="E980">
        <v>2803.5165453650002</v>
      </c>
      <c r="F980">
        <v>1135.45</v>
      </c>
      <c r="G980">
        <v>29.268232760130601</v>
      </c>
      <c r="H980">
        <v>2.14420041356628</v>
      </c>
      <c r="I980">
        <v>2.70381036347211</v>
      </c>
      <c r="J980">
        <v>1.0946260281226401</v>
      </c>
      <c r="K980">
        <v>1114.64640300629</v>
      </c>
      <c r="L980">
        <v>974.01985111423403</v>
      </c>
      <c r="M980">
        <v>42.264064465146802</v>
      </c>
      <c r="N980">
        <v>1.0917112316359101</v>
      </c>
      <c r="O980">
        <v>9.2078030736712098</v>
      </c>
      <c r="P980">
        <v>89.2574381198433</v>
      </c>
      <c r="Q980">
        <v>-1.6962841439824999E-2</v>
      </c>
    </row>
    <row r="981" spans="1:17" hidden="1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396</v>
      </c>
      <c r="E981">
        <v>2800.5204781980001</v>
      </c>
      <c r="F981">
        <v>189.81</v>
      </c>
      <c r="G981">
        <v>34.797391460498403</v>
      </c>
      <c r="H981">
        <v>9.3763048732059104</v>
      </c>
      <c r="I981">
        <v>38.172666308408097</v>
      </c>
      <c r="J981">
        <v>9.5873466053447505</v>
      </c>
      <c r="K981">
        <v>164.86679554240999</v>
      </c>
      <c r="L981">
        <v>137.81484274593601</v>
      </c>
      <c r="M981">
        <v>81.326636944665495</v>
      </c>
      <c r="N981">
        <v>0.58382255253001603</v>
      </c>
      <c r="O981">
        <v>10.110110110110099</v>
      </c>
      <c r="P981">
        <v>99.8</v>
      </c>
      <c r="Q981">
        <v>0.117970973272827</v>
      </c>
    </row>
    <row r="982" spans="1:17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270</v>
      </c>
      <c r="E982">
        <v>2798.2770165000002</v>
      </c>
      <c r="F982">
        <v>969.3</v>
      </c>
      <c r="G982">
        <v>-26.815199019870001</v>
      </c>
      <c r="H982">
        <v>22.184342826142</v>
      </c>
      <c r="I982">
        <v>4.8552603415016797</v>
      </c>
      <c r="J982">
        <v>5.4367204692732498</v>
      </c>
      <c r="K982">
        <v>833.63942218723605</v>
      </c>
      <c r="L982">
        <v>827.22780315524801</v>
      </c>
      <c r="M982">
        <v>75.892076663770197</v>
      </c>
      <c r="N982">
        <v>1.90771802251489</v>
      </c>
      <c r="O982">
        <v>12.452285154235</v>
      </c>
      <c r="P982">
        <v>46.574928171782801</v>
      </c>
      <c r="Q982">
        <v>1.9250124217484E-2</v>
      </c>
    </row>
    <row r="983" spans="1:17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396</v>
      </c>
      <c r="E983">
        <v>2797.18143616</v>
      </c>
      <c r="F983">
        <v>1985.6</v>
      </c>
      <c r="G983">
        <v>-26.117163046457598</v>
      </c>
      <c r="H983">
        <v>0.107488740547645</v>
      </c>
      <c r="I983">
        <v>-15.2081564551002</v>
      </c>
      <c r="J983">
        <v>1.3148910092997299</v>
      </c>
      <c r="K983">
        <v>1891.5181320955701</v>
      </c>
      <c r="L983">
        <v>1863.2178657071399</v>
      </c>
      <c r="M983">
        <v>65.323317779579497</v>
      </c>
      <c r="N983">
        <v>1.40251323914771</v>
      </c>
      <c r="O983">
        <v>16.584407735696999</v>
      </c>
      <c r="P983">
        <v>29.6930111038536</v>
      </c>
      <c r="Q983">
        <v>-9.2098113300460999E-2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62</v>
      </c>
      <c r="E984">
        <v>2785.2624918000001</v>
      </c>
      <c r="F984">
        <v>657</v>
      </c>
      <c r="G984">
        <v>51.2321679435466</v>
      </c>
      <c r="H984">
        <v>6.9582229235878703</v>
      </c>
      <c r="I984">
        <v>66.631812552065497</v>
      </c>
      <c r="J984">
        <v>-1.88158343584067</v>
      </c>
      <c r="K984">
        <v>537.80887168137497</v>
      </c>
      <c r="L984">
        <v>440.60336812742099</v>
      </c>
      <c r="M984">
        <v>74.884847670788403</v>
      </c>
      <c r="N984">
        <v>0.40247735240646298</v>
      </c>
      <c r="O984">
        <v>0</v>
      </c>
      <c r="P984">
        <v>149.289741004175</v>
      </c>
      <c r="Q984">
        <v>-7.6985785276799001E-2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1465</v>
      </c>
      <c r="E985">
        <v>2784.6553624749999</v>
      </c>
      <c r="F985">
        <v>3067.25</v>
      </c>
      <c r="G985">
        <v>46.895360728804</v>
      </c>
      <c r="H985">
        <v>15.219413506936601</v>
      </c>
      <c r="I985">
        <v>28.1051886798076</v>
      </c>
      <c r="J985">
        <v>19.564625662923302</v>
      </c>
      <c r="K985">
        <v>2459.9467974570498</v>
      </c>
      <c r="L985">
        <v>2201.52894380506</v>
      </c>
      <c r="M985">
        <v>80.515736973355104</v>
      </c>
      <c r="N985">
        <v>2.50706517383</v>
      </c>
      <c r="O985">
        <v>4.3279810905534299</v>
      </c>
      <c r="P985">
        <v>93.939489741076798</v>
      </c>
      <c r="Q985">
        <v>0.16857951016073899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1836</v>
      </c>
      <c r="E986">
        <v>2773.1174855999998</v>
      </c>
      <c r="F986">
        <v>693.2</v>
      </c>
      <c r="G986">
        <v>5930.0503254742298</v>
      </c>
      <c r="H986">
        <v>-2.5821728508504398</v>
      </c>
      <c r="I986">
        <v>234.74147370028399</v>
      </c>
      <c r="J986">
        <v>15.9830912679812</v>
      </c>
      <c r="K986">
        <v>653.56854291653804</v>
      </c>
      <c r="L986">
        <v>370.39797738847801</v>
      </c>
      <c r="M986">
        <v>62.9668701109943</v>
      </c>
      <c r="N986">
        <v>0.70144975971587598</v>
      </c>
      <c r="O986">
        <v>36.858049624927801</v>
      </c>
    </row>
    <row r="987" spans="1:17" hidden="1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133</v>
      </c>
      <c r="E987">
        <v>2770.6628087730001</v>
      </c>
      <c r="F987">
        <v>10.59</v>
      </c>
      <c r="G987">
        <v>657.70141037302699</v>
      </c>
      <c r="H987">
        <v>-7.2198979576021003</v>
      </c>
      <c r="I987">
        <v>-53.521878237669803</v>
      </c>
      <c r="J987">
        <v>-5.5891801184494501</v>
      </c>
      <c r="K987">
        <v>10.9429268738043</v>
      </c>
      <c r="L987">
        <v>9.4427698376351099</v>
      </c>
      <c r="M987">
        <v>41.176197248677298</v>
      </c>
      <c r="N987">
        <v>1.0181487444897901</v>
      </c>
      <c r="O987">
        <v>86.968838526912194</v>
      </c>
      <c r="P987">
        <v>714.61538461538396</v>
      </c>
      <c r="Q987">
        <v>0.133399926288649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21</v>
      </c>
      <c r="E988">
        <v>2768.73229408</v>
      </c>
      <c r="F988">
        <v>699.2</v>
      </c>
      <c r="G988">
        <v>106.751706285905</v>
      </c>
      <c r="H988">
        <v>17.379193651499602</v>
      </c>
      <c r="I988">
        <v>19.774722184936898</v>
      </c>
      <c r="J988">
        <v>-1.4892198594317601</v>
      </c>
      <c r="K988">
        <v>625.88667206769696</v>
      </c>
      <c r="L988">
        <v>533.36171778325797</v>
      </c>
      <c r="M988">
        <v>54.096480500894998</v>
      </c>
      <c r="N988">
        <v>1.88286103401585</v>
      </c>
      <c r="O988">
        <v>9.93993135011441</v>
      </c>
      <c r="P988">
        <v>162.85714285714201</v>
      </c>
      <c r="Q988">
        <v>0.12634232538228299</v>
      </c>
    </row>
    <row r="989" spans="1:17" hidden="1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372</v>
      </c>
      <c r="E989">
        <v>2739.8901038700001</v>
      </c>
      <c r="F989">
        <v>824.55</v>
      </c>
      <c r="G989">
        <v>-46.767282374035197</v>
      </c>
      <c r="H989">
        <v>0.75742505124745296</v>
      </c>
      <c r="I989">
        <v>-21.385581484004302</v>
      </c>
      <c r="J989">
        <v>3.6171690878997498</v>
      </c>
      <c r="K989">
        <v>801.06856304342102</v>
      </c>
      <c r="L989">
        <v>840.703049639048</v>
      </c>
      <c r="M989">
        <v>66.025288771002195</v>
      </c>
      <c r="N989">
        <v>1.48344592076825</v>
      </c>
      <c r="O989">
        <v>26.729731368625298</v>
      </c>
      <c r="P989">
        <v>15.3862300587741</v>
      </c>
      <c r="Q989">
        <v>2.8911412995448998E-2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231</v>
      </c>
      <c r="E990">
        <v>2733.6456754750002</v>
      </c>
      <c r="F990">
        <v>153.01</v>
      </c>
      <c r="G990">
        <v>35.086685653596703</v>
      </c>
      <c r="H990">
        <v>-3.95262202506572</v>
      </c>
      <c r="I990">
        <v>-15.6552639580294</v>
      </c>
      <c r="J990">
        <v>0.78001205987562205</v>
      </c>
      <c r="K990">
        <v>151.347891059457</v>
      </c>
      <c r="L990">
        <v>132.60386896167199</v>
      </c>
      <c r="M990">
        <v>38.908750226467198</v>
      </c>
      <c r="N990">
        <v>0.62452790114743695</v>
      </c>
      <c r="O990">
        <v>14.698385726423099</v>
      </c>
      <c r="P990">
        <v>73.776263486655296</v>
      </c>
      <c r="Q990">
        <v>0.14044775091462899</v>
      </c>
    </row>
    <row r="991" spans="1:17" hidden="1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201</v>
      </c>
      <c r="E991">
        <v>2706.6358006</v>
      </c>
      <c r="F991">
        <v>2895.5</v>
      </c>
      <c r="G991">
        <v>11.243050564496601</v>
      </c>
      <c r="H991">
        <v>0.54014784473502098</v>
      </c>
      <c r="I991">
        <v>7.1601402658958602</v>
      </c>
      <c r="J991">
        <v>-0.981172329718766</v>
      </c>
      <c r="K991">
        <v>2804.7544510819498</v>
      </c>
      <c r="L991">
        <v>2534.7296311507098</v>
      </c>
      <c r="M991">
        <v>49.713033967699303</v>
      </c>
      <c r="N991">
        <v>0.415578205732068</v>
      </c>
      <c r="O991">
        <v>4.7763771369366301</v>
      </c>
      <c r="P991">
        <v>45.865343442230603</v>
      </c>
      <c r="Q991">
        <v>5.4198101107379999E-2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24</v>
      </c>
      <c r="E992">
        <v>2701.1362429199999</v>
      </c>
      <c r="F992">
        <v>324.60000000000002</v>
      </c>
      <c r="G992">
        <v>-29.833047506257401</v>
      </c>
      <c r="H992">
        <v>4.42803315935556</v>
      </c>
      <c r="I992">
        <v>-14.853515964023201</v>
      </c>
      <c r="J992">
        <v>5.9781248581081901</v>
      </c>
      <c r="K992">
        <v>300.37404256166201</v>
      </c>
      <c r="L992">
        <v>293.61468531235198</v>
      </c>
      <c r="M992">
        <v>72.346340451858794</v>
      </c>
      <c r="N992">
        <v>0.75972636584193498</v>
      </c>
      <c r="O992">
        <v>18.299445471349301</v>
      </c>
      <c r="P992">
        <v>30.1523656776263</v>
      </c>
      <c r="Q992">
        <v>-6.4073129388677E-2</v>
      </c>
    </row>
    <row r="993" spans="1:17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872</v>
      </c>
      <c r="E993">
        <v>2700.4847921549999</v>
      </c>
      <c r="F993">
        <v>507.55</v>
      </c>
      <c r="G993">
        <v>-43.7625713885095</v>
      </c>
      <c r="H993">
        <v>-4.4558627085456601</v>
      </c>
      <c r="I993">
        <v>-12.225773270747201</v>
      </c>
      <c r="J993">
        <v>-1.8955447354936801</v>
      </c>
      <c r="K993">
        <v>485.495588553593</v>
      </c>
      <c r="L993">
        <v>487.56039756840897</v>
      </c>
      <c r="M993">
        <v>50.329079858973699</v>
      </c>
      <c r="N993">
        <v>1.04664502258405</v>
      </c>
      <c r="O993">
        <v>21.2688405083242</v>
      </c>
      <c r="P993">
        <v>30.442045746594701</v>
      </c>
      <c r="Q993">
        <v>-9.7913240249177996E-2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231</v>
      </c>
      <c r="E994">
        <v>2697.1419089999999</v>
      </c>
      <c r="F994">
        <v>121</v>
      </c>
      <c r="G994">
        <v>3.5746826760256498</v>
      </c>
      <c r="H994">
        <v>36.925435880139602</v>
      </c>
      <c r="I994">
        <v>11.963340635819099</v>
      </c>
      <c r="J994">
        <v>-1.4926467416815301</v>
      </c>
      <c r="K994">
        <v>101.281777736802</v>
      </c>
      <c r="L994">
        <v>86.302486067439403</v>
      </c>
      <c r="M994">
        <v>61.640354379314999</v>
      </c>
      <c r="N994">
        <v>1.5482299542145099</v>
      </c>
      <c r="O994">
        <v>7.2809917355372002</v>
      </c>
      <c r="P994">
        <v>74.100719424460394</v>
      </c>
      <c r="Q994">
        <v>0.25492731813370101</v>
      </c>
    </row>
    <row r="995" spans="1:17" hidden="1" x14ac:dyDescent="0.3">
      <c r="A995" t="s">
        <v>2142</v>
      </c>
      <c r="B995" t="s">
        <v>2143</v>
      </c>
      <c r="C995" t="str">
        <f>IFERROR(VLOOKUP(Table1[[#This Row],[Ticker]],[1]!Table2[[Symbol]:[Industry]],2,FALSE),"-")</f>
        <v>-</v>
      </c>
      <c r="D995" t="s">
        <v>46</v>
      </c>
      <c r="E995">
        <v>2691.6776280449999</v>
      </c>
      <c r="F995">
        <v>318.14999999999998</v>
      </c>
      <c r="G995">
        <v>18.8967004216025</v>
      </c>
      <c r="H995">
        <v>-0.22411062322299599</v>
      </c>
      <c r="I995">
        <v>6.1138181949337804</v>
      </c>
      <c r="J995">
        <v>5.5724965282571297</v>
      </c>
      <c r="K995">
        <v>302.661348060178</v>
      </c>
      <c r="L995">
        <v>273.07682632243802</v>
      </c>
      <c r="M995">
        <v>64.105275207809797</v>
      </c>
      <c r="N995">
        <v>1.0013881863398799</v>
      </c>
      <c r="O995">
        <v>6.05060506050605</v>
      </c>
      <c r="P995">
        <v>69.861185264281801</v>
      </c>
      <c r="Q995">
        <v>2.6589656986000999E-2</v>
      </c>
    </row>
    <row r="996" spans="1:17" hidden="1" x14ac:dyDescent="0.3">
      <c r="A996" t="s">
        <v>2144</v>
      </c>
      <c r="B996" t="s">
        <v>2145</v>
      </c>
      <c r="C996" t="str">
        <f>IFERROR(VLOOKUP(Table1[[#This Row],[Ticker]],[1]!Table2[[Symbol]:[Industry]],2,FALSE),"-")</f>
        <v>-</v>
      </c>
      <c r="D996" t="s">
        <v>413</v>
      </c>
      <c r="E996">
        <v>2681.9944190000001</v>
      </c>
      <c r="F996">
        <v>152.29</v>
      </c>
      <c r="G996">
        <v>54.662564499161199</v>
      </c>
      <c r="H996">
        <v>13.4301912109432</v>
      </c>
      <c r="I996">
        <v>-9.6242537798296492</v>
      </c>
      <c r="J996">
        <v>2.3694255460385598</v>
      </c>
      <c r="K996">
        <v>138.40706027579199</v>
      </c>
      <c r="L996">
        <v>124.96552916288201</v>
      </c>
      <c r="M996">
        <v>61.152572110014098</v>
      </c>
      <c r="N996">
        <v>1.48475684585007</v>
      </c>
      <c r="O996">
        <v>11.6291286361547</v>
      </c>
      <c r="P996">
        <v>106.215301286391</v>
      </c>
      <c r="Q996">
        <v>7.9892991418539006E-2</v>
      </c>
    </row>
    <row r="997" spans="1:17" hidden="1" x14ac:dyDescent="0.3">
      <c r="A997" t="s">
        <v>2146</v>
      </c>
      <c r="B997" t="s">
        <v>2147</v>
      </c>
      <c r="C997" t="str">
        <f>IFERROR(VLOOKUP(Table1[[#This Row],[Ticker]],[1]!Table2[[Symbol]:[Industry]],2,FALSE),"-")</f>
        <v>-</v>
      </c>
      <c r="D997" t="s">
        <v>98</v>
      </c>
      <c r="E997">
        <v>2681.9383499999999</v>
      </c>
      <c r="F997">
        <v>402.15</v>
      </c>
      <c r="G997">
        <v>207.870750424492</v>
      </c>
      <c r="H997">
        <v>-6.0229051818582597</v>
      </c>
      <c r="I997">
        <v>-1.51949936526747</v>
      </c>
      <c r="J997">
        <v>-2.2969095870484799</v>
      </c>
      <c r="K997">
        <v>418.41190775835503</v>
      </c>
      <c r="L997">
        <v>343.019944200814</v>
      </c>
      <c r="M997">
        <v>37.173406165826897</v>
      </c>
      <c r="N997">
        <v>0.62531937380194003</v>
      </c>
      <c r="O997">
        <v>27.788138754196101</v>
      </c>
      <c r="P997">
        <v>262.67849090635798</v>
      </c>
      <c r="Q997">
        <v>0.23974503295008401</v>
      </c>
    </row>
    <row r="998" spans="1:17" hidden="1" x14ac:dyDescent="0.3">
      <c r="A998" t="s">
        <v>2148</v>
      </c>
      <c r="B998" t="s">
        <v>2149</v>
      </c>
      <c r="C998" t="str">
        <f>IFERROR(VLOOKUP(Table1[[#This Row],[Ticker]],[1]!Table2[[Symbol]:[Industry]],2,FALSE),"-")</f>
        <v>-</v>
      </c>
      <c r="D998" t="s">
        <v>133</v>
      </c>
      <c r="E998">
        <v>2679.1271099199998</v>
      </c>
      <c r="F998">
        <v>146.47999999999999</v>
      </c>
      <c r="G998">
        <v>185.24844622677301</v>
      </c>
      <c r="H998">
        <v>29.322599078677701</v>
      </c>
      <c r="I998">
        <v>25.102592839007698</v>
      </c>
      <c r="J998">
        <v>12.1613361971226</v>
      </c>
      <c r="K998">
        <v>121.401427340796</v>
      </c>
      <c r="L998">
        <v>97.709261878758497</v>
      </c>
      <c r="M998">
        <v>56.573337375535402</v>
      </c>
      <c r="N998">
        <v>0.56867638754160599</v>
      </c>
      <c r="O998">
        <v>10.902512288366999</v>
      </c>
      <c r="P998">
        <v>248.34720570749101</v>
      </c>
      <c r="Q998">
        <v>4.6542816416060999E-2</v>
      </c>
    </row>
    <row r="999" spans="1:17" x14ac:dyDescent="0.3">
      <c r="A999" t="s">
        <v>2150</v>
      </c>
      <c r="B999" t="s">
        <v>2151</v>
      </c>
      <c r="C999" t="str">
        <f>IFERROR(VLOOKUP(Table1[[#This Row],[Ticker]],[1]!Table2[[Symbol]:[Industry]],2,FALSE),"-")</f>
        <v>-</v>
      </c>
      <c r="D999" t="s">
        <v>295</v>
      </c>
      <c r="E999">
        <v>2678.6667990599999</v>
      </c>
      <c r="F999">
        <v>1794.6</v>
      </c>
      <c r="G999">
        <v>4.1923227066369497</v>
      </c>
      <c r="H999">
        <v>-5.6098307085405502E-2</v>
      </c>
      <c r="I999">
        <v>-16.780396946179501</v>
      </c>
      <c r="J999">
        <v>-4.6402311695004999</v>
      </c>
      <c r="K999">
        <v>1780.5998124605501</v>
      </c>
      <c r="L999">
        <v>1674.3419452313001</v>
      </c>
      <c r="M999">
        <v>40.0426600575043</v>
      </c>
      <c r="N999">
        <v>0.81769603409632496</v>
      </c>
      <c r="O999">
        <v>18.544522456257599</v>
      </c>
      <c r="P999">
        <v>36.992366412213698</v>
      </c>
      <c r="Q999">
        <v>-1.621675435565E-3</v>
      </c>
    </row>
    <row r="1000" spans="1:17" hidden="1" x14ac:dyDescent="0.3">
      <c r="A1000" t="s">
        <v>2152</v>
      </c>
      <c r="B1000" t="s">
        <v>2153</v>
      </c>
      <c r="C1000" t="str">
        <f>IFERROR(VLOOKUP(Table1[[#This Row],[Ticker]],[1]!Table2[[Symbol]:[Industry]],2,FALSE),"-")</f>
        <v>-</v>
      </c>
      <c r="D1000" t="s">
        <v>262</v>
      </c>
      <c r="E1000">
        <v>2669.9521087799999</v>
      </c>
      <c r="F1000">
        <v>6116.3</v>
      </c>
      <c r="G1000">
        <v>176.690016481741</v>
      </c>
      <c r="H1000">
        <v>-7.6438702046826297</v>
      </c>
      <c r="I1000">
        <v>49.4754533646609</v>
      </c>
      <c r="J1000">
        <v>-0.75906074287553105</v>
      </c>
      <c r="K1000">
        <v>5610.5628050137202</v>
      </c>
      <c r="L1000">
        <v>4251.6441360301596</v>
      </c>
      <c r="M1000">
        <v>45.126963790598403</v>
      </c>
      <c r="N1000">
        <v>0.11466269282418901</v>
      </c>
      <c r="O1000">
        <v>10.5267890718244</v>
      </c>
      <c r="P1000">
        <v>213.65641025641</v>
      </c>
      <c r="Q1000">
        <v>0.10175168918135701</v>
      </c>
    </row>
    <row r="1001" spans="1:17" hidden="1" x14ac:dyDescent="0.3">
      <c r="A1001" t="s">
        <v>2154</v>
      </c>
      <c r="B1001" t="s">
        <v>2155</v>
      </c>
      <c r="C1001" t="str">
        <f>IFERROR(VLOOKUP(Table1[[#This Row],[Ticker]],[1]!Table2[[Symbol]:[Industry]],2,FALSE),"-")</f>
        <v>-</v>
      </c>
      <c r="D1001" t="s">
        <v>75</v>
      </c>
      <c r="E1001">
        <v>2669.1627168599998</v>
      </c>
      <c r="F1001">
        <v>970.7</v>
      </c>
      <c r="G1001">
        <v>196.016733177128</v>
      </c>
      <c r="H1001">
        <v>6.6969611601436796</v>
      </c>
      <c r="I1001">
        <v>28.0056033928315</v>
      </c>
      <c r="J1001">
        <v>4.42247707904259</v>
      </c>
      <c r="K1001">
        <v>890.94834715249101</v>
      </c>
      <c r="L1001">
        <v>730.57795566493098</v>
      </c>
      <c r="M1001">
        <v>73.617263935863207</v>
      </c>
      <c r="N1001">
        <v>1.3671009906609899</v>
      </c>
      <c r="O1001">
        <v>1.3340888018955299</v>
      </c>
      <c r="P1001">
        <v>225.73825503355701</v>
      </c>
      <c r="Q1001">
        <v>5.9757467246388002E-2</v>
      </c>
    </row>
    <row r="1002" spans="1:17" x14ac:dyDescent="0.3">
      <c r="A1002" t="s">
        <v>2156</v>
      </c>
      <c r="B1002" t="s">
        <v>2157</v>
      </c>
      <c r="C1002" t="str">
        <f>IFERROR(VLOOKUP(Table1[[#This Row],[Ticker]],[1]!Table2[[Symbol]:[Industry]],2,FALSE),"-")</f>
        <v>-</v>
      </c>
      <c r="D1002" t="s">
        <v>396</v>
      </c>
      <c r="E1002">
        <v>2665.0967159400002</v>
      </c>
      <c r="F1002">
        <v>53.22</v>
      </c>
      <c r="G1002">
        <v>-38.352401286164799</v>
      </c>
      <c r="H1002">
        <v>-5.0587514193407799</v>
      </c>
      <c r="I1002">
        <v>-43.254911215020797</v>
      </c>
      <c r="J1002">
        <v>-2.00990421333085</v>
      </c>
      <c r="K1002">
        <v>54.372559062494297</v>
      </c>
      <c r="L1002">
        <v>61.076607245228601</v>
      </c>
      <c r="M1002">
        <v>49.130640537806102</v>
      </c>
      <c r="N1002">
        <v>0.90572250736762205</v>
      </c>
      <c r="O1002">
        <v>57.929349868470403</v>
      </c>
      <c r="P1002">
        <v>10.644490644490601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2160</v>
      </c>
      <c r="E1003">
        <v>2663.0528079999999</v>
      </c>
      <c r="F1003">
        <v>535</v>
      </c>
      <c r="G1003">
        <v>108.64339197801399</v>
      </c>
      <c r="H1003">
        <v>-9.9072448913512492</v>
      </c>
      <c r="I1003">
        <v>9.8311539107008308</v>
      </c>
      <c r="J1003">
        <v>0.482206011760206</v>
      </c>
      <c r="K1003">
        <v>505.856917351302</v>
      </c>
      <c r="L1003">
        <v>401.529021072354</v>
      </c>
      <c r="M1003">
        <v>54.425150490778002</v>
      </c>
      <c r="N1003">
        <v>0.50524585194374505</v>
      </c>
      <c r="O1003">
        <v>15.514018691588699</v>
      </c>
      <c r="P1003">
        <v>175.77319587628801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201</v>
      </c>
      <c r="E1004">
        <v>2645.8261264799999</v>
      </c>
      <c r="F1004">
        <v>852.45</v>
      </c>
      <c r="G1004">
        <v>0.68801458692870499</v>
      </c>
      <c r="H1004">
        <v>6.11351310570506</v>
      </c>
      <c r="I1004">
        <v>26.132184788030902</v>
      </c>
      <c r="J1004">
        <v>4.2292480658323903</v>
      </c>
      <c r="K1004">
        <v>782.60917301015604</v>
      </c>
      <c r="L1004">
        <v>680.96465545280898</v>
      </c>
      <c r="M1004">
        <v>60.619898376400997</v>
      </c>
      <c r="N1004">
        <v>0.81634674396265205</v>
      </c>
      <c r="O1004">
        <v>3.9533110446360298</v>
      </c>
      <c r="P1004">
        <v>54.415360927452198</v>
      </c>
      <c r="Q1004">
        <v>6.6818407255158002E-2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1645</v>
      </c>
      <c r="E1005">
        <v>2644.090741</v>
      </c>
      <c r="F1005">
        <v>60.87</v>
      </c>
      <c r="G1005">
        <v>-9.7528361087026401</v>
      </c>
      <c r="H1005">
        <v>-6.7665934198863997</v>
      </c>
      <c r="I1005">
        <v>-4.2957619544590999</v>
      </c>
      <c r="J1005">
        <v>-3.7649235439078099</v>
      </c>
      <c r="K1005">
        <v>62.401686755696801</v>
      </c>
      <c r="L1005">
        <v>58.788717910416104</v>
      </c>
      <c r="M1005">
        <v>53.860821394049402</v>
      </c>
      <c r="N1005">
        <v>1.66042256595506</v>
      </c>
      <c r="O1005">
        <v>8.3456546738951793</v>
      </c>
      <c r="P1005">
        <v>23.946243127672499</v>
      </c>
      <c r="Q1005">
        <v>-2.7484158448541001E-2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413</v>
      </c>
      <c r="E1006">
        <v>2642.71028652</v>
      </c>
      <c r="F1006">
        <v>641.70000000000005</v>
      </c>
      <c r="G1006">
        <v>-39.555534071416403</v>
      </c>
      <c r="H1006">
        <v>-3.3661032062093699</v>
      </c>
      <c r="I1006">
        <v>-20.555282216024501</v>
      </c>
      <c r="J1006">
        <v>9.8381751149490798E-2</v>
      </c>
      <c r="K1006">
        <v>636.41473183126402</v>
      </c>
      <c r="L1006">
        <v>654.89690075028295</v>
      </c>
      <c r="M1006">
        <v>67.530959346432894</v>
      </c>
      <c r="N1006">
        <v>0.88027216981462697</v>
      </c>
      <c r="O1006">
        <v>24.458469689886201</v>
      </c>
      <c r="P1006">
        <v>9.0770015298317297</v>
      </c>
      <c r="Q1006">
        <v>1.5336213928101999E-2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1349</v>
      </c>
      <c r="E1007">
        <v>2642.5175832</v>
      </c>
      <c r="F1007">
        <v>501.6</v>
      </c>
      <c r="G1007">
        <v>58.042377606608902</v>
      </c>
      <c r="H1007">
        <v>21.4425943348588</v>
      </c>
      <c r="I1007">
        <v>88.548436159639493</v>
      </c>
      <c r="J1007">
        <v>4.5973036569488697</v>
      </c>
      <c r="K1007">
        <v>411.130797714256</v>
      </c>
      <c r="L1007">
        <v>314.72094473093699</v>
      </c>
      <c r="M1007">
        <v>63.311872993406404</v>
      </c>
      <c r="N1007">
        <v>1.0546181946467701</v>
      </c>
      <c r="O1007">
        <v>7.8548644338117999</v>
      </c>
      <c r="P1007">
        <v>136.995038979447</v>
      </c>
      <c r="Q1007">
        <v>6.7797709306022996E-2</v>
      </c>
    </row>
    <row r="1008" spans="1:17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1812</v>
      </c>
      <c r="E1008">
        <v>2632.7013771080001</v>
      </c>
      <c r="F1008">
        <v>55.22</v>
      </c>
      <c r="G1008">
        <v>5.6790282787034299</v>
      </c>
      <c r="H1008">
        <v>3.5053308591402201</v>
      </c>
      <c r="I1008">
        <v>-22.697804865056501</v>
      </c>
      <c r="J1008">
        <v>4.1515606222912798</v>
      </c>
      <c r="K1008">
        <v>53.812249633720299</v>
      </c>
      <c r="L1008">
        <v>51.7808366637231</v>
      </c>
      <c r="M1008">
        <v>51.315242952202901</v>
      </c>
      <c r="N1008">
        <v>1.2023336826500699</v>
      </c>
      <c r="O1008">
        <v>25.6791017747193</v>
      </c>
      <c r="P1008">
        <v>38.049999999999997</v>
      </c>
      <c r="Q1008">
        <v>-2.1969521213905E-2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24</v>
      </c>
      <c r="E1009">
        <v>2631.0398542379999</v>
      </c>
      <c r="F1009">
        <v>51.11</v>
      </c>
      <c r="G1009">
        <v>-52.7242071344142</v>
      </c>
      <c r="H1009">
        <v>-7.9853225466830597</v>
      </c>
      <c r="I1009">
        <v>-41.144970984558299</v>
      </c>
      <c r="J1009">
        <v>-0.80943924683578605</v>
      </c>
      <c r="K1009">
        <v>53.202828877716399</v>
      </c>
      <c r="M1009">
        <v>46.792620950664997</v>
      </c>
      <c r="N1009">
        <v>0.99629230145389402</v>
      </c>
      <c r="O1009">
        <v>61.220896106437102</v>
      </c>
      <c r="P1009">
        <v>4.30612244897958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133</v>
      </c>
      <c r="E1010">
        <v>2630.6712081249998</v>
      </c>
      <c r="F1010">
        <v>741.35</v>
      </c>
      <c r="G1010">
        <v>62.184081117166599</v>
      </c>
      <c r="H1010">
        <v>6.19248986741853</v>
      </c>
      <c r="I1010">
        <v>13.5360784942987</v>
      </c>
      <c r="J1010">
        <v>1.9854084663751901</v>
      </c>
      <c r="K1010">
        <v>723.72882216578103</v>
      </c>
      <c r="L1010">
        <v>635.01420646038196</v>
      </c>
      <c r="M1010">
        <v>57.842896129960103</v>
      </c>
      <c r="N1010">
        <v>0.70866612761357795</v>
      </c>
      <c r="O1010">
        <v>19.707290753355299</v>
      </c>
      <c r="P1010">
        <v>127.164087635973</v>
      </c>
      <c r="Q1010">
        <v>7.0289046906737998E-2</v>
      </c>
    </row>
    <row r="1011" spans="1:17" hidden="1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548</v>
      </c>
      <c r="E1011">
        <v>2630.2720606019998</v>
      </c>
      <c r="F1011">
        <v>190.02</v>
      </c>
      <c r="G1011">
        <v>33.543764747647202</v>
      </c>
      <c r="H1011">
        <v>0.67612755579630501</v>
      </c>
      <c r="I1011">
        <v>-0.97340501379384503</v>
      </c>
      <c r="J1011">
        <v>0.15350994003007901</v>
      </c>
      <c r="K1011">
        <v>194.747490203903</v>
      </c>
      <c r="L1011">
        <v>182.55288559312501</v>
      </c>
      <c r="M1011">
        <v>39.553590771194699</v>
      </c>
      <c r="N1011">
        <v>0.75746648847253994</v>
      </c>
      <c r="O1011">
        <v>22.092411325123599</v>
      </c>
      <c r="P1011">
        <v>61.375796178343897</v>
      </c>
      <c r="Q1011">
        <v>-1.6528129437619998E-2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2179</v>
      </c>
      <c r="E1012">
        <v>2626.101776855</v>
      </c>
      <c r="F1012">
        <v>5318.35</v>
      </c>
      <c r="G1012">
        <v>69.937870497655794</v>
      </c>
      <c r="H1012">
        <v>-5.1917542127464102</v>
      </c>
      <c r="I1012">
        <v>40.036349749237999</v>
      </c>
      <c r="J1012">
        <v>-1.79226222594457</v>
      </c>
      <c r="K1012">
        <v>5171.4442380651999</v>
      </c>
      <c r="L1012">
        <v>3897.16040132642</v>
      </c>
      <c r="M1012">
        <v>29.503748449815902</v>
      </c>
      <c r="N1012">
        <v>0.98624028154636501</v>
      </c>
      <c r="O1012">
        <v>21.146596218751998</v>
      </c>
      <c r="P1012">
        <v>124.024852569502</v>
      </c>
      <c r="Q1012">
        <v>0.144163599803667</v>
      </c>
    </row>
    <row r="1013" spans="1:17" hidden="1" x14ac:dyDescent="0.3">
      <c r="A1013" t="s">
        <v>2180</v>
      </c>
      <c r="B1013" t="s">
        <v>2181</v>
      </c>
      <c r="C1013" t="str">
        <f>IFERROR(VLOOKUP(Table1[[#This Row],[Ticker]],[1]!Table2[[Symbol]:[Industry]],2,FALSE),"-")</f>
        <v>-</v>
      </c>
      <c r="D1013" t="s">
        <v>499</v>
      </c>
      <c r="E1013">
        <v>2624.6230584499999</v>
      </c>
      <c r="F1013">
        <v>3085.3</v>
      </c>
      <c r="G1013">
        <v>50.049791760173903</v>
      </c>
      <c r="H1013">
        <v>22.434665761741499</v>
      </c>
      <c r="I1013">
        <v>86.785237540395997</v>
      </c>
      <c r="J1013">
        <v>11.9126717334024</v>
      </c>
      <c r="K1013">
        <v>2448.91346989986</v>
      </c>
      <c r="L1013">
        <v>1913.2863580002299</v>
      </c>
      <c r="M1013">
        <v>63.611625304860397</v>
      </c>
      <c r="N1013">
        <v>1.6739878299270099</v>
      </c>
      <c r="O1013">
        <v>9.51933361423524</v>
      </c>
      <c r="P1013">
        <v>138.64330742158799</v>
      </c>
      <c r="Q1013">
        <v>2.108829059729E-3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68</v>
      </c>
      <c r="E1014">
        <v>2618.9348500000001</v>
      </c>
      <c r="F1014">
        <v>976.85</v>
      </c>
      <c r="G1014">
        <v>301.79392578820199</v>
      </c>
      <c r="H1014">
        <v>-23.619833984897099</v>
      </c>
      <c r="I1014">
        <v>67.710961705195203</v>
      </c>
      <c r="J1014">
        <v>-8.4450501394138104</v>
      </c>
      <c r="K1014">
        <v>1158.5384297298301</v>
      </c>
      <c r="L1014">
        <v>912.24086986267105</v>
      </c>
      <c r="M1014">
        <v>16.334550685476401</v>
      </c>
      <c r="N1014">
        <v>0.85285677762888701</v>
      </c>
      <c r="O1014">
        <v>62.563341352305798</v>
      </c>
      <c r="P1014">
        <v>345.84664536741201</v>
      </c>
      <c r="Q1014">
        <v>0.16373367891421001</v>
      </c>
    </row>
    <row r="1015" spans="1:17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1579</v>
      </c>
      <c r="E1015">
        <v>2617.4865303000001</v>
      </c>
      <c r="F1015">
        <v>633.29999999999995</v>
      </c>
      <c r="G1015">
        <v>-40.4800088041005</v>
      </c>
      <c r="H1015">
        <v>-17.119679181265901</v>
      </c>
      <c r="I1015">
        <v>-37.807997273907098</v>
      </c>
      <c r="J1015">
        <v>-3.77086850588883</v>
      </c>
      <c r="K1015">
        <v>682.11223989820996</v>
      </c>
      <c r="L1015">
        <v>717.35151962447299</v>
      </c>
      <c r="M1015">
        <v>37.533523899689897</v>
      </c>
      <c r="N1015">
        <v>0.68452666904111403</v>
      </c>
      <c r="O1015">
        <v>42.902258013579598</v>
      </c>
      <c r="P1015">
        <v>1.92323167297012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21</v>
      </c>
      <c r="E1016">
        <v>2606.8461834899999</v>
      </c>
      <c r="F1016">
        <v>399.95</v>
      </c>
      <c r="G1016">
        <v>44.248842799041</v>
      </c>
      <c r="H1016">
        <v>1.7427438431937501</v>
      </c>
      <c r="I1016">
        <v>-20.180802251538701</v>
      </c>
      <c r="J1016">
        <v>16.377863196051401</v>
      </c>
      <c r="K1016">
        <v>365.91929804789999</v>
      </c>
      <c r="L1016">
        <v>373.09947822876001</v>
      </c>
      <c r="M1016">
        <v>80.930548272952393</v>
      </c>
      <c r="N1016">
        <v>1.8560542355088001</v>
      </c>
      <c r="O1016">
        <v>72.7090886360795</v>
      </c>
      <c r="P1016">
        <v>79.349775784753305</v>
      </c>
      <c r="Q1016">
        <v>0.11301515035548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521</v>
      </c>
      <c r="E1017">
        <v>2592.8044738439999</v>
      </c>
      <c r="F1017">
        <v>108.42</v>
      </c>
      <c r="G1017">
        <v>103.448048731131</v>
      </c>
      <c r="H1017">
        <v>3.8070246520653002</v>
      </c>
      <c r="I1017">
        <v>16.867790296236201</v>
      </c>
      <c r="J1017">
        <v>-4.6057285818064102</v>
      </c>
      <c r="K1017">
        <v>104.80558059126901</v>
      </c>
      <c r="L1017">
        <v>85.969177819873806</v>
      </c>
      <c r="M1017">
        <v>42.248540130551099</v>
      </c>
      <c r="N1017">
        <v>0.70896254269741399</v>
      </c>
      <c r="O1017">
        <v>15.7535510053495</v>
      </c>
      <c r="P1017">
        <v>136.724890829694</v>
      </c>
      <c r="Q1017">
        <v>-4.0517283196839999E-3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928</v>
      </c>
      <c r="E1018">
        <v>2583.596366325</v>
      </c>
      <c r="F1018">
        <v>392.05</v>
      </c>
      <c r="G1018">
        <v>-4.7990216297368304</v>
      </c>
      <c r="H1018">
        <v>18.781276976073102</v>
      </c>
      <c r="I1018">
        <v>6.6728630669835196</v>
      </c>
      <c r="J1018">
        <v>-3.9294655191080601</v>
      </c>
      <c r="K1018">
        <v>377.05881527128201</v>
      </c>
      <c r="M1018">
        <v>36.833412621250098</v>
      </c>
      <c r="N1018">
        <v>0.79157820205125295</v>
      </c>
      <c r="O1018">
        <v>21.132508608595799</v>
      </c>
      <c r="P1018">
        <v>38.926293408929801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127</v>
      </c>
      <c r="E1019">
        <v>2582.569197499</v>
      </c>
      <c r="F1019">
        <v>178.73</v>
      </c>
      <c r="G1019">
        <v>-25.9364914882241</v>
      </c>
      <c r="H1019">
        <v>10.040567820097801</v>
      </c>
      <c r="I1019">
        <v>-17.764329952983001</v>
      </c>
      <c r="J1019">
        <v>6.3783470134863602</v>
      </c>
      <c r="K1019">
        <v>168.64099397001999</v>
      </c>
      <c r="L1019">
        <v>165.09816082888401</v>
      </c>
      <c r="M1019">
        <v>56.512464407073097</v>
      </c>
      <c r="N1019">
        <v>2.3304457452588898</v>
      </c>
      <c r="O1019">
        <v>19.062272701840701</v>
      </c>
      <c r="P1019">
        <v>32.3925925925925</v>
      </c>
      <c r="Q1019">
        <v>-1.47827012979E-3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1340</v>
      </c>
      <c r="E1020">
        <v>2580.8388</v>
      </c>
      <c r="F1020">
        <v>1000</v>
      </c>
      <c r="G1020">
        <v>-26.7430340714164</v>
      </c>
      <c r="H1020">
        <v>-3.67807492875234</v>
      </c>
      <c r="I1020">
        <v>-15.271149374696099</v>
      </c>
      <c r="J1020">
        <v>-2.4760689873381398</v>
      </c>
      <c r="K1020">
        <v>999.99545947660204</v>
      </c>
      <c r="L1020">
        <v>999.99649176313403</v>
      </c>
      <c r="M1020">
        <v>55.379180563809697</v>
      </c>
      <c r="N1020">
        <v>0.97433993440334099</v>
      </c>
      <c r="O1020">
        <v>3</v>
      </c>
      <c r="P1020">
        <v>3.0927835051546202</v>
      </c>
      <c r="Q1020">
        <v>-0.101916752053546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62</v>
      </c>
      <c r="E1021">
        <v>2570.0356308</v>
      </c>
      <c r="F1021">
        <v>303.60000000000002</v>
      </c>
      <c r="G1021">
        <v>128.81252148413901</v>
      </c>
      <c r="H1021">
        <v>31.0663627891003</v>
      </c>
      <c r="I1021">
        <v>129.07492708405599</v>
      </c>
      <c r="J1021">
        <v>9.2240586522361099</v>
      </c>
      <c r="K1021">
        <v>241.50643919170699</v>
      </c>
      <c r="L1021">
        <v>184.61799678232299</v>
      </c>
      <c r="M1021">
        <v>85.303187520390196</v>
      </c>
      <c r="N1021">
        <v>1.214299821352</v>
      </c>
      <c r="O1021">
        <v>3.62318840579709</v>
      </c>
      <c r="P1021">
        <v>171.43495753240899</v>
      </c>
      <c r="Q1021">
        <v>3.0649296184036001E-2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396</v>
      </c>
      <c r="E1022">
        <v>2564.8581300000001</v>
      </c>
      <c r="F1022">
        <v>9995.5499999999993</v>
      </c>
      <c r="G1022">
        <v>-56.558190214446597</v>
      </c>
      <c r="H1022">
        <v>-9.6165985468449602</v>
      </c>
      <c r="I1022">
        <v>-44.493917217613998</v>
      </c>
      <c r="J1022">
        <v>-3.3519828042833502</v>
      </c>
      <c r="K1022">
        <v>10542.0512597913</v>
      </c>
      <c r="L1022">
        <v>12075.586300732401</v>
      </c>
      <c r="M1022">
        <v>41.390664035950103</v>
      </c>
      <c r="N1022">
        <v>2.1457586075050501</v>
      </c>
      <c r="O1022">
        <v>98.007613387957605</v>
      </c>
      <c r="P1022">
        <v>1.7876782077393001</v>
      </c>
      <c r="Q1022">
        <v>-0.108136673797728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127</v>
      </c>
      <c r="E1023">
        <v>2564.6531201550001</v>
      </c>
      <c r="F1023">
        <v>190.05</v>
      </c>
      <c r="G1023">
        <v>108.17817804979499</v>
      </c>
      <c r="H1023">
        <v>7.7387698957457403</v>
      </c>
      <c r="I1023">
        <v>9.2701350289736304</v>
      </c>
      <c r="J1023">
        <v>4.7520509393520003</v>
      </c>
      <c r="K1023">
        <v>168.985815155475</v>
      </c>
      <c r="L1023">
        <v>139.468979409322</v>
      </c>
      <c r="M1023">
        <v>61.403956214430998</v>
      </c>
      <c r="N1023">
        <v>0.99026589430346301</v>
      </c>
      <c r="O1023">
        <v>7.4033149171270596</v>
      </c>
      <c r="P1023">
        <v>145.06769825918701</v>
      </c>
      <c r="Q1023">
        <v>0.152490674362842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396</v>
      </c>
      <c r="E1024">
        <v>2552.1313118500002</v>
      </c>
      <c r="F1024">
        <v>232.3</v>
      </c>
      <c r="G1024">
        <v>-20.4515675877742</v>
      </c>
      <c r="H1024">
        <v>-7.0040835056062596</v>
      </c>
      <c r="I1024">
        <v>-1.8987726055404099</v>
      </c>
      <c r="J1024">
        <v>-1.0100206480982701</v>
      </c>
      <c r="K1024">
        <v>228.25158140352099</v>
      </c>
      <c r="L1024">
        <v>213.43196067194799</v>
      </c>
      <c r="M1024">
        <v>51.532209629143097</v>
      </c>
      <c r="N1024">
        <v>0.90726949398871504</v>
      </c>
      <c r="O1024">
        <v>12.7636676711149</v>
      </c>
      <c r="P1024">
        <v>29.7765363128491</v>
      </c>
      <c r="Q1024">
        <v>7.7459004558540004E-3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521</v>
      </c>
      <c r="E1025">
        <v>2542.4960000000001</v>
      </c>
      <c r="F1025">
        <v>144.46</v>
      </c>
      <c r="G1025">
        <v>180.292035004035</v>
      </c>
      <c r="H1025">
        <v>-0.87431955306908904</v>
      </c>
      <c r="I1025">
        <v>52.121666384284197</v>
      </c>
      <c r="J1025">
        <v>7.4450079157385796</v>
      </c>
      <c r="K1025">
        <v>131.26507659587301</v>
      </c>
      <c r="L1025">
        <v>101.15608029677701</v>
      </c>
      <c r="M1025">
        <v>78.156812577897497</v>
      </c>
      <c r="N1025">
        <v>0.58882753365233598</v>
      </c>
      <c r="O1025">
        <v>17.091236328395301</v>
      </c>
      <c r="P1025">
        <v>232.85714285714201</v>
      </c>
      <c r="Q1025">
        <v>7.3269620317299999E-3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2208</v>
      </c>
      <c r="E1026">
        <v>2531.5</v>
      </c>
      <c r="F1026">
        <v>506.3</v>
      </c>
      <c r="G1026">
        <v>113.828394500012</v>
      </c>
      <c r="H1026">
        <v>-13.619625898666101</v>
      </c>
      <c r="I1026">
        <v>125.82408872054199</v>
      </c>
      <c r="J1026">
        <v>-5.0107792877121602</v>
      </c>
      <c r="K1026">
        <v>551.50074515061499</v>
      </c>
      <c r="M1026">
        <v>24.136353145222898</v>
      </c>
      <c r="N1026">
        <v>0.34251510521563999</v>
      </c>
      <c r="O1026">
        <v>41.566265060240902</v>
      </c>
      <c r="P1026">
        <v>153.14999999999901</v>
      </c>
    </row>
    <row r="1027" spans="1:17" x14ac:dyDescent="0.3">
      <c r="A1027" t="s">
        <v>2209</v>
      </c>
      <c r="B1027" t="s">
        <v>2210</v>
      </c>
      <c r="C1027" t="str">
        <f>IFERROR(VLOOKUP(Table1[[#This Row],[Ticker]],[1]!Table2[[Symbol]:[Industry]],2,FALSE),"-")</f>
        <v>-</v>
      </c>
      <c r="D1027" t="s">
        <v>377</v>
      </c>
      <c r="E1027">
        <v>2522.3111522160002</v>
      </c>
      <c r="F1027">
        <v>219.02</v>
      </c>
      <c r="G1027">
        <v>-25.1567631994312</v>
      </c>
      <c r="H1027">
        <v>-6.37069645653213</v>
      </c>
      <c r="I1027">
        <v>-59.597534733109903</v>
      </c>
      <c r="J1027">
        <v>6.6566622532063704</v>
      </c>
      <c r="K1027">
        <v>225.69615320942901</v>
      </c>
      <c r="L1027">
        <v>261.36225425332299</v>
      </c>
      <c r="M1027">
        <v>52.823750260513698</v>
      </c>
      <c r="N1027">
        <v>0.63103712148617097</v>
      </c>
      <c r="O1027">
        <v>97.128116153775906</v>
      </c>
      <c r="P1027">
        <v>14.3707571801566</v>
      </c>
      <c r="Q1027">
        <v>-4.9085204869434997E-2</v>
      </c>
    </row>
    <row r="1028" spans="1:17" hidden="1" x14ac:dyDescent="0.3">
      <c r="A1028" t="s">
        <v>2211</v>
      </c>
      <c r="B1028" t="s">
        <v>2212</v>
      </c>
      <c r="C1028" t="str">
        <f>IFERROR(VLOOKUP(Table1[[#This Row],[Ticker]],[1]!Table2[[Symbol]:[Industry]],2,FALSE),"-")</f>
        <v>-</v>
      </c>
      <c r="D1028" t="s">
        <v>295</v>
      </c>
      <c r="E1028">
        <v>2517.86536759</v>
      </c>
      <c r="F1028">
        <v>1669.9</v>
      </c>
      <c r="G1028">
        <v>49.881853548235497</v>
      </c>
      <c r="H1028">
        <v>-9.6476769967059894</v>
      </c>
      <c r="I1028">
        <v>-2.64553394338835</v>
      </c>
      <c r="J1028">
        <v>-1.2431292483021901</v>
      </c>
      <c r="K1028">
        <v>1659.7491133768201</v>
      </c>
      <c r="L1028">
        <v>1479.42467369207</v>
      </c>
      <c r="M1028">
        <v>39.570531918058997</v>
      </c>
      <c r="N1028">
        <v>0.60934264322396003</v>
      </c>
      <c r="O1028">
        <v>17.084855380561699</v>
      </c>
      <c r="P1028">
        <v>84.448003534544597</v>
      </c>
      <c r="Q1028">
        <v>6.1090370988310001E-3</v>
      </c>
    </row>
    <row r="1029" spans="1:17" hidden="1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298</v>
      </c>
      <c r="E1029">
        <v>2517.6085985499999</v>
      </c>
      <c r="F1029">
        <v>596.5</v>
      </c>
      <c r="G1029">
        <v>429.69353309276198</v>
      </c>
      <c r="H1029">
        <v>5.2360089673313697</v>
      </c>
      <c r="I1029">
        <v>38.386758919997298</v>
      </c>
      <c r="J1029">
        <v>4.0267604652661397</v>
      </c>
      <c r="K1029">
        <v>579.84702083138302</v>
      </c>
      <c r="L1029">
        <v>445.45643825532602</v>
      </c>
      <c r="M1029">
        <v>56.502073478390898</v>
      </c>
      <c r="N1029">
        <v>0.83531024378424701</v>
      </c>
      <c r="O1029">
        <v>24.719195305951299</v>
      </c>
      <c r="P1029">
        <v>500.704934541792</v>
      </c>
      <c r="Q1029">
        <v>0.17247100528706999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548</v>
      </c>
      <c r="E1030">
        <v>2517.4410807700001</v>
      </c>
      <c r="F1030">
        <v>416.15</v>
      </c>
      <c r="G1030">
        <v>17.979622857813201</v>
      </c>
      <c r="H1030">
        <v>1.05298071198202</v>
      </c>
      <c r="I1030">
        <v>-0.26493132854439899</v>
      </c>
      <c r="J1030">
        <v>-6.6692709470681697</v>
      </c>
      <c r="K1030">
        <v>395.05207123336697</v>
      </c>
      <c r="L1030">
        <v>353.743769387908</v>
      </c>
      <c r="M1030">
        <v>48.953672366969002</v>
      </c>
      <c r="N1030">
        <v>1.45865077443295</v>
      </c>
      <c r="O1030">
        <v>8.7348311906764398</v>
      </c>
      <c r="P1030">
        <v>46.428571428571402</v>
      </c>
      <c r="Q1030">
        <v>1.7181002488784E-2</v>
      </c>
    </row>
    <row r="1031" spans="1:17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289</v>
      </c>
      <c r="E1031">
        <v>2515.8242882099998</v>
      </c>
      <c r="F1031">
        <v>428.55</v>
      </c>
      <c r="G1031">
        <v>-17.321356553224099</v>
      </c>
      <c r="H1031">
        <v>3.35329958771222</v>
      </c>
      <c r="I1031">
        <v>-18.314135800035402</v>
      </c>
      <c r="J1031">
        <v>2.6962295472590099</v>
      </c>
      <c r="K1031">
        <v>407.89350310408901</v>
      </c>
      <c r="L1031">
        <v>407.13641633586798</v>
      </c>
      <c r="M1031">
        <v>60.873578298759199</v>
      </c>
      <c r="N1031">
        <v>1.01288774345263</v>
      </c>
      <c r="O1031">
        <v>25.049585812623899</v>
      </c>
      <c r="P1031">
        <v>29.5299984887411</v>
      </c>
      <c r="Q1031">
        <v>-6.6855807489484997E-2</v>
      </c>
    </row>
    <row r="1032" spans="1:17" hidden="1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-</v>
      </c>
      <c r="D1032" t="s">
        <v>295</v>
      </c>
      <c r="E1032">
        <v>2515.2297456000001</v>
      </c>
      <c r="F1032">
        <v>1735.8</v>
      </c>
      <c r="G1032">
        <v>525.44558137100296</v>
      </c>
      <c r="H1032">
        <v>-1.4381870431478201</v>
      </c>
      <c r="I1032">
        <v>95.128850625303897</v>
      </c>
      <c r="J1032">
        <v>0.67669289742356298</v>
      </c>
      <c r="K1032">
        <v>1579.5059213864499</v>
      </c>
      <c r="L1032">
        <v>1088.7012189688701</v>
      </c>
      <c r="M1032">
        <v>53.5508777456837</v>
      </c>
      <c r="N1032">
        <v>1.3311752817063001</v>
      </c>
      <c r="O1032">
        <v>15.220647540039099</v>
      </c>
      <c r="P1032">
        <v>586.08695652173901</v>
      </c>
      <c r="Q1032">
        <v>0.25443244032534701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127</v>
      </c>
      <c r="E1033">
        <v>2512.6225994400002</v>
      </c>
      <c r="F1033">
        <v>47.4</v>
      </c>
      <c r="G1033">
        <v>-4.2940544795797297</v>
      </c>
      <c r="H1033">
        <v>10.0643355007649</v>
      </c>
      <c r="I1033">
        <v>-2.7889471914972499</v>
      </c>
      <c r="J1033">
        <v>0.13339596081451699</v>
      </c>
      <c r="K1033">
        <v>43.803817070491696</v>
      </c>
      <c r="L1033">
        <v>38.816540121743898</v>
      </c>
      <c r="M1033">
        <v>46.7872453593586</v>
      </c>
      <c r="N1033">
        <v>1.0432361887124599</v>
      </c>
      <c r="O1033">
        <v>10.759493670886</v>
      </c>
      <c r="P1033">
        <v>54.498044328552801</v>
      </c>
      <c r="Q1033">
        <v>9.9432374393802994E-2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127</v>
      </c>
      <c r="E1034">
        <v>2505.2819498399999</v>
      </c>
      <c r="F1034">
        <v>362.8</v>
      </c>
      <c r="G1034">
        <v>-18.547877206332299</v>
      </c>
      <c r="H1034">
        <v>10.7585106591879</v>
      </c>
      <c r="I1034">
        <v>-7.075992509612</v>
      </c>
      <c r="J1034">
        <v>-1.6858275102750999</v>
      </c>
      <c r="M1034">
        <v>45.570798718273601</v>
      </c>
      <c r="O1034">
        <v>10.253583241455299</v>
      </c>
      <c r="P1034">
        <v>17.0322580645161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626</v>
      </c>
      <c r="E1035">
        <v>2490.58234455</v>
      </c>
      <c r="F1035">
        <v>1869.25</v>
      </c>
      <c r="G1035">
        <v>259.31401463623399</v>
      </c>
      <c r="H1035">
        <v>-9.7557721599079201</v>
      </c>
      <c r="I1035">
        <v>88.684115218866296</v>
      </c>
      <c r="J1035">
        <v>-6.2535792114199698</v>
      </c>
      <c r="K1035">
        <v>1855.26008453298</v>
      </c>
      <c r="L1035">
        <v>1354.5050729817301</v>
      </c>
      <c r="M1035">
        <v>36.635103852340997</v>
      </c>
      <c r="N1035">
        <v>0.63735850137942995</v>
      </c>
      <c r="O1035">
        <v>20.123044001604899</v>
      </c>
      <c r="P1035">
        <v>329.71264367816002</v>
      </c>
      <c r="Q1035">
        <v>0.220145985619315</v>
      </c>
    </row>
    <row r="1036" spans="1:17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626</v>
      </c>
      <c r="E1036">
        <v>2489.1829925309999</v>
      </c>
      <c r="F1036">
        <v>168.93</v>
      </c>
      <c r="G1036">
        <v>-57.763858897876197</v>
      </c>
      <c r="H1036">
        <v>-12.739549360924</v>
      </c>
      <c r="I1036">
        <v>-43.629928000650303</v>
      </c>
      <c r="J1036">
        <v>-0.60083420400104903</v>
      </c>
      <c r="K1036">
        <v>178.379243948756</v>
      </c>
      <c r="L1036">
        <v>220.84519730536101</v>
      </c>
      <c r="M1036">
        <v>41.879965008725598</v>
      </c>
      <c r="N1036">
        <v>0.75006080609970005</v>
      </c>
      <c r="O1036">
        <v>84.691884212395607</v>
      </c>
      <c r="P1036">
        <v>17.312499999999901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465</v>
      </c>
      <c r="E1037">
        <v>2483.5520087999998</v>
      </c>
      <c r="F1037">
        <v>312.3</v>
      </c>
      <c r="G1037">
        <v>-22.029509754294502</v>
      </c>
      <c r="H1037">
        <v>8.5393764228185294</v>
      </c>
      <c r="I1037">
        <v>-3.6158043621826899</v>
      </c>
      <c r="J1037">
        <v>10.668482716799501</v>
      </c>
      <c r="K1037">
        <v>280.52388335884399</v>
      </c>
      <c r="L1037">
        <v>270.77107151067901</v>
      </c>
      <c r="M1037">
        <v>66.481810408658006</v>
      </c>
      <c r="N1037">
        <v>2.6067016489274399</v>
      </c>
      <c r="O1037">
        <v>5.9558117195004501</v>
      </c>
      <c r="P1037">
        <v>37.668062596429301</v>
      </c>
      <c r="Q1037">
        <v>-8.3722026398702007E-2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920</v>
      </c>
      <c r="E1038">
        <v>2477.5964832</v>
      </c>
      <c r="F1038">
        <v>372</v>
      </c>
      <c r="G1038">
        <v>358.56788572868197</v>
      </c>
      <c r="H1038">
        <v>8.8318335936418695</v>
      </c>
      <c r="I1038">
        <v>149.35282311435799</v>
      </c>
      <c r="J1038">
        <v>15.582577443844499</v>
      </c>
      <c r="K1038">
        <v>284.48527482660802</v>
      </c>
      <c r="L1038">
        <v>193.23675060558301</v>
      </c>
      <c r="M1038">
        <v>89.834231957554294</v>
      </c>
      <c r="N1038">
        <v>0.70068038301740099</v>
      </c>
      <c r="O1038">
        <v>0</v>
      </c>
      <c r="Q1038">
        <v>0.15810670219155401</v>
      </c>
    </row>
    <row r="1039" spans="1:17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231</v>
      </c>
      <c r="E1039">
        <v>2473.75523901</v>
      </c>
      <c r="F1039">
        <v>320.10000000000002</v>
      </c>
      <c r="G1039">
        <v>-49.7403879323738</v>
      </c>
      <c r="H1039">
        <v>7.5445886519968903</v>
      </c>
      <c r="I1039">
        <v>-19.145023248569899</v>
      </c>
      <c r="J1039">
        <v>5.6882387614209602</v>
      </c>
      <c r="K1039">
        <v>302.05139818951898</v>
      </c>
      <c r="L1039">
        <v>320.59447244920801</v>
      </c>
      <c r="M1039">
        <v>61.422503469574004</v>
      </c>
      <c r="N1039">
        <v>1.7135027467503099</v>
      </c>
      <c r="O1039">
        <v>36.738519212745999</v>
      </c>
      <c r="P1039">
        <v>30.413526176410599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354</v>
      </c>
      <c r="E1040">
        <v>2472.5642147099902</v>
      </c>
      <c r="F1040">
        <v>258.10000000000002</v>
      </c>
      <c r="G1040">
        <v>-2.4174078671775199</v>
      </c>
      <c r="H1040">
        <v>3.0340202046489702</v>
      </c>
      <c r="I1040">
        <v>7.8681636024031398</v>
      </c>
      <c r="J1040">
        <v>-6.9988646673744999</v>
      </c>
      <c r="K1040">
        <v>236.79468253290401</v>
      </c>
      <c r="M1040">
        <v>45.704522985826003</v>
      </c>
      <c r="N1040">
        <v>1.03821493151581</v>
      </c>
      <c r="O1040">
        <v>10.809763657496999</v>
      </c>
      <c r="P1040">
        <v>71.3811420982736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391</v>
      </c>
      <c r="E1041">
        <v>2468.09107404</v>
      </c>
      <c r="F1041">
        <v>465.45</v>
      </c>
      <c r="G1041">
        <v>-67.754376825361007</v>
      </c>
      <c r="H1041">
        <v>-5.7430047257894197</v>
      </c>
      <c r="I1041">
        <v>-30.9275777519725</v>
      </c>
      <c r="J1041">
        <v>-3.4577382372972498</v>
      </c>
      <c r="K1041">
        <v>481.94990164808502</v>
      </c>
      <c r="L1041">
        <v>501.80067987040002</v>
      </c>
      <c r="M1041">
        <v>36.832786842616997</v>
      </c>
      <c r="N1041">
        <v>0.587325286947049</v>
      </c>
      <c r="O1041">
        <v>81.974433344075607</v>
      </c>
      <c r="P1041">
        <v>5.7840909090909101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186</v>
      </c>
      <c r="E1042">
        <v>2466.4506211799999</v>
      </c>
      <c r="F1042">
        <v>91.91</v>
      </c>
      <c r="G1042">
        <v>560.94869806475901</v>
      </c>
      <c r="H1042">
        <v>-3.3536331642041199</v>
      </c>
      <c r="I1042">
        <v>-10.685350558128</v>
      </c>
      <c r="J1042">
        <v>7.6640884409951999</v>
      </c>
      <c r="K1042">
        <v>91.937918082339706</v>
      </c>
      <c r="L1042">
        <v>81.384488538496996</v>
      </c>
      <c r="M1042">
        <v>59.874720649061899</v>
      </c>
      <c r="N1042">
        <v>0.53644921107184895</v>
      </c>
      <c r="O1042">
        <v>52.322924600152298</v>
      </c>
      <c r="P1042">
        <v>602.54156315688897</v>
      </c>
      <c r="Q1042">
        <v>0.18348673061384499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303</v>
      </c>
      <c r="E1043">
        <v>2452.5239397599998</v>
      </c>
      <c r="F1043">
        <v>137.32</v>
      </c>
      <c r="G1043">
        <v>27.896605568223102</v>
      </c>
      <c r="H1043">
        <v>1.5830829459842799</v>
      </c>
      <c r="I1043">
        <v>-2.9439510106879299</v>
      </c>
      <c r="J1043">
        <v>4.74977156375029</v>
      </c>
      <c r="K1043">
        <v>137.581967432754</v>
      </c>
      <c r="L1043">
        <v>125.57046233035599</v>
      </c>
      <c r="M1043">
        <v>48.0941858070641</v>
      </c>
      <c r="N1043">
        <v>0.65863175467247304</v>
      </c>
      <c r="O1043">
        <v>12.729391203029399</v>
      </c>
      <c r="P1043">
        <v>73.712839974699506</v>
      </c>
      <c r="Q1043">
        <v>0.134862457627792</v>
      </c>
    </row>
    <row r="1044" spans="1:17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75</v>
      </c>
      <c r="E1044">
        <v>2447.122198</v>
      </c>
      <c r="F1044">
        <v>94.73</v>
      </c>
      <c r="G1044">
        <v>-27.704874113235501</v>
      </c>
      <c r="H1044">
        <v>-7.5115694322028999</v>
      </c>
      <c r="I1044">
        <v>-39.6384148437579</v>
      </c>
      <c r="J1044">
        <v>-2.3422987723514002</v>
      </c>
      <c r="K1044">
        <v>97.164767223037302</v>
      </c>
      <c r="L1044">
        <v>100.212602009547</v>
      </c>
      <c r="M1044">
        <v>37.853993269388603</v>
      </c>
      <c r="N1044">
        <v>0.806023265686165</v>
      </c>
      <c r="O1044">
        <v>64.678560118230706</v>
      </c>
      <c r="P1044">
        <v>14.270205066345</v>
      </c>
      <c r="Q1044">
        <v>1.3380750891506E-2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201</v>
      </c>
      <c r="E1045">
        <v>2433.6275268499999</v>
      </c>
      <c r="F1045">
        <v>437.45</v>
      </c>
      <c r="G1045">
        <v>-10.1984756592678</v>
      </c>
      <c r="H1045">
        <v>-4.06017556362118</v>
      </c>
      <c r="I1045">
        <v>3.55269959990664</v>
      </c>
      <c r="J1045">
        <v>4.9739990018260203</v>
      </c>
      <c r="K1045">
        <v>418.34405251940001</v>
      </c>
      <c r="L1045">
        <v>383.40420314008099</v>
      </c>
      <c r="M1045">
        <v>60.065625945681198</v>
      </c>
      <c r="N1045">
        <v>0.59196327893841105</v>
      </c>
      <c r="O1045">
        <v>4.8348382672305403</v>
      </c>
      <c r="P1045">
        <v>39.738061012617699</v>
      </c>
      <c r="Q1045">
        <v>6.527353070953E-3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521</v>
      </c>
      <c r="E1046">
        <v>2432.3394351699999</v>
      </c>
      <c r="F1046">
        <v>718.15</v>
      </c>
      <c r="G1046">
        <v>89.534634954332603</v>
      </c>
      <c r="H1046">
        <v>23.895052626375001</v>
      </c>
      <c r="I1046">
        <v>5.3756376895626001</v>
      </c>
      <c r="J1046">
        <v>11.349924247299001</v>
      </c>
      <c r="K1046">
        <v>565.80052891681498</v>
      </c>
      <c r="L1046">
        <v>514.44520360790602</v>
      </c>
      <c r="M1046">
        <v>89.756026935588395</v>
      </c>
      <c r="N1046">
        <v>3.1678994547066801</v>
      </c>
      <c r="O1046">
        <v>2.3463064819327402</v>
      </c>
      <c r="P1046">
        <v>132.448616280951</v>
      </c>
      <c r="Q1046">
        <v>0.14623993047360301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59</v>
      </c>
      <c r="E1047">
        <v>2423.9159627220001</v>
      </c>
      <c r="F1047">
        <v>220.38</v>
      </c>
      <c r="G1047">
        <v>-26.204712903533199</v>
      </c>
      <c r="H1047">
        <v>-1.1698036046738001</v>
      </c>
      <c r="I1047">
        <v>-28.0610187850641</v>
      </c>
      <c r="J1047">
        <v>0.25948755374763599</v>
      </c>
      <c r="K1047">
        <v>224.931717465616</v>
      </c>
      <c r="L1047">
        <v>226.84849578960299</v>
      </c>
      <c r="M1047">
        <v>49.219797953799898</v>
      </c>
      <c r="N1047">
        <v>1.1337224793462299</v>
      </c>
      <c r="O1047">
        <v>28.664125601234201</v>
      </c>
      <c r="P1047">
        <v>20.393335154329399</v>
      </c>
      <c r="Q1047">
        <v>8.6783624346950999E-2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75</v>
      </c>
      <c r="E1048">
        <v>2415.9173577000001</v>
      </c>
      <c r="F1048">
        <v>37.72</v>
      </c>
      <c r="G1048">
        <v>21.178534556034499</v>
      </c>
      <c r="H1048">
        <v>-8.3627882966737701</v>
      </c>
      <c r="I1048">
        <v>-26.559954642805199</v>
      </c>
      <c r="J1048">
        <v>2.8920325891783398</v>
      </c>
      <c r="K1048">
        <v>41.723993716855396</v>
      </c>
      <c r="L1048">
        <v>37.527808334787402</v>
      </c>
      <c r="M1048">
        <v>55.893273104758201</v>
      </c>
      <c r="N1048">
        <v>1.22480726069534</v>
      </c>
      <c r="O1048">
        <v>28.844114528101802</v>
      </c>
      <c r="P1048">
        <v>50.278884462151296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521</v>
      </c>
      <c r="E1049">
        <v>2408.6927798199999</v>
      </c>
      <c r="F1049">
        <v>262.7</v>
      </c>
      <c r="G1049">
        <v>-32.5684508127679</v>
      </c>
      <c r="H1049">
        <v>-15.468420561612501</v>
      </c>
      <c r="I1049">
        <v>-19.8479746562071</v>
      </c>
      <c r="J1049">
        <v>-2.5728916889237698</v>
      </c>
      <c r="K1049">
        <v>268.35708803958101</v>
      </c>
      <c r="L1049">
        <v>262.36112788348203</v>
      </c>
      <c r="M1049">
        <v>45.015459871180603</v>
      </c>
      <c r="N1049">
        <v>0.51424924835256602</v>
      </c>
      <c r="O1049">
        <v>21.4883897982489</v>
      </c>
      <c r="P1049">
        <v>23.3333333333333</v>
      </c>
      <c r="Q1049">
        <v>6.8676821941965005E-2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292</v>
      </c>
      <c r="E1050">
        <v>2405.9578849999998</v>
      </c>
      <c r="F1050">
        <v>262.45</v>
      </c>
      <c r="G1050">
        <v>78.456340439920496</v>
      </c>
      <c r="H1050">
        <v>6.6091812495945499</v>
      </c>
      <c r="I1050">
        <v>25.7173007998942</v>
      </c>
      <c r="J1050">
        <v>5.2428011545052904</v>
      </c>
      <c r="K1050">
        <v>247.525629621338</v>
      </c>
      <c r="L1050">
        <v>210.146675232436</v>
      </c>
      <c r="M1050">
        <v>57.4106416403651</v>
      </c>
      <c r="N1050">
        <v>1.65544088216639</v>
      </c>
      <c r="O1050">
        <v>7.7538578776909999</v>
      </c>
      <c r="P1050">
        <v>118.162926018287</v>
      </c>
      <c r="Q1050">
        <v>0.107694860256189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83</v>
      </c>
      <c r="E1051">
        <v>2401.3854222800001</v>
      </c>
      <c r="F1051">
        <v>28.34</v>
      </c>
      <c r="G1051">
        <v>168.48131789355699</v>
      </c>
      <c r="H1051">
        <v>3.89238881936339</v>
      </c>
      <c r="I1051">
        <v>-15.203535976787499</v>
      </c>
      <c r="J1051">
        <v>10.626692897423499</v>
      </c>
      <c r="K1051">
        <v>26.539562612140902</v>
      </c>
      <c r="L1051">
        <v>22.6219831917305</v>
      </c>
      <c r="M1051">
        <v>58.905636112136001</v>
      </c>
      <c r="N1051">
        <v>1.2123891141179199</v>
      </c>
      <c r="O1051">
        <v>18.383909668313301</v>
      </c>
      <c r="P1051">
        <v>202.75558543346801</v>
      </c>
      <c r="Q1051">
        <v>7.2150172478507996E-2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106</v>
      </c>
      <c r="E1052">
        <v>2401.0662980400002</v>
      </c>
      <c r="F1052">
        <v>162.6</v>
      </c>
      <c r="G1052">
        <v>60.973428639273799</v>
      </c>
      <c r="H1052">
        <v>48.093611625113603</v>
      </c>
      <c r="I1052">
        <v>14.342242414861399</v>
      </c>
      <c r="J1052">
        <v>46.551913355977298</v>
      </c>
      <c r="K1052">
        <v>118.76234587622599</v>
      </c>
      <c r="L1052">
        <v>111.116671202527</v>
      </c>
      <c r="M1052">
        <v>81.596149719592304</v>
      </c>
      <c r="N1052">
        <v>3.1260923173863899</v>
      </c>
      <c r="O1052">
        <v>9.9015990159901399</v>
      </c>
      <c r="P1052">
        <v>101.86219739292299</v>
      </c>
      <c r="Q1052">
        <v>0.158349353190046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262</v>
      </c>
      <c r="E1053">
        <v>2396.03781708</v>
      </c>
      <c r="F1053">
        <v>636.1</v>
      </c>
      <c r="G1053">
        <v>31.313867407027999</v>
      </c>
      <c r="H1053">
        <v>-8.7982422678768106</v>
      </c>
      <c r="I1053">
        <v>4.1169887634420403</v>
      </c>
      <c r="J1053">
        <v>1.07442723445292</v>
      </c>
      <c r="K1053">
        <v>628.364416768247</v>
      </c>
      <c r="L1053">
        <v>559.86407868482104</v>
      </c>
      <c r="M1053">
        <v>38.281166327663797</v>
      </c>
      <c r="N1053">
        <v>0.36812091484378501</v>
      </c>
      <c r="O1053">
        <v>14.447413928627499</v>
      </c>
      <c r="P1053">
        <v>67.770011868653597</v>
      </c>
      <c r="Q1053">
        <v>3.9173200360214003E-2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533</v>
      </c>
      <c r="E1054">
        <v>2394.7079940399999</v>
      </c>
      <c r="F1054">
        <v>78.92</v>
      </c>
      <c r="G1054">
        <v>62.740759445990498</v>
      </c>
      <c r="H1054">
        <v>8.4295140923433394</v>
      </c>
      <c r="I1054">
        <v>-38.500721359131902</v>
      </c>
      <c r="J1054">
        <v>11.489345001852501</v>
      </c>
      <c r="K1054">
        <v>75.664492842764602</v>
      </c>
      <c r="L1054">
        <v>72.969248935048498</v>
      </c>
      <c r="M1054">
        <v>60.590674878778898</v>
      </c>
      <c r="N1054">
        <v>2.1066058218438299</v>
      </c>
      <c r="O1054">
        <v>48.061327927014602</v>
      </c>
      <c r="P1054">
        <v>96.074534161490604</v>
      </c>
      <c r="Q1054">
        <v>0.1217119492175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201</v>
      </c>
      <c r="E1055">
        <v>2384.3227139549999</v>
      </c>
      <c r="F1055">
        <v>1669.95</v>
      </c>
      <c r="G1055">
        <v>42.058138474828297</v>
      </c>
      <c r="H1055">
        <v>21.674842267958901</v>
      </c>
      <c r="I1055">
        <v>21.9868952560522</v>
      </c>
      <c r="J1055">
        <v>-2.4339253934478098</v>
      </c>
      <c r="K1055">
        <v>1529.3132424886001</v>
      </c>
      <c r="L1055">
        <v>1293.47776075771</v>
      </c>
      <c r="M1055">
        <v>45.698414942243801</v>
      </c>
      <c r="N1055">
        <v>0.253163877848746</v>
      </c>
      <c r="O1055">
        <v>12.877631066798401</v>
      </c>
      <c r="P1055">
        <v>86.576168929110096</v>
      </c>
      <c r="Q1055">
        <v>7.5718441562376004E-2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124</v>
      </c>
      <c r="E1056">
        <v>2379.9437259159999</v>
      </c>
      <c r="F1056">
        <v>199.66</v>
      </c>
      <c r="G1056">
        <v>-12.5210661080297</v>
      </c>
      <c r="H1056">
        <v>7.2350172433712903</v>
      </c>
      <c r="I1056">
        <v>-20.285421496484801</v>
      </c>
      <c r="J1056">
        <v>-4.39543602459967</v>
      </c>
      <c r="K1056">
        <v>191.47953675934801</v>
      </c>
      <c r="L1056">
        <v>195.79178041167</v>
      </c>
      <c r="M1056">
        <v>59.100397010530202</v>
      </c>
      <c r="N1056">
        <v>1.6247428016124901</v>
      </c>
      <c r="O1056">
        <v>45.1217069017329</v>
      </c>
      <c r="P1056">
        <v>33.284379172229599</v>
      </c>
      <c r="Q1056">
        <v>2.9580578570953999E-2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377</v>
      </c>
      <c r="E1057">
        <v>2377.4504772750001</v>
      </c>
      <c r="F1057">
        <v>1212.3499999999999</v>
      </c>
      <c r="G1057">
        <v>-32.4077424712141</v>
      </c>
      <c r="H1057">
        <v>-12.2515035201811</v>
      </c>
      <c r="I1057">
        <v>15.166206050555299</v>
      </c>
      <c r="J1057">
        <v>-6.73380697041065</v>
      </c>
      <c r="K1057">
        <v>1265.9618881782701</v>
      </c>
      <c r="L1057">
        <v>1217.88520725175</v>
      </c>
      <c r="M1057">
        <v>31.504328548093401</v>
      </c>
      <c r="N1057">
        <v>0.85078558513594604</v>
      </c>
      <c r="O1057">
        <v>22.9018022848187</v>
      </c>
      <c r="P1057">
        <v>46.942609538815802</v>
      </c>
      <c r="Q1057">
        <v>-5.0262080325069999E-2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163</v>
      </c>
      <c r="E1058">
        <v>2372.5079999999998</v>
      </c>
      <c r="F1058">
        <v>2234</v>
      </c>
      <c r="G1058">
        <v>334.113077326211</v>
      </c>
      <c r="H1058">
        <v>22.402888014210401</v>
      </c>
      <c r="I1058">
        <v>119.61477218980799</v>
      </c>
      <c r="J1058">
        <v>10.3946100377545</v>
      </c>
      <c r="K1058">
        <v>1791.9054059641601</v>
      </c>
      <c r="L1058">
        <v>1253.3387520823001</v>
      </c>
      <c r="M1058">
        <v>69.544384144670005</v>
      </c>
      <c r="N1058">
        <v>1.17975415992764</v>
      </c>
      <c r="O1058">
        <v>0</v>
      </c>
      <c r="P1058">
        <v>483.28981723237598</v>
      </c>
      <c r="Q1058">
        <v>0.15755864151500301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548</v>
      </c>
      <c r="E1059">
        <v>2370.8700208</v>
      </c>
      <c r="F1059">
        <v>457.3</v>
      </c>
      <c r="G1059">
        <v>-36.926673470414698</v>
      </c>
      <c r="H1059">
        <v>2.4977079136201699</v>
      </c>
      <c r="I1059">
        <v>-20.836456550741499</v>
      </c>
      <c r="J1059">
        <v>3.3365473419946801</v>
      </c>
      <c r="K1059">
        <v>442.153834962617</v>
      </c>
      <c r="L1059">
        <v>459.67533160428002</v>
      </c>
      <c r="M1059">
        <v>55.4834339693356</v>
      </c>
      <c r="N1059">
        <v>1.1875643129671001</v>
      </c>
      <c r="O1059">
        <v>23.190465777389001</v>
      </c>
      <c r="P1059">
        <v>19.3994778067885</v>
      </c>
      <c r="Q1059">
        <v>4.9663124814510002E-3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377</v>
      </c>
      <c r="E1060">
        <v>2360.42750075</v>
      </c>
      <c r="F1060">
        <v>797.5</v>
      </c>
      <c r="G1060">
        <v>58.055946348001903</v>
      </c>
      <c r="H1060">
        <v>10.219925051247399</v>
      </c>
      <c r="I1060">
        <v>12.533337804791</v>
      </c>
      <c r="J1060">
        <v>2.8316655059359799</v>
      </c>
      <c r="K1060">
        <v>693.48662789545494</v>
      </c>
      <c r="L1060">
        <v>606.04323526885605</v>
      </c>
      <c r="M1060">
        <v>67.388231051311195</v>
      </c>
      <c r="N1060">
        <v>1.10787380777318</v>
      </c>
      <c r="O1060">
        <v>4.4012539184952999</v>
      </c>
      <c r="P1060">
        <v>86.790022250849006</v>
      </c>
      <c r="Q1060">
        <v>1.9073661584968E-2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46</v>
      </c>
      <c r="E1061">
        <v>2357.2793237800001</v>
      </c>
      <c r="F1061">
        <v>561.95000000000005</v>
      </c>
      <c r="G1061">
        <v>-8.6739091633378607</v>
      </c>
      <c r="H1061">
        <v>4.4513300890790797</v>
      </c>
      <c r="I1061">
        <v>-44.536678986377098</v>
      </c>
      <c r="J1061">
        <v>-2.5488780000804101</v>
      </c>
      <c r="K1061">
        <v>567.50357154571202</v>
      </c>
      <c r="L1061">
        <v>572.29461943730701</v>
      </c>
      <c r="M1061">
        <v>46.190596302331997</v>
      </c>
      <c r="N1061">
        <v>0.53677352535244804</v>
      </c>
      <c r="O1061">
        <v>51.259008808612798</v>
      </c>
      <c r="P1061">
        <v>29.9156166917119</v>
      </c>
      <c r="Q1061">
        <v>0.15409004077895899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626</v>
      </c>
      <c r="E1062">
        <v>2353.3464645599902</v>
      </c>
      <c r="F1062">
        <v>518.70000000000005</v>
      </c>
      <c r="G1062">
        <v>-32.801170447401198</v>
      </c>
      <c r="H1062">
        <v>-2.4771257830559898</v>
      </c>
      <c r="I1062">
        <v>-19.614164589080598</v>
      </c>
      <c r="J1062">
        <v>2.8956683663990299</v>
      </c>
      <c r="K1062">
        <v>496.41195103888998</v>
      </c>
      <c r="L1062">
        <v>499.011425958264</v>
      </c>
      <c r="M1062">
        <v>57.017530270987898</v>
      </c>
      <c r="N1062">
        <v>0.88533440907789596</v>
      </c>
      <c r="O1062">
        <v>22.421438210911798</v>
      </c>
      <c r="P1062">
        <v>26.6357421875</v>
      </c>
      <c r="Q1062">
        <v>5.046671898027E-3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118</v>
      </c>
      <c r="E1063">
        <v>2346.6952786799998</v>
      </c>
      <c r="F1063">
        <v>1057.2</v>
      </c>
      <c r="G1063">
        <v>123.837672257097</v>
      </c>
      <c r="H1063">
        <v>17.081288687611</v>
      </c>
      <c r="I1063">
        <v>32.413421415273802</v>
      </c>
      <c r="J1063">
        <v>12.408417479148101</v>
      </c>
      <c r="K1063">
        <v>895.43401641051196</v>
      </c>
      <c r="L1063">
        <v>703.34375402299099</v>
      </c>
      <c r="M1063">
        <v>86.834989482746394</v>
      </c>
      <c r="N1063">
        <v>1.36386476748831</v>
      </c>
      <c r="O1063">
        <v>2.0620506999621702</v>
      </c>
      <c r="P1063">
        <v>173.81507381507299</v>
      </c>
      <c r="Q1063">
        <v>7.4221846062881E-2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46</v>
      </c>
      <c r="E1064">
        <v>2343.89968</v>
      </c>
      <c r="F1064">
        <v>103.97</v>
      </c>
      <c r="G1064">
        <v>129.340709770948</v>
      </c>
      <c r="H1064">
        <v>14.4352243860589</v>
      </c>
      <c r="I1064">
        <v>23.633326243206302</v>
      </c>
      <c r="J1064">
        <v>0.96886758844766796</v>
      </c>
      <c r="K1064">
        <v>92.614370319241004</v>
      </c>
      <c r="L1064">
        <v>74.242881827221794</v>
      </c>
      <c r="M1064">
        <v>51.309118742803001</v>
      </c>
      <c r="N1064">
        <v>0.69511678226179496</v>
      </c>
      <c r="O1064">
        <v>9.0699240165432293</v>
      </c>
      <c r="P1064">
        <v>167.96391752577301</v>
      </c>
      <c r="Q1064">
        <v>0.12308109151814101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121</v>
      </c>
      <c r="E1065">
        <v>2335.85205</v>
      </c>
      <c r="F1065">
        <v>417.9</v>
      </c>
      <c r="G1065">
        <v>-57.069809663280402</v>
      </c>
      <c r="H1065">
        <v>17.893243373791702</v>
      </c>
      <c r="I1065">
        <v>-29.7060388095855</v>
      </c>
      <c r="J1065">
        <v>11.1929836242406</v>
      </c>
      <c r="K1065">
        <v>402.60143653803902</v>
      </c>
      <c r="L1065">
        <v>441.96983238199601</v>
      </c>
      <c r="M1065">
        <v>60.250579581678103</v>
      </c>
      <c r="N1065">
        <v>1.3856300444162</v>
      </c>
      <c r="O1065">
        <v>47.164393395549098</v>
      </c>
      <c r="P1065">
        <v>28.584615384615301</v>
      </c>
      <c r="Q1065">
        <v>0.29591816064038001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521</v>
      </c>
      <c r="E1066">
        <v>2332.9313366400002</v>
      </c>
      <c r="F1066">
        <v>129.6</v>
      </c>
      <c r="G1066">
        <v>74.389330121391495</v>
      </c>
      <c r="H1066">
        <v>-10.877764926919999</v>
      </c>
      <c r="I1066">
        <v>-8.4286102155864597</v>
      </c>
      <c r="J1066">
        <v>-0.44942014942118702</v>
      </c>
      <c r="K1066">
        <v>123.034870596855</v>
      </c>
      <c r="L1066">
        <v>106.641238675945</v>
      </c>
      <c r="M1066">
        <v>50.502557880521699</v>
      </c>
      <c r="N1066">
        <v>0.46354311617988903</v>
      </c>
      <c r="O1066">
        <v>14.969135802469101</v>
      </c>
      <c r="P1066">
        <v>110.560519902518</v>
      </c>
      <c r="Q1066">
        <v>4.5389536534247002E-2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777</v>
      </c>
      <c r="E1067">
        <v>2331.3640417410002</v>
      </c>
      <c r="F1067">
        <v>21.63</v>
      </c>
      <c r="G1067">
        <v>13.256965928583501</v>
      </c>
      <c r="H1067">
        <v>-6.3744212385051897</v>
      </c>
      <c r="I1067">
        <v>-44.353116587810803</v>
      </c>
      <c r="J1067">
        <v>-3.9098363451459401</v>
      </c>
      <c r="K1067">
        <v>22.567248158943499</v>
      </c>
      <c r="L1067">
        <v>22.325347653826899</v>
      </c>
      <c r="M1067">
        <v>46.032440037518803</v>
      </c>
      <c r="N1067">
        <v>0.97012561768622896</v>
      </c>
      <c r="O1067">
        <v>48.867313915857601</v>
      </c>
      <c r="P1067">
        <v>48.659793814432902</v>
      </c>
      <c r="Q1067">
        <v>-2.9482421485786999E-2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295</v>
      </c>
      <c r="E1068">
        <v>2331.0506905000002</v>
      </c>
      <c r="F1068">
        <v>3657.25</v>
      </c>
      <c r="G1068">
        <v>1922.1365177493101</v>
      </c>
      <c r="H1068">
        <v>12.726175051247401</v>
      </c>
      <c r="I1068">
        <v>193.227374454911</v>
      </c>
      <c r="J1068">
        <v>-6.57178682402217</v>
      </c>
      <c r="K1068">
        <v>3101.92889482074</v>
      </c>
      <c r="L1068">
        <v>1406.39443034274</v>
      </c>
      <c r="M1068">
        <v>44.767418025658998</v>
      </c>
      <c r="N1068">
        <v>0.46356172077658098</v>
      </c>
      <c r="O1068">
        <v>14.156811812153901</v>
      </c>
      <c r="P1068">
        <v>2064.0532544378698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267</v>
      </c>
      <c r="E1069">
        <v>2325.9283559400001</v>
      </c>
      <c r="F1069">
        <v>904.9</v>
      </c>
      <c r="G1069">
        <v>47.0255689050597</v>
      </c>
      <c r="H1069">
        <v>-1.3111605591598601</v>
      </c>
      <c r="I1069">
        <v>48.987336738936101</v>
      </c>
      <c r="J1069">
        <v>7.6013445540544504</v>
      </c>
      <c r="K1069">
        <v>822.32558915074105</v>
      </c>
      <c r="L1069">
        <v>659.78035824096901</v>
      </c>
      <c r="M1069">
        <v>73.802900968712805</v>
      </c>
      <c r="N1069">
        <v>1.5089901753816299</v>
      </c>
      <c r="O1069">
        <v>9.4043540722731702</v>
      </c>
      <c r="P1069">
        <v>125.09950248756201</v>
      </c>
      <c r="Q1069">
        <v>0.21971193539457801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1465</v>
      </c>
      <c r="E1070">
        <v>2325.4281409</v>
      </c>
      <c r="F1070">
        <v>897.8</v>
      </c>
      <c r="G1070">
        <v>11.9668925411752</v>
      </c>
      <c r="H1070">
        <v>15.6413558918345</v>
      </c>
      <c r="I1070">
        <v>30.7838367974203</v>
      </c>
      <c r="J1070">
        <v>4.8362167069473703</v>
      </c>
      <c r="K1070">
        <v>778.78836983091105</v>
      </c>
      <c r="L1070">
        <v>668.58147473784902</v>
      </c>
      <c r="M1070">
        <v>57.2504053939873</v>
      </c>
      <c r="N1070">
        <v>1.5084999181735299</v>
      </c>
      <c r="O1070">
        <v>8.27578525284029</v>
      </c>
      <c r="P1070">
        <v>98.848283499446197</v>
      </c>
      <c r="Q1070">
        <v>-2.0188868673345E-2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295</v>
      </c>
      <c r="E1071">
        <v>2324.040375</v>
      </c>
      <c r="F1071">
        <v>3703.65</v>
      </c>
      <c r="G1071">
        <v>1977.6035568376701</v>
      </c>
      <c r="H1071">
        <v>33.3913783584158</v>
      </c>
      <c r="I1071">
        <v>333.112627865013</v>
      </c>
      <c r="J1071">
        <v>-8.60603021843745</v>
      </c>
      <c r="K1071">
        <v>2840.3160646852398</v>
      </c>
      <c r="L1071">
        <v>1715.9352786378599</v>
      </c>
      <c r="M1071">
        <v>69.841568982044805</v>
      </c>
      <c r="N1071">
        <v>1.0076395823436399</v>
      </c>
      <c r="O1071">
        <v>9.2165836404627797</v>
      </c>
      <c r="P1071">
        <v>2172.1779141104298</v>
      </c>
      <c r="Q1071">
        <v>0.20752386466530301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548</v>
      </c>
      <c r="E1072">
        <v>2321.7784190249999</v>
      </c>
      <c r="F1072">
        <v>992.55</v>
      </c>
      <c r="G1072">
        <v>-66.833572776712899</v>
      </c>
      <c r="H1072">
        <v>-13.553778151278401</v>
      </c>
      <c r="I1072">
        <v>-40.693795704247499</v>
      </c>
      <c r="J1072">
        <v>-5.3886618158903303</v>
      </c>
      <c r="K1072">
        <v>1095.8806405934499</v>
      </c>
      <c r="L1072">
        <v>1284.4176228173801</v>
      </c>
      <c r="M1072">
        <v>19.435662924802099</v>
      </c>
      <c r="N1072">
        <v>1.38433913171701</v>
      </c>
      <c r="O1072">
        <v>78.570349100800897</v>
      </c>
      <c r="P1072">
        <v>3.7472561931639801</v>
      </c>
      <c r="Q1072">
        <v>-0.15597522074387099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289</v>
      </c>
      <c r="E1073">
        <v>2321.4436000000001</v>
      </c>
      <c r="F1073">
        <v>464.8</v>
      </c>
      <c r="G1073">
        <v>-9.6649484290990699</v>
      </c>
      <c r="H1073">
        <v>-1.6741819297135501</v>
      </c>
      <c r="I1073">
        <v>-2.7968602034922299</v>
      </c>
      <c r="J1073">
        <v>0.57894954086409101</v>
      </c>
      <c r="K1073">
        <v>446.56359590874899</v>
      </c>
      <c r="L1073">
        <v>437.29261544513503</v>
      </c>
      <c r="M1073">
        <v>75.763252704307902</v>
      </c>
      <c r="N1073">
        <v>0.57501405687809004</v>
      </c>
      <c r="O1073">
        <v>6.9061962134251198</v>
      </c>
      <c r="P1073">
        <v>21.818896605949401</v>
      </c>
      <c r="Q1073">
        <v>8.2343599609300006E-3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465</v>
      </c>
      <c r="E1074">
        <v>2320.1192295999999</v>
      </c>
      <c r="F1074">
        <v>277.39999999999998</v>
      </c>
      <c r="G1074">
        <v>18.037759247998899</v>
      </c>
      <c r="H1074">
        <v>7.1323269350779102</v>
      </c>
      <c r="I1074">
        <v>-7.6057117655363902</v>
      </c>
      <c r="J1074">
        <v>-2.6618990352663499</v>
      </c>
      <c r="K1074">
        <v>254.42614296715701</v>
      </c>
      <c r="L1074">
        <v>232.688240041413</v>
      </c>
      <c r="M1074">
        <v>50.080593317816103</v>
      </c>
      <c r="N1074">
        <v>0.82197948105352103</v>
      </c>
      <c r="O1074">
        <v>11.571737563085801</v>
      </c>
      <c r="P1074">
        <v>53.641650512323402</v>
      </c>
      <c r="Q1074">
        <v>0.11498218594909999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626</v>
      </c>
      <c r="E1075">
        <v>2319.9182999999998</v>
      </c>
      <c r="F1075">
        <v>412.65</v>
      </c>
      <c r="G1075">
        <v>45.122855141411499</v>
      </c>
      <c r="H1075">
        <v>14.1760761203948</v>
      </c>
      <c r="I1075">
        <v>2.20927767156723</v>
      </c>
      <c r="J1075">
        <v>-4.4642121944053201</v>
      </c>
      <c r="K1075">
        <v>377.38830645402402</v>
      </c>
      <c r="L1075">
        <v>340.99195464057402</v>
      </c>
      <c r="M1075">
        <v>51.2360010587687</v>
      </c>
      <c r="N1075">
        <v>2.7189744485389702</v>
      </c>
      <c r="O1075">
        <v>8.3363625348358195</v>
      </c>
      <c r="P1075">
        <v>81.784140969162905</v>
      </c>
      <c r="Q1075">
        <v>4.3432032278869999E-2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62</v>
      </c>
      <c r="E1076">
        <v>2305.6050059999998</v>
      </c>
      <c r="F1076">
        <v>250.5</v>
      </c>
      <c r="G1076">
        <v>39.255441790881001</v>
      </c>
      <c r="H1076">
        <v>16.813283685023499</v>
      </c>
      <c r="I1076">
        <v>-7.4596580899962897</v>
      </c>
      <c r="J1076">
        <v>2.5196574198453199</v>
      </c>
      <c r="K1076">
        <v>226.10229609285301</v>
      </c>
      <c r="L1076">
        <v>206.441204807594</v>
      </c>
      <c r="M1076">
        <v>64.296217127277501</v>
      </c>
      <c r="N1076">
        <v>2.0635905268652999</v>
      </c>
      <c r="O1076">
        <v>8.7225548902195804</v>
      </c>
      <c r="P1076">
        <v>76.408450704225302</v>
      </c>
      <c r="Q1076">
        <v>8.9439410143712997E-2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127</v>
      </c>
      <c r="E1077">
        <v>2302.64342889</v>
      </c>
      <c r="F1077">
        <v>282.55</v>
      </c>
      <c r="G1077">
        <v>25.904183648734801</v>
      </c>
      <c r="H1077">
        <v>-11.8781138492508</v>
      </c>
      <c r="I1077">
        <v>17.506106264401598</v>
      </c>
      <c r="J1077">
        <v>-4.2158529027271898</v>
      </c>
      <c r="K1077">
        <v>294.105847029237</v>
      </c>
      <c r="L1077">
        <v>253.32913389362901</v>
      </c>
      <c r="M1077">
        <v>27.520571694310501</v>
      </c>
      <c r="N1077">
        <v>0.51891139617314397</v>
      </c>
      <c r="O1077">
        <v>20.4034684126703</v>
      </c>
      <c r="P1077">
        <v>61.641876430205897</v>
      </c>
      <c r="Q1077">
        <v>5.4214150800617998E-2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201</v>
      </c>
      <c r="E1078">
        <v>2299.3735875000002</v>
      </c>
      <c r="F1078">
        <v>372.5</v>
      </c>
      <c r="G1078">
        <v>83.045206523312004</v>
      </c>
      <c r="H1078">
        <v>20.517337605152498</v>
      </c>
      <c r="I1078">
        <v>21.150751376082098</v>
      </c>
      <c r="J1078">
        <v>5.1929362543620101</v>
      </c>
      <c r="K1078">
        <v>336.121516816574</v>
      </c>
      <c r="L1078">
        <v>282.81563278699201</v>
      </c>
      <c r="M1078">
        <v>56.887892677217003</v>
      </c>
      <c r="N1078">
        <v>1.2281537352835099</v>
      </c>
      <c r="O1078">
        <v>6.2550335570469704</v>
      </c>
      <c r="P1078">
        <v>117.34056829453201</v>
      </c>
      <c r="Q1078">
        <v>0.14701776097411701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257</v>
      </c>
      <c r="E1079">
        <v>2298.0467296799902</v>
      </c>
      <c r="F1079">
        <v>637.65</v>
      </c>
      <c r="G1079">
        <v>11.7861860024484</v>
      </c>
      <c r="H1079">
        <v>-8.5735118957403191</v>
      </c>
      <c r="I1079">
        <v>-36.930956488155097</v>
      </c>
      <c r="J1079">
        <v>-1.3159444472270501</v>
      </c>
      <c r="K1079">
        <v>634.51626947011403</v>
      </c>
      <c r="L1079">
        <v>608.86588296019602</v>
      </c>
      <c r="M1079">
        <v>55.963866125601101</v>
      </c>
      <c r="N1079">
        <v>0.57806768309946699</v>
      </c>
      <c r="O1079">
        <v>46.632164980788801</v>
      </c>
      <c r="P1079">
        <v>59.592041046176902</v>
      </c>
      <c r="Q1079">
        <v>3.3371447847192003E-2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692</v>
      </c>
      <c r="E1080">
        <v>2287.3737930849902</v>
      </c>
      <c r="F1080">
        <v>575.15</v>
      </c>
      <c r="G1080">
        <v>6.6405466335928098</v>
      </c>
      <c r="H1080">
        <v>-2.6097117271347101</v>
      </c>
      <c r="I1080">
        <v>-21.940520571450602</v>
      </c>
      <c r="J1080">
        <v>-1.37222382566378</v>
      </c>
      <c r="K1080">
        <v>561.09602150606804</v>
      </c>
      <c r="L1080">
        <v>536.478736000921</v>
      </c>
      <c r="M1080">
        <v>48.753661671785999</v>
      </c>
      <c r="N1080">
        <v>0.82447685418092997</v>
      </c>
      <c r="O1080">
        <v>17.343301747370202</v>
      </c>
      <c r="P1080">
        <v>41.297137943741497</v>
      </c>
      <c r="Q1080">
        <v>8.3911271344446994E-2</v>
      </c>
    </row>
    <row r="1081" spans="1:17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257</v>
      </c>
      <c r="E1081">
        <v>2281.44023844</v>
      </c>
      <c r="F1081">
        <v>509.7</v>
      </c>
      <c r="G1081">
        <v>-52.631801792245199</v>
      </c>
      <c r="H1081">
        <v>-9.6281711790991995</v>
      </c>
      <c r="I1081">
        <v>-26.565963158197601</v>
      </c>
      <c r="J1081">
        <v>-2.4176095151980701</v>
      </c>
      <c r="K1081">
        <v>513.796612553964</v>
      </c>
      <c r="L1081">
        <v>539.73675320213295</v>
      </c>
      <c r="M1081">
        <v>62.920852492673099</v>
      </c>
      <c r="N1081">
        <v>1.2980074693133199</v>
      </c>
      <c r="O1081">
        <v>41.779478124386799</v>
      </c>
      <c r="P1081">
        <v>12.2687224669603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270</v>
      </c>
      <c r="E1082">
        <v>2279.999735376</v>
      </c>
      <c r="F1082">
        <v>116.93</v>
      </c>
      <c r="G1082">
        <v>-39.676764525623398</v>
      </c>
      <c r="H1082">
        <v>-4.8087826222147898</v>
      </c>
      <c r="I1082">
        <v>-8.3881512028496701</v>
      </c>
      <c r="J1082">
        <v>0.57710655125718402</v>
      </c>
      <c r="K1082">
        <v>115.728342550264</v>
      </c>
      <c r="L1082">
        <v>113.897794164584</v>
      </c>
      <c r="M1082">
        <v>71.392643339683502</v>
      </c>
      <c r="N1082">
        <v>0.68122834056235304</v>
      </c>
      <c r="O1082">
        <v>33.413153168562303</v>
      </c>
      <c r="P1082">
        <v>35.241730279898199</v>
      </c>
      <c r="Q1082">
        <v>0.170819261122239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1301</v>
      </c>
      <c r="E1083">
        <v>2277.5433592999998</v>
      </c>
      <c r="F1083">
        <v>803</v>
      </c>
      <c r="G1083">
        <v>120.867203363057</v>
      </c>
      <c r="H1083">
        <v>49.177067908390299</v>
      </c>
      <c r="I1083">
        <v>30.397784865666701</v>
      </c>
      <c r="J1083">
        <v>2.2010839822992998</v>
      </c>
      <c r="K1083">
        <v>601.44484599918701</v>
      </c>
      <c r="L1083">
        <v>495.49334973604499</v>
      </c>
      <c r="M1083">
        <v>65.535033715906593</v>
      </c>
      <c r="N1083">
        <v>3.2378621156819101</v>
      </c>
      <c r="O1083">
        <v>12.3287671232876</v>
      </c>
      <c r="P1083">
        <v>157.08340003201499</v>
      </c>
      <c r="Q1083">
        <v>7.1553814226562998E-2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62</v>
      </c>
      <c r="E1084">
        <v>2274.347748015</v>
      </c>
      <c r="F1084">
        <v>1609.55</v>
      </c>
      <c r="G1084">
        <v>3.40048725463972</v>
      </c>
      <c r="H1084">
        <v>3.7768909319496902</v>
      </c>
      <c r="I1084">
        <v>-5.7518760783330301</v>
      </c>
      <c r="J1084">
        <v>4.85034225872674</v>
      </c>
      <c r="K1084">
        <v>1482.23063360378</v>
      </c>
      <c r="L1084">
        <v>1422.6713622285999</v>
      </c>
      <c r="M1084">
        <v>94.540131535997901</v>
      </c>
      <c r="N1084">
        <v>2.6913452659590198</v>
      </c>
      <c r="O1084">
        <v>8.3532664409306996</v>
      </c>
      <c r="P1084">
        <v>46.163276425717299</v>
      </c>
      <c r="Q1084">
        <v>6.7702015402343996E-2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262</v>
      </c>
      <c r="E1085">
        <v>2271.8532989750001</v>
      </c>
      <c r="F1085">
        <v>4423.25</v>
      </c>
      <c r="G1085">
        <v>38.909351517677997</v>
      </c>
      <c r="H1085">
        <v>-2.59118605986365</v>
      </c>
      <c r="I1085">
        <v>18.907006576222201</v>
      </c>
      <c r="J1085">
        <v>3.8069777216336198</v>
      </c>
      <c r="K1085">
        <v>4104.8984071930399</v>
      </c>
      <c r="L1085">
        <v>3463.8420098868501</v>
      </c>
      <c r="M1085">
        <v>50.772718732634701</v>
      </c>
      <c r="N1085">
        <v>0.60462882388708095</v>
      </c>
      <c r="O1085">
        <v>7.9522975187927303</v>
      </c>
      <c r="P1085">
        <v>88.183365241437997</v>
      </c>
      <c r="Q1085">
        <v>8.0006928138600997E-2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155</v>
      </c>
      <c r="E1086">
        <v>2263.7085510000002</v>
      </c>
      <c r="F1086">
        <v>1245</v>
      </c>
      <c r="G1086">
        <v>347.54268021429698</v>
      </c>
      <c r="H1086">
        <v>-10.785922469107801</v>
      </c>
      <c r="I1086">
        <v>359.014564911018</v>
      </c>
      <c r="J1086">
        <v>-14.284112577261</v>
      </c>
      <c r="K1086">
        <v>1218.76558821924</v>
      </c>
      <c r="M1086">
        <v>37.183612048880697</v>
      </c>
      <c r="N1086">
        <v>0.59712522096965803</v>
      </c>
      <c r="O1086">
        <v>26.024096385542101</v>
      </c>
      <c r="P1086">
        <v>438.14566673870701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75</v>
      </c>
      <c r="E1087">
        <v>2261.3270876249999</v>
      </c>
      <c r="F1087">
        <v>2998.75</v>
      </c>
      <c r="G1087">
        <v>-27.3973325640452</v>
      </c>
      <c r="H1087">
        <v>0.81000510693836902</v>
      </c>
      <c r="I1087">
        <v>-12.2053831909219</v>
      </c>
      <c r="J1087">
        <v>-2.5779026179872599</v>
      </c>
      <c r="K1087">
        <v>2877.4782941512999</v>
      </c>
      <c r="L1087">
        <v>2808.1970621196401</v>
      </c>
      <c r="M1087">
        <v>49.1293467867931</v>
      </c>
      <c r="N1087">
        <v>1.2335390782072799</v>
      </c>
      <c r="O1087">
        <v>7.2446852855356303</v>
      </c>
      <c r="P1087">
        <v>27.843028584827199</v>
      </c>
      <c r="Q1087">
        <v>-0.16629841517626001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685</v>
      </c>
      <c r="E1088">
        <v>2259.5401350000002</v>
      </c>
      <c r="F1088">
        <v>367.65</v>
      </c>
      <c r="G1088">
        <v>454.15442208279399</v>
      </c>
      <c r="H1088">
        <v>40.393507452157699</v>
      </c>
      <c r="I1088">
        <v>21.4525397290599</v>
      </c>
      <c r="J1088">
        <v>2.4383789970809402</v>
      </c>
      <c r="K1088">
        <v>330.257872935698</v>
      </c>
      <c r="L1088">
        <v>248.08713068081099</v>
      </c>
      <c r="M1088">
        <v>42.094275379784897</v>
      </c>
      <c r="N1088">
        <v>1.6433969117945</v>
      </c>
      <c r="O1088">
        <v>21.039031687746501</v>
      </c>
      <c r="P1088">
        <v>512.75</v>
      </c>
      <c r="Q1088">
        <v>0.14465798010295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289</v>
      </c>
      <c r="E1089">
        <v>2258.5645078910002</v>
      </c>
      <c r="F1089">
        <v>88.81</v>
      </c>
      <c r="G1089">
        <v>-19.613962901331998</v>
      </c>
      <c r="H1089">
        <v>2.8961633944713898</v>
      </c>
      <c r="I1089">
        <v>-13.307888754719</v>
      </c>
      <c r="J1089">
        <v>5.6300391007697499</v>
      </c>
      <c r="K1089">
        <v>83.096802038452907</v>
      </c>
      <c r="L1089">
        <v>83.986371817709696</v>
      </c>
      <c r="M1089">
        <v>78.473549051791494</v>
      </c>
      <c r="N1089">
        <v>1.8028555243341999</v>
      </c>
      <c r="O1089">
        <v>17.666929399842299</v>
      </c>
      <c r="P1089">
        <v>24.383753501400498</v>
      </c>
      <c r="Q1089">
        <v>-2.7613098656506001E-2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170</v>
      </c>
      <c r="E1090">
        <v>2257.2024008099902</v>
      </c>
      <c r="F1090">
        <v>1498.1</v>
      </c>
      <c r="G1090">
        <v>154.03664918226099</v>
      </c>
      <c r="H1090">
        <v>-12.7290272886805</v>
      </c>
      <c r="I1090">
        <v>130.39956233405999</v>
      </c>
      <c r="J1090">
        <v>-5.24122690207518</v>
      </c>
      <c r="K1090">
        <v>1444.14599445826</v>
      </c>
      <c r="L1090">
        <v>1101.6529252258899</v>
      </c>
      <c r="M1090">
        <v>46.753539443766499</v>
      </c>
      <c r="N1090">
        <v>0.46540206030148801</v>
      </c>
      <c r="O1090">
        <v>19.0207596288632</v>
      </c>
      <c r="P1090">
        <v>186.49837445018099</v>
      </c>
      <c r="Q1090">
        <v>0.100461841556177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1128</v>
      </c>
      <c r="E1091">
        <v>2247.53235657</v>
      </c>
      <c r="F1091">
        <v>790.95</v>
      </c>
      <c r="G1091">
        <v>-12.7815039222917</v>
      </c>
      <c r="H1091">
        <v>-11.374200938588199</v>
      </c>
      <c r="I1091">
        <v>-25.5434125624442</v>
      </c>
      <c r="J1091">
        <v>-3.4920107056906802</v>
      </c>
      <c r="K1091">
        <v>822.42169978653601</v>
      </c>
      <c r="L1091">
        <v>835.82150357713294</v>
      </c>
      <c r="M1091">
        <v>52.517031683194503</v>
      </c>
      <c r="N1091">
        <v>0.98278949327674503</v>
      </c>
      <c r="O1091">
        <v>45.5148871610089</v>
      </c>
      <c r="P1091">
        <v>33.369867633420398</v>
      </c>
      <c r="Q1091">
        <v>-4.88026055983E-3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289</v>
      </c>
      <c r="E1092">
        <v>2247.2890659999998</v>
      </c>
      <c r="F1092">
        <v>979.1</v>
      </c>
      <c r="G1092">
        <v>53.785657095572503</v>
      </c>
      <c r="H1092">
        <v>26.9879807876714</v>
      </c>
      <c r="I1092">
        <v>34.346821285450503</v>
      </c>
      <c r="J1092">
        <v>6.1150045857352398</v>
      </c>
      <c r="K1092">
        <v>822.51194970685299</v>
      </c>
      <c r="L1092">
        <v>693.22971694207604</v>
      </c>
      <c r="M1092">
        <v>68.0045988114653</v>
      </c>
      <c r="N1092">
        <v>1.3585008315799101</v>
      </c>
      <c r="O1092">
        <v>5.2037585537738602</v>
      </c>
      <c r="P1092">
        <v>103.428215250363</v>
      </c>
      <c r="Q1092">
        <v>7.2686365001915998E-2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692</v>
      </c>
      <c r="E1093">
        <v>2233.2428374000001</v>
      </c>
      <c r="F1093">
        <v>354.1</v>
      </c>
      <c r="G1093">
        <v>4.5753416007511802</v>
      </c>
      <c r="H1093">
        <v>1.5360204312772501</v>
      </c>
      <c r="I1093">
        <v>-11.520783127992299</v>
      </c>
      <c r="J1093">
        <v>1.3760057205228</v>
      </c>
      <c r="K1093">
        <v>343.604377429301</v>
      </c>
      <c r="L1093">
        <v>331.891308936109</v>
      </c>
      <c r="M1093">
        <v>57.5159421181203</v>
      </c>
      <c r="N1093">
        <v>0.86489987737684604</v>
      </c>
      <c r="O1093">
        <v>19.1330132730866</v>
      </c>
      <c r="P1093">
        <v>39.327168994688101</v>
      </c>
      <c r="Q1093">
        <v>4.5324374201289E-2</v>
      </c>
    </row>
    <row r="1094" spans="1:17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524</v>
      </c>
      <c r="E1094">
        <v>2224.2272233499998</v>
      </c>
      <c r="F1094">
        <v>569.25</v>
      </c>
      <c r="G1094">
        <v>-45.745595255252503</v>
      </c>
      <c r="H1094">
        <v>-4.1942137662332604</v>
      </c>
      <c r="I1094">
        <v>-23.906090390665899</v>
      </c>
      <c r="J1094">
        <v>8.2938039055516501</v>
      </c>
      <c r="K1094">
        <v>551.66200498764704</v>
      </c>
      <c r="L1094">
        <v>593.74280421513299</v>
      </c>
      <c r="M1094">
        <v>63.6331163989814</v>
      </c>
      <c r="N1094">
        <v>1.5292428688397</v>
      </c>
      <c r="O1094">
        <v>39.077733860342498</v>
      </c>
      <c r="P1094">
        <v>23.468170480425101</v>
      </c>
      <c r="Q1094">
        <v>-0.120017824181754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223</v>
      </c>
      <c r="E1095">
        <v>2223.5265778749999</v>
      </c>
      <c r="F1095">
        <v>589.85</v>
      </c>
      <c r="G1095">
        <v>7.52739615849476</v>
      </c>
      <c r="H1095">
        <v>1.3343645366766901</v>
      </c>
      <c r="I1095">
        <v>9.6573691046007308</v>
      </c>
      <c r="J1095">
        <v>0.112338789532647</v>
      </c>
      <c r="K1095">
        <v>543.81081367547699</v>
      </c>
      <c r="L1095">
        <v>467.52841782909502</v>
      </c>
      <c r="M1095">
        <v>46.626684517276402</v>
      </c>
      <c r="N1095">
        <v>0.45858249710864002</v>
      </c>
      <c r="O1095">
        <v>12.638806476222699</v>
      </c>
      <c r="P1095">
        <v>72.6727166276346</v>
      </c>
      <c r="Q1095">
        <v>0.10983847179115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144</v>
      </c>
      <c r="E1096">
        <v>2219.2657175989998</v>
      </c>
      <c r="F1096">
        <v>141.43</v>
      </c>
      <c r="G1096">
        <v>-22.673865565161801</v>
      </c>
      <c r="H1096">
        <v>5.6949250512474503</v>
      </c>
      <c r="I1096">
        <v>-35.816093194920803</v>
      </c>
      <c r="J1096">
        <v>8.4481650470155198</v>
      </c>
      <c r="K1096">
        <v>132.093661768679</v>
      </c>
      <c r="L1096">
        <v>144.24198559460899</v>
      </c>
      <c r="M1096">
        <v>82.997677029134707</v>
      </c>
      <c r="N1096">
        <v>1.82297485234589</v>
      </c>
      <c r="O1096">
        <v>37.1703316128119</v>
      </c>
      <c r="P1096">
        <v>17.858333333333299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75</v>
      </c>
      <c r="E1097">
        <v>2215.8558800000001</v>
      </c>
      <c r="F1097">
        <v>714.7</v>
      </c>
      <c r="G1097">
        <v>48.321264765080798</v>
      </c>
      <c r="H1097">
        <v>-1.58659880464348</v>
      </c>
      <c r="I1097">
        <v>36.518167817615598</v>
      </c>
      <c r="J1097">
        <v>0.17945949115805601</v>
      </c>
      <c r="K1097">
        <v>671.58079897883601</v>
      </c>
      <c r="L1097">
        <v>555.50365292348897</v>
      </c>
      <c r="M1097">
        <v>44.500714789644199</v>
      </c>
      <c r="N1097">
        <v>0.51804119724551401</v>
      </c>
      <c r="O1097">
        <v>11.452357632572999</v>
      </c>
      <c r="P1097">
        <v>85.155440414507694</v>
      </c>
      <c r="Q1097">
        <v>3.7205386475819002E-2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1564</v>
      </c>
      <c r="E1098">
        <v>2208.3202437119999</v>
      </c>
      <c r="F1098">
        <v>101.46</v>
      </c>
      <c r="G1098">
        <v>-30.114462642845002</v>
      </c>
      <c r="H1098">
        <v>8.8547439927516294</v>
      </c>
      <c r="I1098">
        <v>-13.2500332359329</v>
      </c>
      <c r="J1098">
        <v>0.58315548245757598</v>
      </c>
      <c r="K1098">
        <v>96.136314069947304</v>
      </c>
      <c r="L1098">
        <v>96.925494993374002</v>
      </c>
      <c r="M1098">
        <v>68.487196935355698</v>
      </c>
      <c r="N1098">
        <v>1.35467644696516</v>
      </c>
      <c r="O1098">
        <v>27.636506997831599</v>
      </c>
      <c r="P1098">
        <v>22.240963855421601</v>
      </c>
      <c r="Q1098">
        <v>2.8274253422749002E-2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257</v>
      </c>
      <c r="E1099">
        <v>2204.9287281000002</v>
      </c>
      <c r="F1099">
        <v>397.95</v>
      </c>
      <c r="G1099">
        <v>252.79916907593599</v>
      </c>
      <c r="H1099">
        <v>69.414966373561498</v>
      </c>
      <c r="I1099">
        <v>93.352703836312998</v>
      </c>
      <c r="J1099">
        <v>17.788942189905399</v>
      </c>
      <c r="K1099">
        <v>293.98293181985503</v>
      </c>
      <c r="L1099">
        <v>218.58363301535201</v>
      </c>
      <c r="M1099">
        <v>70.054753162109805</v>
      </c>
      <c r="N1099">
        <v>1.5780762124879</v>
      </c>
      <c r="O1099">
        <v>10.239979896971899</v>
      </c>
      <c r="P1099">
        <v>327.67329392799502</v>
      </c>
      <c r="Q1099">
        <v>0.14159203598018499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62</v>
      </c>
      <c r="E1100">
        <v>2202.1110446399998</v>
      </c>
      <c r="F1100">
        <v>762.2</v>
      </c>
      <c r="G1100">
        <v>-9.2555581561948692</v>
      </c>
      <c r="H1100">
        <v>-3.7660879168615899</v>
      </c>
      <c r="I1100">
        <v>17.412286955706801</v>
      </c>
      <c r="J1100">
        <v>-4.7432945590825604</v>
      </c>
      <c r="K1100">
        <v>744.47734976629499</v>
      </c>
      <c r="L1100">
        <v>686.82462911561402</v>
      </c>
      <c r="M1100">
        <v>53.496466283208598</v>
      </c>
      <c r="N1100">
        <v>0.53205766562184797</v>
      </c>
      <c r="O1100">
        <v>8.2589871424822707</v>
      </c>
      <c r="P1100">
        <v>35.165809540698703</v>
      </c>
      <c r="Q1100">
        <v>-3.8857834205326999E-2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262</v>
      </c>
      <c r="E1101">
        <v>2195.8367290199999</v>
      </c>
      <c r="F1101">
        <v>2014.2</v>
      </c>
      <c r="G1101">
        <v>85.177635085298704</v>
      </c>
      <c r="H1101">
        <v>5.1840439472134801</v>
      </c>
      <c r="I1101">
        <v>31.354751477018201</v>
      </c>
      <c r="J1101">
        <v>7.3508420746183303</v>
      </c>
      <c r="K1101">
        <v>1735.5759896617801</v>
      </c>
      <c r="L1101">
        <v>1395.3150645051101</v>
      </c>
      <c r="M1101">
        <v>66.232442246077198</v>
      </c>
      <c r="N1101">
        <v>0.77419131299954203</v>
      </c>
      <c r="O1101">
        <v>5.74918081620494</v>
      </c>
      <c r="P1101">
        <v>127.580362691373</v>
      </c>
      <c r="Q1101">
        <v>9.5223147169868003E-2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372</v>
      </c>
      <c r="E1102">
        <v>2194.7604168049902</v>
      </c>
      <c r="F1102">
        <v>996.05</v>
      </c>
      <c r="G1102">
        <v>-16.664015449545399</v>
      </c>
      <c r="H1102">
        <v>-2.8011296830713599</v>
      </c>
      <c r="I1102">
        <v>-31.853369549730601</v>
      </c>
      <c r="J1102">
        <v>-1.47806900733834</v>
      </c>
      <c r="K1102">
        <v>1018.2857672725401</v>
      </c>
      <c r="L1102">
        <v>1017.05494894615</v>
      </c>
      <c r="M1102">
        <v>41.0620241055965</v>
      </c>
      <c r="N1102">
        <v>1.09486088827155</v>
      </c>
      <c r="O1102">
        <v>30.2946639224938</v>
      </c>
      <c r="P1102">
        <v>20.434072909739399</v>
      </c>
      <c r="Q1102">
        <v>0.151777552005018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396</v>
      </c>
      <c r="E1103">
        <v>2189.0909851199999</v>
      </c>
      <c r="F1103">
        <v>898.3</v>
      </c>
      <c r="G1103">
        <v>-25.1081412728646</v>
      </c>
      <c r="H1103">
        <v>24.991253722576101</v>
      </c>
      <c r="I1103">
        <v>-8.9445825285104004</v>
      </c>
      <c r="J1103">
        <v>-2.9540534296663301</v>
      </c>
      <c r="K1103">
        <v>814.05911956761202</v>
      </c>
      <c r="L1103">
        <v>793.13436812710904</v>
      </c>
      <c r="M1103">
        <v>50.113553112944402</v>
      </c>
      <c r="N1103">
        <v>1.1945545123569099</v>
      </c>
      <c r="O1103">
        <v>21.3403094734498</v>
      </c>
      <c r="P1103">
        <v>39.390177670882103</v>
      </c>
      <c r="Q1103">
        <v>-6.9214394064227996E-2</v>
      </c>
    </row>
    <row r="1104" spans="1:17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292</v>
      </c>
      <c r="E1104">
        <v>2186.5013015449999</v>
      </c>
      <c r="F1104">
        <v>677.15</v>
      </c>
      <c r="G1104">
        <v>4.3351695677627697</v>
      </c>
      <c r="H1104">
        <v>7.9440245928322604</v>
      </c>
      <c r="I1104">
        <v>-21.072081418933401</v>
      </c>
      <c r="J1104">
        <v>-2.0656978733177298</v>
      </c>
      <c r="K1104">
        <v>644.98272123605398</v>
      </c>
      <c r="L1104">
        <v>628.02559551698096</v>
      </c>
      <c r="M1104">
        <v>54.287478317089999</v>
      </c>
      <c r="N1104">
        <v>0.66638158487149302</v>
      </c>
      <c r="O1104">
        <v>13.401757365428599</v>
      </c>
      <c r="P1104">
        <v>40.458411118025197</v>
      </c>
      <c r="Q1104">
        <v>-5.9679741330953003E-2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728</v>
      </c>
      <c r="E1105">
        <v>2180.653534008</v>
      </c>
      <c r="F1105">
        <v>277.26</v>
      </c>
      <c r="G1105">
        <v>1.46968269158931</v>
      </c>
      <c r="H1105">
        <v>0.53520544266634196</v>
      </c>
      <c r="I1105">
        <v>0.80521334823781898</v>
      </c>
      <c r="J1105">
        <v>0.56215724205694695</v>
      </c>
      <c r="K1105">
        <v>264.51361644370502</v>
      </c>
      <c r="L1105">
        <v>244.55382238690501</v>
      </c>
      <c r="M1105">
        <v>58.290846172297002</v>
      </c>
      <c r="N1105">
        <v>0.590692151594295</v>
      </c>
      <c r="O1105">
        <v>2.03419173339103</v>
      </c>
      <c r="P1105">
        <v>33.812741312741302</v>
      </c>
      <c r="Q1105">
        <v>3.2968413234804997E-2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289</v>
      </c>
      <c r="E1106">
        <v>2176.5891073600001</v>
      </c>
      <c r="F1106">
        <v>66.319999999999993</v>
      </c>
      <c r="G1106">
        <v>86.916759743016499</v>
      </c>
      <c r="H1106">
        <v>6.9190033922612804</v>
      </c>
      <c r="I1106">
        <v>-35.367534916864699</v>
      </c>
      <c r="J1106">
        <v>9.9905502395235803</v>
      </c>
      <c r="K1106">
        <v>63.530190649932202</v>
      </c>
      <c r="L1106">
        <v>59.813747639026197</v>
      </c>
      <c r="M1106">
        <v>66.095717714587593</v>
      </c>
      <c r="N1106">
        <v>1.7325305310737</v>
      </c>
      <c r="O1106">
        <v>44.6019300361882</v>
      </c>
      <c r="P1106">
        <v>127.12328767123201</v>
      </c>
      <c r="Q1106">
        <v>1.5861527359743999E-2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928</v>
      </c>
      <c r="E1107">
        <v>2169.52385925</v>
      </c>
      <c r="F1107">
        <v>611.04999999999995</v>
      </c>
      <c r="G1107">
        <v>64.001464133671604</v>
      </c>
      <c r="H1107">
        <v>23.193473710736502</v>
      </c>
      <c r="I1107">
        <v>72.052578399675397</v>
      </c>
      <c r="J1107">
        <v>-1.0006523758482599</v>
      </c>
      <c r="K1107">
        <v>520.98213472382201</v>
      </c>
      <c r="L1107">
        <v>390.641063208292</v>
      </c>
      <c r="M1107">
        <v>56.6170941996062</v>
      </c>
      <c r="N1107">
        <v>0.25247013325793299</v>
      </c>
      <c r="O1107">
        <v>11.930283937484599</v>
      </c>
      <c r="P1107">
        <v>139.53351626813</v>
      </c>
      <c r="Q1107">
        <v>0.13832637821167401</v>
      </c>
    </row>
    <row r="1108" spans="1:17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118</v>
      </c>
      <c r="E1108">
        <v>2168.7417583699998</v>
      </c>
      <c r="F1108">
        <v>8.86</v>
      </c>
      <c r="G1108">
        <v>-18.694253583611498</v>
      </c>
      <c r="H1108">
        <v>-22.1341812289457</v>
      </c>
      <c r="I1108">
        <v>-74.4416562871385</v>
      </c>
      <c r="J1108">
        <v>7.1323206030512596</v>
      </c>
      <c r="K1108">
        <v>10.442379582447201</v>
      </c>
      <c r="L1108">
        <v>14.459805728061699</v>
      </c>
      <c r="M1108">
        <v>65.721612650837898</v>
      </c>
      <c r="N1108">
        <v>0.53923405560521398</v>
      </c>
      <c r="O1108">
        <v>206.433408577878</v>
      </c>
      <c r="P1108">
        <v>32.041728763040197</v>
      </c>
      <c r="Q1108">
        <v>4.7621002748919998E-3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130</v>
      </c>
      <c r="E1109">
        <v>2167.0504802099999</v>
      </c>
      <c r="F1109">
        <v>1680.3</v>
      </c>
      <c r="G1109">
        <v>-12.269484321782601</v>
      </c>
      <c r="H1109">
        <v>1.36463466762979</v>
      </c>
      <c r="I1109">
        <v>-11.564931198488701</v>
      </c>
      <c r="J1109">
        <v>2.98828716376106</v>
      </c>
      <c r="K1109">
        <v>1678.1541745965701</v>
      </c>
      <c r="L1109">
        <v>1596.36291433254</v>
      </c>
      <c r="M1109">
        <v>56.941021119564098</v>
      </c>
      <c r="N1109">
        <v>0.47696324798546702</v>
      </c>
      <c r="O1109">
        <v>24.918169374516399</v>
      </c>
      <c r="P1109">
        <v>35.050634946150097</v>
      </c>
      <c r="Q1109">
        <v>0.107332685193771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289</v>
      </c>
      <c r="E1110">
        <v>2162.1041513499999</v>
      </c>
      <c r="F1110">
        <v>436.15</v>
      </c>
      <c r="G1110">
        <v>-23.853201563749501</v>
      </c>
      <c r="H1110">
        <v>-8.2099894786670706</v>
      </c>
      <c r="I1110">
        <v>-30.342710079593299</v>
      </c>
      <c r="J1110">
        <v>1.4289077368476999</v>
      </c>
      <c r="K1110">
        <v>442.41716594100399</v>
      </c>
      <c r="L1110">
        <v>443.71867366309101</v>
      </c>
      <c r="M1110">
        <v>42.052467488747297</v>
      </c>
      <c r="N1110">
        <v>1.0117945074238299</v>
      </c>
      <c r="O1110">
        <v>46.933394474378098</v>
      </c>
      <c r="P1110">
        <v>32.1666666666666</v>
      </c>
      <c r="Q1110">
        <v>3.6983798502789003E-2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465</v>
      </c>
      <c r="E1111">
        <v>2160.5983230000002</v>
      </c>
      <c r="F1111">
        <v>861.05</v>
      </c>
      <c r="G1111">
        <v>63.5232348491447</v>
      </c>
      <c r="H1111">
        <v>15.610225828537001</v>
      </c>
      <c r="I1111">
        <v>25.861451838219701</v>
      </c>
      <c r="J1111">
        <v>0.168202947994914</v>
      </c>
      <c r="K1111">
        <v>752.38998006005704</v>
      </c>
      <c r="L1111">
        <v>628.15958574553497</v>
      </c>
      <c r="M1111">
        <v>57.451461186424801</v>
      </c>
      <c r="N1111">
        <v>0.46261089490250201</v>
      </c>
      <c r="O1111">
        <v>5.9636490331571999</v>
      </c>
      <c r="P1111">
        <v>100.127832655432</v>
      </c>
      <c r="Q1111">
        <v>9.1026777042524001E-2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133</v>
      </c>
      <c r="E1112">
        <v>2147.7626094000002</v>
      </c>
      <c r="F1112">
        <v>123.85</v>
      </c>
      <c r="G1112">
        <v>413.96860094277201</v>
      </c>
      <c r="H1112">
        <v>-7.4045728136900699</v>
      </c>
      <c r="I1112">
        <v>53.106255288481101</v>
      </c>
      <c r="J1112">
        <v>-2.6256946942078598</v>
      </c>
      <c r="K1112">
        <v>119.913026772431</v>
      </c>
      <c r="L1112">
        <v>90.197609269903893</v>
      </c>
      <c r="M1112">
        <v>56.3756824067625</v>
      </c>
      <c r="N1112">
        <v>0.78558478428287004</v>
      </c>
      <c r="O1112">
        <v>11.1667339523617</v>
      </c>
      <c r="P1112">
        <v>458.88989169675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396</v>
      </c>
      <c r="E1113">
        <v>2147.1758445</v>
      </c>
      <c r="F1113">
        <v>899.4</v>
      </c>
      <c r="G1113">
        <v>-21.476180138832099</v>
      </c>
      <c r="H1113">
        <v>-7.3220805015861297</v>
      </c>
      <c r="I1113">
        <v>-47.170899507201597</v>
      </c>
      <c r="J1113">
        <v>-0.183669192277367</v>
      </c>
      <c r="K1113">
        <v>896.85034032106398</v>
      </c>
      <c r="L1113">
        <v>935.51108040956296</v>
      </c>
      <c r="M1113">
        <v>57.5701986194385</v>
      </c>
      <c r="N1113">
        <v>1.00016097397707</v>
      </c>
      <c r="O1113">
        <v>61.218590171225202</v>
      </c>
      <c r="P1113">
        <v>20.449979911610999</v>
      </c>
      <c r="Q1113">
        <v>-1.2939090003488999E-2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257</v>
      </c>
      <c r="E1114">
        <v>2145.0833619999999</v>
      </c>
      <c r="F1114">
        <v>1574.35</v>
      </c>
      <c r="G1114">
        <v>-14.603712996451801</v>
      </c>
      <c r="H1114">
        <v>12.1240389521331</v>
      </c>
      <c r="I1114">
        <v>9.2523023377139193</v>
      </c>
      <c r="J1114">
        <v>-4.5850582712843799</v>
      </c>
      <c r="K1114">
        <v>1446.7263100371099</v>
      </c>
      <c r="L1114">
        <v>1320.38130950287</v>
      </c>
      <c r="M1114">
        <v>55.165731355283597</v>
      </c>
      <c r="N1114">
        <v>1.28920933113159</v>
      </c>
      <c r="O1114">
        <v>9.3943532251405504</v>
      </c>
      <c r="P1114">
        <v>53.124544084034397</v>
      </c>
      <c r="Q1114">
        <v>3.3633274931277997E-2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413</v>
      </c>
      <c r="E1115">
        <v>2140.6566668949999</v>
      </c>
      <c r="F1115">
        <v>691.45</v>
      </c>
      <c r="G1115">
        <v>-7.9371921470178197</v>
      </c>
      <c r="H1115">
        <v>13.400512988399001</v>
      </c>
      <c r="I1115">
        <v>-8.7074745344098703E-2</v>
      </c>
      <c r="J1115">
        <v>-0.52882296099777504</v>
      </c>
      <c r="K1115">
        <v>624.96821084143096</v>
      </c>
      <c r="L1115">
        <v>583.62426655434001</v>
      </c>
      <c r="M1115">
        <v>57.038427551648702</v>
      </c>
      <c r="N1115">
        <v>1.22340635578376</v>
      </c>
      <c r="O1115">
        <v>8.0266107455347395</v>
      </c>
      <c r="P1115">
        <v>57.129871605499297</v>
      </c>
      <c r="Q1115">
        <v>0.14488211349434801</v>
      </c>
    </row>
    <row r="1116" spans="1:17" hidden="1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548</v>
      </c>
      <c r="E1116">
        <v>2138.9458880000002</v>
      </c>
      <c r="F1116">
        <v>1876.4</v>
      </c>
      <c r="G1116">
        <v>-18.643022549351699</v>
      </c>
      <c r="H1116">
        <v>-7.7307078601449497</v>
      </c>
      <c r="I1116">
        <v>-0.95062054172323696</v>
      </c>
      <c r="J1116">
        <v>-4.89574196493251</v>
      </c>
      <c r="K1116">
        <v>1884.96809065405</v>
      </c>
      <c r="L1116">
        <v>1796.12148417854</v>
      </c>
      <c r="M1116">
        <v>38.5093242979598</v>
      </c>
      <c r="N1116">
        <v>0.83960533965212603</v>
      </c>
      <c r="O1116">
        <v>29.324770837774398</v>
      </c>
      <c r="P1116">
        <v>23.8547854785478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2391</v>
      </c>
      <c r="E1117">
        <v>2137.2753458050001</v>
      </c>
      <c r="F1117">
        <v>1978.85</v>
      </c>
      <c r="G1117">
        <v>331.00621413584702</v>
      </c>
      <c r="H1117">
        <v>8.9801081176089994</v>
      </c>
      <c r="I1117">
        <v>77.270811218833401</v>
      </c>
      <c r="J1117">
        <v>-6.3654259462582701</v>
      </c>
      <c r="K1117">
        <v>1836.1264992726401</v>
      </c>
      <c r="L1117">
        <v>1305.2865913657699</v>
      </c>
      <c r="M1117">
        <v>43.699517189785198</v>
      </c>
      <c r="N1117">
        <v>0.96920095655111804</v>
      </c>
      <c r="O1117">
        <v>14.2077469237183</v>
      </c>
      <c r="P1117">
        <v>461.77430801987202</v>
      </c>
      <c r="Q1117">
        <v>0.25671861715517702</v>
      </c>
    </row>
    <row r="1118" spans="1:17" hidden="1" x14ac:dyDescent="0.3">
      <c r="A1118" t="s">
        <v>2392</v>
      </c>
      <c r="B1118" t="s">
        <v>2393</v>
      </c>
      <c r="C1118" t="str">
        <f>IFERROR(VLOOKUP(Table1[[#This Row],[Ticker]],[1]!Table2[[Symbol]:[Industry]],2,FALSE),"-")</f>
        <v>-</v>
      </c>
      <c r="D1118" t="s">
        <v>75</v>
      </c>
      <c r="E1118">
        <v>2134.37435822</v>
      </c>
      <c r="F1118">
        <v>245.87</v>
      </c>
      <c r="G1118">
        <v>4.6328676117254002</v>
      </c>
      <c r="H1118">
        <v>-4.7569795486164299</v>
      </c>
      <c r="I1118">
        <v>-13.713941609309799</v>
      </c>
      <c r="J1118">
        <v>-2.84097223314479</v>
      </c>
      <c r="K1118">
        <v>244.569760773773</v>
      </c>
      <c r="L1118">
        <v>224.88892690942299</v>
      </c>
      <c r="M1118">
        <v>47.308756521796603</v>
      </c>
      <c r="N1118">
        <v>0.60387151093685798</v>
      </c>
      <c r="O1118">
        <v>11.6443649082848</v>
      </c>
      <c r="P1118">
        <v>44.8850913376547</v>
      </c>
      <c r="Q1118">
        <v>-9.0998852466065996E-2</v>
      </c>
    </row>
    <row r="1119" spans="1:17" hidden="1" x14ac:dyDescent="0.3">
      <c r="A1119" t="s">
        <v>2394</v>
      </c>
      <c r="B1119" t="s">
        <v>2395</v>
      </c>
      <c r="C1119" t="str">
        <f>IFERROR(VLOOKUP(Table1[[#This Row],[Ticker]],[1]!Table2[[Symbol]:[Industry]],2,FALSE),"-")</f>
        <v>-</v>
      </c>
      <c r="D1119" t="s">
        <v>610</v>
      </c>
      <c r="E1119">
        <v>2133.6444244200002</v>
      </c>
      <c r="F1119">
        <v>318.7</v>
      </c>
      <c r="G1119">
        <v>-14.485196804773199</v>
      </c>
      <c r="H1119">
        <v>1.3199250512474501</v>
      </c>
      <c r="I1119">
        <v>-25.685766381020699</v>
      </c>
      <c r="J1119">
        <v>-0.68456440239408101</v>
      </c>
      <c r="K1119">
        <v>308.17032672974398</v>
      </c>
      <c r="L1119">
        <v>308.69277784486798</v>
      </c>
      <c r="M1119">
        <v>58.058586794294499</v>
      </c>
      <c r="N1119">
        <v>1.0967322051625801</v>
      </c>
      <c r="O1119">
        <v>20.771885786005601</v>
      </c>
      <c r="P1119">
        <v>35.444113897152498</v>
      </c>
    </row>
    <row r="1120" spans="1:17" hidden="1" x14ac:dyDescent="0.3">
      <c r="A1120" t="s">
        <v>2396</v>
      </c>
      <c r="B1120" t="s">
        <v>2397</v>
      </c>
      <c r="C1120" t="str">
        <f>IFERROR(VLOOKUP(Table1[[#This Row],[Ticker]],[1]!Table2[[Symbol]:[Industry]],2,FALSE),"-")</f>
        <v>-</v>
      </c>
      <c r="D1120" t="s">
        <v>1836</v>
      </c>
      <c r="E1120">
        <v>2125.44</v>
      </c>
      <c r="F1120">
        <v>332.1</v>
      </c>
      <c r="G1120">
        <v>18.9787737390267</v>
      </c>
      <c r="H1120">
        <v>5.46091317312729</v>
      </c>
      <c r="I1120">
        <v>16.934264638042698</v>
      </c>
      <c r="J1120">
        <v>3.9692110463889798</v>
      </c>
      <c r="K1120">
        <v>300.08480077674</v>
      </c>
      <c r="L1120">
        <v>272.942250328228</v>
      </c>
      <c r="M1120">
        <v>77.6863058532699</v>
      </c>
      <c r="N1120">
        <v>1.5666690731292701</v>
      </c>
      <c r="O1120">
        <v>4.7576031315868601</v>
      </c>
      <c r="P1120">
        <v>53.536754507628203</v>
      </c>
      <c r="Q1120">
        <v>0.18084231961904801</v>
      </c>
    </row>
    <row r="1121" spans="1:17" hidden="1" x14ac:dyDescent="0.3">
      <c r="A1121" t="s">
        <v>2398</v>
      </c>
      <c r="B1121" t="s">
        <v>2399</v>
      </c>
      <c r="C1121" t="str">
        <f>IFERROR(VLOOKUP(Table1[[#This Row],[Ticker]],[1]!Table2[[Symbol]:[Industry]],2,FALSE),"-")</f>
        <v>-</v>
      </c>
      <c r="D1121" t="s">
        <v>391</v>
      </c>
      <c r="E1121">
        <v>2122.6214904620001</v>
      </c>
      <c r="F1121">
        <v>141.02000000000001</v>
      </c>
      <c r="G1121">
        <v>93.945541828426997</v>
      </c>
      <c r="H1121">
        <v>23.341464599270001</v>
      </c>
      <c r="I1121">
        <v>10.471160032347999</v>
      </c>
      <c r="J1121">
        <v>2.8663925198598301</v>
      </c>
      <c r="K1121">
        <v>120.126334761378</v>
      </c>
      <c r="L1121">
        <v>100.649179795016</v>
      </c>
      <c r="M1121">
        <v>57.015758214694102</v>
      </c>
      <c r="N1121">
        <v>1.7956097993381099</v>
      </c>
      <c r="O1121">
        <v>11.3246348035739</v>
      </c>
      <c r="P1121">
        <v>153.40521114105999</v>
      </c>
      <c r="Q1121">
        <v>8.9663422663983E-2</v>
      </c>
    </row>
    <row r="1122" spans="1:17" hidden="1" x14ac:dyDescent="0.3">
      <c r="A1122" t="s">
        <v>2400</v>
      </c>
      <c r="B1122" t="s">
        <v>2401</v>
      </c>
      <c r="C1122" t="str">
        <f>IFERROR(VLOOKUP(Table1[[#This Row],[Ticker]],[1]!Table2[[Symbol]:[Industry]],2,FALSE),"-")</f>
        <v>-</v>
      </c>
      <c r="E1122">
        <v>2109.1127052500001</v>
      </c>
      <c r="F1122">
        <v>115.73</v>
      </c>
      <c r="G1122">
        <v>-26.169470153801001</v>
      </c>
      <c r="H1122">
        <v>5.3107507393208397</v>
      </c>
      <c r="I1122">
        <v>-14.697585457080701</v>
      </c>
      <c r="J1122">
        <v>6.5127566807350501</v>
      </c>
      <c r="O1122">
        <v>11.2848872375356</v>
      </c>
      <c r="P1122">
        <v>8.0578898225957207</v>
      </c>
    </row>
    <row r="1123" spans="1:17" hidden="1" x14ac:dyDescent="0.3">
      <c r="A1123" t="s">
        <v>2402</v>
      </c>
      <c r="B1123" t="s">
        <v>2403</v>
      </c>
      <c r="C1123" t="str">
        <f>IFERROR(VLOOKUP(Table1[[#This Row],[Ticker]],[1]!Table2[[Symbol]:[Industry]],2,FALSE),"-")</f>
        <v>-</v>
      </c>
      <c r="D1123" t="s">
        <v>98</v>
      </c>
      <c r="E1123">
        <v>2107.5758265730001</v>
      </c>
      <c r="F1123">
        <v>21.49</v>
      </c>
      <c r="G1123">
        <v>24.318668397406402</v>
      </c>
      <c r="H1123">
        <v>4.6943092877006496</v>
      </c>
      <c r="I1123">
        <v>-35.972256385766201</v>
      </c>
      <c r="J1123">
        <v>1.1000854182737101</v>
      </c>
      <c r="K1123">
        <v>21.0793683445652</v>
      </c>
      <c r="L1123">
        <v>19.8994674692958</v>
      </c>
      <c r="M1123">
        <v>51.788342628093503</v>
      </c>
      <c r="N1123">
        <v>1.2215431779119901</v>
      </c>
      <c r="O1123">
        <v>60.307119590507199</v>
      </c>
      <c r="P1123">
        <v>78.340248962655494</v>
      </c>
      <c r="Q1123">
        <v>0.14694336836899799</v>
      </c>
    </row>
    <row r="1124" spans="1:17" hidden="1" x14ac:dyDescent="0.3">
      <c r="A1124" t="s">
        <v>2404</v>
      </c>
      <c r="B1124" t="s">
        <v>2405</v>
      </c>
      <c r="C1124" t="str">
        <f>IFERROR(VLOOKUP(Table1[[#This Row],[Ticker]],[1]!Table2[[Symbol]:[Industry]],2,FALSE),"-")</f>
        <v>-</v>
      </c>
      <c r="D1124" t="s">
        <v>170</v>
      </c>
      <c r="E1124">
        <v>2105.5230000000001</v>
      </c>
      <c r="F1124">
        <v>2110.8000000000002</v>
      </c>
      <c r="G1124">
        <v>-7.0560933595048496</v>
      </c>
      <c r="H1124">
        <v>-5.1564414596450998</v>
      </c>
      <c r="I1124">
        <v>-16.214412784522899</v>
      </c>
      <c r="J1124">
        <v>-2.3031363800393798</v>
      </c>
      <c r="K1124">
        <v>2158.0465550379299</v>
      </c>
      <c r="L1124">
        <v>2065.1117923228398</v>
      </c>
      <c r="M1124">
        <v>43.6182475636299</v>
      </c>
      <c r="N1124">
        <v>0.89038897637365699</v>
      </c>
      <c r="O1124">
        <v>31.642031457267301</v>
      </c>
      <c r="P1124">
        <v>24.8994082840236</v>
      </c>
      <c r="Q1124">
        <v>0.15856501623045199</v>
      </c>
    </row>
    <row r="1125" spans="1:17" hidden="1" x14ac:dyDescent="0.3">
      <c r="A1125" t="s">
        <v>2406</v>
      </c>
      <c r="B1125" t="s">
        <v>2407</v>
      </c>
      <c r="C1125" t="str">
        <f>IFERROR(VLOOKUP(Table1[[#This Row],[Ticker]],[1]!Table2[[Symbol]:[Industry]],2,FALSE),"-")</f>
        <v>-</v>
      </c>
      <c r="D1125" t="s">
        <v>201</v>
      </c>
      <c r="E1125">
        <v>2098.2652152000001</v>
      </c>
      <c r="F1125">
        <v>1290.3</v>
      </c>
      <c r="G1125">
        <v>25.964226713245299</v>
      </c>
      <c r="H1125">
        <v>4.4413360438643501</v>
      </c>
      <c r="I1125">
        <v>14.746988472945899</v>
      </c>
      <c r="J1125">
        <v>4.9340168897318701</v>
      </c>
      <c r="K1125">
        <v>1194.1515082911601</v>
      </c>
      <c r="L1125">
        <v>1010.14546973544</v>
      </c>
      <c r="M1125">
        <v>59.5868725142507</v>
      </c>
      <c r="N1125">
        <v>0.47830045125682402</v>
      </c>
      <c r="O1125">
        <v>8.42439742695497</v>
      </c>
      <c r="P1125">
        <v>66.372251950228801</v>
      </c>
      <c r="Q1125">
        <v>2.7703965575656998E-2</v>
      </c>
    </row>
    <row r="1126" spans="1:17" hidden="1" x14ac:dyDescent="0.3">
      <c r="A1126" t="s">
        <v>2408</v>
      </c>
      <c r="B1126" t="s">
        <v>2409</v>
      </c>
      <c r="C1126" t="str">
        <f>IFERROR(VLOOKUP(Table1[[#This Row],[Ticker]],[1]!Table2[[Symbol]:[Industry]],2,FALSE),"-")</f>
        <v>-</v>
      </c>
      <c r="D1126" t="s">
        <v>24</v>
      </c>
      <c r="E1126">
        <v>2096.367942675</v>
      </c>
      <c r="F1126">
        <v>197.31</v>
      </c>
      <c r="G1126">
        <v>-22.4289975924315</v>
      </c>
      <c r="H1126">
        <v>-2.9961239387318699</v>
      </c>
      <c r="I1126">
        <v>4.3831865864924904</v>
      </c>
      <c r="J1126">
        <v>3.0923112461639901</v>
      </c>
      <c r="K1126">
        <v>189.42509745595899</v>
      </c>
      <c r="L1126">
        <v>179.14199302740499</v>
      </c>
      <c r="M1126">
        <v>74.320380902727507</v>
      </c>
      <c r="N1126">
        <v>1.1328889990097</v>
      </c>
      <c r="O1126">
        <v>10.333992195023001</v>
      </c>
      <c r="P1126">
        <v>38.657765284609901</v>
      </c>
      <c r="Q1126">
        <v>-4.8450442540999999E-5</v>
      </c>
    </row>
    <row r="1127" spans="1:17" hidden="1" x14ac:dyDescent="0.3">
      <c r="A1127" t="s">
        <v>2410</v>
      </c>
      <c r="B1127" t="s">
        <v>2411</v>
      </c>
      <c r="C1127" t="str">
        <f>IFERROR(VLOOKUP(Table1[[#This Row],[Ticker]],[1]!Table2[[Symbol]:[Industry]],2,FALSE),"-")</f>
        <v>-</v>
      </c>
      <c r="D1127" t="s">
        <v>626</v>
      </c>
      <c r="E1127">
        <v>2092.7145959999998</v>
      </c>
      <c r="F1127">
        <v>420</v>
      </c>
      <c r="G1127">
        <v>-3.77421545042393</v>
      </c>
      <c r="H1127">
        <v>0.84962802154448502</v>
      </c>
      <c r="I1127">
        <v>-40.324682565274202</v>
      </c>
      <c r="J1127">
        <v>2.18116271509041</v>
      </c>
      <c r="K1127">
        <v>410.38819075023599</v>
      </c>
      <c r="L1127">
        <v>399.50233852802302</v>
      </c>
      <c r="M1127">
        <v>56.638371464386999</v>
      </c>
      <c r="N1127">
        <v>1.1006917850268101</v>
      </c>
      <c r="O1127">
        <v>49.988095238095198</v>
      </c>
      <c r="P1127">
        <v>53.424657534246499</v>
      </c>
      <c r="Q1127">
        <v>8.2660945230454003E-2</v>
      </c>
    </row>
    <row r="1128" spans="1:17" hidden="1" x14ac:dyDescent="0.3">
      <c r="A1128" t="s">
        <v>2412</v>
      </c>
      <c r="B1128" t="s">
        <v>2413</v>
      </c>
      <c r="C1128" t="str">
        <f>IFERROR(VLOOKUP(Table1[[#This Row],[Ticker]],[1]!Table2[[Symbol]:[Industry]],2,FALSE),"-")</f>
        <v>-</v>
      </c>
      <c r="D1128" t="s">
        <v>65</v>
      </c>
      <c r="E1128">
        <v>2092.67393636</v>
      </c>
      <c r="F1128">
        <v>21.49</v>
      </c>
      <c r="G1128">
        <v>10.5732598582959</v>
      </c>
      <c r="H1128">
        <v>25.262732676897301</v>
      </c>
      <c r="I1128">
        <v>-21.836366766000399</v>
      </c>
      <c r="J1128">
        <v>-0.56026078816025104</v>
      </c>
      <c r="K1128">
        <v>19.417248896118402</v>
      </c>
      <c r="L1128">
        <v>18.202792768720101</v>
      </c>
      <c r="M1128">
        <v>54.406014013385601</v>
      </c>
      <c r="N1128">
        <v>1.78798240029976</v>
      </c>
      <c r="O1128">
        <v>30.5258259655653</v>
      </c>
      <c r="P1128">
        <v>58.597785977859701</v>
      </c>
      <c r="Q1128">
        <v>2.8875424795266998E-2</v>
      </c>
    </row>
    <row r="1129" spans="1:17" hidden="1" x14ac:dyDescent="0.3">
      <c r="A1129" t="s">
        <v>1707</v>
      </c>
      <c r="B1129" t="s">
        <v>2414</v>
      </c>
      <c r="C1129" t="str">
        <f>IFERROR(VLOOKUP(Table1[[#This Row],[Ticker]],[1]!Table2[[Symbol]:[Industry]],2,FALSE),"-")</f>
        <v>-</v>
      </c>
      <c r="D1129" t="s">
        <v>1709</v>
      </c>
      <c r="E1129">
        <v>2091.9342556299998</v>
      </c>
      <c r="F1129">
        <v>38.53</v>
      </c>
      <c r="G1129">
        <v>24.6518578735737</v>
      </c>
      <c r="H1129">
        <v>-7.0158431493856002</v>
      </c>
      <c r="I1129">
        <v>-12.9338319776177</v>
      </c>
      <c r="J1129">
        <v>-5.0786578198996599</v>
      </c>
      <c r="K1129">
        <v>39.479851699764801</v>
      </c>
      <c r="L1129">
        <v>34.729736640195902</v>
      </c>
      <c r="M1129">
        <v>49.333103027404697</v>
      </c>
      <c r="N1129">
        <v>0.937572990159936</v>
      </c>
      <c r="O1129">
        <v>19.257721256164</v>
      </c>
      <c r="P1129">
        <v>60.207900207900202</v>
      </c>
      <c r="Q1129">
        <v>7.0291434656782004E-2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46</v>
      </c>
      <c r="E1130">
        <v>2090.2741743450001</v>
      </c>
      <c r="F1130">
        <v>217.05</v>
      </c>
      <c r="G1130">
        <v>265.39788733779699</v>
      </c>
      <c r="H1130">
        <v>29.276715174704201</v>
      </c>
      <c r="I1130">
        <v>47.9243393471084</v>
      </c>
      <c r="J1130">
        <v>7.7127531137032399</v>
      </c>
      <c r="K1130">
        <v>169.46759183911499</v>
      </c>
      <c r="L1130">
        <v>133.552350113307</v>
      </c>
      <c r="M1130">
        <v>75.7033967124908</v>
      </c>
      <c r="N1130">
        <v>0.63902125233696905</v>
      </c>
      <c r="O1130">
        <v>3.1974199493204298</v>
      </c>
      <c r="P1130">
        <v>305.70093457943898</v>
      </c>
      <c r="Q1130">
        <v>0.16361565452608301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1602</v>
      </c>
      <c r="E1131">
        <v>2084.6840044800001</v>
      </c>
      <c r="F1131">
        <v>198.66</v>
      </c>
      <c r="G1131">
        <v>-57.535578924229497</v>
      </c>
      <c r="H1131">
        <v>-0.62783264446587195</v>
      </c>
      <c r="I1131">
        <v>-36.966064628933303</v>
      </c>
      <c r="J1131">
        <v>-2.5538265830959199</v>
      </c>
      <c r="K1131">
        <v>202.93935443843699</v>
      </c>
      <c r="L1131">
        <v>224.353066884101</v>
      </c>
      <c r="M1131">
        <v>47.333395942695603</v>
      </c>
      <c r="N1131">
        <v>0.99825296007755504</v>
      </c>
      <c r="O1131">
        <v>51.993355481727498</v>
      </c>
      <c r="P1131">
        <v>8.5573770491803298</v>
      </c>
      <c r="Q1131">
        <v>0.135909430385527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133</v>
      </c>
      <c r="E1132">
        <v>2075.3750187729902</v>
      </c>
      <c r="F1132">
        <v>259.63</v>
      </c>
      <c r="G1132">
        <v>430.40288867536401</v>
      </c>
      <c r="H1132">
        <v>43.531175799302503</v>
      </c>
      <c r="I1132">
        <v>58.860306024364903</v>
      </c>
      <c r="J1132">
        <v>24.484511637822902</v>
      </c>
      <c r="K1132">
        <v>176.84900391154099</v>
      </c>
      <c r="L1132">
        <v>130.36874879722001</v>
      </c>
      <c r="M1132">
        <v>92.423663794195306</v>
      </c>
      <c r="N1132">
        <v>2.73255283876528</v>
      </c>
      <c r="O1132">
        <v>0</v>
      </c>
      <c r="P1132">
        <v>517.43162901307903</v>
      </c>
      <c r="Q1132">
        <v>0.14178906097802799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1525</v>
      </c>
      <c r="E1133">
        <v>2075.29</v>
      </c>
      <c r="F1133">
        <v>128.9</v>
      </c>
      <c r="G1133">
        <v>72.576588628444298</v>
      </c>
      <c r="H1133">
        <v>24.414599607460399</v>
      </c>
      <c r="I1133">
        <v>85.5702342339046</v>
      </c>
      <c r="J1133">
        <v>13.9090277668552</v>
      </c>
      <c r="K1133">
        <v>89.739752122515696</v>
      </c>
      <c r="L1133">
        <v>76.491825655278106</v>
      </c>
      <c r="M1133">
        <v>87.530308001997795</v>
      </c>
      <c r="N1133">
        <v>4.7099563013729799</v>
      </c>
      <c r="O1133">
        <v>0.73700543056631695</v>
      </c>
      <c r="P1133">
        <v>147.83695443184001</v>
      </c>
      <c r="Q1133">
        <v>0.16430823316079199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257</v>
      </c>
      <c r="E1134">
        <v>2060.4962540500001</v>
      </c>
      <c r="F1134">
        <v>656.05</v>
      </c>
      <c r="G1134">
        <v>66.071073202646701</v>
      </c>
      <c r="H1134">
        <v>19.485392677146699</v>
      </c>
      <c r="I1134">
        <v>31.693456360070901</v>
      </c>
      <c r="J1134">
        <v>-0.72472576811100797</v>
      </c>
      <c r="K1134">
        <v>580.47652378094301</v>
      </c>
      <c r="L1134">
        <v>456.55929474081699</v>
      </c>
      <c r="M1134">
        <v>47.194655137606702</v>
      </c>
      <c r="N1134">
        <v>0.839281571115154</v>
      </c>
      <c r="O1134">
        <v>13.802301653837301</v>
      </c>
      <c r="P1134">
        <v>120.00335345405701</v>
      </c>
      <c r="Q1134">
        <v>0.139444192817402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289</v>
      </c>
      <c r="E1135">
        <v>2054.5740733369998</v>
      </c>
      <c r="F1135">
        <v>69.61</v>
      </c>
      <c r="G1135">
        <v>19.650236170434201</v>
      </c>
      <c r="H1135">
        <v>24.125862777532699</v>
      </c>
      <c r="I1135">
        <v>-11.3756269866364</v>
      </c>
      <c r="J1135">
        <v>34.158277034852397</v>
      </c>
      <c r="K1135">
        <v>56.799824773953901</v>
      </c>
      <c r="L1135">
        <v>55.151704980026601</v>
      </c>
      <c r="M1135">
        <v>81.4096666435739</v>
      </c>
      <c r="N1135">
        <v>2.8899107786541198</v>
      </c>
      <c r="O1135">
        <v>4.8556241919264398</v>
      </c>
      <c r="P1135">
        <v>58.745724059293003</v>
      </c>
      <c r="Q1135">
        <v>5.3383258225513999E-2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18</v>
      </c>
      <c r="E1136">
        <v>2052.3301673400001</v>
      </c>
      <c r="F1136">
        <v>209.7</v>
      </c>
      <c r="G1136">
        <v>-57.167718875663297</v>
      </c>
      <c r="H1136">
        <v>-1.2811518200568</v>
      </c>
      <c r="I1136">
        <v>-29.469185381242699</v>
      </c>
      <c r="J1136">
        <v>0.94007043721399397</v>
      </c>
      <c r="K1136">
        <v>212.143736499661</v>
      </c>
      <c r="M1136">
        <v>48.575661690705303</v>
      </c>
      <c r="N1136">
        <v>0.61220931608819695</v>
      </c>
      <c r="O1136">
        <v>64.067715784453995</v>
      </c>
      <c r="P1136">
        <v>14.935598794190099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1525</v>
      </c>
      <c r="E1137">
        <v>2050.1821124399999</v>
      </c>
      <c r="F1137">
        <v>287.64999999999998</v>
      </c>
      <c r="G1137">
        <v>8.6216718109364692</v>
      </c>
      <c r="H1137">
        <v>31.157265928192299</v>
      </c>
      <c r="I1137">
        <v>-13.896700035488999</v>
      </c>
      <c r="J1137">
        <v>-2.8299853836449498</v>
      </c>
      <c r="K1137">
        <v>241.86913564302299</v>
      </c>
      <c r="L1137">
        <v>222.634055320816</v>
      </c>
      <c r="M1137">
        <v>62.126492541782703</v>
      </c>
      <c r="N1137">
        <v>0.41655106585212698</v>
      </c>
      <c r="O1137">
        <v>17.1215018251347</v>
      </c>
      <c r="P1137">
        <v>113.07407407407401</v>
      </c>
      <c r="Q1137">
        <v>7.4030569244298003E-2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21</v>
      </c>
      <c r="E1138">
        <v>2048.9954497200001</v>
      </c>
      <c r="F1138">
        <v>225.52</v>
      </c>
      <c r="G1138">
        <v>-65.1255477326186</v>
      </c>
      <c r="H1138">
        <v>-12.6480606317909</v>
      </c>
      <c r="I1138">
        <v>-53.653663035898198</v>
      </c>
      <c r="J1138">
        <v>-1.6410646020519899</v>
      </c>
      <c r="K1138">
        <v>250.45475057631401</v>
      </c>
      <c r="M1138">
        <v>38.143361604699301</v>
      </c>
      <c r="N1138">
        <v>0.87726210077592204</v>
      </c>
      <c r="O1138">
        <v>87.876906704505103</v>
      </c>
      <c r="P1138">
        <v>4.4074074074074101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289</v>
      </c>
      <c r="E1139">
        <v>2048.1145670800001</v>
      </c>
      <c r="F1139">
        <v>82.5</v>
      </c>
      <c r="G1139">
        <v>-39.070345442298397</v>
      </c>
      <c r="H1139">
        <v>22.747974722540299</v>
      </c>
      <c r="I1139">
        <v>-19.117303220849902</v>
      </c>
      <c r="J1139">
        <v>3.20027999742415</v>
      </c>
      <c r="K1139">
        <v>74.686648065473506</v>
      </c>
      <c r="L1139">
        <v>77.756009586164595</v>
      </c>
      <c r="M1139">
        <v>68.820455163400993</v>
      </c>
      <c r="N1139">
        <v>1.57248410812316</v>
      </c>
      <c r="O1139">
        <v>33.3333333333333</v>
      </c>
      <c r="P1139">
        <v>68.024439918533602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257</v>
      </c>
      <c r="E1140">
        <v>2046.6094748400001</v>
      </c>
      <c r="F1140">
        <v>669.2</v>
      </c>
      <c r="G1140">
        <v>-53.156053644761499</v>
      </c>
      <c r="H1140">
        <v>-3.1020402666716098</v>
      </c>
      <c r="I1140">
        <v>-44.691599725379</v>
      </c>
      <c r="J1140">
        <v>-4.7751593595588604</v>
      </c>
      <c r="K1140">
        <v>710.81880563769005</v>
      </c>
      <c r="L1140">
        <v>797.60427075480698</v>
      </c>
      <c r="M1140">
        <v>35.505113021202597</v>
      </c>
      <c r="N1140">
        <v>0.55576448904846099</v>
      </c>
      <c r="O1140">
        <v>71.846981470412402</v>
      </c>
      <c r="P1140">
        <v>4.7015567550653303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391</v>
      </c>
      <c r="E1141">
        <v>2044.1229000000001</v>
      </c>
      <c r="F1141">
        <v>3426</v>
      </c>
      <c r="G1141">
        <v>247.68319543678001</v>
      </c>
      <c r="H1141">
        <v>23.570524350528299</v>
      </c>
      <c r="I1141">
        <v>78.452345112157104</v>
      </c>
      <c r="J1141">
        <v>-1.6363575273289801</v>
      </c>
      <c r="K1141">
        <v>2939.0747149308399</v>
      </c>
      <c r="L1141">
        <v>2106.1630139560102</v>
      </c>
      <c r="M1141">
        <v>57.149877891083896</v>
      </c>
      <c r="N1141">
        <v>0.77732403433947905</v>
      </c>
      <c r="O1141">
        <v>10.186806771745401</v>
      </c>
      <c r="P1141">
        <v>299.90661841951601</v>
      </c>
      <c r="Q1141">
        <v>0.11525770032358899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786</v>
      </c>
      <c r="E1142">
        <v>2035.964092895</v>
      </c>
      <c r="F1142">
        <v>788.35</v>
      </c>
      <c r="G1142">
        <v>33.964335207963799</v>
      </c>
      <c r="H1142">
        <v>-6.9953577405696201</v>
      </c>
      <c r="I1142">
        <v>-36.546364074116902</v>
      </c>
      <c r="J1142">
        <v>-2.5091751414679901</v>
      </c>
      <c r="K1142">
        <v>830.74964034382003</v>
      </c>
      <c r="L1142">
        <v>798.92886042100304</v>
      </c>
      <c r="M1142">
        <v>43.726236020277099</v>
      </c>
      <c r="N1142">
        <v>0.65933245942389895</v>
      </c>
      <c r="O1142">
        <v>64.901376292255904</v>
      </c>
      <c r="P1142">
        <v>67.912673056442998</v>
      </c>
      <c r="Q1142">
        <v>0.17446135650568101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377</v>
      </c>
      <c r="E1143">
        <v>2028.73891487999</v>
      </c>
      <c r="F1143">
        <v>231.52</v>
      </c>
      <c r="G1143">
        <v>-49.710926269054099</v>
      </c>
      <c r="H1143">
        <v>0.22736884081304501</v>
      </c>
      <c r="I1143">
        <v>-29.332025395483001</v>
      </c>
      <c r="J1143">
        <v>5.5760488533717298</v>
      </c>
      <c r="K1143">
        <v>231.680083821973</v>
      </c>
      <c r="L1143">
        <v>250.930462454045</v>
      </c>
      <c r="M1143">
        <v>49.547777074920802</v>
      </c>
      <c r="N1143">
        <v>1.39898573577269</v>
      </c>
      <c r="O1143">
        <v>50.462163096060799</v>
      </c>
      <c r="P1143">
        <v>10.247619047619001</v>
      </c>
      <c r="Q1143">
        <v>0.155720046788447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925</v>
      </c>
      <c r="E1144">
        <v>2028.4416679999999</v>
      </c>
      <c r="F1144">
        <v>888.95</v>
      </c>
      <c r="G1144">
        <v>-16.955458426115701</v>
      </c>
      <c r="H1144">
        <v>11.118364583107001</v>
      </c>
      <c r="I1144">
        <v>-3.6781290382662699</v>
      </c>
      <c r="J1144">
        <v>7.3024445784354501</v>
      </c>
      <c r="K1144">
        <v>809.85625955454498</v>
      </c>
      <c r="L1144">
        <v>771.90753628672098</v>
      </c>
      <c r="M1144">
        <v>72.565443297320897</v>
      </c>
      <c r="N1144">
        <v>0.757585373227457</v>
      </c>
      <c r="O1144">
        <v>7.6550987119635403</v>
      </c>
      <c r="P1144">
        <v>38.347210333826098</v>
      </c>
      <c r="Q1144">
        <v>7.8677339184825001E-2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303</v>
      </c>
      <c r="E1145">
        <v>2020.5556763750001</v>
      </c>
      <c r="F1145">
        <v>322.25</v>
      </c>
      <c r="G1145">
        <v>-11.5508982358489</v>
      </c>
      <c r="H1145">
        <v>-6.2243391951444504</v>
      </c>
      <c r="I1145">
        <v>2.9423502584660199</v>
      </c>
      <c r="J1145">
        <v>-3.4606842756678899</v>
      </c>
      <c r="K1145">
        <v>336.42042607521802</v>
      </c>
      <c r="L1145">
        <v>313.14998295065601</v>
      </c>
      <c r="M1145">
        <v>33.103723354300001</v>
      </c>
      <c r="N1145">
        <v>0.58589053626863197</v>
      </c>
      <c r="O1145">
        <v>31.155934833204</v>
      </c>
      <c r="P1145">
        <v>51.504466384579203</v>
      </c>
      <c r="Q1145">
        <v>9.4514958810785005E-2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133</v>
      </c>
      <c r="E1146">
        <v>2015.51026538</v>
      </c>
      <c r="F1146">
        <v>65.290000000000006</v>
      </c>
      <c r="G1146">
        <v>86.228211934973302</v>
      </c>
      <c r="H1146">
        <v>-9.2520879266055598</v>
      </c>
      <c r="I1146">
        <v>-12.3712281769025</v>
      </c>
      <c r="J1146">
        <v>-4.8552018642728498</v>
      </c>
      <c r="K1146">
        <v>65.927833188471197</v>
      </c>
      <c r="L1146">
        <v>54.964706727861397</v>
      </c>
      <c r="M1146">
        <v>38.803823051862203</v>
      </c>
      <c r="N1146">
        <v>0.31116025823900001</v>
      </c>
      <c r="O1146">
        <v>19.819267881758201</v>
      </c>
      <c r="P1146">
        <v>131.936056838365</v>
      </c>
      <c r="Q1146">
        <v>0.126664403109394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295</v>
      </c>
      <c r="E1147">
        <v>2005.46067357999</v>
      </c>
      <c r="F1147">
        <v>1292.2</v>
      </c>
      <c r="G1147">
        <v>-52.489334890264303</v>
      </c>
      <c r="H1147">
        <v>0.72647511300289702</v>
      </c>
      <c r="I1147">
        <v>-21.941186570896999</v>
      </c>
      <c r="J1147">
        <v>0.20610027165852299</v>
      </c>
      <c r="K1147">
        <v>1279.4161509694</v>
      </c>
      <c r="L1147">
        <v>1314.1691653156299</v>
      </c>
      <c r="M1147">
        <v>51.480827620661103</v>
      </c>
      <c r="N1147">
        <v>0.85444719941351099</v>
      </c>
      <c r="O1147">
        <v>37.532889645565596</v>
      </c>
      <c r="P1147">
        <v>12.767257177764099</v>
      </c>
      <c r="Q1147">
        <v>-1.5931975392412999E-2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201</v>
      </c>
      <c r="E1148">
        <v>2004.4815000000001</v>
      </c>
      <c r="F1148">
        <v>820.5</v>
      </c>
      <c r="G1148">
        <v>-21.035742136348102</v>
      </c>
      <c r="H1148">
        <v>1.6227649607724599</v>
      </c>
      <c r="I1148">
        <v>11.839617472709</v>
      </c>
      <c r="J1148">
        <v>-1.1969474216482201</v>
      </c>
      <c r="K1148">
        <v>791.06772243682894</v>
      </c>
      <c r="L1148">
        <v>701.79216583135099</v>
      </c>
      <c r="M1148">
        <v>40.1126853001958</v>
      </c>
      <c r="N1148">
        <v>0.56539087481568995</v>
      </c>
      <c r="O1148">
        <v>11.5112736136502</v>
      </c>
      <c r="P1148">
        <v>49.7262773722627</v>
      </c>
      <c r="Q1148">
        <v>-3.9918697020857999E-2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384</v>
      </c>
      <c r="E1149">
        <v>1997.4795006299901</v>
      </c>
      <c r="F1149">
        <v>14981.1</v>
      </c>
      <c r="G1149">
        <v>295.37869035799997</v>
      </c>
      <c r="H1149">
        <v>4.7337181546957297</v>
      </c>
      <c r="I1149">
        <v>177.65456870988999</v>
      </c>
      <c r="J1149">
        <v>0.942983624240605</v>
      </c>
      <c r="K1149">
        <v>12524.683949935899</v>
      </c>
      <c r="L1149">
        <v>8127.01837978823</v>
      </c>
      <c r="M1149">
        <v>52.149485037441302</v>
      </c>
      <c r="N1149">
        <v>0.359625112519387</v>
      </c>
      <c r="O1149">
        <v>11.7674937087396</v>
      </c>
      <c r="P1149">
        <v>338.45410910793697</v>
      </c>
      <c r="Q1149">
        <v>0.23930973794504201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95</v>
      </c>
      <c r="E1150">
        <v>1994.39890335</v>
      </c>
      <c r="F1150">
        <v>186.75</v>
      </c>
      <c r="G1150">
        <v>16.086793844453499</v>
      </c>
      <c r="H1150">
        <v>14.0956201465301</v>
      </c>
      <c r="I1150">
        <v>-8.8002257715033991</v>
      </c>
      <c r="J1150">
        <v>-3.2416833425298101E-2</v>
      </c>
      <c r="K1150">
        <v>175.27979789400601</v>
      </c>
      <c r="L1150">
        <v>167.815482621207</v>
      </c>
      <c r="M1150">
        <v>56.485107031528997</v>
      </c>
      <c r="N1150">
        <v>1.3691557266958401</v>
      </c>
      <c r="O1150">
        <v>15.930388219544801</v>
      </c>
      <c r="P1150">
        <v>55.301455301455199</v>
      </c>
      <c r="Q1150">
        <v>2.3435485533035001E-2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354</v>
      </c>
      <c r="E1151">
        <v>1990.04640939</v>
      </c>
      <c r="F1151">
        <v>602.1</v>
      </c>
      <c r="G1151">
        <v>-1.1616387225792399</v>
      </c>
      <c r="H1151">
        <v>-6.3999774660768297E-2</v>
      </c>
      <c r="I1151">
        <v>22.698603145927098</v>
      </c>
      <c r="J1151">
        <v>-3.0496815989171102</v>
      </c>
      <c r="K1151">
        <v>574.47163120094103</v>
      </c>
      <c r="L1151">
        <v>513.04879887440597</v>
      </c>
      <c r="M1151">
        <v>41.864533126752796</v>
      </c>
      <c r="N1151">
        <v>0.53186817238897999</v>
      </c>
      <c r="O1151">
        <v>9.0018269390466497</v>
      </c>
      <c r="P1151">
        <v>47.032967032967001</v>
      </c>
      <c r="Q1151">
        <v>-6.0972659366098997E-2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1645</v>
      </c>
      <c r="E1152">
        <v>1984.1380216</v>
      </c>
      <c r="F1152">
        <v>59.36</v>
      </c>
      <c r="G1152">
        <v>-9.8235934568803192</v>
      </c>
      <c r="H1152">
        <v>-7.0341325403755697</v>
      </c>
      <c r="I1152">
        <v>-4.1309134638179801</v>
      </c>
      <c r="J1152">
        <v>-2.8659273547245001</v>
      </c>
      <c r="K1152">
        <v>60.7672744633999</v>
      </c>
      <c r="L1152">
        <v>57.323942594061698</v>
      </c>
      <c r="M1152">
        <v>58.880462682991599</v>
      </c>
      <c r="N1152">
        <v>2.0873162982622899</v>
      </c>
      <c r="O1152">
        <v>7.7324797843665696</v>
      </c>
      <c r="P1152">
        <v>23.2814122533748</v>
      </c>
      <c r="Q1152">
        <v>-2.8254867209200001E-2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127</v>
      </c>
      <c r="E1153">
        <v>1983.7744757999999</v>
      </c>
      <c r="F1153">
        <v>153.4</v>
      </c>
      <c r="G1153">
        <v>-32.7767247299156</v>
      </c>
      <c r="H1153">
        <v>-5.83699898751465</v>
      </c>
      <c r="I1153">
        <v>-18.2439513987315</v>
      </c>
      <c r="J1153">
        <v>-1.5103270718544699</v>
      </c>
      <c r="K1153">
        <v>151.36992688858399</v>
      </c>
      <c r="L1153">
        <v>151.06817394358501</v>
      </c>
      <c r="M1153">
        <v>44.882700770197999</v>
      </c>
      <c r="N1153">
        <v>0.73846068546041599</v>
      </c>
      <c r="O1153">
        <v>27.9986962190351</v>
      </c>
      <c r="P1153">
        <v>33.391304347826001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2465</v>
      </c>
      <c r="E1154">
        <v>1975.891136</v>
      </c>
      <c r="F1154">
        <v>712</v>
      </c>
      <c r="G1154">
        <v>63.605849767642397</v>
      </c>
      <c r="H1154">
        <v>9.2684429919650793</v>
      </c>
      <c r="I1154">
        <v>9.6959414546149905</v>
      </c>
      <c r="J1154">
        <v>-0.225403235147105</v>
      </c>
      <c r="K1154">
        <v>661.13461531776397</v>
      </c>
      <c r="L1154">
        <v>570.44276343561</v>
      </c>
      <c r="M1154">
        <v>45.866134237859697</v>
      </c>
      <c r="N1154">
        <v>0.12558067727078501</v>
      </c>
      <c r="O1154">
        <v>18.595505617977501</v>
      </c>
      <c r="P1154">
        <v>117.371393680354</v>
      </c>
      <c r="Q1154">
        <v>0.101470137103804</v>
      </c>
    </row>
    <row r="1155" spans="1:17" hidden="1" x14ac:dyDescent="0.3">
      <c r="A1155" t="s">
        <v>2466</v>
      </c>
      <c r="B1155" t="s">
        <v>2467</v>
      </c>
      <c r="C1155" t="str">
        <f>IFERROR(VLOOKUP(Table1[[#This Row],[Ticker]],[1]!Table2[[Symbol]:[Industry]],2,FALSE),"-")</f>
        <v>-</v>
      </c>
      <c r="D1155" t="s">
        <v>257</v>
      </c>
      <c r="E1155">
        <v>1973.3415387049999</v>
      </c>
      <c r="F1155">
        <v>1451.15</v>
      </c>
      <c r="G1155">
        <v>-12.1680074242252</v>
      </c>
      <c r="H1155">
        <v>-2.6200042773744499</v>
      </c>
      <c r="I1155">
        <v>-27.4317982654681</v>
      </c>
      <c r="J1155">
        <v>8.97117988587572E-2</v>
      </c>
      <c r="K1155">
        <v>1395.3840589818601</v>
      </c>
      <c r="L1155">
        <v>1359.6089308205601</v>
      </c>
      <c r="M1155">
        <v>62.646157532153701</v>
      </c>
      <c r="N1155">
        <v>0.591422824549939</v>
      </c>
      <c r="O1155">
        <v>21.972228921889499</v>
      </c>
      <c r="P1155">
        <v>41.991193737769002</v>
      </c>
      <c r="Q1155">
        <v>6.1054520213485002E-2</v>
      </c>
    </row>
    <row r="1156" spans="1:17" hidden="1" x14ac:dyDescent="0.3">
      <c r="A1156" t="s">
        <v>2468</v>
      </c>
      <c r="B1156" t="s">
        <v>2469</v>
      </c>
      <c r="C1156" t="str">
        <f>IFERROR(VLOOKUP(Table1[[#This Row],[Ticker]],[1]!Table2[[Symbol]:[Industry]],2,FALSE),"-")</f>
        <v>-</v>
      </c>
      <c r="D1156" t="s">
        <v>257</v>
      </c>
      <c r="E1156">
        <v>1966.24</v>
      </c>
      <c r="F1156">
        <v>614.45000000000005</v>
      </c>
      <c r="G1156">
        <v>53.977554163877599</v>
      </c>
      <c r="H1156">
        <v>7.7533265994278899</v>
      </c>
      <c r="I1156">
        <v>25.9817241885222</v>
      </c>
      <c r="J1156">
        <v>-0.986983107824557</v>
      </c>
      <c r="K1156">
        <v>572.016871977758</v>
      </c>
      <c r="L1156">
        <v>467.93971154876499</v>
      </c>
      <c r="M1156">
        <v>48.687848589054298</v>
      </c>
      <c r="N1156">
        <v>0.73462188906890502</v>
      </c>
      <c r="O1156">
        <v>6.7621450077304903</v>
      </c>
      <c r="P1156">
        <v>114.91780342777101</v>
      </c>
      <c r="Q1156">
        <v>0.13609208232835601</v>
      </c>
    </row>
    <row r="1157" spans="1:17" hidden="1" x14ac:dyDescent="0.3">
      <c r="A1157" t="s">
        <v>2470</v>
      </c>
      <c r="B1157" t="s">
        <v>2471</v>
      </c>
      <c r="C1157" t="str">
        <f>IFERROR(VLOOKUP(Table1[[#This Row],[Ticker]],[1]!Table2[[Symbol]:[Industry]],2,FALSE),"-")</f>
        <v>-</v>
      </c>
      <c r="D1157" t="s">
        <v>101</v>
      </c>
      <c r="E1157">
        <v>1956.67416</v>
      </c>
      <c r="F1157">
        <v>357</v>
      </c>
      <c r="G1157">
        <v>-33.103689809121299</v>
      </c>
      <c r="H1157">
        <v>9.7688472630562408</v>
      </c>
      <c r="I1157">
        <v>-21.840110379668602</v>
      </c>
      <c r="J1157">
        <v>-1.3220801493996199</v>
      </c>
      <c r="K1157">
        <v>341.31936709966101</v>
      </c>
      <c r="L1157">
        <v>345.01305891081898</v>
      </c>
      <c r="M1157">
        <v>51.464103676343299</v>
      </c>
      <c r="N1157">
        <v>1.1925769657354599</v>
      </c>
      <c r="O1157">
        <v>24.369747899159599</v>
      </c>
      <c r="P1157">
        <v>26.573302605920901</v>
      </c>
      <c r="Q1157">
        <v>6.4866453117327999E-2</v>
      </c>
    </row>
    <row r="1158" spans="1:17" x14ac:dyDescent="0.3">
      <c r="A1158" t="s">
        <v>2472</v>
      </c>
      <c r="B1158" t="s">
        <v>2473</v>
      </c>
      <c r="C1158" t="str">
        <f>IFERROR(VLOOKUP(Table1[[#This Row],[Ticker]],[1]!Table2[[Symbol]:[Industry]],2,FALSE),"-")</f>
        <v>-</v>
      </c>
      <c r="D1158" t="s">
        <v>548</v>
      </c>
      <c r="E1158">
        <v>1956.17652255299</v>
      </c>
      <c r="F1158">
        <v>116.79</v>
      </c>
      <c r="G1158">
        <v>-53.566342342093101</v>
      </c>
      <c r="H1158">
        <v>12.3122732100231</v>
      </c>
      <c r="I1158">
        <v>-23.814610611970899</v>
      </c>
      <c r="J1158">
        <v>6.7741832449138997</v>
      </c>
      <c r="K1158">
        <v>109.111208028167</v>
      </c>
      <c r="L1158">
        <v>118.24757116570601</v>
      </c>
      <c r="M1158">
        <v>53.619281691161902</v>
      </c>
      <c r="N1158">
        <v>1.45434030251235</v>
      </c>
      <c r="O1158">
        <v>59.559893826526199</v>
      </c>
      <c r="P1158">
        <v>46.078799249530903</v>
      </c>
      <c r="Q1158">
        <v>-7.1221025287851999E-2</v>
      </c>
    </row>
    <row r="1159" spans="1:17" hidden="1" x14ac:dyDescent="0.3">
      <c r="A1159" t="s">
        <v>2474</v>
      </c>
      <c r="B1159" t="s">
        <v>2475</v>
      </c>
      <c r="C1159" t="str">
        <f>IFERROR(VLOOKUP(Table1[[#This Row],[Ticker]],[1]!Table2[[Symbol]:[Industry]],2,FALSE),"-")</f>
        <v>-</v>
      </c>
      <c r="D1159" t="s">
        <v>1836</v>
      </c>
      <c r="E1159">
        <v>1944.6320784</v>
      </c>
      <c r="F1159">
        <v>671</v>
      </c>
      <c r="G1159">
        <v>34.4969034511114</v>
      </c>
      <c r="H1159">
        <v>5.1441502700787796</v>
      </c>
      <c r="I1159">
        <v>-24.985896414523801</v>
      </c>
      <c r="J1159">
        <v>12.5219309926616</v>
      </c>
      <c r="K1159">
        <v>648.05643360568797</v>
      </c>
      <c r="L1159">
        <v>644.17516451324195</v>
      </c>
      <c r="M1159">
        <v>66.694442855949504</v>
      </c>
      <c r="N1159">
        <v>2.5813660721099398</v>
      </c>
      <c r="O1159">
        <v>36.363636363636303</v>
      </c>
      <c r="P1159">
        <v>78.267800212539797</v>
      </c>
      <c r="Q1159">
        <v>0.14689120128175401</v>
      </c>
    </row>
    <row r="1160" spans="1:17" hidden="1" x14ac:dyDescent="0.3">
      <c r="A1160" t="s">
        <v>2476</v>
      </c>
      <c r="B1160" t="s">
        <v>2477</v>
      </c>
      <c r="C1160" t="str">
        <f>IFERROR(VLOOKUP(Table1[[#This Row],[Ticker]],[1]!Table2[[Symbol]:[Industry]],2,FALSE),"-")</f>
        <v>-</v>
      </c>
      <c r="D1160" t="s">
        <v>133</v>
      </c>
      <c r="E1160">
        <v>1943.9256210999999</v>
      </c>
      <c r="F1160">
        <v>114.7</v>
      </c>
      <c r="G1160">
        <v>55.233802355681703</v>
      </c>
      <c r="H1160">
        <v>6.1168793659682699</v>
      </c>
      <c r="I1160">
        <v>13.590776251637999</v>
      </c>
      <c r="J1160">
        <v>6.8748126913471896</v>
      </c>
      <c r="K1160">
        <v>98.094999574247097</v>
      </c>
      <c r="L1160">
        <v>89.262774807922796</v>
      </c>
      <c r="M1160">
        <v>86.301140329839896</v>
      </c>
      <c r="N1160">
        <v>1.57099015896299</v>
      </c>
      <c r="O1160">
        <v>1.9616390584132399</v>
      </c>
      <c r="P1160">
        <v>110.45871559632999</v>
      </c>
      <c r="Q1160">
        <v>7.2614575750773999E-2</v>
      </c>
    </row>
    <row r="1161" spans="1:17" hidden="1" x14ac:dyDescent="0.3">
      <c r="A1161" t="s">
        <v>2478</v>
      </c>
      <c r="B1161" t="s">
        <v>2479</v>
      </c>
      <c r="C1161" t="str">
        <f>IFERROR(VLOOKUP(Table1[[#This Row],[Ticker]],[1]!Table2[[Symbol]:[Industry]],2,FALSE),"-")</f>
        <v>-</v>
      </c>
      <c r="D1161" t="s">
        <v>431</v>
      </c>
      <c r="E1161">
        <v>1934.1590000000001</v>
      </c>
      <c r="F1161">
        <v>1280.9000000000001</v>
      </c>
      <c r="G1161">
        <v>-0.483793065995062</v>
      </c>
      <c r="H1161">
        <v>-6.7491851275999704</v>
      </c>
      <c r="I1161">
        <v>-23.239248239475501</v>
      </c>
      <c r="J1161">
        <v>1.4682609058424001</v>
      </c>
      <c r="K1161">
        <v>1301.29698709373</v>
      </c>
      <c r="L1161">
        <v>1245.1590013017301</v>
      </c>
      <c r="M1161">
        <v>43.605115431452496</v>
      </c>
      <c r="N1161">
        <v>0.61417026601039804</v>
      </c>
      <c r="O1161">
        <v>25.302521664454598</v>
      </c>
      <c r="P1161">
        <v>37.0019787154393</v>
      </c>
      <c r="Q1161">
        <v>5.3515742686267999E-2</v>
      </c>
    </row>
    <row r="1162" spans="1:17" hidden="1" x14ac:dyDescent="0.3">
      <c r="A1162" t="s">
        <v>2480</v>
      </c>
      <c r="B1162" t="s">
        <v>2481</v>
      </c>
      <c r="C1162" t="str">
        <f>IFERROR(VLOOKUP(Table1[[#This Row],[Ticker]],[1]!Table2[[Symbol]:[Industry]],2,FALSE),"-")</f>
        <v>-</v>
      </c>
      <c r="D1162" t="s">
        <v>173</v>
      </c>
      <c r="E1162">
        <v>1931.5430379479999</v>
      </c>
      <c r="F1162">
        <v>172.14</v>
      </c>
      <c r="G1162">
        <v>9.2822523766277794</v>
      </c>
      <c r="H1162">
        <v>30.5049750433122</v>
      </c>
      <c r="I1162">
        <v>8.8384396663997808</v>
      </c>
      <c r="J1162">
        <v>8.1605072815912507</v>
      </c>
      <c r="K1162">
        <v>145.51874336959301</v>
      </c>
      <c r="L1162">
        <v>137.25340747793501</v>
      </c>
      <c r="M1162">
        <v>70.074818865953503</v>
      </c>
      <c r="N1162">
        <v>1.9930283396352799</v>
      </c>
      <c r="O1162">
        <v>5.66980364819333</v>
      </c>
      <c r="P1162">
        <v>60.878504672897101</v>
      </c>
      <c r="Q1162">
        <v>5.4247956079904999E-2</v>
      </c>
    </row>
    <row r="1163" spans="1:17" hidden="1" x14ac:dyDescent="0.3">
      <c r="A1163" t="s">
        <v>2482</v>
      </c>
      <c r="B1163" t="s">
        <v>2483</v>
      </c>
      <c r="C1163" t="str">
        <f>IFERROR(VLOOKUP(Table1[[#This Row],[Ticker]],[1]!Table2[[Symbol]:[Industry]],2,FALSE),"-")</f>
        <v>-</v>
      </c>
      <c r="D1163" t="s">
        <v>46</v>
      </c>
      <c r="E1163">
        <v>1924.5624479999999</v>
      </c>
      <c r="F1163">
        <v>165.42</v>
      </c>
      <c r="G1163">
        <v>291.24812196143199</v>
      </c>
      <c r="H1163">
        <v>16.984664935640499</v>
      </c>
      <c r="I1163">
        <v>56.148539744474803</v>
      </c>
      <c r="J1163">
        <v>-0.648800714655414</v>
      </c>
      <c r="K1163">
        <v>148.10147747779001</v>
      </c>
      <c r="L1163">
        <v>104.608580068918</v>
      </c>
      <c r="M1163">
        <v>48.356952083346798</v>
      </c>
      <c r="N1163">
        <v>1.24668572668109</v>
      </c>
      <c r="O1163">
        <v>23.322451940514998</v>
      </c>
      <c r="P1163">
        <v>347.98916723087302</v>
      </c>
      <c r="Q1163">
        <v>0.17911890201352601</v>
      </c>
    </row>
    <row r="1164" spans="1:17" hidden="1" x14ac:dyDescent="0.3">
      <c r="A1164" t="s">
        <v>2484</v>
      </c>
      <c r="B1164" t="s">
        <v>2485</v>
      </c>
      <c r="C1164" t="str">
        <f>IFERROR(VLOOKUP(Table1[[#This Row],[Ticker]],[1]!Table2[[Symbol]:[Industry]],2,FALSE),"-")</f>
        <v>-</v>
      </c>
      <c r="D1164" t="s">
        <v>786</v>
      </c>
      <c r="E1164">
        <v>1914.3343501099901</v>
      </c>
      <c r="F1164">
        <v>16.899999999999999</v>
      </c>
      <c r="G1164">
        <v>-0.81158846783971506</v>
      </c>
      <c r="H1164">
        <v>-8.5046363522613095</v>
      </c>
      <c r="I1164">
        <v>-42.707817472592197</v>
      </c>
      <c r="J1164">
        <v>-2.0732107077431898</v>
      </c>
      <c r="K1164">
        <v>17.5725635605326</v>
      </c>
      <c r="L1164">
        <v>18.157622037297799</v>
      </c>
      <c r="M1164">
        <v>43.202153776992603</v>
      </c>
      <c r="N1164">
        <v>0.43845460963689797</v>
      </c>
      <c r="O1164">
        <v>73.372781065088702</v>
      </c>
      <c r="P1164">
        <v>36.1804995970991</v>
      </c>
      <c r="Q1164">
        <v>8.2620605768028002E-2</v>
      </c>
    </row>
    <row r="1165" spans="1:17" hidden="1" x14ac:dyDescent="0.3">
      <c r="A1165" t="s">
        <v>2486</v>
      </c>
      <c r="B1165" t="s">
        <v>2487</v>
      </c>
      <c r="C1165" t="str">
        <f>IFERROR(VLOOKUP(Table1[[#This Row],[Ticker]],[1]!Table2[[Symbol]:[Industry]],2,FALSE),"-")</f>
        <v>-</v>
      </c>
      <c r="D1165" t="s">
        <v>1645</v>
      </c>
      <c r="E1165">
        <v>1906.0882018</v>
      </c>
      <c r="F1165">
        <v>61.39</v>
      </c>
      <c r="G1165">
        <v>-9.0023359509714993</v>
      </c>
      <c r="H1165">
        <v>-5.4999983204000502</v>
      </c>
      <c r="I1165">
        <v>-3.0818218893159801</v>
      </c>
      <c r="J1165">
        <v>-2.3967020423261398</v>
      </c>
      <c r="K1165">
        <v>62.448583531499501</v>
      </c>
      <c r="L1165">
        <v>58.804474468176402</v>
      </c>
      <c r="M1165">
        <v>59.453032016997597</v>
      </c>
      <c r="N1165">
        <v>2.6420773592447602</v>
      </c>
      <c r="O1165">
        <v>7.3627626649291402</v>
      </c>
      <c r="P1165">
        <v>24.020202020201999</v>
      </c>
      <c r="Q1165">
        <v>-2.8326200589973E-2</v>
      </c>
    </row>
    <row r="1166" spans="1:17" hidden="1" x14ac:dyDescent="0.3">
      <c r="A1166" t="s">
        <v>2488</v>
      </c>
      <c r="B1166" t="s">
        <v>2489</v>
      </c>
      <c r="C1166" t="str">
        <f>IFERROR(VLOOKUP(Table1[[#This Row],[Ticker]],[1]!Table2[[Symbol]:[Industry]],2,FALSE),"-")</f>
        <v>-</v>
      </c>
      <c r="D1166" t="s">
        <v>1645</v>
      </c>
      <c r="E1166">
        <v>1905.052968</v>
      </c>
      <c r="F1166">
        <v>60.94</v>
      </c>
      <c r="G1166">
        <v>-9.7756636299577302</v>
      </c>
      <c r="H1166">
        <v>-6.7830819865004699</v>
      </c>
      <c r="I1166">
        <v>-4.6722383039157096</v>
      </c>
      <c r="J1166">
        <v>-3.1665935975022701</v>
      </c>
      <c r="K1166">
        <v>62.307331303227997</v>
      </c>
      <c r="L1166">
        <v>58.759683978545802</v>
      </c>
      <c r="M1166">
        <v>55.931821315525497</v>
      </c>
      <c r="N1166">
        <v>2.5756378032274498</v>
      </c>
      <c r="O1166">
        <v>9.3698720052510698</v>
      </c>
      <c r="P1166">
        <v>23.836618573460601</v>
      </c>
      <c r="Q1166">
        <v>-2.9924776916618E-2</v>
      </c>
    </row>
    <row r="1167" spans="1:17" hidden="1" x14ac:dyDescent="0.3">
      <c r="A1167" t="s">
        <v>2490</v>
      </c>
      <c r="B1167" t="s">
        <v>2491</v>
      </c>
      <c r="C1167" t="str">
        <f>IFERROR(VLOOKUP(Table1[[#This Row],[Ticker]],[1]!Table2[[Symbol]:[Industry]],2,FALSE),"-")</f>
        <v>-</v>
      </c>
      <c r="D1167" t="s">
        <v>728</v>
      </c>
      <c r="E1167">
        <v>1901.11000107</v>
      </c>
      <c r="F1167">
        <v>791.5</v>
      </c>
      <c r="G1167">
        <v>38.403960315880802</v>
      </c>
      <c r="H1167">
        <v>0.762852341639496</v>
      </c>
      <c r="I1167">
        <v>18.899585640221101</v>
      </c>
      <c r="J1167">
        <v>2.1117888661545998</v>
      </c>
      <c r="K1167">
        <v>756.83424219060203</v>
      </c>
      <c r="L1167">
        <v>652.26788212989504</v>
      </c>
      <c r="M1167">
        <v>43.078312623575101</v>
      </c>
      <c r="N1167">
        <v>1.0627568292907801</v>
      </c>
      <c r="O1167">
        <v>2.7037271004421899</v>
      </c>
      <c r="P1167">
        <v>78.446623830458705</v>
      </c>
      <c r="Q1167">
        <v>-3.6227040049000002E-5</v>
      </c>
    </row>
    <row r="1168" spans="1:17" hidden="1" x14ac:dyDescent="0.3">
      <c r="A1168" t="s">
        <v>2492</v>
      </c>
      <c r="B1168" t="s">
        <v>2493</v>
      </c>
      <c r="C1168" t="str">
        <f>IFERROR(VLOOKUP(Table1[[#This Row],[Ticker]],[1]!Table2[[Symbol]:[Industry]],2,FALSE),"-")</f>
        <v>-</v>
      </c>
      <c r="D1168" t="s">
        <v>2494</v>
      </c>
      <c r="E1168">
        <v>1898.1378066750001</v>
      </c>
      <c r="F1168">
        <v>1201.75</v>
      </c>
      <c r="G1168">
        <v>-0.34282371117454602</v>
      </c>
      <c r="H1168">
        <v>-6.2503889321022105E-2</v>
      </c>
      <c r="I1168">
        <v>-22.021876823774601</v>
      </c>
      <c r="J1168">
        <v>-2.2071792386365199</v>
      </c>
      <c r="K1168">
        <v>1173.6546532427701</v>
      </c>
      <c r="L1168">
        <v>1148.15935369203</v>
      </c>
      <c r="M1168">
        <v>54.403054465149602</v>
      </c>
      <c r="N1168">
        <v>1.01990929167761</v>
      </c>
      <c r="O1168">
        <v>20.736426045350498</v>
      </c>
      <c r="P1168">
        <v>34.116399754477897</v>
      </c>
      <c r="Q1168">
        <v>8.8078283621049996E-2</v>
      </c>
    </row>
    <row r="1169" spans="1:17" hidden="1" x14ac:dyDescent="0.3">
      <c r="A1169" t="s">
        <v>2495</v>
      </c>
      <c r="B1169" t="s">
        <v>2496</v>
      </c>
      <c r="C1169" t="str">
        <f>IFERROR(VLOOKUP(Table1[[#This Row],[Ticker]],[1]!Table2[[Symbol]:[Industry]],2,FALSE),"-")</f>
        <v>-</v>
      </c>
      <c r="D1169" t="s">
        <v>201</v>
      </c>
      <c r="E1169">
        <v>1896.52901724</v>
      </c>
      <c r="F1169">
        <v>602.54999999999995</v>
      </c>
      <c r="G1169">
        <v>-18.2731870867179</v>
      </c>
      <c r="H1169">
        <v>21.9465235167205</v>
      </c>
      <c r="I1169">
        <v>-6.0046700928029297</v>
      </c>
      <c r="J1169">
        <v>18.757985884556199</v>
      </c>
      <c r="K1169">
        <v>516.55157857685799</v>
      </c>
      <c r="L1169">
        <v>504.69300840973898</v>
      </c>
      <c r="M1169">
        <v>74.730897941521704</v>
      </c>
      <c r="N1169">
        <v>2.74791406143575</v>
      </c>
      <c r="O1169">
        <v>14.928221724338201</v>
      </c>
      <c r="P1169">
        <v>49.888059701492502</v>
      </c>
      <c r="Q1169">
        <v>1.6188838884200001E-3</v>
      </c>
    </row>
    <row r="1170" spans="1:17" hidden="1" x14ac:dyDescent="0.3">
      <c r="A1170" t="s">
        <v>2497</v>
      </c>
      <c r="B1170" t="s">
        <v>2498</v>
      </c>
      <c r="C1170" t="str">
        <f>IFERROR(VLOOKUP(Table1[[#This Row],[Ticker]],[1]!Table2[[Symbol]:[Industry]],2,FALSE),"-")</f>
        <v>-</v>
      </c>
      <c r="D1170" t="s">
        <v>2499</v>
      </c>
      <c r="E1170">
        <v>1895.4717599999999</v>
      </c>
      <c r="F1170">
        <v>767</v>
      </c>
      <c r="G1170">
        <v>2370.4662682541598</v>
      </c>
      <c r="H1170">
        <v>-2.9691435634147001</v>
      </c>
      <c r="I1170">
        <v>214.236644905406</v>
      </c>
      <c r="J1170">
        <v>6.0244958159347899</v>
      </c>
      <c r="K1170">
        <v>729.56045308018395</v>
      </c>
      <c r="L1170">
        <v>472.39121682097999</v>
      </c>
      <c r="M1170">
        <v>50.3315099308168</v>
      </c>
      <c r="N1170">
        <v>0.42441937624419301</v>
      </c>
      <c r="O1170">
        <v>24.119947848761399</v>
      </c>
      <c r="P1170">
        <v>2968</v>
      </c>
    </row>
    <row r="1171" spans="1:17" hidden="1" x14ac:dyDescent="0.3">
      <c r="A1171" t="s">
        <v>2500</v>
      </c>
      <c r="B1171" t="s">
        <v>2501</v>
      </c>
      <c r="C1171" t="str">
        <f>IFERROR(VLOOKUP(Table1[[#This Row],[Ticker]],[1]!Table2[[Symbol]:[Industry]],2,FALSE),"-")</f>
        <v>-</v>
      </c>
      <c r="D1171" t="s">
        <v>396</v>
      </c>
      <c r="E1171">
        <v>1891.90603937999</v>
      </c>
      <c r="F1171">
        <v>217.48</v>
      </c>
      <c r="G1171">
        <v>40.292296189720197</v>
      </c>
      <c r="H1171">
        <v>-1.1040712355940301</v>
      </c>
      <c r="I1171">
        <v>1.5279913342190401</v>
      </c>
      <c r="J1171">
        <v>0.28872941163398502</v>
      </c>
      <c r="K1171">
        <v>215.827682341703</v>
      </c>
      <c r="L1171">
        <v>186.05652567438699</v>
      </c>
      <c r="M1171">
        <v>47.602160186079097</v>
      </c>
      <c r="N1171">
        <v>0.635038700930035</v>
      </c>
      <c r="O1171">
        <v>11.5045061614861</v>
      </c>
      <c r="P1171">
        <v>87.644521138912793</v>
      </c>
      <c r="Q1171">
        <v>8.9279720457912007E-2</v>
      </c>
    </row>
    <row r="1172" spans="1:17" hidden="1" x14ac:dyDescent="0.3">
      <c r="A1172" t="s">
        <v>2502</v>
      </c>
      <c r="B1172" t="s">
        <v>2503</v>
      </c>
      <c r="C1172" t="str">
        <f>IFERROR(VLOOKUP(Table1[[#This Row],[Ticker]],[1]!Table2[[Symbol]:[Industry]],2,FALSE),"-")</f>
        <v>-</v>
      </c>
      <c r="D1172" t="s">
        <v>292</v>
      </c>
      <c r="E1172">
        <v>1880.752</v>
      </c>
      <c r="F1172">
        <v>4001.6</v>
      </c>
      <c r="G1172">
        <v>91.512167870278105</v>
      </c>
      <c r="H1172">
        <v>21.464687015628101</v>
      </c>
      <c r="I1172">
        <v>24.8310843624371</v>
      </c>
      <c r="J1172">
        <v>1.372580343311</v>
      </c>
      <c r="K1172">
        <v>3420.8719282985498</v>
      </c>
      <c r="L1172">
        <v>3022.7932670505802</v>
      </c>
      <c r="M1172">
        <v>74.517247831447705</v>
      </c>
      <c r="N1172">
        <v>3.1485835597050702</v>
      </c>
      <c r="O1172">
        <v>4.8580567772890699</v>
      </c>
      <c r="P1172">
        <v>134.00485365924899</v>
      </c>
      <c r="Q1172">
        <v>0.196641223611694</v>
      </c>
    </row>
    <row r="1173" spans="1:17" hidden="1" x14ac:dyDescent="0.3">
      <c r="A1173" t="s">
        <v>2504</v>
      </c>
      <c r="B1173" t="s">
        <v>2505</v>
      </c>
      <c r="C1173" t="str">
        <f>IFERROR(VLOOKUP(Table1[[#This Row],[Ticker]],[1]!Table2[[Symbol]:[Industry]],2,FALSE),"-")</f>
        <v>-</v>
      </c>
      <c r="D1173" t="s">
        <v>548</v>
      </c>
      <c r="E1173">
        <v>1879.7176440000001</v>
      </c>
      <c r="F1173">
        <v>610.4</v>
      </c>
      <c r="G1173">
        <v>4.8086900665145702</v>
      </c>
      <c r="H1173">
        <v>-1.2466648862731</v>
      </c>
      <c r="I1173">
        <v>7.5333974515789004</v>
      </c>
      <c r="J1173">
        <v>-1.1772559992082601</v>
      </c>
      <c r="K1173">
        <v>581.15792656013002</v>
      </c>
      <c r="L1173">
        <v>522.02467651241398</v>
      </c>
      <c r="M1173">
        <v>45.579568925549403</v>
      </c>
      <c r="N1173">
        <v>0.83713598794043398</v>
      </c>
      <c r="O1173">
        <v>8.9449541284403598</v>
      </c>
      <c r="P1173">
        <v>51.652173913043399</v>
      </c>
      <c r="Q1173">
        <v>-4.5152017436150001E-2</v>
      </c>
    </row>
    <row r="1174" spans="1:17" hidden="1" x14ac:dyDescent="0.3">
      <c r="A1174" t="s">
        <v>2506</v>
      </c>
      <c r="B1174" t="s">
        <v>2507</v>
      </c>
      <c r="C1174" t="str">
        <f>IFERROR(VLOOKUP(Table1[[#This Row],[Ticker]],[1]!Table2[[Symbol]:[Industry]],2,FALSE),"-")</f>
        <v>-</v>
      </c>
      <c r="D1174" t="s">
        <v>173</v>
      </c>
      <c r="E1174">
        <v>1866.9835131899999</v>
      </c>
      <c r="F1174">
        <v>454.7</v>
      </c>
      <c r="G1174">
        <v>-30.642431725437302</v>
      </c>
      <c r="H1174">
        <v>-2.3584890456688399</v>
      </c>
      <c r="I1174">
        <v>-39.513068734909297</v>
      </c>
      <c r="J1174">
        <v>-0.48250359713878499</v>
      </c>
      <c r="K1174">
        <v>471.42005879382299</v>
      </c>
      <c r="M1174">
        <v>46.213299195198204</v>
      </c>
      <c r="N1174">
        <v>0.59491888929051595</v>
      </c>
      <c r="O1174">
        <v>40.972069496371198</v>
      </c>
      <c r="P1174">
        <v>5.3521779425393703</v>
      </c>
    </row>
    <row r="1175" spans="1:17" hidden="1" x14ac:dyDescent="0.3">
      <c r="A1175" t="s">
        <v>2508</v>
      </c>
      <c r="B1175" t="s">
        <v>2509</v>
      </c>
      <c r="C1175" t="str">
        <f>IFERROR(VLOOKUP(Table1[[#This Row],[Ticker]],[1]!Table2[[Symbol]:[Industry]],2,FALSE),"-")</f>
        <v>-</v>
      </c>
      <c r="D1175" t="s">
        <v>2499</v>
      </c>
      <c r="E1175">
        <v>1866.1105705</v>
      </c>
      <c r="F1175">
        <v>803</v>
      </c>
      <c r="G1175">
        <v>261.17967124259297</v>
      </c>
      <c r="H1175">
        <v>-5.5573755622494696</v>
      </c>
      <c r="I1175">
        <v>47.279457912753202</v>
      </c>
      <c r="J1175">
        <v>8.4065677092451292</v>
      </c>
      <c r="K1175">
        <v>788.06886727795097</v>
      </c>
      <c r="L1175">
        <v>634.13562333361801</v>
      </c>
      <c r="M1175">
        <v>77.911118631758598</v>
      </c>
      <c r="N1175">
        <v>1.50711308390853</v>
      </c>
      <c r="O1175">
        <v>22.042341220423399</v>
      </c>
      <c r="P1175">
        <v>338.91773708663499</v>
      </c>
      <c r="Q1175">
        <v>0.27110438108366702</v>
      </c>
    </row>
    <row r="1176" spans="1:17" hidden="1" x14ac:dyDescent="0.3">
      <c r="A1176" t="s">
        <v>2510</v>
      </c>
      <c r="B1176" t="s">
        <v>2511</v>
      </c>
      <c r="C1176" t="str">
        <f>IFERROR(VLOOKUP(Table1[[#This Row],[Ticker]],[1]!Table2[[Symbol]:[Industry]],2,FALSE),"-")</f>
        <v>-</v>
      </c>
      <c r="D1176" t="s">
        <v>59</v>
      </c>
      <c r="E1176">
        <v>1864.89139147999</v>
      </c>
      <c r="F1176">
        <v>1779.7</v>
      </c>
      <c r="G1176">
        <v>-49.547692597951396</v>
      </c>
      <c r="H1176">
        <v>-13.921786996139501</v>
      </c>
      <c r="I1176">
        <v>-38.899008448635001</v>
      </c>
      <c r="J1176">
        <v>-7.3436454338483799</v>
      </c>
      <c r="K1176">
        <v>2055.5950871243299</v>
      </c>
      <c r="L1176">
        <v>2095.3746755797401</v>
      </c>
      <c r="M1176">
        <v>14.8048768006584</v>
      </c>
      <c r="N1176">
        <v>1.1427901317839699</v>
      </c>
      <c r="O1176">
        <v>50.587177614204599</v>
      </c>
      <c r="P1176">
        <v>6.2634344399331301</v>
      </c>
      <c r="Q1176">
        <v>8.0392007654839004E-2</v>
      </c>
    </row>
    <row r="1177" spans="1:17" hidden="1" x14ac:dyDescent="0.3">
      <c r="A1177" t="s">
        <v>2512</v>
      </c>
      <c r="B1177" t="s">
        <v>2513</v>
      </c>
      <c r="C1177" t="str">
        <f>IFERROR(VLOOKUP(Table1[[#This Row],[Ticker]],[1]!Table2[[Symbol]:[Industry]],2,FALSE),"-")</f>
        <v>-</v>
      </c>
      <c r="D1177" t="s">
        <v>377</v>
      </c>
      <c r="E1177">
        <v>1863.942041</v>
      </c>
      <c r="F1177">
        <v>115.7</v>
      </c>
      <c r="G1177">
        <v>17.881965928583501</v>
      </c>
      <c r="H1177">
        <v>5.6536280361841502</v>
      </c>
      <c r="I1177">
        <v>-12.791078515528699</v>
      </c>
      <c r="J1177">
        <v>-1.83153561729154</v>
      </c>
      <c r="K1177">
        <v>110.138851328336</v>
      </c>
      <c r="L1177">
        <v>96.648438011802099</v>
      </c>
      <c r="M1177">
        <v>44.275746113894499</v>
      </c>
      <c r="N1177">
        <v>0.86378904336045603</v>
      </c>
      <c r="O1177">
        <v>15.816767502160699</v>
      </c>
      <c r="P1177">
        <v>63.765038924274499</v>
      </c>
      <c r="Q1177">
        <v>0.11202189804056099</v>
      </c>
    </row>
    <row r="1178" spans="1:17" hidden="1" x14ac:dyDescent="0.3">
      <c r="A1178" t="s">
        <v>2514</v>
      </c>
      <c r="B1178" t="s">
        <v>2515</v>
      </c>
      <c r="C1178" t="str">
        <f>IFERROR(VLOOKUP(Table1[[#This Row],[Ticker]],[1]!Table2[[Symbol]:[Industry]],2,FALSE),"-")</f>
        <v>-</v>
      </c>
      <c r="D1178" t="s">
        <v>196</v>
      </c>
      <c r="E1178">
        <v>1863.57497865</v>
      </c>
      <c r="F1178">
        <v>3060.75</v>
      </c>
      <c r="G1178">
        <v>100.458836544327</v>
      </c>
      <c r="H1178">
        <v>13.1290121708806</v>
      </c>
      <c r="I1178">
        <v>66.5969988174664</v>
      </c>
      <c r="J1178">
        <v>18.371077102718498</v>
      </c>
      <c r="K1178">
        <v>2283.4968086665599</v>
      </c>
      <c r="L1178">
        <v>1899.3067232697699</v>
      </c>
      <c r="M1178">
        <v>87.952482981067305</v>
      </c>
      <c r="N1178">
        <v>3.3231915466614401</v>
      </c>
      <c r="O1178">
        <v>8.6139018214489802</v>
      </c>
      <c r="P1178">
        <v>144.85999999999899</v>
      </c>
      <c r="Q1178">
        <v>0.15230903525433001</v>
      </c>
    </row>
    <row r="1179" spans="1:17" hidden="1" x14ac:dyDescent="0.3">
      <c r="A1179" t="s">
        <v>2516</v>
      </c>
      <c r="B1179" t="s">
        <v>2517</v>
      </c>
      <c r="C1179" t="str">
        <f>IFERROR(VLOOKUP(Table1[[#This Row],[Ticker]],[1]!Table2[[Symbol]:[Industry]],2,FALSE),"-")</f>
        <v>-</v>
      </c>
      <c r="D1179" t="s">
        <v>548</v>
      </c>
      <c r="E1179">
        <v>1859.2544493599901</v>
      </c>
      <c r="F1179">
        <v>6032.4</v>
      </c>
      <c r="G1179">
        <v>-37.762281473090503</v>
      </c>
      <c r="H1179">
        <v>1.9076592931554599</v>
      </c>
      <c r="I1179">
        <v>-5.6210539461766098</v>
      </c>
      <c r="J1179">
        <v>9.2418920583093005</v>
      </c>
      <c r="K1179">
        <v>5656.2529959452104</v>
      </c>
      <c r="L1179">
        <v>5751.2319905824297</v>
      </c>
      <c r="M1179">
        <v>63.634272780745199</v>
      </c>
      <c r="N1179">
        <v>1.1740987881148099</v>
      </c>
      <c r="O1179">
        <v>14.150255288110801</v>
      </c>
      <c r="P1179">
        <v>35.134408602150501</v>
      </c>
      <c r="Q1179">
        <v>-0.100899469473644</v>
      </c>
    </row>
    <row r="1180" spans="1:17" hidden="1" x14ac:dyDescent="0.3">
      <c r="A1180" t="s">
        <v>2518</v>
      </c>
      <c r="B1180" t="s">
        <v>2519</v>
      </c>
      <c r="C1180" t="str">
        <f>IFERROR(VLOOKUP(Table1[[#This Row],[Ticker]],[1]!Table2[[Symbol]:[Industry]],2,FALSE),"-")</f>
        <v>-</v>
      </c>
      <c r="D1180" t="s">
        <v>1812</v>
      </c>
      <c r="E1180">
        <v>1855.1902748479999</v>
      </c>
      <c r="F1180">
        <v>164.96</v>
      </c>
      <c r="G1180">
        <v>-4.0961939227175597</v>
      </c>
      <c r="H1180">
        <v>-9.13214990770628</v>
      </c>
      <c r="I1180">
        <v>-29.466207892251301</v>
      </c>
      <c r="J1180">
        <v>-1.7543054367713999</v>
      </c>
      <c r="K1180">
        <v>170.64949671501199</v>
      </c>
      <c r="L1180">
        <v>171.48870545749</v>
      </c>
      <c r="M1180">
        <v>41.6745523088846</v>
      </c>
      <c r="N1180">
        <v>0.57094278746553995</v>
      </c>
      <c r="O1180">
        <v>32.032007759456803</v>
      </c>
      <c r="P1180">
        <v>26.941131204309301</v>
      </c>
      <c r="Q1180">
        <v>-4.1428981982100002E-2</v>
      </c>
    </row>
    <row r="1181" spans="1:17" hidden="1" x14ac:dyDescent="0.3">
      <c r="A1181" t="s">
        <v>2520</v>
      </c>
      <c r="B1181" t="s">
        <v>2521</v>
      </c>
      <c r="C1181" t="str">
        <f>IFERROR(VLOOKUP(Table1[[#This Row],[Ticker]],[1]!Table2[[Symbol]:[Industry]],2,FALSE),"-")</f>
        <v>-</v>
      </c>
      <c r="D1181" t="s">
        <v>1424</v>
      </c>
      <c r="E1181">
        <v>1851.10293125</v>
      </c>
      <c r="F1181">
        <v>261.5</v>
      </c>
      <c r="G1181">
        <v>42.567422386984298</v>
      </c>
      <c r="H1181">
        <v>14.7467920419677</v>
      </c>
      <c r="I1181">
        <v>32.510709907587</v>
      </c>
      <c r="J1181">
        <v>-5.1650697335547404</v>
      </c>
      <c r="K1181">
        <v>252.053329212086</v>
      </c>
      <c r="L1181">
        <v>214.91546674934401</v>
      </c>
      <c r="M1181">
        <v>39.918587913080799</v>
      </c>
      <c r="N1181">
        <v>0.94226335248141502</v>
      </c>
      <c r="O1181">
        <v>12.673040152963599</v>
      </c>
      <c r="P1181">
        <v>89.150090415913198</v>
      </c>
      <c r="Q1181">
        <v>0.202364969279935</v>
      </c>
    </row>
    <row r="1182" spans="1:17" hidden="1" x14ac:dyDescent="0.3">
      <c r="A1182" t="s">
        <v>2522</v>
      </c>
      <c r="B1182" t="s">
        <v>2523</v>
      </c>
      <c r="C1182" t="str">
        <f>IFERROR(VLOOKUP(Table1[[#This Row],[Ticker]],[1]!Table2[[Symbol]:[Industry]],2,FALSE),"-")</f>
        <v>-</v>
      </c>
      <c r="D1182" t="s">
        <v>46</v>
      </c>
      <c r="E1182">
        <v>1847.65644</v>
      </c>
      <c r="F1182">
        <v>189</v>
      </c>
      <c r="G1182">
        <v>1080.9246975579699</v>
      </c>
      <c r="H1182">
        <v>-15.740260133937699</v>
      </c>
      <c r="I1182">
        <v>127.65944188494301</v>
      </c>
      <c r="J1182">
        <v>6.06478813551879</v>
      </c>
      <c r="K1182">
        <v>185.05159124819301</v>
      </c>
      <c r="L1182">
        <v>115.75819955952601</v>
      </c>
      <c r="M1182">
        <v>59.722754519740199</v>
      </c>
      <c r="N1182">
        <v>0.22738625221373601</v>
      </c>
      <c r="O1182">
        <v>21.904761904761902</v>
      </c>
      <c r="P1182">
        <v>1160</v>
      </c>
    </row>
    <row r="1183" spans="1:17" hidden="1" x14ac:dyDescent="0.3">
      <c r="A1183" t="s">
        <v>2524</v>
      </c>
      <c r="B1183" t="s">
        <v>2525</v>
      </c>
      <c r="C1183" t="str">
        <f>IFERROR(VLOOKUP(Table1[[#This Row],[Ticker]],[1]!Table2[[Symbol]:[Industry]],2,FALSE),"-")</f>
        <v>-</v>
      </c>
      <c r="D1183" t="s">
        <v>231</v>
      </c>
      <c r="E1183">
        <v>1844.92</v>
      </c>
      <c r="F1183">
        <v>419.3</v>
      </c>
      <c r="G1183">
        <v>10.7098425061937</v>
      </c>
      <c r="H1183">
        <v>4.84506327935597</v>
      </c>
      <c r="I1183">
        <v>20.953671937844501</v>
      </c>
      <c r="J1183">
        <v>-0.29889225189039897</v>
      </c>
      <c r="K1183">
        <v>398.04761329005402</v>
      </c>
      <c r="L1183">
        <v>333.95053176797398</v>
      </c>
      <c r="M1183">
        <v>47.333742978799201</v>
      </c>
      <c r="N1183">
        <v>0.49922103366659298</v>
      </c>
      <c r="O1183">
        <v>10.8991175769139</v>
      </c>
      <c r="P1183">
        <v>84.348208397449994</v>
      </c>
      <c r="Q1183">
        <v>0.16211139925046</v>
      </c>
    </row>
    <row r="1184" spans="1:17" hidden="1" x14ac:dyDescent="0.3">
      <c r="A1184" t="s">
        <v>2526</v>
      </c>
      <c r="B1184" t="s">
        <v>2527</v>
      </c>
      <c r="C1184" t="str">
        <f>IFERROR(VLOOKUP(Table1[[#This Row],[Ticker]],[1]!Table2[[Symbol]:[Industry]],2,FALSE),"-")</f>
        <v>-</v>
      </c>
      <c r="D1184" t="s">
        <v>485</v>
      </c>
      <c r="E1184">
        <v>1841.979093384</v>
      </c>
      <c r="F1184">
        <v>183.64</v>
      </c>
      <c r="G1184">
        <v>-5.3281580383586196</v>
      </c>
      <c r="H1184">
        <v>15.9534329046505</v>
      </c>
      <c r="I1184">
        <v>6.2642576405255896</v>
      </c>
      <c r="J1184">
        <v>17.202433807903201</v>
      </c>
      <c r="K1184">
        <v>154.291509231557</v>
      </c>
      <c r="L1184">
        <v>141.179059120543</v>
      </c>
      <c r="M1184">
        <v>90.120929602582294</v>
      </c>
      <c r="N1184">
        <v>0.981767094521246</v>
      </c>
      <c r="O1184">
        <v>1.28512306686996</v>
      </c>
      <c r="P1184">
        <v>67.554744525547406</v>
      </c>
      <c r="Q1184">
        <v>8.7908253079094001E-2</v>
      </c>
    </row>
    <row r="1185" spans="1:17" hidden="1" x14ac:dyDescent="0.3">
      <c r="A1185" t="s">
        <v>2528</v>
      </c>
      <c r="B1185" t="s">
        <v>2529</v>
      </c>
      <c r="C1185" t="str">
        <f>IFERROR(VLOOKUP(Table1[[#This Row],[Ticker]],[1]!Table2[[Symbol]:[Industry]],2,FALSE),"-")</f>
        <v>-</v>
      </c>
      <c r="D1185" t="s">
        <v>133</v>
      </c>
      <c r="E1185">
        <v>1834.530455483</v>
      </c>
      <c r="F1185">
        <v>107.69</v>
      </c>
      <c r="G1185">
        <v>30.5834816334776</v>
      </c>
      <c r="H1185">
        <v>-1.86172782628686</v>
      </c>
      <c r="I1185">
        <v>-29.802895406442101</v>
      </c>
      <c r="J1185">
        <v>5.39132032034418</v>
      </c>
      <c r="K1185">
        <v>109.898316354656</v>
      </c>
      <c r="L1185">
        <v>109.443255162364</v>
      </c>
      <c r="M1185">
        <v>53.191690459553101</v>
      </c>
      <c r="N1185">
        <v>0.85074671399595803</v>
      </c>
      <c r="O1185">
        <v>30.838517968242101</v>
      </c>
      <c r="P1185">
        <v>59.3047337278106</v>
      </c>
      <c r="Q1185">
        <v>8.9731972552059992E-3</v>
      </c>
    </row>
    <row r="1186" spans="1:17" hidden="1" x14ac:dyDescent="0.3">
      <c r="A1186" t="s">
        <v>2530</v>
      </c>
      <c r="B1186" t="s">
        <v>2531</v>
      </c>
      <c r="C1186" t="str">
        <f>IFERROR(VLOOKUP(Table1[[#This Row],[Ticker]],[1]!Table2[[Symbol]:[Industry]],2,FALSE),"-")</f>
        <v>-</v>
      </c>
      <c r="D1186" t="s">
        <v>201</v>
      </c>
      <c r="E1186">
        <v>1831.2876000000001</v>
      </c>
      <c r="F1186">
        <v>975.75</v>
      </c>
      <c r="G1186">
        <v>115.288467850944</v>
      </c>
      <c r="H1186">
        <v>0.15595743991142999</v>
      </c>
      <c r="I1186">
        <v>86.914926050086294</v>
      </c>
      <c r="J1186">
        <v>9.1602138154485306</v>
      </c>
      <c r="K1186">
        <v>965.79510246693405</v>
      </c>
      <c r="L1186">
        <v>755.20465625463805</v>
      </c>
      <c r="M1186">
        <v>54.665835958520397</v>
      </c>
      <c r="N1186">
        <v>0.68632693104605802</v>
      </c>
      <c r="O1186">
        <v>31.227261081219499</v>
      </c>
      <c r="P1186">
        <v>178.905245105045</v>
      </c>
      <c r="Q1186">
        <v>9.3067069963907997E-2</v>
      </c>
    </row>
    <row r="1187" spans="1:17" hidden="1" x14ac:dyDescent="0.3">
      <c r="A1187" t="s">
        <v>2532</v>
      </c>
      <c r="B1187" t="s">
        <v>2533</v>
      </c>
      <c r="C1187" t="str">
        <f>IFERROR(VLOOKUP(Table1[[#This Row],[Ticker]],[1]!Table2[[Symbol]:[Industry]],2,FALSE),"-")</f>
        <v>-</v>
      </c>
      <c r="D1187" t="s">
        <v>270</v>
      </c>
      <c r="E1187">
        <v>1829.0104207649999</v>
      </c>
      <c r="F1187">
        <v>800.55</v>
      </c>
      <c r="G1187">
        <v>40.9043943085466</v>
      </c>
      <c r="H1187">
        <v>26.556145523688301</v>
      </c>
      <c r="I1187">
        <v>39.466364155534201</v>
      </c>
      <c r="J1187">
        <v>-1.25407879926</v>
      </c>
      <c r="K1187">
        <v>746.26335311006903</v>
      </c>
      <c r="L1187">
        <v>618.79608282162303</v>
      </c>
      <c r="M1187">
        <v>43.9409482980804</v>
      </c>
      <c r="N1187">
        <v>0.35615602794405699</v>
      </c>
      <c r="O1187">
        <v>18.4185872212853</v>
      </c>
      <c r="P1187">
        <v>75.251751313485002</v>
      </c>
      <c r="Q1187">
        <v>4.6041768599095999E-2</v>
      </c>
    </row>
    <row r="1188" spans="1:17" hidden="1" x14ac:dyDescent="0.3">
      <c r="A1188" t="s">
        <v>2534</v>
      </c>
      <c r="B1188" t="s">
        <v>2535</v>
      </c>
      <c r="C1188" t="str">
        <f>IFERROR(VLOOKUP(Table1[[#This Row],[Ticker]],[1]!Table2[[Symbol]:[Industry]],2,FALSE),"-")</f>
        <v>-</v>
      </c>
      <c r="D1188" t="s">
        <v>231</v>
      </c>
      <c r="E1188">
        <v>1828.925346837</v>
      </c>
      <c r="F1188">
        <v>82.59</v>
      </c>
      <c r="G1188">
        <v>178.01711353005899</v>
      </c>
      <c r="H1188">
        <v>-5.06976805819086</v>
      </c>
      <c r="I1188">
        <v>100.368537309377</v>
      </c>
      <c r="J1188">
        <v>-2.1717902937089302</v>
      </c>
      <c r="K1188">
        <v>74.202928860830198</v>
      </c>
      <c r="L1188">
        <v>51.509283411363597</v>
      </c>
      <c r="M1188">
        <v>43.104704974741502</v>
      </c>
      <c r="N1188">
        <v>0.80772780254050902</v>
      </c>
      <c r="O1188">
        <v>21.007385882068</v>
      </c>
      <c r="P1188">
        <v>261.44420131291002</v>
      </c>
      <c r="Q1188">
        <v>0.13751008042715501</v>
      </c>
    </row>
    <row r="1189" spans="1:17" hidden="1" x14ac:dyDescent="0.3">
      <c r="A1189" t="s">
        <v>2536</v>
      </c>
      <c r="B1189" t="s">
        <v>2537</v>
      </c>
      <c r="C1189" t="str">
        <f>IFERROR(VLOOKUP(Table1[[#This Row],[Ticker]],[1]!Table2[[Symbol]:[Industry]],2,FALSE),"-")</f>
        <v>-</v>
      </c>
      <c r="D1189" t="s">
        <v>121</v>
      </c>
      <c r="E1189">
        <v>1819.2598212400001</v>
      </c>
      <c r="F1189">
        <v>115.83</v>
      </c>
      <c r="G1189">
        <v>133.49062128692901</v>
      </c>
      <c r="H1189">
        <v>-11.2210585553099</v>
      </c>
      <c r="I1189">
        <v>-65.084840882495001</v>
      </c>
      <c r="J1189">
        <v>-4.3740509172357198</v>
      </c>
      <c r="K1189">
        <v>120.153604880161</v>
      </c>
      <c r="L1189">
        <v>126.41649133256399</v>
      </c>
      <c r="M1189">
        <v>39.240812004789397</v>
      </c>
      <c r="N1189">
        <v>0.94725166897332203</v>
      </c>
      <c r="O1189">
        <v>136.89890356557001</v>
      </c>
      <c r="P1189">
        <v>230.94285714285701</v>
      </c>
    </row>
    <row r="1190" spans="1:17" hidden="1" x14ac:dyDescent="0.3">
      <c r="A1190" t="s">
        <v>2538</v>
      </c>
      <c r="B1190" t="s">
        <v>2539</v>
      </c>
      <c r="C1190" t="str">
        <f>IFERROR(VLOOKUP(Table1[[#This Row],[Ticker]],[1]!Table2[[Symbol]:[Industry]],2,FALSE),"-")</f>
        <v>-</v>
      </c>
      <c r="D1190" t="s">
        <v>201</v>
      </c>
      <c r="E1190">
        <v>1817.3639810549901</v>
      </c>
      <c r="F1190">
        <v>191.33</v>
      </c>
      <c r="G1190">
        <v>-48.152443480825802</v>
      </c>
      <c r="H1190">
        <v>-0.908108421555887</v>
      </c>
      <c r="I1190">
        <v>-34.061471955341197</v>
      </c>
      <c r="J1190">
        <v>9.80764527837594</v>
      </c>
      <c r="K1190">
        <v>192.92788942242299</v>
      </c>
      <c r="L1190">
        <v>206.362286426987</v>
      </c>
      <c r="M1190">
        <v>53.340267434111503</v>
      </c>
      <c r="N1190">
        <v>1.10794139812542</v>
      </c>
      <c r="O1190">
        <v>66.727643338734097</v>
      </c>
      <c r="P1190">
        <v>10.8195771792644</v>
      </c>
      <c r="Q1190">
        <v>5.5339413550466003E-2</v>
      </c>
    </row>
    <row r="1191" spans="1:17" hidden="1" x14ac:dyDescent="0.3">
      <c r="A1191" t="s">
        <v>2540</v>
      </c>
      <c r="B1191" t="s">
        <v>2541</v>
      </c>
      <c r="C1191" t="str">
        <f>IFERROR(VLOOKUP(Table1[[#This Row],[Ticker]],[1]!Table2[[Symbol]:[Industry]],2,FALSE),"-")</f>
        <v>-</v>
      </c>
      <c r="D1191" t="s">
        <v>289</v>
      </c>
      <c r="E1191">
        <v>1814.52938359</v>
      </c>
      <c r="F1191">
        <v>1213.0999999999999</v>
      </c>
      <c r="G1191">
        <v>18.730044235334901</v>
      </c>
      <c r="H1191">
        <v>-1.5834399185540999</v>
      </c>
      <c r="I1191">
        <v>-8.66716853195258</v>
      </c>
      <c r="J1191">
        <v>-2.87369190296124</v>
      </c>
      <c r="K1191">
        <v>1117.20293024733</v>
      </c>
      <c r="L1191">
        <v>971.098104858331</v>
      </c>
      <c r="M1191">
        <v>58.4917666028132</v>
      </c>
      <c r="N1191">
        <v>0.54406611743992705</v>
      </c>
      <c r="O1191">
        <v>6.99859863160499</v>
      </c>
      <c r="P1191">
        <v>58.564799686294997</v>
      </c>
      <c r="Q1191">
        <v>0.117236949843763</v>
      </c>
    </row>
    <row r="1192" spans="1:17" hidden="1" x14ac:dyDescent="0.3">
      <c r="A1192" t="s">
        <v>2542</v>
      </c>
      <c r="B1192" t="s">
        <v>2543</v>
      </c>
      <c r="C1192" t="str">
        <f>IFERROR(VLOOKUP(Table1[[#This Row],[Ticker]],[1]!Table2[[Symbol]:[Industry]],2,FALSE),"-")</f>
        <v>-</v>
      </c>
      <c r="D1192" t="s">
        <v>295</v>
      </c>
      <c r="E1192">
        <v>1813.4270989919901</v>
      </c>
      <c r="F1192">
        <v>32.72</v>
      </c>
      <c r="G1192">
        <v>-28.0401683097271</v>
      </c>
      <c r="H1192">
        <v>11.3367600680824</v>
      </c>
      <c r="I1192">
        <v>-36.237332949575297</v>
      </c>
      <c r="J1192">
        <v>2.1467395684656299</v>
      </c>
      <c r="K1192">
        <v>31.512799852648101</v>
      </c>
      <c r="L1192">
        <v>32.194016448062698</v>
      </c>
      <c r="M1192">
        <v>46.705535756945402</v>
      </c>
      <c r="N1192">
        <v>2.1392477555101199</v>
      </c>
      <c r="O1192">
        <v>39.975550122249302</v>
      </c>
      <c r="P1192">
        <v>45.422222222222203</v>
      </c>
      <c r="Q1192">
        <v>-4.5662565322465001E-2</v>
      </c>
    </row>
    <row r="1193" spans="1:17" hidden="1" x14ac:dyDescent="0.3">
      <c r="A1193" t="s">
        <v>2544</v>
      </c>
      <c r="B1193" t="s">
        <v>2545</v>
      </c>
      <c r="C1193" t="str">
        <f>IFERROR(VLOOKUP(Table1[[#This Row],[Ticker]],[1]!Table2[[Symbol]:[Industry]],2,FALSE),"-")</f>
        <v>-</v>
      </c>
      <c r="D1193" t="s">
        <v>127</v>
      </c>
      <c r="E1193">
        <v>1809.56583065</v>
      </c>
      <c r="F1193">
        <v>264.7</v>
      </c>
      <c r="G1193">
        <v>-1.6189499305514199</v>
      </c>
      <c r="H1193">
        <v>-1.7223311999640101</v>
      </c>
      <c r="I1193">
        <v>-39.728911931773702</v>
      </c>
      <c r="J1193">
        <v>2.70089519982022</v>
      </c>
      <c r="K1193">
        <v>265.07708470487898</v>
      </c>
      <c r="L1193">
        <v>271.73067158352399</v>
      </c>
      <c r="M1193">
        <v>64.4086089371376</v>
      </c>
      <c r="N1193">
        <v>0.82848594376014995</v>
      </c>
      <c r="O1193">
        <v>51.341140914242501</v>
      </c>
      <c r="P1193">
        <v>32.5156445556946</v>
      </c>
      <c r="Q1193">
        <v>0.103186851732888</v>
      </c>
    </row>
    <row r="1194" spans="1:17" hidden="1" x14ac:dyDescent="0.3">
      <c r="A1194" t="s">
        <v>2546</v>
      </c>
      <c r="B1194" t="s">
        <v>2547</v>
      </c>
      <c r="C1194" t="str">
        <f>IFERROR(VLOOKUP(Table1[[#This Row],[Ticker]],[1]!Table2[[Symbol]:[Industry]],2,FALSE),"-")</f>
        <v>-</v>
      </c>
      <c r="D1194" t="s">
        <v>257</v>
      </c>
      <c r="E1194">
        <v>1801.8415805249999</v>
      </c>
      <c r="F1194">
        <v>3123.65</v>
      </c>
      <c r="G1194">
        <v>287.69905163907799</v>
      </c>
      <c r="H1194">
        <v>25.630269878833602</v>
      </c>
      <c r="I1194">
        <v>98.4432731759333</v>
      </c>
      <c r="J1194">
        <v>-4.1548982756310204</v>
      </c>
      <c r="K1194">
        <v>2602.02203596257</v>
      </c>
      <c r="L1194">
        <v>1877.81933128889</v>
      </c>
      <c r="M1194">
        <v>53.538519914299997</v>
      </c>
      <c r="N1194">
        <v>1.62612645458529</v>
      </c>
      <c r="O1194">
        <v>12.016391080946899</v>
      </c>
      <c r="P1194">
        <v>341.193502824858</v>
      </c>
      <c r="Q1194">
        <v>0.16322349145937501</v>
      </c>
    </row>
    <row r="1195" spans="1:17" hidden="1" x14ac:dyDescent="0.3">
      <c r="A1195" t="s">
        <v>2548</v>
      </c>
      <c r="B1195" t="s">
        <v>2549</v>
      </c>
      <c r="C1195" t="str">
        <f>IFERROR(VLOOKUP(Table1[[#This Row],[Ticker]],[1]!Table2[[Symbol]:[Industry]],2,FALSE),"-")</f>
        <v>-</v>
      </c>
      <c r="D1195" t="s">
        <v>692</v>
      </c>
      <c r="E1195">
        <v>1798.0913880000001</v>
      </c>
      <c r="F1195">
        <v>259.8</v>
      </c>
      <c r="G1195">
        <v>-6.1861895238526499</v>
      </c>
      <c r="H1195">
        <v>-7.6933297352032204</v>
      </c>
      <c r="I1195">
        <v>-30.865691285027399</v>
      </c>
      <c r="J1195">
        <v>-2.9742522134452098</v>
      </c>
      <c r="K1195">
        <v>267.176328048301</v>
      </c>
      <c r="L1195">
        <v>266.27994643143199</v>
      </c>
      <c r="M1195">
        <v>39.167341381077897</v>
      </c>
      <c r="N1195">
        <v>0.48765902431513802</v>
      </c>
      <c r="O1195">
        <v>27.405696689761299</v>
      </c>
      <c r="P1195">
        <v>24.128045867176201</v>
      </c>
      <c r="Q1195">
        <v>4.2085610540642998E-2</v>
      </c>
    </row>
    <row r="1196" spans="1:17" hidden="1" x14ac:dyDescent="0.3">
      <c r="A1196" t="s">
        <v>2550</v>
      </c>
      <c r="B1196" t="s">
        <v>2551</v>
      </c>
      <c r="C1196" t="str">
        <f>IFERROR(VLOOKUP(Table1[[#This Row],[Ticker]],[1]!Table2[[Symbol]:[Industry]],2,FALSE),"-")</f>
        <v>-</v>
      </c>
      <c r="D1196" t="s">
        <v>2179</v>
      </c>
      <c r="E1196">
        <v>1797.80909808</v>
      </c>
      <c r="F1196">
        <v>348.45</v>
      </c>
      <c r="G1196">
        <v>32.040287869800203</v>
      </c>
      <c r="H1196">
        <v>-2.31156479073899</v>
      </c>
      <c r="I1196">
        <v>43.512172566520498</v>
      </c>
      <c r="J1196">
        <v>-7.9137099654852099</v>
      </c>
      <c r="M1196">
        <v>36.619715684758503</v>
      </c>
      <c r="O1196">
        <v>19.6010905438369</v>
      </c>
      <c r="P1196">
        <v>66.722488038277504</v>
      </c>
    </row>
    <row r="1197" spans="1:17" hidden="1" x14ac:dyDescent="0.3">
      <c r="A1197" t="s">
        <v>2552</v>
      </c>
      <c r="B1197" t="s">
        <v>2553</v>
      </c>
      <c r="C1197" t="str">
        <f>IFERROR(VLOOKUP(Table1[[#This Row],[Ticker]],[1]!Table2[[Symbol]:[Industry]],2,FALSE),"-")</f>
        <v>-</v>
      </c>
      <c r="D1197" t="s">
        <v>201</v>
      </c>
      <c r="E1197">
        <v>1793.8789231999999</v>
      </c>
      <c r="F1197">
        <v>793</v>
      </c>
      <c r="G1197">
        <v>32.5258954325</v>
      </c>
      <c r="H1197">
        <v>-5.8714329734439001</v>
      </c>
      <c r="I1197">
        <v>-0.99778674050056504</v>
      </c>
      <c r="J1197">
        <v>-1.11547944746116</v>
      </c>
      <c r="K1197">
        <v>765.54483898737203</v>
      </c>
      <c r="L1197">
        <v>663.77901461302201</v>
      </c>
      <c r="M1197">
        <v>50.563897122984102</v>
      </c>
      <c r="N1197">
        <v>0.73624663803954304</v>
      </c>
      <c r="O1197">
        <v>7.0365699873896599</v>
      </c>
      <c r="P1197">
        <v>85.237094136883897</v>
      </c>
      <c r="Q1197">
        <v>5.9565052069747999E-2</v>
      </c>
    </row>
    <row r="1198" spans="1:17" hidden="1" x14ac:dyDescent="0.3">
      <c r="A1198" t="s">
        <v>2554</v>
      </c>
      <c r="B1198" t="s">
        <v>2555</v>
      </c>
      <c r="C1198" t="str">
        <f>IFERROR(VLOOKUP(Table1[[#This Row],[Ticker]],[1]!Table2[[Symbol]:[Industry]],2,FALSE),"-")</f>
        <v>-</v>
      </c>
      <c r="D1198" t="s">
        <v>231</v>
      </c>
      <c r="E1198">
        <v>1791.386463</v>
      </c>
      <c r="F1198">
        <v>1181.75</v>
      </c>
      <c r="G1198">
        <v>87.419706051816604</v>
      </c>
      <c r="H1198">
        <v>-8.7594400281176199</v>
      </c>
      <c r="I1198">
        <v>37.974003967714502</v>
      </c>
      <c r="J1198">
        <v>-5.6359637441804402</v>
      </c>
      <c r="K1198">
        <v>1218.9226711097799</v>
      </c>
      <c r="L1198">
        <v>994.55301066510299</v>
      </c>
      <c r="M1198">
        <v>39.757670616223102</v>
      </c>
      <c r="N1198">
        <v>0.66124118944705101</v>
      </c>
      <c r="O1198">
        <v>26.316902898244098</v>
      </c>
      <c r="P1198">
        <v>144.31465784577199</v>
      </c>
      <c r="Q1198">
        <v>0.13169010022871899</v>
      </c>
    </row>
    <row r="1199" spans="1:17" hidden="1" x14ac:dyDescent="0.3">
      <c r="A1199" t="s">
        <v>2556</v>
      </c>
      <c r="B1199" t="s">
        <v>2557</v>
      </c>
      <c r="C1199" t="str">
        <f>IFERROR(VLOOKUP(Table1[[#This Row],[Ticker]],[1]!Table2[[Symbol]:[Industry]],2,FALSE),"-")</f>
        <v>-</v>
      </c>
      <c r="D1199" t="s">
        <v>201</v>
      </c>
      <c r="E1199">
        <v>1787.8531660000001</v>
      </c>
      <c r="F1199">
        <v>416.45</v>
      </c>
      <c r="G1199">
        <v>-46.517643973169498</v>
      </c>
      <c r="H1199">
        <v>2.5414728509439599</v>
      </c>
      <c r="I1199">
        <v>-29.3342942364377</v>
      </c>
      <c r="J1199">
        <v>-1.7344854141505199</v>
      </c>
      <c r="K1199">
        <v>415.43078922687801</v>
      </c>
      <c r="L1199">
        <v>420.43561603391203</v>
      </c>
      <c r="M1199">
        <v>42.880012831074303</v>
      </c>
      <c r="N1199">
        <v>0.58483774742855998</v>
      </c>
      <c r="O1199">
        <v>40.052827470284498</v>
      </c>
      <c r="P1199">
        <v>16.587346024635998</v>
      </c>
      <c r="Q1199">
        <v>-1.1648644311628001E-2</v>
      </c>
    </row>
    <row r="1200" spans="1:17" hidden="1" x14ac:dyDescent="0.3">
      <c r="A1200" t="s">
        <v>2558</v>
      </c>
      <c r="B1200" t="s">
        <v>2559</v>
      </c>
      <c r="C1200" t="str">
        <f>IFERROR(VLOOKUP(Table1[[#This Row],[Ticker]],[1]!Table2[[Symbol]:[Industry]],2,FALSE),"-")</f>
        <v>-</v>
      </c>
      <c r="D1200" t="s">
        <v>289</v>
      </c>
      <c r="E1200">
        <v>1785.3989999999999</v>
      </c>
      <c r="F1200">
        <v>324.5</v>
      </c>
      <c r="G1200">
        <v>239.92363259525001</v>
      </c>
      <c r="H1200">
        <v>15.3154407463147</v>
      </c>
      <c r="I1200">
        <v>38.885620221503402</v>
      </c>
      <c r="J1200">
        <v>-8.2451144618837997</v>
      </c>
      <c r="K1200">
        <v>268.130946858904</v>
      </c>
      <c r="L1200">
        <v>203.82476085446899</v>
      </c>
      <c r="M1200">
        <v>61.172264151195499</v>
      </c>
      <c r="N1200">
        <v>1.17831971659548</v>
      </c>
      <c r="O1200">
        <v>10.231124807395901</v>
      </c>
      <c r="P1200">
        <v>281.316098707403</v>
      </c>
    </row>
    <row r="1201" spans="1:17" hidden="1" x14ac:dyDescent="0.3">
      <c r="A1201" t="s">
        <v>2560</v>
      </c>
      <c r="B1201" t="s">
        <v>2561</v>
      </c>
      <c r="C1201" t="str">
        <f>IFERROR(VLOOKUP(Table1[[#This Row],[Ticker]],[1]!Table2[[Symbol]:[Industry]],2,FALSE),"-")</f>
        <v>-</v>
      </c>
      <c r="D1201" t="s">
        <v>201</v>
      </c>
      <c r="E1201">
        <v>1784.40915</v>
      </c>
      <c r="F1201">
        <v>131.9</v>
      </c>
      <c r="G1201">
        <v>6.6240033401103302</v>
      </c>
      <c r="H1201">
        <v>-2.46831640286279</v>
      </c>
      <c r="I1201">
        <v>17.826731553659101</v>
      </c>
      <c r="J1201">
        <v>5.0815494346330397</v>
      </c>
      <c r="K1201">
        <v>131.43117774291801</v>
      </c>
      <c r="L1201">
        <v>117.14754624471399</v>
      </c>
      <c r="M1201">
        <v>51.224313433966003</v>
      </c>
      <c r="N1201">
        <v>0.90477126237379502</v>
      </c>
      <c r="O1201">
        <v>19.029567854435101</v>
      </c>
      <c r="P1201">
        <v>67.598475222363305</v>
      </c>
      <c r="Q1201">
        <v>7.8799334315980005E-2</v>
      </c>
    </row>
    <row r="1202" spans="1:17" hidden="1" x14ac:dyDescent="0.3">
      <c r="A1202" t="s">
        <v>2562</v>
      </c>
      <c r="B1202" t="s">
        <v>2563</v>
      </c>
      <c r="C1202" t="str">
        <f>IFERROR(VLOOKUP(Table1[[#This Row],[Ticker]],[1]!Table2[[Symbol]:[Industry]],2,FALSE),"-")</f>
        <v>-</v>
      </c>
      <c r="D1202" t="s">
        <v>548</v>
      </c>
      <c r="E1202">
        <v>1782.8376873449999</v>
      </c>
      <c r="F1202">
        <v>343.95</v>
      </c>
      <c r="G1202">
        <v>-5.5912200523956699</v>
      </c>
      <c r="H1202">
        <v>4.4081603453651104</v>
      </c>
      <c r="I1202">
        <v>-30.1139322417424</v>
      </c>
      <c r="J1202">
        <v>8.0070527545382505E-2</v>
      </c>
      <c r="K1202">
        <v>341.088274458824</v>
      </c>
      <c r="L1202">
        <v>340.87534930637798</v>
      </c>
      <c r="M1202">
        <v>44.306908936706002</v>
      </c>
      <c r="N1202">
        <v>0.49943214624411097</v>
      </c>
      <c r="O1202">
        <v>31.559819741241402</v>
      </c>
      <c r="P1202">
        <v>31.781609195402201</v>
      </c>
      <c r="Q1202">
        <v>-6.7213252116991001E-2</v>
      </c>
    </row>
    <row r="1203" spans="1:17" hidden="1" x14ac:dyDescent="0.3">
      <c r="A1203" t="s">
        <v>2564</v>
      </c>
      <c r="B1203" t="s">
        <v>2565</v>
      </c>
      <c r="C1203" t="str">
        <f>IFERROR(VLOOKUP(Table1[[#This Row],[Ticker]],[1]!Table2[[Symbol]:[Industry]],2,FALSE),"-")</f>
        <v>-</v>
      </c>
      <c r="D1203" t="s">
        <v>124</v>
      </c>
      <c r="E1203">
        <v>1779.5397768599901</v>
      </c>
      <c r="F1203">
        <v>60.29</v>
      </c>
      <c r="G1203">
        <v>1.5881706965699001</v>
      </c>
      <c r="H1203">
        <v>13.669549111397799</v>
      </c>
      <c r="I1203">
        <v>-33.962990237811397</v>
      </c>
      <c r="J1203">
        <v>-1.78452062024156</v>
      </c>
      <c r="K1203">
        <v>56.852812171086903</v>
      </c>
      <c r="L1203">
        <v>57.761991576671399</v>
      </c>
      <c r="M1203">
        <v>54.727562933632299</v>
      </c>
      <c r="N1203">
        <v>2.5059674251564998</v>
      </c>
      <c r="O1203">
        <v>43.1414828329739</v>
      </c>
      <c r="P1203">
        <v>35.757712226975897</v>
      </c>
      <c r="Q1203">
        <v>7.6285642894187003E-2</v>
      </c>
    </row>
    <row r="1204" spans="1:17" hidden="1" x14ac:dyDescent="0.3">
      <c r="A1204" t="s">
        <v>2566</v>
      </c>
      <c r="B1204" t="s">
        <v>2567</v>
      </c>
      <c r="C1204" t="str">
        <f>IFERROR(VLOOKUP(Table1[[#This Row],[Ticker]],[1]!Table2[[Symbol]:[Industry]],2,FALSE),"-")</f>
        <v>-</v>
      </c>
      <c r="D1204" t="s">
        <v>933</v>
      </c>
      <c r="E1204">
        <v>1772.2061736599901</v>
      </c>
      <c r="F1204">
        <v>419.9</v>
      </c>
      <c r="G1204">
        <v>1580.16753503427</v>
      </c>
      <c r="H1204">
        <v>2.7745430975610001</v>
      </c>
      <c r="I1204">
        <v>709.67973471174798</v>
      </c>
      <c r="J1204">
        <v>15.553508386788801</v>
      </c>
      <c r="K1204">
        <v>320.90348403177302</v>
      </c>
      <c r="L1204">
        <v>180.70628633196199</v>
      </c>
      <c r="M1204">
        <v>82.792022914075204</v>
      </c>
      <c r="N1204">
        <v>0.90399182277346102</v>
      </c>
      <c r="O1204">
        <v>0</v>
      </c>
      <c r="P1204">
        <v>1725.6521739130401</v>
      </c>
      <c r="Q1204">
        <v>0.20930329872922501</v>
      </c>
    </row>
    <row r="1205" spans="1:17" hidden="1" x14ac:dyDescent="0.3">
      <c r="A1205" t="s">
        <v>2568</v>
      </c>
      <c r="B1205" t="s">
        <v>2569</v>
      </c>
      <c r="C1205" t="str">
        <f>IFERROR(VLOOKUP(Table1[[#This Row],[Ticker]],[1]!Table2[[Symbol]:[Industry]],2,FALSE),"-")</f>
        <v>-</v>
      </c>
      <c r="D1205" t="s">
        <v>54</v>
      </c>
      <c r="E1205">
        <v>1771.695959032</v>
      </c>
      <c r="F1205">
        <v>248.84</v>
      </c>
      <c r="G1205">
        <v>-39.377471876956903</v>
      </c>
      <c r="H1205">
        <v>-4.4820490388204099</v>
      </c>
      <c r="I1205">
        <v>-25.160702153982701</v>
      </c>
      <c r="J1205">
        <v>-3.0469534990524201</v>
      </c>
      <c r="K1205">
        <v>242.4897584057</v>
      </c>
      <c r="M1205">
        <v>62.190803252337801</v>
      </c>
      <c r="N1205">
        <v>0.94787902950414105</v>
      </c>
      <c r="O1205">
        <v>19.1729625462144</v>
      </c>
      <c r="P1205">
        <v>25.045226130653202</v>
      </c>
    </row>
    <row r="1206" spans="1:17" hidden="1" x14ac:dyDescent="0.3">
      <c r="A1206" t="s">
        <v>2570</v>
      </c>
      <c r="B1206" t="s">
        <v>2571</v>
      </c>
      <c r="C1206" t="str">
        <f>IFERROR(VLOOKUP(Table1[[#This Row],[Ticker]],[1]!Table2[[Symbol]:[Industry]],2,FALSE),"-")</f>
        <v>-</v>
      </c>
      <c r="D1206" t="s">
        <v>257</v>
      </c>
      <c r="E1206">
        <v>1769.8736601000001</v>
      </c>
      <c r="F1206">
        <v>409.5</v>
      </c>
      <c r="G1206">
        <v>120.319334111771</v>
      </c>
      <c r="H1206">
        <v>-8.4141418905223695</v>
      </c>
      <c r="I1206">
        <v>32.376227585823003</v>
      </c>
      <c r="J1206">
        <v>-2.16424885042826</v>
      </c>
      <c r="K1206">
        <v>415.804745035758</v>
      </c>
      <c r="L1206">
        <v>333.89552237297102</v>
      </c>
      <c r="M1206">
        <v>34.095438111412399</v>
      </c>
      <c r="N1206">
        <v>0.51301130769584502</v>
      </c>
      <c r="O1206">
        <v>14.285714285714199</v>
      </c>
      <c r="P1206">
        <v>174.83221476509999</v>
      </c>
      <c r="Q1206">
        <v>0.20162534623960501</v>
      </c>
    </row>
    <row r="1207" spans="1:17" hidden="1" x14ac:dyDescent="0.3">
      <c r="A1207" t="s">
        <v>2572</v>
      </c>
      <c r="B1207" t="s">
        <v>2573</v>
      </c>
      <c r="C1207" t="str">
        <f>IFERROR(VLOOKUP(Table1[[#This Row],[Ticker]],[1]!Table2[[Symbol]:[Industry]],2,FALSE),"-")</f>
        <v>-</v>
      </c>
      <c r="D1207" t="s">
        <v>354</v>
      </c>
      <c r="E1207">
        <v>1759.927064</v>
      </c>
      <c r="F1207">
        <v>1313.3</v>
      </c>
      <c r="G1207">
        <v>377.20938342666398</v>
      </c>
      <c r="H1207">
        <v>31.5735933603058</v>
      </c>
      <c r="I1207">
        <v>290.88317256747098</v>
      </c>
      <c r="J1207">
        <v>-0.83418879900500398</v>
      </c>
      <c r="K1207">
        <v>1082.1634666853399</v>
      </c>
      <c r="L1207">
        <v>736.27688344529099</v>
      </c>
      <c r="M1207">
        <v>82.495518516309701</v>
      </c>
      <c r="N1207">
        <v>3.2588369732506401</v>
      </c>
      <c r="O1207">
        <v>3.4264829056573902E-2</v>
      </c>
      <c r="P1207">
        <v>496.54780831251401</v>
      </c>
      <c r="Q1207">
        <v>0.21850502917735101</v>
      </c>
    </row>
    <row r="1208" spans="1:17" hidden="1" x14ac:dyDescent="0.3">
      <c r="A1208" t="s">
        <v>2574</v>
      </c>
      <c r="B1208" t="s">
        <v>2575</v>
      </c>
      <c r="C1208" t="str">
        <f>IFERROR(VLOOKUP(Table1[[#This Row],[Ticker]],[1]!Table2[[Symbol]:[Industry]],2,FALSE),"-")</f>
        <v>-</v>
      </c>
      <c r="D1208" t="s">
        <v>46</v>
      </c>
      <c r="E1208">
        <v>1753.1579999999999</v>
      </c>
      <c r="F1208">
        <v>444.4</v>
      </c>
      <c r="G1208">
        <v>23.088388720222</v>
      </c>
      <c r="H1208">
        <v>-5.8063353608524997</v>
      </c>
      <c r="I1208">
        <v>53.991848149584897</v>
      </c>
      <c r="J1208">
        <v>0.46141226067318503</v>
      </c>
      <c r="K1208">
        <v>419.117634580691</v>
      </c>
      <c r="L1208">
        <v>340.58082258853</v>
      </c>
      <c r="M1208">
        <v>51.682891348862803</v>
      </c>
      <c r="N1208">
        <v>0.50715355007395502</v>
      </c>
      <c r="O1208">
        <v>11.9374437443744</v>
      </c>
      <c r="P1208">
        <v>93.091462089941302</v>
      </c>
      <c r="Q1208">
        <v>6.8216702098081006E-2</v>
      </c>
    </row>
    <row r="1209" spans="1:17" hidden="1" x14ac:dyDescent="0.3">
      <c r="A1209" t="s">
        <v>2576</v>
      </c>
      <c r="B1209" t="s">
        <v>2577</v>
      </c>
      <c r="C1209" t="str">
        <f>IFERROR(VLOOKUP(Table1[[#This Row],[Ticker]],[1]!Table2[[Symbol]:[Industry]],2,FALSE),"-")</f>
        <v>-</v>
      </c>
      <c r="D1209" t="s">
        <v>872</v>
      </c>
      <c r="E1209">
        <v>1748.489754872</v>
      </c>
      <c r="F1209">
        <v>196.91</v>
      </c>
      <c r="G1209">
        <v>-1.08253630498377</v>
      </c>
      <c r="H1209">
        <v>-14.2904385597213</v>
      </c>
      <c r="I1209">
        <v>10.389348391736499</v>
      </c>
      <c r="J1209">
        <v>-6.6457755209395302</v>
      </c>
      <c r="M1209">
        <v>54.935507690062003</v>
      </c>
      <c r="O1209">
        <v>16.804631557564299</v>
      </c>
      <c r="P1209">
        <v>42.688405797101403</v>
      </c>
    </row>
    <row r="1210" spans="1:17" hidden="1" x14ac:dyDescent="0.3">
      <c r="A1210" t="s">
        <v>2578</v>
      </c>
      <c r="B1210" t="s">
        <v>2579</v>
      </c>
      <c r="C1210" t="str">
        <f>IFERROR(VLOOKUP(Table1[[#This Row],[Ticker]],[1]!Table2[[Symbol]:[Industry]],2,FALSE),"-")</f>
        <v>-</v>
      </c>
      <c r="D1210" t="s">
        <v>21</v>
      </c>
      <c r="E1210">
        <v>1743.34810752</v>
      </c>
      <c r="F1210">
        <v>1480.65</v>
      </c>
      <c r="G1210">
        <v>145.22922110792001</v>
      </c>
      <c r="H1210">
        <v>17.386036784879501</v>
      </c>
      <c r="I1210">
        <v>200.29790433374299</v>
      </c>
      <c r="J1210">
        <v>-5.8571811120972104</v>
      </c>
      <c r="K1210">
        <v>1312.05793510732</v>
      </c>
      <c r="L1210">
        <v>955.22889478142201</v>
      </c>
      <c r="M1210">
        <v>49.321381049854899</v>
      </c>
      <c r="N1210">
        <v>1.0236347609651799</v>
      </c>
      <c r="O1210">
        <v>13.3252287846553</v>
      </c>
      <c r="P1210">
        <v>255.37021480859201</v>
      </c>
      <c r="Q1210">
        <v>0.12874285725066001</v>
      </c>
    </row>
    <row r="1211" spans="1:17" hidden="1" x14ac:dyDescent="0.3">
      <c r="A1211" t="s">
        <v>2580</v>
      </c>
      <c r="B1211" t="s">
        <v>2581</v>
      </c>
      <c r="C1211" t="str">
        <f>IFERROR(VLOOKUP(Table1[[#This Row],[Ticker]],[1]!Table2[[Symbol]:[Industry]],2,FALSE),"-")</f>
        <v>-</v>
      </c>
      <c r="D1211" t="s">
        <v>124</v>
      </c>
      <c r="E1211">
        <v>1740.887535114</v>
      </c>
      <c r="F1211">
        <v>16.38</v>
      </c>
      <c r="G1211">
        <v>-2.34705220143768</v>
      </c>
      <c r="H1211">
        <v>-8.8475934041755995</v>
      </c>
      <c r="I1211">
        <v>-28.358072859734602</v>
      </c>
      <c r="J1211">
        <v>-1.2659477952171301</v>
      </c>
      <c r="K1211">
        <v>17.364422511001798</v>
      </c>
      <c r="L1211">
        <v>16.878222416448502</v>
      </c>
      <c r="M1211">
        <v>33.934369376216502</v>
      </c>
      <c r="N1211">
        <v>1.0969640250356301</v>
      </c>
      <c r="O1211">
        <v>60.898329988676501</v>
      </c>
      <c r="P1211">
        <v>38.987578055571198</v>
      </c>
      <c r="Q1211">
        <v>8.4712490648691005E-2</v>
      </c>
    </row>
    <row r="1212" spans="1:17" hidden="1" x14ac:dyDescent="0.3">
      <c r="A1212" t="s">
        <v>2582</v>
      </c>
      <c r="B1212" t="s">
        <v>2583</v>
      </c>
      <c r="C1212" t="str">
        <f>IFERROR(VLOOKUP(Table1[[#This Row],[Ticker]],[1]!Table2[[Symbol]:[Industry]],2,FALSE),"-")</f>
        <v>-</v>
      </c>
      <c r="D1212" t="s">
        <v>424</v>
      </c>
      <c r="E1212">
        <v>1734.9156625000001</v>
      </c>
      <c r="F1212">
        <v>786.25</v>
      </c>
      <c r="G1212">
        <v>117.704861564551</v>
      </c>
      <c r="H1212">
        <v>-6.2840510433982297</v>
      </c>
      <c r="I1212">
        <v>69.013392990240007</v>
      </c>
      <c r="J1212">
        <v>-5.0285601904489701</v>
      </c>
      <c r="K1212">
        <v>774.92461547412904</v>
      </c>
      <c r="L1212">
        <v>627.34960208072198</v>
      </c>
      <c r="M1212">
        <v>46.413847002399102</v>
      </c>
      <c r="N1212">
        <v>0.94540844230099896</v>
      </c>
      <c r="O1212">
        <v>10.015898251192301</v>
      </c>
      <c r="P1212">
        <v>177.67967508387699</v>
      </c>
      <c r="Q1212">
        <v>0.142581642184688</v>
      </c>
    </row>
    <row r="1213" spans="1:17" hidden="1" x14ac:dyDescent="0.3">
      <c r="A1213" t="s">
        <v>2584</v>
      </c>
      <c r="B1213" t="s">
        <v>2585</v>
      </c>
      <c r="C1213" t="str">
        <f>IFERROR(VLOOKUP(Table1[[#This Row],[Ticker]],[1]!Table2[[Symbol]:[Industry]],2,FALSE),"-")</f>
        <v>-</v>
      </c>
      <c r="D1213" t="s">
        <v>377</v>
      </c>
      <c r="E1213">
        <v>1730.863662</v>
      </c>
      <c r="F1213">
        <v>279.95</v>
      </c>
      <c r="G1213">
        <v>3.1561196329494799E-2</v>
      </c>
      <c r="H1213">
        <v>-9.2673232709001905</v>
      </c>
      <c r="I1213">
        <v>4.1359736792599602</v>
      </c>
      <c r="J1213">
        <v>1.4753764018617399</v>
      </c>
      <c r="K1213">
        <v>273.02541224333498</v>
      </c>
      <c r="L1213">
        <v>250.453616535392</v>
      </c>
      <c r="M1213">
        <v>49.988703120113001</v>
      </c>
      <c r="N1213">
        <v>0.87662227854714903</v>
      </c>
      <c r="O1213">
        <v>11.430612609394499</v>
      </c>
      <c r="P1213">
        <v>38.743650105315297</v>
      </c>
      <c r="Q1213">
        <v>0.12946035457892099</v>
      </c>
    </row>
    <row r="1214" spans="1:17" hidden="1" x14ac:dyDescent="0.3">
      <c r="A1214" t="s">
        <v>2586</v>
      </c>
      <c r="B1214" t="s">
        <v>2587</v>
      </c>
      <c r="C1214" t="str">
        <f>IFERROR(VLOOKUP(Table1[[#This Row],[Ticker]],[1]!Table2[[Symbol]:[Industry]],2,FALSE),"-")</f>
        <v>-</v>
      </c>
      <c r="D1214" t="s">
        <v>21</v>
      </c>
      <c r="E1214">
        <v>1728.8585487</v>
      </c>
      <c r="F1214">
        <v>1359.9</v>
      </c>
      <c r="G1214">
        <v>104.965945311783</v>
      </c>
      <c r="H1214">
        <v>10.745395636913701</v>
      </c>
      <c r="I1214">
        <v>90.089768776919698</v>
      </c>
      <c r="J1214">
        <v>-4.3507281833683003</v>
      </c>
      <c r="K1214">
        <v>1236.4063002805301</v>
      </c>
      <c r="L1214">
        <v>980.75534639937405</v>
      </c>
      <c r="M1214">
        <v>65.246970690458397</v>
      </c>
      <c r="N1214">
        <v>0.97489932837168203</v>
      </c>
      <c r="O1214">
        <v>8.0079417604235399</v>
      </c>
      <c r="P1214">
        <v>154.16316232127801</v>
      </c>
      <c r="Q1214">
        <v>0.166271620218922</v>
      </c>
    </row>
    <row r="1215" spans="1:17" hidden="1" x14ac:dyDescent="0.3">
      <c r="A1215" t="s">
        <v>2588</v>
      </c>
      <c r="B1215" t="s">
        <v>2589</v>
      </c>
      <c r="C1215" t="str">
        <f>IFERROR(VLOOKUP(Table1[[#This Row],[Ticker]],[1]!Table2[[Symbol]:[Industry]],2,FALSE),"-")</f>
        <v>-</v>
      </c>
      <c r="D1215" t="s">
        <v>413</v>
      </c>
      <c r="E1215">
        <v>1725.19649325</v>
      </c>
      <c r="F1215">
        <v>11.1</v>
      </c>
      <c r="G1215">
        <v>-50.715636811142403</v>
      </c>
      <c r="H1215">
        <v>-13.6017459670293</v>
      </c>
      <c r="I1215">
        <v>-39.846460812974698</v>
      </c>
      <c r="J1215">
        <v>-1.00748077204422</v>
      </c>
      <c r="K1215">
        <v>11.279315617169701</v>
      </c>
      <c r="L1215">
        <v>12.178812180092701</v>
      </c>
      <c r="M1215">
        <v>65.644616076781801</v>
      </c>
      <c r="N1215">
        <v>2.27067090197085</v>
      </c>
      <c r="O1215">
        <v>51.651651651651598</v>
      </c>
      <c r="P1215">
        <v>12.1212121212121</v>
      </c>
      <c r="Q1215">
        <v>0.110143566293275</v>
      </c>
    </row>
    <row r="1216" spans="1:17" hidden="1" x14ac:dyDescent="0.3">
      <c r="A1216" t="s">
        <v>2590</v>
      </c>
      <c r="B1216" t="s">
        <v>2591</v>
      </c>
      <c r="C1216" t="str">
        <f>IFERROR(VLOOKUP(Table1[[#This Row],[Ticker]],[1]!Table2[[Symbol]:[Industry]],2,FALSE),"-")</f>
        <v>-</v>
      </c>
      <c r="D1216" t="s">
        <v>377</v>
      </c>
      <c r="E1216">
        <v>1723.81544424</v>
      </c>
      <c r="F1216">
        <v>84.65</v>
      </c>
      <c r="G1216">
        <v>-0.21089655273185601</v>
      </c>
      <c r="H1216">
        <v>-1.52180156745758</v>
      </c>
      <c r="I1216">
        <v>-20.4783162279995</v>
      </c>
      <c r="J1216">
        <v>-3.2352035443214402</v>
      </c>
      <c r="K1216">
        <v>82.939798640493393</v>
      </c>
      <c r="L1216">
        <v>78.933901309614697</v>
      </c>
      <c r="M1216">
        <v>48.170053733287801</v>
      </c>
      <c r="N1216">
        <v>0.84054308625060603</v>
      </c>
      <c r="O1216">
        <v>26.9935026580035</v>
      </c>
      <c r="P1216">
        <v>36.5322580645161</v>
      </c>
      <c r="Q1216">
        <v>2.2705199116198001E-2</v>
      </c>
    </row>
    <row r="1217" spans="1:17" hidden="1" x14ac:dyDescent="0.3">
      <c r="A1217" t="s">
        <v>2592</v>
      </c>
      <c r="B1217" t="s">
        <v>2593</v>
      </c>
      <c r="C1217" t="str">
        <f>IFERROR(VLOOKUP(Table1[[#This Row],[Ticker]],[1]!Table2[[Symbol]:[Industry]],2,FALSE),"-")</f>
        <v>-</v>
      </c>
      <c r="D1217" t="s">
        <v>68</v>
      </c>
      <c r="E1217">
        <v>1721.2439999999999</v>
      </c>
      <c r="F1217">
        <v>56000</v>
      </c>
      <c r="G1217">
        <v>278.43748832204199</v>
      </c>
      <c r="H1217">
        <v>-20.245993843064401</v>
      </c>
      <c r="I1217">
        <v>81.219733974631296</v>
      </c>
      <c r="J1217">
        <v>6.0657256953749599</v>
      </c>
      <c r="K1217">
        <v>46986.9846015812</v>
      </c>
      <c r="L1217">
        <v>32323.120377394702</v>
      </c>
      <c r="M1217">
        <v>57.745828684518798</v>
      </c>
      <c r="N1217">
        <v>0.642976184076124</v>
      </c>
      <c r="O1217">
        <v>19.641071428571401</v>
      </c>
      <c r="P1217">
        <v>317.90888839966999</v>
      </c>
      <c r="Q1217">
        <v>8.2764095342461999E-2</v>
      </c>
    </row>
    <row r="1218" spans="1:17" hidden="1" x14ac:dyDescent="0.3">
      <c r="A1218" t="s">
        <v>2594</v>
      </c>
      <c r="B1218" t="s">
        <v>2595</v>
      </c>
      <c r="C1218" t="str">
        <f>IFERROR(VLOOKUP(Table1[[#This Row],[Ticker]],[1]!Table2[[Symbol]:[Industry]],2,FALSE),"-")</f>
        <v>-</v>
      </c>
      <c r="D1218" t="s">
        <v>289</v>
      </c>
      <c r="E1218">
        <v>1719.66</v>
      </c>
      <c r="F1218">
        <v>1433.05</v>
      </c>
      <c r="G1218">
        <v>-30.654769277033299</v>
      </c>
      <c r="H1218">
        <v>-3.6311238998014899</v>
      </c>
      <c r="I1218">
        <v>-19.1545794025307</v>
      </c>
      <c r="J1218">
        <v>-2.42911795838728</v>
      </c>
      <c r="K1218">
        <v>1408.07347112506</v>
      </c>
      <c r="L1218">
        <v>1416.96571819265</v>
      </c>
      <c r="M1218">
        <v>56.909231660113399</v>
      </c>
      <c r="N1218">
        <v>0.87145938468282702</v>
      </c>
      <c r="O1218">
        <v>24.214088831513202</v>
      </c>
      <c r="P1218">
        <v>21.336945937936498</v>
      </c>
      <c r="Q1218">
        <v>0.15875127586408</v>
      </c>
    </row>
    <row r="1219" spans="1:17" hidden="1" x14ac:dyDescent="0.3">
      <c r="A1219" t="s">
        <v>2596</v>
      </c>
      <c r="B1219" t="s">
        <v>2597</v>
      </c>
      <c r="C1219" t="str">
        <f>IFERROR(VLOOKUP(Table1[[#This Row],[Ticker]],[1]!Table2[[Symbol]:[Industry]],2,FALSE),"-")</f>
        <v>-</v>
      </c>
      <c r="D1219" t="s">
        <v>121</v>
      </c>
      <c r="E1219">
        <v>1719.49746935999</v>
      </c>
      <c r="F1219">
        <v>185.7</v>
      </c>
      <c r="G1219">
        <v>88.811231744021697</v>
      </c>
      <c r="H1219">
        <v>-8.6588089992904393</v>
      </c>
      <c r="I1219">
        <v>-20.887413669486399</v>
      </c>
      <c r="J1219">
        <v>-1.0086594428179001</v>
      </c>
      <c r="K1219">
        <v>186.67286989228899</v>
      </c>
      <c r="L1219">
        <v>164.079322279347</v>
      </c>
      <c r="M1219">
        <v>42.441671853293201</v>
      </c>
      <c r="N1219">
        <v>0.86198454550676096</v>
      </c>
      <c r="O1219">
        <v>44.0764674205708</v>
      </c>
      <c r="P1219">
        <v>122.795440911817</v>
      </c>
      <c r="Q1219">
        <v>8.1761368633525996E-2</v>
      </c>
    </row>
    <row r="1220" spans="1:17" hidden="1" x14ac:dyDescent="0.3">
      <c r="A1220" t="s">
        <v>2598</v>
      </c>
      <c r="B1220" t="s">
        <v>2599</v>
      </c>
      <c r="C1220" t="str">
        <f>IFERROR(VLOOKUP(Table1[[#This Row],[Ticker]],[1]!Table2[[Symbol]:[Industry]],2,FALSE),"-")</f>
        <v>-</v>
      </c>
      <c r="D1220" t="s">
        <v>548</v>
      </c>
      <c r="E1220">
        <v>1717.65228733</v>
      </c>
      <c r="F1220">
        <v>1319.15</v>
      </c>
      <c r="G1220">
        <v>-17.446874329919201</v>
      </c>
      <c r="H1220">
        <v>-5.1217715751097996</v>
      </c>
      <c r="I1220">
        <v>-9.6377413029472105</v>
      </c>
      <c r="J1220">
        <v>-4.2728294647127703</v>
      </c>
      <c r="K1220">
        <v>1364.5346690177901</v>
      </c>
      <c r="L1220">
        <v>1308.30237859814</v>
      </c>
      <c r="M1220">
        <v>29.683894370769</v>
      </c>
      <c r="N1220">
        <v>0.83243760861541805</v>
      </c>
      <c r="O1220">
        <v>17.727324413447999</v>
      </c>
      <c r="P1220">
        <v>32.047047047047002</v>
      </c>
      <c r="Q1220">
        <v>-6.3058101239857001E-2</v>
      </c>
    </row>
    <row r="1221" spans="1:17" hidden="1" x14ac:dyDescent="0.3">
      <c r="A1221" t="s">
        <v>2600</v>
      </c>
      <c r="B1221" t="s">
        <v>2601</v>
      </c>
      <c r="C1221" t="str">
        <f>IFERROR(VLOOKUP(Table1[[#This Row],[Ticker]],[1]!Table2[[Symbol]:[Industry]],2,FALSE),"-")</f>
        <v>-</v>
      </c>
      <c r="D1221" t="s">
        <v>569</v>
      </c>
      <c r="E1221">
        <v>1712.4892505</v>
      </c>
      <c r="F1221">
        <v>287</v>
      </c>
      <c r="G1221">
        <v>11.937806711381301</v>
      </c>
      <c r="H1221">
        <v>10.7936092617737</v>
      </c>
      <c r="I1221">
        <v>0.47799359767735899</v>
      </c>
      <c r="J1221">
        <v>6.3217975981891898</v>
      </c>
      <c r="K1221">
        <v>238.547305653927</v>
      </c>
      <c r="L1221">
        <v>229.945608241657</v>
      </c>
      <c r="M1221">
        <v>90.2132815005277</v>
      </c>
      <c r="N1221">
        <v>2.9187690560402402</v>
      </c>
      <c r="O1221">
        <v>7.3170731707317103</v>
      </c>
      <c r="P1221">
        <v>49.4791666666666</v>
      </c>
      <c r="Q1221">
        <v>1.0525500015849999E-3</v>
      </c>
    </row>
    <row r="1222" spans="1:17" hidden="1" x14ac:dyDescent="0.3">
      <c r="A1222" t="s">
        <v>2602</v>
      </c>
      <c r="B1222" t="s">
        <v>2603</v>
      </c>
      <c r="C1222" t="str">
        <f>IFERROR(VLOOKUP(Table1[[#This Row],[Ticker]],[1]!Table2[[Symbol]:[Industry]],2,FALSE),"-")</f>
        <v>-</v>
      </c>
      <c r="D1222" t="s">
        <v>133</v>
      </c>
      <c r="E1222">
        <v>1710.57454416</v>
      </c>
      <c r="F1222">
        <v>134.24</v>
      </c>
      <c r="G1222">
        <v>40.222140057936699</v>
      </c>
      <c r="H1222">
        <v>-0.21186685626700899</v>
      </c>
      <c r="I1222">
        <v>2.3800337979594701</v>
      </c>
      <c r="J1222">
        <v>6.1796440209642496</v>
      </c>
      <c r="K1222">
        <v>129.955939417948</v>
      </c>
      <c r="L1222">
        <v>109.30463150459801</v>
      </c>
      <c r="M1222">
        <v>44.122829134457803</v>
      </c>
      <c r="N1222">
        <v>0.708196648356614</v>
      </c>
      <c r="O1222">
        <v>12.447854588796099</v>
      </c>
      <c r="P1222">
        <v>102.932728647014</v>
      </c>
      <c r="Q1222">
        <v>6.5759807808706994E-2</v>
      </c>
    </row>
    <row r="1223" spans="1:17" hidden="1" x14ac:dyDescent="0.3">
      <c r="A1223" t="s">
        <v>2604</v>
      </c>
      <c r="B1223" t="s">
        <v>2605</v>
      </c>
      <c r="C1223" t="str">
        <f>IFERROR(VLOOKUP(Table1[[#This Row],[Ticker]],[1]!Table2[[Symbol]:[Industry]],2,FALSE),"-")</f>
        <v>-</v>
      </c>
      <c r="D1223" t="s">
        <v>298</v>
      </c>
      <c r="E1223">
        <v>1701.5131349999999</v>
      </c>
      <c r="F1223">
        <v>695.25</v>
      </c>
      <c r="G1223">
        <v>74.516193023676905</v>
      </c>
      <c r="H1223">
        <v>-27.688382321545902</v>
      </c>
      <c r="I1223">
        <v>85.9880777203972</v>
      </c>
      <c r="J1223">
        <v>-13.4567199409798</v>
      </c>
      <c r="K1223">
        <v>800.40542768660498</v>
      </c>
      <c r="M1223">
        <v>18.990016657998801</v>
      </c>
      <c r="N1223">
        <v>0.58708962013799304</v>
      </c>
      <c r="O1223">
        <v>62.775979863358501</v>
      </c>
      <c r="P1223">
        <v>195.85106382978699</v>
      </c>
    </row>
    <row r="1224" spans="1:17" hidden="1" x14ac:dyDescent="0.3">
      <c r="A1224" t="s">
        <v>2606</v>
      </c>
      <c r="B1224" t="s">
        <v>2607</v>
      </c>
      <c r="C1224" t="str">
        <f>IFERROR(VLOOKUP(Table1[[#This Row],[Ticker]],[1]!Table2[[Symbol]:[Industry]],2,FALSE),"-")</f>
        <v>-</v>
      </c>
      <c r="D1224" t="s">
        <v>62</v>
      </c>
      <c r="E1224">
        <v>1697.268226555</v>
      </c>
      <c r="F1224">
        <v>639.65</v>
      </c>
      <c r="G1224">
        <v>32.651433907651501</v>
      </c>
      <c r="H1224">
        <v>2.8685976176191299</v>
      </c>
      <c r="I1224">
        <v>12.671644904731799</v>
      </c>
      <c r="J1224">
        <v>2.7299002341855898</v>
      </c>
      <c r="K1224">
        <v>557.03482900423103</v>
      </c>
      <c r="L1224">
        <v>491.09307843070002</v>
      </c>
      <c r="M1224">
        <v>79.412868722284102</v>
      </c>
      <c r="N1224">
        <v>1.1560373025264401</v>
      </c>
      <c r="O1224">
        <v>0.83639490346283296</v>
      </c>
      <c r="P1224">
        <v>71.9489247311828</v>
      </c>
      <c r="Q1224">
        <v>4.0164427658129997E-2</v>
      </c>
    </row>
    <row r="1225" spans="1:17" hidden="1" x14ac:dyDescent="0.3">
      <c r="A1225" t="s">
        <v>2608</v>
      </c>
      <c r="B1225" t="s">
        <v>2609</v>
      </c>
      <c r="C1225" t="str">
        <f>IFERROR(VLOOKUP(Table1[[#This Row],[Ticker]],[1]!Table2[[Symbol]:[Industry]],2,FALSE),"-")</f>
        <v>-</v>
      </c>
      <c r="D1225" t="s">
        <v>46</v>
      </c>
      <c r="E1225">
        <v>1693.999256048</v>
      </c>
      <c r="F1225">
        <v>75.680000000000007</v>
      </c>
      <c r="G1225">
        <v>41.997211190567903</v>
      </c>
      <c r="H1225">
        <v>3.0692363460132999</v>
      </c>
      <c r="I1225">
        <v>-25.814884599282301</v>
      </c>
      <c r="J1225">
        <v>2.96410786340995</v>
      </c>
      <c r="K1225">
        <v>73.1409196937921</v>
      </c>
      <c r="L1225">
        <v>68.591902429172507</v>
      </c>
      <c r="M1225">
        <v>48.248016488857203</v>
      </c>
      <c r="N1225">
        <v>1.2387488177288799</v>
      </c>
      <c r="O1225">
        <v>23.0840380549682</v>
      </c>
      <c r="P1225">
        <v>74.377880184331801</v>
      </c>
      <c r="Q1225">
        <v>0.108766131631272</v>
      </c>
    </row>
    <row r="1226" spans="1:17" hidden="1" x14ac:dyDescent="0.3">
      <c r="A1226" t="s">
        <v>2610</v>
      </c>
      <c r="B1226" t="s">
        <v>2611</v>
      </c>
      <c r="C1226" t="str">
        <f>IFERROR(VLOOKUP(Table1[[#This Row],[Ticker]],[1]!Table2[[Symbol]:[Industry]],2,FALSE),"-")</f>
        <v>-</v>
      </c>
      <c r="D1226" t="s">
        <v>626</v>
      </c>
      <c r="E1226">
        <v>1692.3029750000001</v>
      </c>
      <c r="F1226">
        <v>59.42</v>
      </c>
      <c r="G1226">
        <v>19.973015311299498</v>
      </c>
      <c r="H1226">
        <v>3.5989545139857402</v>
      </c>
      <c r="I1226">
        <v>-19.586769342489902</v>
      </c>
      <c r="J1226">
        <v>4.1908953214571003</v>
      </c>
      <c r="K1226">
        <v>57.8849438736856</v>
      </c>
      <c r="L1226">
        <v>55.584986061199501</v>
      </c>
      <c r="M1226">
        <v>29.188193916460101</v>
      </c>
      <c r="N1226">
        <v>2.02776834521458</v>
      </c>
      <c r="O1226">
        <v>31.2689330191854</v>
      </c>
      <c r="P1226">
        <v>54.337662337662302</v>
      </c>
      <c r="Q1226">
        <v>7.1071011628524999E-2</v>
      </c>
    </row>
    <row r="1227" spans="1:17" hidden="1" x14ac:dyDescent="0.3">
      <c r="A1227" t="s">
        <v>2612</v>
      </c>
      <c r="B1227" t="s">
        <v>2613</v>
      </c>
      <c r="C1227" t="str">
        <f>IFERROR(VLOOKUP(Table1[[#This Row],[Ticker]],[1]!Table2[[Symbol]:[Industry]],2,FALSE),"-")</f>
        <v>-</v>
      </c>
      <c r="D1227" t="s">
        <v>62</v>
      </c>
      <c r="E1227">
        <v>1686.6550976999999</v>
      </c>
      <c r="F1227">
        <v>807</v>
      </c>
      <c r="G1227">
        <v>115.85429044383901</v>
      </c>
      <c r="H1227">
        <v>10.099235396075001</v>
      </c>
      <c r="I1227">
        <v>51.9134373251174</v>
      </c>
      <c r="J1227">
        <v>10.692461929689999</v>
      </c>
      <c r="K1227">
        <v>689.61882752371002</v>
      </c>
      <c r="L1227">
        <v>549.19879389033702</v>
      </c>
      <c r="M1227">
        <v>73.592383449010597</v>
      </c>
      <c r="N1227">
        <v>1.18446762602246</v>
      </c>
      <c r="O1227">
        <v>4.4609665427509197</v>
      </c>
      <c r="P1227">
        <v>163.55323318092701</v>
      </c>
      <c r="Q1227">
        <v>7.4485628159579001E-2</v>
      </c>
    </row>
    <row r="1228" spans="1:17" hidden="1" x14ac:dyDescent="0.3">
      <c r="A1228" t="s">
        <v>2614</v>
      </c>
      <c r="B1228" t="s">
        <v>2615</v>
      </c>
      <c r="C1228" t="str">
        <f>IFERROR(VLOOKUP(Table1[[#This Row],[Ticker]],[1]!Table2[[Symbol]:[Industry]],2,FALSE),"-")</f>
        <v>-</v>
      </c>
      <c r="D1228" t="s">
        <v>40</v>
      </c>
      <c r="E1228">
        <v>1685.8007500000001</v>
      </c>
      <c r="F1228">
        <v>50.21</v>
      </c>
      <c r="G1228">
        <v>-0.17383820552283699</v>
      </c>
      <c r="H1228">
        <v>-0.55305316742840804</v>
      </c>
      <c r="I1228">
        <v>5.8335298341799096</v>
      </c>
      <c r="J1228">
        <v>8.6536995262428693</v>
      </c>
      <c r="K1228">
        <v>46.071557281224003</v>
      </c>
      <c r="L1228">
        <v>45.7132231511481</v>
      </c>
      <c r="M1228">
        <v>75.814019474994197</v>
      </c>
      <c r="N1228">
        <v>1.9127598393026299</v>
      </c>
      <c r="O1228">
        <v>58.115913164708203</v>
      </c>
      <c r="P1228">
        <v>47.676470588235297</v>
      </c>
      <c r="Q1228">
        <v>0.233937539959608</v>
      </c>
    </row>
    <row r="1229" spans="1:17" hidden="1" x14ac:dyDescent="0.3">
      <c r="A1229" t="s">
        <v>2616</v>
      </c>
      <c r="B1229" t="s">
        <v>2617</v>
      </c>
      <c r="C1229" t="str">
        <f>IFERROR(VLOOKUP(Table1[[#This Row],[Ticker]],[1]!Table2[[Symbol]:[Industry]],2,FALSE),"-")</f>
        <v>-</v>
      </c>
      <c r="D1229" t="s">
        <v>127</v>
      </c>
      <c r="E1229">
        <v>1683.87237762</v>
      </c>
      <c r="F1229">
        <v>14.06</v>
      </c>
      <c r="G1229">
        <v>-19.003570469883801</v>
      </c>
      <c r="H1229">
        <v>-2.3045591303206199</v>
      </c>
      <c r="I1229">
        <v>-33.048927152473802</v>
      </c>
      <c r="J1229">
        <v>-0.40050668046853</v>
      </c>
      <c r="K1229">
        <v>13.808314090592701</v>
      </c>
      <c r="L1229">
        <v>13.4085588960741</v>
      </c>
      <c r="M1229">
        <v>51.120340294379197</v>
      </c>
      <c r="N1229">
        <v>1.5029026014239599</v>
      </c>
      <c r="O1229">
        <v>30.8677098150782</v>
      </c>
      <c r="P1229">
        <v>80.256410256410206</v>
      </c>
      <c r="Q1229">
        <v>4.9189020482316E-2</v>
      </c>
    </row>
    <row r="1230" spans="1:17" hidden="1" x14ac:dyDescent="0.3">
      <c r="A1230" t="s">
        <v>2618</v>
      </c>
      <c r="B1230" t="s">
        <v>2619</v>
      </c>
      <c r="C1230" t="str">
        <f>IFERROR(VLOOKUP(Table1[[#This Row],[Ticker]],[1]!Table2[[Symbol]:[Industry]],2,FALSE),"-")</f>
        <v>-</v>
      </c>
      <c r="D1230" t="s">
        <v>548</v>
      </c>
      <c r="E1230">
        <v>1683.3564542229999</v>
      </c>
      <c r="F1230">
        <v>97.87</v>
      </c>
      <c r="G1230">
        <v>19.768941976487699</v>
      </c>
      <c r="H1230">
        <v>3.3242353960750299</v>
      </c>
      <c r="I1230">
        <v>9.8823033107258897</v>
      </c>
      <c r="J1230">
        <v>0.41282312819164702</v>
      </c>
      <c r="K1230">
        <v>91.826198456550401</v>
      </c>
      <c r="L1230">
        <v>79.959325829258106</v>
      </c>
      <c r="M1230">
        <v>49.552372831189601</v>
      </c>
      <c r="N1230">
        <v>0.78086772738574695</v>
      </c>
      <c r="O1230">
        <v>7.2340860324920699</v>
      </c>
      <c r="P1230">
        <v>74.924039320822104</v>
      </c>
      <c r="Q1230">
        <v>-1.5538794462717E-2</v>
      </c>
    </row>
    <row r="1231" spans="1:17" hidden="1" x14ac:dyDescent="0.3">
      <c r="A1231" t="s">
        <v>2620</v>
      </c>
      <c r="B1231" t="s">
        <v>2621</v>
      </c>
      <c r="C1231" t="str">
        <f>IFERROR(VLOOKUP(Table1[[#This Row],[Ticker]],[1]!Table2[[Symbol]:[Industry]],2,FALSE),"-")</f>
        <v>-</v>
      </c>
      <c r="D1231" t="s">
        <v>424</v>
      </c>
      <c r="E1231">
        <v>1681.2246811519999</v>
      </c>
      <c r="F1231">
        <v>41.92</v>
      </c>
      <c r="G1231">
        <v>53.558041197400698</v>
      </c>
      <c r="H1231">
        <v>5.4947072142407798</v>
      </c>
      <c r="I1231">
        <v>11.184355904338499</v>
      </c>
      <c r="J1231">
        <v>10.429431655264301</v>
      </c>
      <c r="K1231">
        <v>39.508333538010497</v>
      </c>
      <c r="L1231">
        <v>34.742551586505101</v>
      </c>
      <c r="M1231">
        <v>61.255770152938901</v>
      </c>
      <c r="N1231">
        <v>0.99931205964957104</v>
      </c>
      <c r="O1231">
        <v>10.9255725190839</v>
      </c>
      <c r="P1231">
        <v>105.490196078431</v>
      </c>
      <c r="Q1231">
        <v>-2.0251097038498998E-2</v>
      </c>
    </row>
    <row r="1232" spans="1:17" hidden="1" x14ac:dyDescent="0.3">
      <c r="A1232" t="s">
        <v>2622</v>
      </c>
      <c r="B1232" t="s">
        <v>2623</v>
      </c>
      <c r="C1232" t="str">
        <f>IFERROR(VLOOKUP(Table1[[#This Row],[Ticker]],[1]!Table2[[Symbol]:[Industry]],2,FALSE),"-")</f>
        <v>-</v>
      </c>
      <c r="D1232" t="s">
        <v>424</v>
      </c>
      <c r="E1232">
        <v>1675.6864065100001</v>
      </c>
      <c r="F1232">
        <v>1290.95</v>
      </c>
      <c r="G1232">
        <v>383.51388292463099</v>
      </c>
      <c r="H1232">
        <v>1.24325031355576</v>
      </c>
      <c r="I1232">
        <v>28.487202518399599</v>
      </c>
      <c r="J1232">
        <v>-8.0699353835184393</v>
      </c>
      <c r="K1232">
        <v>1171.9654791303601</v>
      </c>
      <c r="L1232">
        <v>842.16703783871799</v>
      </c>
      <c r="M1232">
        <v>40.161103315394001</v>
      </c>
      <c r="N1232">
        <v>0.17773200002610301</v>
      </c>
      <c r="O1232">
        <v>28.3163561718114</v>
      </c>
      <c r="P1232">
        <v>461.28260869565202</v>
      </c>
      <c r="Q1232">
        <v>0.128720798776192</v>
      </c>
    </row>
    <row r="1233" spans="1:17" hidden="1" x14ac:dyDescent="0.3">
      <c r="A1233" t="s">
        <v>2624</v>
      </c>
      <c r="B1233" t="s">
        <v>2625</v>
      </c>
      <c r="C1233" t="str">
        <f>IFERROR(VLOOKUP(Table1[[#This Row],[Ticker]],[1]!Table2[[Symbol]:[Industry]],2,FALSE),"-")</f>
        <v>-</v>
      </c>
      <c r="D1233" t="s">
        <v>2626</v>
      </c>
      <c r="E1233">
        <v>1664.4769141199999</v>
      </c>
      <c r="F1233">
        <v>755.4</v>
      </c>
      <c r="G1233">
        <v>2603.28949213024</v>
      </c>
      <c r="H1233">
        <v>29.4216994067881</v>
      </c>
      <c r="I1233">
        <v>100.68082318105</v>
      </c>
      <c r="J1233">
        <v>25.5654092535312</v>
      </c>
      <c r="K1233">
        <v>629.027652045585</v>
      </c>
      <c r="L1233">
        <v>402.29084494259303</v>
      </c>
      <c r="M1233">
        <v>63.771515179662899</v>
      </c>
      <c r="N1233">
        <v>2.2418569041344698</v>
      </c>
      <c r="O1233">
        <v>5.6393963463065901</v>
      </c>
      <c r="P1233">
        <v>2630.0325262016599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2629</v>
      </c>
      <c r="E1234">
        <v>1662.6227532</v>
      </c>
      <c r="F1234">
        <v>1585.2</v>
      </c>
      <c r="G1234">
        <v>503.93132439287598</v>
      </c>
      <c r="H1234">
        <v>26.654601475883499</v>
      </c>
      <c r="I1234">
        <v>116.144909019464</v>
      </c>
      <c r="J1234">
        <v>20.485468618728301</v>
      </c>
      <c r="K1234">
        <v>1202.95081522531</v>
      </c>
      <c r="M1234">
        <v>81.453492719635193</v>
      </c>
      <c r="N1234">
        <v>0.83677600749765702</v>
      </c>
      <c r="O1234">
        <v>4.8448145344436</v>
      </c>
      <c r="P1234">
        <v>562.15538847117796</v>
      </c>
    </row>
    <row r="1235" spans="1:17" hidden="1" x14ac:dyDescent="0.3">
      <c r="A1235" t="s">
        <v>2630</v>
      </c>
      <c r="B1235" t="s">
        <v>2631</v>
      </c>
      <c r="C1235" t="str">
        <f>IFERROR(VLOOKUP(Table1[[#This Row],[Ticker]],[1]!Table2[[Symbol]:[Industry]],2,FALSE),"-")</f>
        <v>-</v>
      </c>
      <c r="D1235" t="s">
        <v>257</v>
      </c>
      <c r="E1235">
        <v>1656.915</v>
      </c>
      <c r="F1235">
        <v>1274.55</v>
      </c>
      <c r="G1235">
        <v>73.579166321510797</v>
      </c>
      <c r="H1235">
        <v>0.39594607834006001</v>
      </c>
      <c r="I1235">
        <v>69.0988781097534</v>
      </c>
      <c r="J1235">
        <v>-6.8617527877083502</v>
      </c>
      <c r="K1235">
        <v>1275.74155414863</v>
      </c>
      <c r="L1235">
        <v>997.67904182061102</v>
      </c>
      <c r="M1235">
        <v>36.102967058490499</v>
      </c>
      <c r="N1235">
        <v>0.32499538276175199</v>
      </c>
      <c r="O1235">
        <v>23.1728845474873</v>
      </c>
      <c r="P1235">
        <v>111.36815920398</v>
      </c>
      <c r="Q1235">
        <v>7.3195216335283003E-2</v>
      </c>
    </row>
    <row r="1236" spans="1:17" hidden="1" x14ac:dyDescent="0.3">
      <c r="A1236" t="s">
        <v>2632</v>
      </c>
      <c r="B1236" t="s">
        <v>2633</v>
      </c>
      <c r="C1236" t="str">
        <f>IFERROR(VLOOKUP(Table1[[#This Row],[Ticker]],[1]!Table2[[Symbol]:[Industry]],2,FALSE),"-")</f>
        <v>-</v>
      </c>
      <c r="D1236" t="s">
        <v>201</v>
      </c>
      <c r="E1236">
        <v>1637.6256000000001</v>
      </c>
      <c r="F1236">
        <v>1312.2</v>
      </c>
      <c r="G1236">
        <v>36.618310466398597</v>
      </c>
      <c r="H1236">
        <v>18.600090489118301</v>
      </c>
      <c r="I1236">
        <v>4.7782536718250999</v>
      </c>
      <c r="J1236">
        <v>17.9878506525225</v>
      </c>
      <c r="K1236">
        <v>1132.0857500240199</v>
      </c>
      <c r="L1236">
        <v>1017.24556135468</v>
      </c>
      <c r="M1236">
        <v>67.063072578606196</v>
      </c>
      <c r="N1236">
        <v>2.6915654017616402</v>
      </c>
      <c r="O1236">
        <v>14.3118427069044</v>
      </c>
      <c r="P1236">
        <v>75.205287402363297</v>
      </c>
      <c r="Q1236">
        <v>2.3873627605268E-2</v>
      </c>
    </row>
    <row r="1237" spans="1:17" hidden="1" x14ac:dyDescent="0.3">
      <c r="A1237" t="s">
        <v>2634</v>
      </c>
      <c r="B1237" t="s">
        <v>2635</v>
      </c>
      <c r="C1237" t="str">
        <f>IFERROR(VLOOKUP(Table1[[#This Row],[Ticker]],[1]!Table2[[Symbol]:[Industry]],2,FALSE),"-")</f>
        <v>-</v>
      </c>
      <c r="D1237" t="s">
        <v>413</v>
      </c>
      <c r="E1237">
        <v>1636.95075163</v>
      </c>
      <c r="F1237">
        <v>675.05</v>
      </c>
      <c r="G1237">
        <v>-35.698459251806199</v>
      </c>
      <c r="H1237">
        <v>-5.3998523893190704</v>
      </c>
      <c r="I1237">
        <v>-27.5396528512053</v>
      </c>
      <c r="J1237">
        <v>-3.34541594611385</v>
      </c>
      <c r="K1237">
        <v>688.04476106605</v>
      </c>
      <c r="L1237">
        <v>703.06509839200305</v>
      </c>
      <c r="M1237">
        <v>40.313007364046697</v>
      </c>
      <c r="N1237">
        <v>0.59362516588509595</v>
      </c>
      <c r="O1237">
        <v>36.2862010221465</v>
      </c>
      <c r="P1237">
        <v>7.8354632587859401</v>
      </c>
      <c r="Q1237">
        <v>-1.4373022675242E-2</v>
      </c>
    </row>
    <row r="1238" spans="1:17" hidden="1" x14ac:dyDescent="0.3">
      <c r="A1238" t="s">
        <v>2636</v>
      </c>
      <c r="B1238" t="s">
        <v>2637</v>
      </c>
      <c r="C1238" t="str">
        <f>IFERROR(VLOOKUP(Table1[[#This Row],[Ticker]],[1]!Table2[[Symbol]:[Industry]],2,FALSE),"-")</f>
        <v>-</v>
      </c>
      <c r="D1238" t="s">
        <v>1525</v>
      </c>
      <c r="E1238">
        <v>1636.3063090650001</v>
      </c>
      <c r="F1238">
        <v>120.93</v>
      </c>
      <c r="G1238">
        <v>13.384428269255601</v>
      </c>
      <c r="H1238">
        <v>16.199149751744098</v>
      </c>
      <c r="I1238">
        <v>-18.874178469953101</v>
      </c>
      <c r="J1238">
        <v>-1.99639703411603</v>
      </c>
      <c r="K1238">
        <v>113.00190845193001</v>
      </c>
      <c r="L1238">
        <v>109.281018417376</v>
      </c>
      <c r="M1238">
        <v>51.799812469166703</v>
      </c>
      <c r="N1238">
        <v>1.9993159301158401</v>
      </c>
      <c r="O1238">
        <v>28.0079384768047</v>
      </c>
      <c r="P1238">
        <v>56.442432082794298</v>
      </c>
      <c r="Q1238">
        <v>4.1080657563746001E-2</v>
      </c>
    </row>
    <row r="1239" spans="1:17" hidden="1" x14ac:dyDescent="0.3">
      <c r="A1239" t="s">
        <v>2638</v>
      </c>
      <c r="B1239" t="s">
        <v>2639</v>
      </c>
      <c r="C1239" t="str">
        <f>IFERROR(VLOOKUP(Table1[[#This Row],[Ticker]],[1]!Table2[[Symbol]:[Industry]],2,FALSE),"-")</f>
        <v>-</v>
      </c>
      <c r="D1239" t="s">
        <v>21</v>
      </c>
      <c r="E1239">
        <v>1633.39616394</v>
      </c>
      <c r="F1239">
        <v>1071.9000000000001</v>
      </c>
      <c r="G1239">
        <v>51.6542364619945</v>
      </c>
      <c r="H1239">
        <v>-12.333067124688201</v>
      </c>
      <c r="I1239">
        <v>23.7741223855841</v>
      </c>
      <c r="J1239">
        <v>-4.6166218594972701</v>
      </c>
      <c r="K1239">
        <v>1075.04976307529</v>
      </c>
      <c r="L1239">
        <v>868.59034502253098</v>
      </c>
      <c r="M1239">
        <v>35.7526548890933</v>
      </c>
      <c r="N1239">
        <v>0.584170512136725</v>
      </c>
      <c r="O1239">
        <v>16.7926112510495</v>
      </c>
      <c r="P1239">
        <v>88.019645676197101</v>
      </c>
      <c r="Q1239">
        <v>8.1835393250283994E-2</v>
      </c>
    </row>
    <row r="1240" spans="1:17" hidden="1" x14ac:dyDescent="0.3">
      <c r="A1240" t="s">
        <v>2640</v>
      </c>
      <c r="B1240" t="s">
        <v>2641</v>
      </c>
      <c r="C1240" t="str">
        <f>IFERROR(VLOOKUP(Table1[[#This Row],[Ticker]],[1]!Table2[[Symbol]:[Industry]],2,FALSE),"-")</f>
        <v>-</v>
      </c>
      <c r="D1240" t="s">
        <v>377</v>
      </c>
      <c r="E1240">
        <v>1626.77325172</v>
      </c>
      <c r="F1240">
        <v>1294.0999999999999</v>
      </c>
      <c r="G1240">
        <v>14.3340399501686</v>
      </c>
      <c r="H1240">
        <v>4.8968073418094802</v>
      </c>
      <c r="I1240">
        <v>29.0549533409677</v>
      </c>
      <c r="J1240">
        <v>4.3140374635198304</v>
      </c>
      <c r="K1240">
        <v>1149.73166460213</v>
      </c>
      <c r="L1240">
        <v>1002.90658382967</v>
      </c>
      <c r="M1240">
        <v>71.609866637661497</v>
      </c>
      <c r="N1240">
        <v>1.16187468530432</v>
      </c>
      <c r="O1240">
        <v>3.1604976431496898</v>
      </c>
      <c r="P1240">
        <v>84.924264075450097</v>
      </c>
      <c r="Q1240">
        <v>-1.0750496623975E-2</v>
      </c>
    </row>
    <row r="1241" spans="1:17" hidden="1" x14ac:dyDescent="0.3">
      <c r="A1241" t="s">
        <v>2642</v>
      </c>
      <c r="B1241" t="s">
        <v>2643</v>
      </c>
      <c r="C1241" t="str">
        <f>IFERROR(VLOOKUP(Table1[[#This Row],[Ticker]],[1]!Table2[[Symbol]:[Industry]],2,FALSE),"-")</f>
        <v>-</v>
      </c>
      <c r="D1241" t="s">
        <v>1170</v>
      </c>
      <c r="E1241">
        <v>1624.4305312500001</v>
      </c>
      <c r="F1241">
        <v>236.75</v>
      </c>
      <c r="G1241">
        <v>386.92587458555897</v>
      </c>
      <c r="H1241">
        <v>31.557082444977901</v>
      </c>
      <c r="I1241">
        <v>75.103569184326005</v>
      </c>
      <c r="J1241">
        <v>14.789483174824801</v>
      </c>
      <c r="K1241">
        <v>195.05942098117899</v>
      </c>
      <c r="L1241">
        <v>148.760675272464</v>
      </c>
      <c r="M1241">
        <v>75.638611755940801</v>
      </c>
      <c r="N1241">
        <v>1.68118031340617</v>
      </c>
      <c r="O1241">
        <v>4.7096092925026296</v>
      </c>
      <c r="P1241">
        <v>492.17108554277098</v>
      </c>
      <c r="Q1241">
        <v>0.17171079726247099</v>
      </c>
    </row>
    <row r="1242" spans="1:17" hidden="1" x14ac:dyDescent="0.3">
      <c r="A1242" t="s">
        <v>2644</v>
      </c>
      <c r="B1242" t="s">
        <v>2645</v>
      </c>
      <c r="C1242" t="str">
        <f>IFERROR(VLOOKUP(Table1[[#This Row],[Ticker]],[1]!Table2[[Symbol]:[Industry]],2,FALSE),"-")</f>
        <v>-</v>
      </c>
      <c r="D1242" t="s">
        <v>231</v>
      </c>
      <c r="E1242">
        <v>1617.9704354999999</v>
      </c>
      <c r="F1242">
        <v>915</v>
      </c>
      <c r="G1242">
        <v>143.10051408417399</v>
      </c>
      <c r="H1242">
        <v>0.100258512976394</v>
      </c>
      <c r="I1242">
        <v>79.223483423688407</v>
      </c>
      <c r="J1242">
        <v>2.5330668501226801</v>
      </c>
      <c r="K1242">
        <v>861.55658045017697</v>
      </c>
      <c r="L1242">
        <v>676.83706568596494</v>
      </c>
      <c r="M1242">
        <v>53.141641637405101</v>
      </c>
      <c r="N1242">
        <v>1.0223953533288199</v>
      </c>
      <c r="O1242">
        <v>7.6448087431693903</v>
      </c>
      <c r="P1242">
        <v>190.24583663758901</v>
      </c>
      <c r="Q1242">
        <v>0.15317361643118099</v>
      </c>
    </row>
    <row r="1243" spans="1:17" hidden="1" x14ac:dyDescent="0.3">
      <c r="A1243" t="s">
        <v>2646</v>
      </c>
      <c r="B1243" t="s">
        <v>2647</v>
      </c>
      <c r="C1243" t="str">
        <f>IFERROR(VLOOKUP(Table1[[#This Row],[Ticker]],[1]!Table2[[Symbol]:[Industry]],2,FALSE),"-")</f>
        <v>-</v>
      </c>
      <c r="D1243" t="s">
        <v>62</v>
      </c>
      <c r="E1243">
        <v>1617.4684634400001</v>
      </c>
      <c r="F1243">
        <v>2618.1</v>
      </c>
      <c r="G1243">
        <v>2.2718971856672598</v>
      </c>
      <c r="H1243">
        <v>9.3190754335753994</v>
      </c>
      <c r="I1243">
        <v>24.063603153244198</v>
      </c>
      <c r="J1243">
        <v>1.9318774138733501</v>
      </c>
      <c r="K1243">
        <v>2463.08741671089</v>
      </c>
      <c r="L1243">
        <v>2209.9944687897</v>
      </c>
      <c r="M1243">
        <v>54.222873019680002</v>
      </c>
      <c r="N1243">
        <v>0.78225442337800399</v>
      </c>
      <c r="O1243">
        <v>7.8606623123639299</v>
      </c>
      <c r="P1243">
        <v>51.501649210115097</v>
      </c>
      <c r="Q1243">
        <v>1.4417511337287E-2</v>
      </c>
    </row>
    <row r="1244" spans="1:17" hidden="1" x14ac:dyDescent="0.3">
      <c r="A1244" t="s">
        <v>2648</v>
      </c>
      <c r="B1244" t="s">
        <v>2649</v>
      </c>
      <c r="C1244" t="str">
        <f>IFERROR(VLOOKUP(Table1[[#This Row],[Ticker]],[1]!Table2[[Symbol]:[Industry]],2,FALSE),"-")</f>
        <v>-</v>
      </c>
      <c r="D1244" t="s">
        <v>170</v>
      </c>
      <c r="E1244">
        <v>1614.8684535750001</v>
      </c>
      <c r="F1244">
        <v>1316.95</v>
      </c>
      <c r="G1244">
        <v>20.22979110575</v>
      </c>
      <c r="H1244">
        <v>-10.646948654756599</v>
      </c>
      <c r="I1244">
        <v>2.16687452400194</v>
      </c>
      <c r="J1244">
        <v>-0.50756976376799701</v>
      </c>
      <c r="K1244">
        <v>1285.49409112491</v>
      </c>
      <c r="L1244">
        <v>1159.3079600246499</v>
      </c>
      <c r="M1244">
        <v>37.310213572521597</v>
      </c>
      <c r="N1244">
        <v>0.460999618967533</v>
      </c>
      <c r="O1244">
        <v>19.594517635445499</v>
      </c>
      <c r="P1244">
        <v>49.610905992615699</v>
      </c>
      <c r="Q1244">
        <v>-2.4102912082583999E-2</v>
      </c>
    </row>
    <row r="1245" spans="1:17" hidden="1" x14ac:dyDescent="0.3">
      <c r="A1245" t="s">
        <v>2650</v>
      </c>
      <c r="B1245" t="s">
        <v>2651</v>
      </c>
      <c r="C1245" t="str">
        <f>IFERROR(VLOOKUP(Table1[[#This Row],[Ticker]],[1]!Table2[[Symbol]:[Industry]],2,FALSE),"-")</f>
        <v>-</v>
      </c>
      <c r="D1245" t="s">
        <v>231</v>
      </c>
      <c r="E1245">
        <v>1614.36734976</v>
      </c>
      <c r="F1245">
        <v>422.4</v>
      </c>
      <c r="G1245">
        <v>-31.425421524874601</v>
      </c>
      <c r="H1245">
        <v>-8.6734465793314293</v>
      </c>
      <c r="I1245">
        <v>-46.019571376499499</v>
      </c>
      <c r="J1245">
        <v>-4.3941274014989196</v>
      </c>
      <c r="K1245">
        <v>441.27346256539403</v>
      </c>
      <c r="L1245">
        <v>484.06622687151901</v>
      </c>
      <c r="M1245">
        <v>33.869350770636203</v>
      </c>
      <c r="N1245">
        <v>0.66055446915051597</v>
      </c>
      <c r="O1245">
        <v>50.426136363636303</v>
      </c>
      <c r="P1245">
        <v>11.157894736842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201</v>
      </c>
      <c r="E1246">
        <v>1604.604434565</v>
      </c>
      <c r="F1246">
        <v>1011.45</v>
      </c>
      <c r="G1246">
        <v>121.98437278951999</v>
      </c>
      <c r="H1246">
        <v>-6.6965858672631802</v>
      </c>
      <c r="I1246">
        <v>105.13634681183601</v>
      </c>
      <c r="J1246">
        <v>-0.28419145631793302</v>
      </c>
      <c r="K1246">
        <v>950.87937856815302</v>
      </c>
      <c r="L1246">
        <v>721.70896162838403</v>
      </c>
      <c r="M1246">
        <v>60.351201807991302</v>
      </c>
      <c r="N1246">
        <v>0.57940920995789602</v>
      </c>
      <c r="O1246">
        <v>8.2159276286519294</v>
      </c>
      <c r="P1246">
        <v>171.166219839142</v>
      </c>
      <c r="Q1246">
        <v>0.193624945050407</v>
      </c>
    </row>
    <row r="1247" spans="1:17" hidden="1" x14ac:dyDescent="0.3">
      <c r="A1247" t="s">
        <v>2654</v>
      </c>
      <c r="B1247" t="s">
        <v>2655</v>
      </c>
      <c r="C1247" t="str">
        <f>IFERROR(VLOOKUP(Table1[[#This Row],[Ticker]],[1]!Table2[[Symbol]:[Industry]],2,FALSE),"-")</f>
        <v>-</v>
      </c>
      <c r="D1247" t="s">
        <v>377</v>
      </c>
      <c r="E1247">
        <v>1599.1249189499999</v>
      </c>
      <c r="F1247">
        <v>134.93</v>
      </c>
      <c r="G1247">
        <v>3.12222098151905</v>
      </c>
      <c r="H1247">
        <v>3.88855250222784</v>
      </c>
      <c r="I1247">
        <v>-21.308753831520601</v>
      </c>
      <c r="J1247">
        <v>10.4304680800083</v>
      </c>
      <c r="K1247">
        <v>124.078302397497</v>
      </c>
      <c r="L1247">
        <v>117.23505993478101</v>
      </c>
      <c r="M1247">
        <v>63.549100119953501</v>
      </c>
      <c r="N1247">
        <v>1.33101264732235</v>
      </c>
      <c r="O1247">
        <v>15.6896168383606</v>
      </c>
      <c r="P1247">
        <v>42.934322033898297</v>
      </c>
      <c r="Q1247">
        <v>4.6464316813112E-2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127</v>
      </c>
      <c r="E1248">
        <v>1595.1877420200001</v>
      </c>
      <c r="F1248">
        <v>70.87</v>
      </c>
      <c r="G1248">
        <v>97.671152122377094</v>
      </c>
      <c r="H1248">
        <v>17.471844917691499</v>
      </c>
      <c r="I1248">
        <v>-18.335025725400499</v>
      </c>
      <c r="J1248">
        <v>11.8053955595907</v>
      </c>
      <c r="K1248">
        <v>62.556361590410503</v>
      </c>
      <c r="L1248">
        <v>57.682400446709998</v>
      </c>
      <c r="M1248">
        <v>73.977667261550707</v>
      </c>
      <c r="N1248">
        <v>1.9600574160979101</v>
      </c>
      <c r="O1248">
        <v>21.348948779455299</v>
      </c>
      <c r="P1248">
        <v>144.37931034482699</v>
      </c>
      <c r="Q1248">
        <v>5.4665936275674003E-2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377</v>
      </c>
      <c r="E1249">
        <v>1586.7340338849999</v>
      </c>
      <c r="F1249">
        <v>396.55</v>
      </c>
      <c r="G1249">
        <v>-21.0527355639537</v>
      </c>
      <c r="H1249">
        <v>7.5070758892362797</v>
      </c>
      <c r="I1249">
        <v>-11.3942665980097</v>
      </c>
      <c r="J1249">
        <v>3.1194903506667</v>
      </c>
      <c r="K1249">
        <v>362.17154427274801</v>
      </c>
      <c r="L1249">
        <v>355.58776965350103</v>
      </c>
      <c r="M1249">
        <v>61.554492600116198</v>
      </c>
      <c r="N1249">
        <v>1.27810554825539</v>
      </c>
      <c r="O1249">
        <v>7.4265540284957599</v>
      </c>
      <c r="P1249">
        <v>41.422967189728901</v>
      </c>
      <c r="Q1249">
        <v>-0.115220896125625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292</v>
      </c>
      <c r="E1250">
        <v>1579.063013812</v>
      </c>
      <c r="F1250">
        <v>192.44</v>
      </c>
      <c r="G1250">
        <v>-30.858629487460298</v>
      </c>
      <c r="H1250">
        <v>22.718871726691798</v>
      </c>
      <c r="I1250">
        <v>-19.3867447907399</v>
      </c>
      <c r="J1250">
        <v>13.5690751449735</v>
      </c>
      <c r="K1250">
        <v>165.705252901184</v>
      </c>
      <c r="M1250">
        <v>85.162854547492302</v>
      </c>
      <c r="N1250">
        <v>1.7363135104801699</v>
      </c>
      <c r="O1250">
        <v>14.269382664726599</v>
      </c>
      <c r="P1250">
        <v>49.526029526029497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521</v>
      </c>
      <c r="E1251">
        <v>1577.829</v>
      </c>
      <c r="F1251">
        <v>150.69999999999999</v>
      </c>
      <c r="G1251">
        <v>77.457507934003502</v>
      </c>
      <c r="H1251">
        <v>-9.9786560715162693</v>
      </c>
      <c r="I1251">
        <v>24.201317076021098</v>
      </c>
      <c r="J1251">
        <v>-1.8820030427049299</v>
      </c>
      <c r="K1251">
        <v>156.76323490126899</v>
      </c>
      <c r="L1251">
        <v>133.53513940118</v>
      </c>
      <c r="M1251">
        <v>39.769341657223798</v>
      </c>
      <c r="N1251">
        <v>0.59774909129811404</v>
      </c>
      <c r="O1251">
        <v>21.433311214333099</v>
      </c>
      <c r="P1251">
        <v>112.25352112676001</v>
      </c>
      <c r="Q1251">
        <v>3.2198330771294997E-2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144</v>
      </c>
      <c r="E1252">
        <v>1576.1519411049901</v>
      </c>
      <c r="F1252">
        <v>708.05</v>
      </c>
      <c r="G1252">
        <v>-19.8594956911613</v>
      </c>
      <c r="H1252">
        <v>1.67536018035169</v>
      </c>
      <c r="I1252">
        <v>13.231572948352801</v>
      </c>
      <c r="J1252">
        <v>12.3486486162176</v>
      </c>
      <c r="K1252">
        <v>604.28055948339795</v>
      </c>
      <c r="L1252">
        <v>579.90068922573505</v>
      </c>
      <c r="M1252">
        <v>87.352704045365101</v>
      </c>
      <c r="N1252">
        <v>1.2190290956705001</v>
      </c>
      <c r="O1252">
        <v>2.0549396229079901</v>
      </c>
      <c r="P1252">
        <v>41.822734101151703</v>
      </c>
      <c r="Q1252">
        <v>-0.13090356312537499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289</v>
      </c>
      <c r="E1253">
        <v>1572.75266556</v>
      </c>
      <c r="F1253">
        <v>116.04</v>
      </c>
      <c r="G1253">
        <v>-21.2521249805073</v>
      </c>
      <c r="H1253">
        <v>-2.48339147153226</v>
      </c>
      <c r="I1253">
        <v>-10.8247047302316</v>
      </c>
      <c r="J1253">
        <v>-1.29003481930415</v>
      </c>
      <c r="K1253">
        <v>115.032278076225</v>
      </c>
      <c r="L1253">
        <v>111.73030700911799</v>
      </c>
      <c r="M1253">
        <v>42.889564804007797</v>
      </c>
      <c r="N1253">
        <v>0.65329526378798497</v>
      </c>
      <c r="O1253">
        <v>11.159944846604599</v>
      </c>
      <c r="P1253">
        <v>26.130434782608699</v>
      </c>
      <c r="Q1253">
        <v>-3.1333452207244997E-2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2629</v>
      </c>
      <c r="E1254">
        <v>1570.2449200000001</v>
      </c>
      <c r="F1254">
        <v>1915.4</v>
      </c>
      <c r="G1254">
        <v>637.43011573907597</v>
      </c>
      <c r="H1254">
        <v>23.335134176722701</v>
      </c>
      <c r="I1254">
        <v>76.288006540895395</v>
      </c>
      <c r="J1254">
        <v>10.647371940876599</v>
      </c>
      <c r="K1254">
        <v>1614.9748208675201</v>
      </c>
      <c r="L1254">
        <v>993.24154032773197</v>
      </c>
      <c r="M1254">
        <v>49.149458212106801</v>
      </c>
      <c r="N1254">
        <v>0.39171422204567202</v>
      </c>
      <c r="O1254">
        <v>10.295499634541001</v>
      </c>
      <c r="P1254">
        <v>746.02473498233201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289</v>
      </c>
      <c r="E1255">
        <v>1568.65437288</v>
      </c>
      <c r="F1255">
        <v>285.60000000000002</v>
      </c>
      <c r="G1255">
        <v>-1.4084951925737701</v>
      </c>
      <c r="H1255">
        <v>35.0133923879308</v>
      </c>
      <c r="I1255">
        <v>13.8427746759368</v>
      </c>
      <c r="J1255">
        <v>1.0711168559467099</v>
      </c>
      <c r="K1255">
        <v>233.447805001088</v>
      </c>
      <c r="M1255">
        <v>73.103545984809799</v>
      </c>
      <c r="N1255">
        <v>1.1455000690905</v>
      </c>
      <c r="O1255">
        <v>1.3130252100840201</v>
      </c>
      <c r="P1255">
        <v>71.274362818590703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354</v>
      </c>
      <c r="E1256">
        <v>1564.9077012749999</v>
      </c>
      <c r="F1256">
        <v>875.25</v>
      </c>
      <c r="G1256">
        <v>-52.666609036504603</v>
      </c>
      <c r="H1256">
        <v>-3.4283010874570499</v>
      </c>
      <c r="I1256">
        <v>-25.996363572982499</v>
      </c>
      <c r="J1256">
        <v>2.4195480445117301</v>
      </c>
      <c r="K1256">
        <v>834.98760668172201</v>
      </c>
      <c r="L1256">
        <v>920.30650346004097</v>
      </c>
      <c r="M1256">
        <v>61.769476705448596</v>
      </c>
      <c r="N1256">
        <v>0.97151460458580197</v>
      </c>
      <c r="O1256">
        <v>49.488717509282999</v>
      </c>
      <c r="P1256">
        <v>29.6858793895391</v>
      </c>
      <c r="Q1256">
        <v>-1.3150801293276001E-2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163</v>
      </c>
      <c r="E1257">
        <v>1551.4991126309999</v>
      </c>
      <c r="F1257">
        <v>233.61</v>
      </c>
      <c r="G1257">
        <v>80.633796820727298</v>
      </c>
      <c r="H1257">
        <v>21.6790266443527</v>
      </c>
      <c r="I1257">
        <v>44.680921833794102</v>
      </c>
      <c r="J1257">
        <v>-2.0974591951337298</v>
      </c>
      <c r="K1257">
        <v>206.105370791647</v>
      </c>
      <c r="L1257">
        <v>156.044039072949</v>
      </c>
      <c r="M1257">
        <v>53.406182694039799</v>
      </c>
      <c r="N1257">
        <v>0.94440601182653205</v>
      </c>
      <c r="O1257">
        <v>9.0663927057916993</v>
      </c>
      <c r="P1257">
        <v>142.45978204462801</v>
      </c>
      <c r="Q1257">
        <v>0.18944564054449001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626</v>
      </c>
      <c r="E1258">
        <v>1550.28406</v>
      </c>
      <c r="F1258">
        <v>1309.5</v>
      </c>
      <c r="G1258">
        <v>40.380952910907503</v>
      </c>
      <c r="H1258">
        <v>54.954817666722498</v>
      </c>
      <c r="I1258">
        <v>45.472728364210099</v>
      </c>
      <c r="J1258">
        <v>8.1043756194048893</v>
      </c>
      <c r="K1258">
        <v>983.45666529299604</v>
      </c>
      <c r="L1258">
        <v>858.00638441487899</v>
      </c>
      <c r="M1258">
        <v>75.732471403351397</v>
      </c>
      <c r="N1258">
        <v>3.90762479817624</v>
      </c>
      <c r="O1258">
        <v>10.729285987017899</v>
      </c>
      <c r="P1258">
        <v>85.863317010857998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289</v>
      </c>
      <c r="E1259">
        <v>1547.308</v>
      </c>
      <c r="F1259">
        <v>529.9</v>
      </c>
      <c r="G1259">
        <v>12.6859884256233</v>
      </c>
      <c r="H1259">
        <v>10.7930433308173</v>
      </c>
      <c r="I1259">
        <v>17.4194728864782</v>
      </c>
      <c r="J1259">
        <v>18.224878838466601</v>
      </c>
      <c r="K1259">
        <v>452.70880431451002</v>
      </c>
      <c r="L1259">
        <v>410.548816317979</v>
      </c>
      <c r="M1259">
        <v>83.358863180248804</v>
      </c>
      <c r="N1259">
        <v>1.05455722327748</v>
      </c>
      <c r="O1259">
        <v>2.6608794112096699</v>
      </c>
      <c r="P1259">
        <v>61.456429006703203</v>
      </c>
      <c r="Q1259">
        <v>3.9264252874240003E-3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124</v>
      </c>
      <c r="E1260">
        <v>1538.5502859349999</v>
      </c>
      <c r="F1260">
        <v>1198.1500000000001</v>
      </c>
      <c r="G1260">
        <v>255.93023325531601</v>
      </c>
      <c r="H1260">
        <v>83.631152891037303</v>
      </c>
      <c r="I1260">
        <v>236.660118065456</v>
      </c>
      <c r="J1260">
        <v>19.0577708052082</v>
      </c>
      <c r="K1260">
        <v>686.08201826329798</v>
      </c>
      <c r="L1260">
        <v>445.54434026653098</v>
      </c>
      <c r="M1260">
        <v>97.2565135598213</v>
      </c>
      <c r="N1260">
        <v>1.2405035883837101</v>
      </c>
      <c r="O1260">
        <v>0</v>
      </c>
      <c r="P1260">
        <v>462.51173708920101</v>
      </c>
      <c r="Q1260">
        <v>0.220809797106889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2684</v>
      </c>
      <c r="E1261">
        <v>1536.0196375</v>
      </c>
      <c r="F1261">
        <v>788.75</v>
      </c>
      <c r="G1261">
        <v>133.61346039961799</v>
      </c>
      <c r="H1261">
        <v>-7.4422700707037599</v>
      </c>
      <c r="I1261">
        <v>42.810822766801003</v>
      </c>
      <c r="J1261">
        <v>-2.9635671157872698</v>
      </c>
      <c r="K1261">
        <v>725.09866186538295</v>
      </c>
      <c r="L1261">
        <v>532.33891640795696</v>
      </c>
      <c r="M1261">
        <v>41.218317157729203</v>
      </c>
      <c r="N1261">
        <v>0.436735207017936</v>
      </c>
      <c r="O1261">
        <v>20.316957210776501</v>
      </c>
      <c r="P1261">
        <v>173.776466504685</v>
      </c>
    </row>
    <row r="1262" spans="1:17" hidden="1" x14ac:dyDescent="0.3">
      <c r="A1262" t="s">
        <v>2685</v>
      </c>
      <c r="B1262" t="s">
        <v>2686</v>
      </c>
      <c r="C1262" t="str">
        <f>IFERROR(VLOOKUP(Table1[[#This Row],[Ticker]],[1]!Table2[[Symbol]:[Industry]],2,FALSE),"-")</f>
        <v>-</v>
      </c>
      <c r="D1262" t="s">
        <v>786</v>
      </c>
      <c r="E1262">
        <v>1534.5081264</v>
      </c>
      <c r="F1262">
        <v>304</v>
      </c>
      <c r="G1262">
        <v>-10.9776113753007</v>
      </c>
      <c r="H1262">
        <v>11.6686755174913</v>
      </c>
      <c r="I1262">
        <v>0.49427332141965102</v>
      </c>
      <c r="J1262">
        <v>5.6324011901795696</v>
      </c>
      <c r="K1262">
        <v>280.10388391915097</v>
      </c>
      <c r="M1262">
        <v>65.658147168922397</v>
      </c>
      <c r="N1262">
        <v>2.11461685512583</v>
      </c>
      <c r="O1262">
        <v>5.4934210526315699</v>
      </c>
      <c r="P1262">
        <v>33.538326378212098</v>
      </c>
    </row>
    <row r="1263" spans="1:17" hidden="1" x14ac:dyDescent="0.3">
      <c r="A1263" t="s">
        <v>2687</v>
      </c>
      <c r="B1263" t="s">
        <v>2688</v>
      </c>
      <c r="C1263" t="str">
        <f>IFERROR(VLOOKUP(Table1[[#This Row],[Ticker]],[1]!Table2[[Symbol]:[Industry]],2,FALSE),"-")</f>
        <v>-</v>
      </c>
      <c r="D1263" t="s">
        <v>95</v>
      </c>
      <c r="E1263">
        <v>1532.421</v>
      </c>
      <c r="F1263">
        <v>151.80000000000001</v>
      </c>
      <c r="G1263">
        <v>-27.429982059640199</v>
      </c>
      <c r="H1263">
        <v>12.0246230378246</v>
      </c>
      <c r="I1263">
        <v>-20.3664916691631</v>
      </c>
      <c r="J1263">
        <v>2.6438822121738501</v>
      </c>
      <c r="K1263">
        <v>152.680345868529</v>
      </c>
      <c r="L1263">
        <v>149.87273201126399</v>
      </c>
      <c r="M1263">
        <v>35.488114591787202</v>
      </c>
      <c r="N1263">
        <v>2.1550303875419701</v>
      </c>
      <c r="O1263">
        <v>33.728590250329297</v>
      </c>
      <c r="P1263">
        <v>33.8034376377258</v>
      </c>
      <c r="Q1263">
        <v>0.10071910670503401</v>
      </c>
    </row>
    <row r="1264" spans="1:17" hidden="1" x14ac:dyDescent="0.3">
      <c r="A1264" t="s">
        <v>2689</v>
      </c>
      <c r="B1264" t="s">
        <v>2690</v>
      </c>
      <c r="C1264" t="str">
        <f>IFERROR(VLOOKUP(Table1[[#This Row],[Ticker]],[1]!Table2[[Symbol]:[Industry]],2,FALSE),"-")</f>
        <v>-</v>
      </c>
      <c r="D1264" t="s">
        <v>21</v>
      </c>
      <c r="E1264">
        <v>1531.879142778</v>
      </c>
      <c r="F1264">
        <v>157.26</v>
      </c>
      <c r="G1264">
        <v>63.990743975884897</v>
      </c>
      <c r="H1264">
        <v>48.185772949216201</v>
      </c>
      <c r="I1264">
        <v>42.779101881585198</v>
      </c>
      <c r="J1264">
        <v>-2.1660565268391201</v>
      </c>
      <c r="K1264">
        <v>130.012631573997</v>
      </c>
      <c r="L1264">
        <v>105.42056429835699</v>
      </c>
      <c r="M1264">
        <v>55.029978341367901</v>
      </c>
      <c r="N1264">
        <v>1.07152814356688</v>
      </c>
      <c r="O1264">
        <v>17.194455042604599</v>
      </c>
      <c r="P1264">
        <v>116.910344827586</v>
      </c>
      <c r="Q1264">
        <v>9.0483489508201995E-2</v>
      </c>
    </row>
    <row r="1265" spans="1:17" hidden="1" x14ac:dyDescent="0.3">
      <c r="A1265" t="s">
        <v>2691</v>
      </c>
      <c r="B1265" t="s">
        <v>2692</v>
      </c>
      <c r="C1265" t="str">
        <f>IFERROR(VLOOKUP(Table1[[#This Row],[Ticker]],[1]!Table2[[Symbol]:[Industry]],2,FALSE),"-")</f>
        <v>-</v>
      </c>
      <c r="D1265" t="s">
        <v>257</v>
      </c>
      <c r="E1265">
        <v>1530.0362304</v>
      </c>
      <c r="F1265">
        <v>1529.4</v>
      </c>
      <c r="G1265">
        <v>419.08137706348703</v>
      </c>
      <c r="H1265">
        <v>10.228375755472801</v>
      </c>
      <c r="I1265">
        <v>46.896171163952999</v>
      </c>
      <c r="J1265">
        <v>-1.3147692387474399</v>
      </c>
      <c r="K1265">
        <v>1454.0835263497299</v>
      </c>
      <c r="L1265">
        <v>1073.45856120912</v>
      </c>
      <c r="M1265">
        <v>44.082982979990199</v>
      </c>
      <c r="N1265">
        <v>1.02924434274195</v>
      </c>
      <c r="O1265">
        <v>13.5706813129331</v>
      </c>
      <c r="P1265">
        <v>637.41562198649899</v>
      </c>
      <c r="Q1265">
        <v>0.167393332842942</v>
      </c>
    </row>
    <row r="1266" spans="1:17" hidden="1" x14ac:dyDescent="0.3">
      <c r="A1266" t="s">
        <v>2693</v>
      </c>
      <c r="B1266" t="s">
        <v>2694</v>
      </c>
      <c r="C1266" t="str">
        <f>IFERROR(VLOOKUP(Table1[[#This Row],[Ticker]],[1]!Table2[[Symbol]:[Industry]],2,FALSE),"-")</f>
        <v>-</v>
      </c>
      <c r="D1266" t="s">
        <v>75</v>
      </c>
      <c r="E1266">
        <v>1526.625</v>
      </c>
      <c r="F1266">
        <v>51.75</v>
      </c>
      <c r="G1266">
        <v>-13.572271638335801</v>
      </c>
      <c r="H1266">
        <v>-0.12848764716524599</v>
      </c>
      <c r="I1266">
        <v>-8.4252127472800797</v>
      </c>
      <c r="J1266">
        <v>7.3956152031879698</v>
      </c>
      <c r="K1266">
        <v>48.994358469199199</v>
      </c>
      <c r="L1266">
        <v>47.809413964379701</v>
      </c>
      <c r="M1266">
        <v>63.419189707700497</v>
      </c>
      <c r="N1266">
        <v>0.80018703344436404</v>
      </c>
      <c r="O1266">
        <v>16.878148895671501</v>
      </c>
      <c r="P1266">
        <v>33.893919793014199</v>
      </c>
      <c r="Q1266">
        <v>2.6060095852608E-2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424</v>
      </c>
      <c r="E1267">
        <v>1524.1776111049901</v>
      </c>
      <c r="F1267">
        <v>488.35</v>
      </c>
      <c r="G1267">
        <v>-20.4181919203169</v>
      </c>
      <c r="H1267">
        <v>-8.3699974293727006</v>
      </c>
      <c r="I1267">
        <v>-34.996636347655702</v>
      </c>
      <c r="J1267">
        <v>0.96077840038066598</v>
      </c>
      <c r="K1267">
        <v>504.337125234334</v>
      </c>
      <c r="L1267">
        <v>505.67092507755399</v>
      </c>
      <c r="M1267">
        <v>51.444075293821001</v>
      </c>
      <c r="N1267">
        <v>1.22964433080247</v>
      </c>
      <c r="O1267">
        <v>55.308692536090902</v>
      </c>
      <c r="P1267">
        <v>20.8787128712871</v>
      </c>
      <c r="Q1267">
        <v>-3.0637045476006999E-2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548</v>
      </c>
      <c r="E1268">
        <v>1519.72407606</v>
      </c>
      <c r="F1268">
        <v>433.9</v>
      </c>
      <c r="G1268">
        <v>29.308035880031099</v>
      </c>
      <c r="H1268">
        <v>9.4971825763310598</v>
      </c>
      <c r="I1268">
        <v>-30.3924326297821</v>
      </c>
      <c r="J1268">
        <v>11.8462553169859</v>
      </c>
      <c r="K1268">
        <v>367.96787815236303</v>
      </c>
      <c r="L1268">
        <v>342.51341650263203</v>
      </c>
      <c r="M1268">
        <v>76.086808128605696</v>
      </c>
      <c r="N1268">
        <v>1.8721391871361699</v>
      </c>
      <c r="O1268">
        <v>28.762387646923202</v>
      </c>
      <c r="P1268">
        <v>75.419446128966996</v>
      </c>
      <c r="Q1268">
        <v>2.6744833536077001E-2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465</v>
      </c>
      <c r="E1269">
        <v>1515.0029999999999</v>
      </c>
      <c r="F1269">
        <v>227.82</v>
      </c>
      <c r="G1269">
        <v>-8.3334706618530596</v>
      </c>
      <c r="H1269">
        <v>8.3386505695430397</v>
      </c>
      <c r="I1269">
        <v>-18.388308634742799</v>
      </c>
      <c r="J1269">
        <v>3.2478101630854499</v>
      </c>
      <c r="K1269">
        <v>216.870992443419</v>
      </c>
      <c r="L1269">
        <v>211.82280722969699</v>
      </c>
      <c r="M1269">
        <v>54.784488539901702</v>
      </c>
      <c r="N1269">
        <v>1.25851980747632</v>
      </c>
      <c r="O1269">
        <v>26.2400140461768</v>
      </c>
      <c r="P1269">
        <v>31.232718894009199</v>
      </c>
      <c r="Q1269">
        <v>1.9970666917443002E-2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75</v>
      </c>
      <c r="E1270">
        <v>1514.3098303940001</v>
      </c>
      <c r="F1270">
        <v>102.73</v>
      </c>
      <c r="G1270">
        <v>-6.1679167005244402</v>
      </c>
      <c r="H1270">
        <v>-11.3614783331771</v>
      </c>
      <c r="I1270">
        <v>-27.242014841705501</v>
      </c>
      <c r="J1270">
        <v>-4.5457381802706696</v>
      </c>
      <c r="K1270">
        <v>109.079509325041</v>
      </c>
      <c r="L1270">
        <v>103.079858917316</v>
      </c>
      <c r="M1270">
        <v>24.942456977227799</v>
      </c>
      <c r="N1270">
        <v>0.86064105341803399</v>
      </c>
      <c r="O1270">
        <v>20.607417502190199</v>
      </c>
      <c r="P1270">
        <v>23.473557692307701</v>
      </c>
      <c r="Q1270">
        <v>-2.8191888966768001E-2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144</v>
      </c>
      <c r="E1271">
        <v>1514.229519618</v>
      </c>
      <c r="F1271">
        <v>27.57</v>
      </c>
      <c r="G1271">
        <v>35.911833185220701</v>
      </c>
      <c r="H1271">
        <v>-9.56242788992901</v>
      </c>
      <c r="I1271">
        <v>-34.6571142869768</v>
      </c>
      <c r="J1271">
        <v>1.63152003375754</v>
      </c>
      <c r="K1271">
        <v>30.3505158333226</v>
      </c>
      <c r="L1271">
        <v>28.921341965150098</v>
      </c>
      <c r="M1271">
        <v>34.1643114510359</v>
      </c>
      <c r="N1271">
        <v>1.35411710038408</v>
      </c>
      <c r="O1271">
        <v>42.908959013420301</v>
      </c>
      <c r="P1271">
        <v>78.446601941747502</v>
      </c>
      <c r="Q1271">
        <v>0.20428792203993401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396</v>
      </c>
      <c r="E1272">
        <v>1512.9</v>
      </c>
      <c r="F1272">
        <v>50.43</v>
      </c>
      <c r="G1272">
        <v>-7.3820873258543198</v>
      </c>
      <c r="H1272">
        <v>42.232230567513298</v>
      </c>
      <c r="I1272">
        <v>4.0897973708660196</v>
      </c>
      <c r="J1272">
        <v>-6.2467257237562501</v>
      </c>
      <c r="K1272">
        <v>41.720648164089198</v>
      </c>
      <c r="M1272">
        <v>57.580681697752397</v>
      </c>
      <c r="N1272">
        <v>1.6476961932257801</v>
      </c>
      <c r="O1272">
        <v>12.1554630180448</v>
      </c>
      <c r="P1272">
        <v>68.099999999999994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626</v>
      </c>
      <c r="E1273">
        <v>1512.8844961499999</v>
      </c>
      <c r="F1273">
        <v>210.55</v>
      </c>
      <c r="G1273">
        <v>175.901784097334</v>
      </c>
      <c r="H1273">
        <v>-3.1537591592788599</v>
      </c>
      <c r="I1273">
        <v>23.5682835300187</v>
      </c>
      <c r="J1273">
        <v>7.0916832742783402</v>
      </c>
      <c r="K1273">
        <v>179.70380379051099</v>
      </c>
      <c r="L1273">
        <v>145.82251123675201</v>
      </c>
      <c r="M1273">
        <v>71.288649453345698</v>
      </c>
      <c r="N1273">
        <v>0.69670065736674702</v>
      </c>
      <c r="O1273">
        <v>4.9394443125148202</v>
      </c>
      <c r="P1273">
        <v>209.58682546684301</v>
      </c>
      <c r="Q1273">
        <v>0.14660306111767599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521</v>
      </c>
      <c r="E1274">
        <v>1511.2743454899901</v>
      </c>
      <c r="F1274">
        <v>921.7</v>
      </c>
      <c r="G1274">
        <v>70.159337216769799</v>
      </c>
      <c r="H1274">
        <v>12.033316790921999</v>
      </c>
      <c r="I1274">
        <v>39.910263202120099</v>
      </c>
      <c r="J1274">
        <v>3.1847881355187901</v>
      </c>
      <c r="K1274">
        <v>858.27863380594101</v>
      </c>
      <c r="L1274">
        <v>713.85489349456998</v>
      </c>
      <c r="M1274">
        <v>64.291436004564702</v>
      </c>
      <c r="N1274">
        <v>0.58213441578460501</v>
      </c>
      <c r="O1274">
        <v>8.3866767928827102</v>
      </c>
      <c r="P1274">
        <v>130.42500000000001</v>
      </c>
      <c r="Q1274">
        <v>0.184054706357275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548</v>
      </c>
      <c r="E1275">
        <v>1510.54075876</v>
      </c>
      <c r="F1275">
        <v>448.85</v>
      </c>
      <c r="G1275">
        <v>-27.318956100434001</v>
      </c>
      <c r="H1275">
        <v>15.617721053297601</v>
      </c>
      <c r="I1275">
        <v>4.8546367888259097</v>
      </c>
      <c r="J1275">
        <v>2.2816924419696298</v>
      </c>
      <c r="K1275">
        <v>412.16739205323</v>
      </c>
      <c r="L1275">
        <v>380.38189052441197</v>
      </c>
      <c r="M1275">
        <v>49.623454069761799</v>
      </c>
      <c r="N1275">
        <v>1.4650734379891199</v>
      </c>
      <c r="O1275">
        <v>10.95020608221</v>
      </c>
      <c r="P1275">
        <v>53.191126279863397</v>
      </c>
      <c r="Q1275">
        <v>-0.108532703492769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24</v>
      </c>
      <c r="E1276">
        <v>1509.1393895000001</v>
      </c>
      <c r="F1276">
        <v>335</v>
      </c>
      <c r="G1276">
        <v>-49.731539818542899</v>
      </c>
      <c r="H1276">
        <v>-5.9789255234651897</v>
      </c>
      <c r="I1276">
        <v>-38.259655121822497</v>
      </c>
      <c r="J1276">
        <v>-3.0628643289757602</v>
      </c>
      <c r="K1276">
        <v>348.69526672104303</v>
      </c>
      <c r="M1276">
        <v>25.805775674406199</v>
      </c>
      <c r="N1276">
        <v>0.46946988757080499</v>
      </c>
      <c r="O1276">
        <v>39.999999999999901</v>
      </c>
      <c r="P1276">
        <v>7.5786769428387997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92</v>
      </c>
      <c r="E1277">
        <v>1505.5516454399999</v>
      </c>
      <c r="F1277">
        <v>590.4</v>
      </c>
      <c r="G1277">
        <v>119.256965928583</v>
      </c>
      <c r="H1277">
        <v>-8.1054910819151509</v>
      </c>
      <c r="I1277">
        <v>35.668387887223801</v>
      </c>
      <c r="J1277">
        <v>-1.26620460055868</v>
      </c>
      <c r="K1277">
        <v>566.22880713484699</v>
      </c>
      <c r="L1277">
        <v>434.04676383381502</v>
      </c>
      <c r="M1277">
        <v>36.6623443143122</v>
      </c>
      <c r="N1277">
        <v>0.64371331175130297</v>
      </c>
      <c r="O1277">
        <v>20.257452574525701</v>
      </c>
      <c r="P1277">
        <v>196.23682890115401</v>
      </c>
      <c r="Q1277">
        <v>0.18800672123781401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728</v>
      </c>
      <c r="E1278">
        <v>1502.0466694199999</v>
      </c>
      <c r="F1278">
        <v>271.62</v>
      </c>
      <c r="G1278">
        <v>1.84056751919137</v>
      </c>
      <c r="H1278">
        <v>5.3728624045125697E-2</v>
      </c>
      <c r="I1278">
        <v>0.98462874548880297</v>
      </c>
      <c r="J1278">
        <v>0.25931661853964799</v>
      </c>
      <c r="K1278">
        <v>259.412053357319</v>
      </c>
      <c r="L1278">
        <v>239.65702682512</v>
      </c>
      <c r="M1278">
        <v>57.335343564974302</v>
      </c>
      <c r="N1278">
        <v>0.49869527842289202</v>
      </c>
      <c r="O1278">
        <v>4.9259995582063096</v>
      </c>
      <c r="P1278">
        <v>33.875499038888002</v>
      </c>
      <c r="Q1278">
        <v>2.5420345253382999E-2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270</v>
      </c>
      <c r="E1279">
        <v>1501.2063720000001</v>
      </c>
      <c r="F1279">
        <v>830.35</v>
      </c>
      <c r="G1279">
        <v>51.195463732076497</v>
      </c>
      <c r="H1279">
        <v>20.8273877378146</v>
      </c>
      <c r="I1279">
        <v>57.953008338874298</v>
      </c>
      <c r="J1279">
        <v>8.1585357671974705</v>
      </c>
      <c r="K1279">
        <v>681.47840151135802</v>
      </c>
      <c r="L1279">
        <v>564.00443109088599</v>
      </c>
      <c r="M1279">
        <v>81.423399480006907</v>
      </c>
      <c r="N1279">
        <v>1.12258350591919</v>
      </c>
      <c r="O1279">
        <v>4.0525079785632396</v>
      </c>
      <c r="P1279">
        <v>108.630653266331</v>
      </c>
      <c r="Q1279">
        <v>4.6986721266820998E-2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2723</v>
      </c>
      <c r="E1280">
        <v>1495.296294</v>
      </c>
      <c r="F1280">
        <v>151.88999999999999</v>
      </c>
      <c r="G1280">
        <v>19.939727879331901</v>
      </c>
      <c r="H1280">
        <v>-8.3079673815230297</v>
      </c>
      <c r="I1280">
        <v>-34.198291088066803</v>
      </c>
      <c r="J1280">
        <v>-8.3422665382025301</v>
      </c>
      <c r="K1280">
        <v>161.04293038745101</v>
      </c>
      <c r="M1280">
        <v>40.775499162229998</v>
      </c>
      <c r="N1280">
        <v>0.83165927697312103</v>
      </c>
      <c r="O1280">
        <v>63.374810718282902</v>
      </c>
      <c r="P1280">
        <v>70.951041080472606</v>
      </c>
    </row>
    <row r="1281" spans="1:17" hidden="1" x14ac:dyDescent="0.3">
      <c r="A1281" t="s">
        <v>2724</v>
      </c>
      <c r="B1281" t="s">
        <v>2725</v>
      </c>
      <c r="C1281" t="str">
        <f>IFERROR(VLOOKUP(Table1[[#This Row],[Ticker]],[1]!Table2[[Symbol]:[Industry]],2,FALSE),"-")</f>
        <v>-</v>
      </c>
      <c r="D1281" t="s">
        <v>777</v>
      </c>
      <c r="E1281">
        <v>1483.1485385639901</v>
      </c>
      <c r="F1281">
        <v>67.89</v>
      </c>
      <c r="G1281">
        <v>126.10612793975601</v>
      </c>
      <c r="H1281">
        <v>12.169544130412699</v>
      </c>
      <c r="I1281">
        <v>-5.7711493746961002</v>
      </c>
      <c r="J1281">
        <v>1.1822747982336701</v>
      </c>
      <c r="K1281">
        <v>63.975375504143699</v>
      </c>
      <c r="L1281">
        <v>53.689398865413402</v>
      </c>
      <c r="M1281">
        <v>47.911342198043101</v>
      </c>
      <c r="N1281">
        <v>0.77196811445585201</v>
      </c>
      <c r="O1281">
        <v>13.713359846811001</v>
      </c>
      <c r="P1281">
        <v>160.61420345489401</v>
      </c>
      <c r="Q1281">
        <v>0.198343640544065</v>
      </c>
    </row>
    <row r="1282" spans="1:17" hidden="1" x14ac:dyDescent="0.3">
      <c r="A1282" t="s">
        <v>2726</v>
      </c>
      <c r="B1282" t="s">
        <v>2727</v>
      </c>
      <c r="C1282" t="str">
        <f>IFERROR(VLOOKUP(Table1[[#This Row],[Ticker]],[1]!Table2[[Symbol]:[Industry]],2,FALSE),"-")</f>
        <v>-</v>
      </c>
      <c r="D1282" t="s">
        <v>21</v>
      </c>
      <c r="E1282">
        <v>1482.560652528</v>
      </c>
      <c r="F1282">
        <v>133.08000000000001</v>
      </c>
      <c r="G1282">
        <v>2.7752141037660301</v>
      </c>
      <c r="H1282">
        <v>9.8715205754911199</v>
      </c>
      <c r="I1282">
        <v>2.91712771233765</v>
      </c>
      <c r="J1282">
        <v>-1.77239420580937</v>
      </c>
      <c r="K1282">
        <v>126.493875591776</v>
      </c>
      <c r="L1282">
        <v>115.958057091526</v>
      </c>
      <c r="M1282">
        <v>50.2468374888523</v>
      </c>
      <c r="N1282">
        <v>1.2931284258699101</v>
      </c>
      <c r="O1282">
        <v>32.6269912834385</v>
      </c>
      <c r="P1282">
        <v>64.296296296296305</v>
      </c>
      <c r="Q1282">
        <v>-4.802439483667E-3</v>
      </c>
    </row>
    <row r="1283" spans="1:17" hidden="1" x14ac:dyDescent="0.3">
      <c r="A1283" t="s">
        <v>2728</v>
      </c>
      <c r="B1283" t="s">
        <v>2729</v>
      </c>
      <c r="C1283" t="str">
        <f>IFERROR(VLOOKUP(Table1[[#This Row],[Ticker]],[1]!Table2[[Symbol]:[Industry]],2,FALSE),"-")</f>
        <v>-</v>
      </c>
      <c r="D1283" t="s">
        <v>111</v>
      </c>
      <c r="E1283">
        <v>1477.6130252</v>
      </c>
      <c r="F1283">
        <v>56.68</v>
      </c>
      <c r="G1283">
        <v>23.482250847745998</v>
      </c>
      <c r="H1283">
        <v>1.5744705057929</v>
      </c>
      <c r="I1283">
        <v>-39.088353675771302</v>
      </c>
      <c r="J1283">
        <v>1.0263114682561501</v>
      </c>
      <c r="K1283">
        <v>58.601193124688997</v>
      </c>
      <c r="L1283">
        <v>58.556966710023502</v>
      </c>
      <c r="M1283">
        <v>42.284566857602499</v>
      </c>
      <c r="N1283">
        <v>0.55069672615709797</v>
      </c>
      <c r="O1283">
        <v>52.611150317572303</v>
      </c>
      <c r="P1283">
        <v>58.767507002801104</v>
      </c>
      <c r="Q1283">
        <v>-2.3067107943904999E-2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610</v>
      </c>
      <c r="E1284">
        <v>1474.657635</v>
      </c>
      <c r="F1284">
        <v>764.2</v>
      </c>
      <c r="G1284">
        <v>319.551647707136</v>
      </c>
      <c r="H1284">
        <v>29.570353867714001</v>
      </c>
      <c r="I1284">
        <v>66.876389655216897</v>
      </c>
      <c r="J1284">
        <v>0.826452269257406</v>
      </c>
      <c r="K1284">
        <v>665.91028148610803</v>
      </c>
      <c r="L1284">
        <v>499.86399400644098</v>
      </c>
      <c r="M1284">
        <v>58.720216707433501</v>
      </c>
      <c r="N1284">
        <v>0.60864976707620999</v>
      </c>
      <c r="O1284">
        <v>5.6529704265898904</v>
      </c>
      <c r="P1284">
        <v>371.72839506172801</v>
      </c>
      <c r="Q1284">
        <v>0.16770027883240601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465</v>
      </c>
      <c r="E1285">
        <v>1465.7569248</v>
      </c>
      <c r="F1285">
        <v>707</v>
      </c>
      <c r="G1285">
        <v>-46.0168408766231</v>
      </c>
      <c r="H1285">
        <v>9.6853331895496702</v>
      </c>
      <c r="I1285">
        <v>-14.235065058869001</v>
      </c>
      <c r="J1285">
        <v>-2.4636805181297001</v>
      </c>
      <c r="K1285">
        <v>657.60012278699799</v>
      </c>
      <c r="L1285">
        <v>672.55322180521705</v>
      </c>
      <c r="M1285">
        <v>68.182063054454204</v>
      </c>
      <c r="N1285">
        <v>1.0186737457531601</v>
      </c>
      <c r="O1285">
        <v>29.844413012729799</v>
      </c>
      <c r="P1285">
        <v>25.1327433628318</v>
      </c>
      <c r="Q1285">
        <v>5.6503352884195002E-2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786</v>
      </c>
      <c r="E1286">
        <v>1459.3913141789999</v>
      </c>
      <c r="F1286">
        <v>7.23</v>
      </c>
      <c r="G1286">
        <v>-99.252539774838496</v>
      </c>
      <c r="H1286">
        <v>-22.535293803971399</v>
      </c>
      <c r="I1286">
        <v>-79.030547870936701</v>
      </c>
      <c r="J1286">
        <v>-2.4780690073383398</v>
      </c>
      <c r="K1286">
        <v>11.514774960606999</v>
      </c>
      <c r="L1286">
        <v>16.5226994070972</v>
      </c>
      <c r="M1286">
        <v>1.95165534668054</v>
      </c>
      <c r="N1286">
        <v>0.52445895458740699</v>
      </c>
      <c r="O1286">
        <v>269.29460580912797</v>
      </c>
      <c r="P1286">
        <v>0</v>
      </c>
      <c r="Q1286">
        <v>-7.6087460382530002E-3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130</v>
      </c>
      <c r="E1287">
        <v>1457.5069937999999</v>
      </c>
      <c r="F1287">
        <v>2094.9499999999998</v>
      </c>
      <c r="G1287">
        <v>240.95332398036001</v>
      </c>
      <c r="H1287">
        <v>-1.7181460147423799</v>
      </c>
      <c r="I1287">
        <v>149.12589738494199</v>
      </c>
      <c r="J1287">
        <v>10.3674366106391</v>
      </c>
      <c r="K1287">
        <v>1818.93231795921</v>
      </c>
      <c r="L1287">
        <v>1333.27378168514</v>
      </c>
      <c r="M1287">
        <v>78.446539153477303</v>
      </c>
      <c r="N1287">
        <v>0.71860963447836701</v>
      </c>
      <c r="O1287">
        <v>10.2651614597007</v>
      </c>
      <c r="P1287">
        <v>269.64269960299902</v>
      </c>
      <c r="Q1287">
        <v>0.23333083823146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391</v>
      </c>
      <c r="E1288">
        <v>1446.9311176879901</v>
      </c>
      <c r="F1288">
        <v>98.42</v>
      </c>
      <c r="G1288">
        <v>-59.9949838849125</v>
      </c>
      <c r="H1288">
        <v>-14.394360663038199</v>
      </c>
      <c r="I1288">
        <v>-36.973615564035804</v>
      </c>
      <c r="J1288">
        <v>3.0071630601721999</v>
      </c>
      <c r="K1288">
        <v>101.126203429005</v>
      </c>
      <c r="L1288">
        <v>114.019385580049</v>
      </c>
      <c r="M1288">
        <v>54.2129781639253</v>
      </c>
      <c r="N1288">
        <v>0.94841483657666903</v>
      </c>
      <c r="O1288">
        <v>80.501930501930502</v>
      </c>
      <c r="P1288">
        <v>9.3555555555555596</v>
      </c>
      <c r="Q1288">
        <v>-7.4417831057834005E-2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303</v>
      </c>
      <c r="E1289">
        <v>1433.890280325</v>
      </c>
      <c r="F1289">
        <v>21.75</v>
      </c>
      <c r="G1289">
        <v>29.170944423207199</v>
      </c>
      <c r="H1289">
        <v>-14.567171722946</v>
      </c>
      <c r="I1289">
        <v>-50.539006517553197</v>
      </c>
      <c r="J1289">
        <v>7.4135168995768497E-2</v>
      </c>
      <c r="K1289">
        <v>24.2881612827025</v>
      </c>
      <c r="L1289">
        <v>24.864686865658701</v>
      </c>
      <c r="M1289">
        <v>26.701106071628001</v>
      </c>
      <c r="N1289">
        <v>2.0601284534333701</v>
      </c>
      <c r="O1289">
        <v>93.103448275861993</v>
      </c>
      <c r="P1289">
        <v>63.533834586466099</v>
      </c>
      <c r="Q1289">
        <v>7.1760118397553002E-2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201</v>
      </c>
      <c r="E1290">
        <v>1433.2140017049901</v>
      </c>
      <c r="F1290">
        <v>881.15</v>
      </c>
      <c r="G1290">
        <v>12.7346074006848</v>
      </c>
      <c r="H1290">
        <v>-0.680421729471546</v>
      </c>
      <c r="I1290">
        <v>4.1501422157355403</v>
      </c>
      <c r="J1290">
        <v>-1.78876452685922</v>
      </c>
      <c r="K1290">
        <v>865.93298561626</v>
      </c>
      <c r="L1290">
        <v>795.18565345508398</v>
      </c>
      <c r="M1290">
        <v>46.947179017983203</v>
      </c>
      <c r="N1290">
        <v>0.58215521554059502</v>
      </c>
      <c r="O1290">
        <v>16.098280655960899</v>
      </c>
      <c r="P1290">
        <v>45.994532350260897</v>
      </c>
      <c r="Q1290">
        <v>6.7221700344046995E-2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E1291">
        <v>1430.3133</v>
      </c>
      <c r="F1291">
        <v>258</v>
      </c>
      <c r="G1291">
        <v>781.02273622262703</v>
      </c>
      <c r="H1291">
        <v>-15.5422131451721</v>
      </c>
      <c r="I1291">
        <v>214.230766334116</v>
      </c>
      <c r="J1291">
        <v>-9.0572497131372405</v>
      </c>
      <c r="K1291">
        <v>269.25050158352599</v>
      </c>
      <c r="L1291">
        <v>169.04714706607001</v>
      </c>
      <c r="M1291">
        <v>36.152867453625198</v>
      </c>
      <c r="N1291">
        <v>1.00912059580312</v>
      </c>
      <c r="O1291">
        <v>59.0697674418604</v>
      </c>
      <c r="P1291">
        <v>937.93103448275804</v>
      </c>
      <c r="Q1291">
        <v>0.152370649711949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62</v>
      </c>
      <c r="E1292">
        <v>1427.86</v>
      </c>
      <c r="F1292">
        <v>16.02</v>
      </c>
      <c r="G1292">
        <v>73.506965928583497</v>
      </c>
      <c r="H1292">
        <v>21.319925051247399</v>
      </c>
      <c r="I1292">
        <v>-13.878744311404899</v>
      </c>
      <c r="J1292">
        <v>6.0993492661662402E-2</v>
      </c>
      <c r="K1292">
        <v>13.960025775162901</v>
      </c>
      <c r="L1292">
        <v>12.650991074123001</v>
      </c>
      <c r="M1292">
        <v>62.426272373571699</v>
      </c>
      <c r="N1292">
        <v>1.4324613607279</v>
      </c>
      <c r="O1292">
        <v>16.416978776529302</v>
      </c>
      <c r="P1292">
        <v>122.5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626</v>
      </c>
      <c r="E1293">
        <v>1426.54579124</v>
      </c>
      <c r="F1293">
        <v>144.88999999999999</v>
      </c>
      <c r="G1293">
        <v>-11.9786776357729</v>
      </c>
      <c r="H1293">
        <v>5.3122399259152697</v>
      </c>
      <c r="I1293">
        <v>-27.724321580134099</v>
      </c>
      <c r="J1293">
        <v>12.9211705363878</v>
      </c>
      <c r="K1293">
        <v>137.786464532509</v>
      </c>
      <c r="L1293">
        <v>138.84022464366799</v>
      </c>
      <c r="M1293">
        <v>58.119481101684002</v>
      </c>
      <c r="N1293">
        <v>2.62345050138283</v>
      </c>
      <c r="O1293">
        <v>29.719097246186699</v>
      </c>
      <c r="P1293">
        <v>26.5414847161572</v>
      </c>
      <c r="Q1293">
        <v>-7.3393186870666996E-2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257</v>
      </c>
      <c r="E1294">
        <v>1426.0173878999999</v>
      </c>
      <c r="F1294">
        <v>407.75</v>
      </c>
      <c r="G1294">
        <v>-31.396372081471402</v>
      </c>
      <c r="H1294">
        <v>-1.01067043129874</v>
      </c>
      <c r="I1294">
        <v>-16.494502087874402</v>
      </c>
      <c r="J1294">
        <v>7.0580134668884602</v>
      </c>
      <c r="K1294">
        <v>403.115719196898</v>
      </c>
      <c r="L1294">
        <v>401.43119994240601</v>
      </c>
      <c r="M1294">
        <v>48.989830742166298</v>
      </c>
      <c r="N1294">
        <v>0.97414940649231696</v>
      </c>
      <c r="O1294">
        <v>26.008583690987098</v>
      </c>
      <c r="P1294">
        <v>40.289007397213098</v>
      </c>
      <c r="Q1294">
        <v>5.4554187373918997E-2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127</v>
      </c>
      <c r="E1295">
        <v>1423.6682475</v>
      </c>
      <c r="F1295">
        <v>513.25</v>
      </c>
      <c r="G1295">
        <v>38.528258796076699</v>
      </c>
      <c r="H1295">
        <v>-6.3578751215138496</v>
      </c>
      <c r="I1295">
        <v>-26.7110596499096</v>
      </c>
      <c r="J1295">
        <v>-2.1118411542254001</v>
      </c>
      <c r="K1295">
        <v>528.09028866926803</v>
      </c>
      <c r="L1295">
        <v>479.47237438400703</v>
      </c>
      <c r="M1295">
        <v>43.469680892689802</v>
      </c>
      <c r="N1295">
        <v>0.79434708187607805</v>
      </c>
      <c r="O1295">
        <v>30.287384315635599</v>
      </c>
      <c r="P1295">
        <v>97.441815733794897</v>
      </c>
      <c r="Q1295">
        <v>0.14454446190666501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692</v>
      </c>
      <c r="E1296">
        <v>1418.7320965399999</v>
      </c>
      <c r="F1296">
        <v>162.58000000000001</v>
      </c>
      <c r="G1296">
        <v>-40.8355043488272</v>
      </c>
      <c r="H1296">
        <v>-1.09975620349578</v>
      </c>
      <c r="I1296">
        <v>-23.908407031341198</v>
      </c>
      <c r="J1296">
        <v>0.50605797678863496</v>
      </c>
      <c r="K1296">
        <v>161.96072332831901</v>
      </c>
      <c r="L1296">
        <v>163.96495158687199</v>
      </c>
      <c r="M1296">
        <v>51.271224204762397</v>
      </c>
      <c r="N1296">
        <v>0.76790974734704198</v>
      </c>
      <c r="O1296">
        <v>38.916225858039098</v>
      </c>
      <c r="P1296">
        <v>28.623417721518901</v>
      </c>
      <c r="Q1296">
        <v>5.1257621425480002E-2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170</v>
      </c>
      <c r="E1297">
        <v>1417.8568341</v>
      </c>
      <c r="F1297">
        <v>599.65</v>
      </c>
      <c r="G1297">
        <v>-80.577047467366896</v>
      </c>
      <c r="H1297">
        <v>-14.341055758987</v>
      </c>
      <c r="I1297">
        <v>-36.9367274282558</v>
      </c>
      <c r="J1297">
        <v>-6.0415610708304097</v>
      </c>
      <c r="K1297">
        <v>616.932264544379</v>
      </c>
      <c r="L1297">
        <v>720.67798676468396</v>
      </c>
      <c r="M1297">
        <v>35.386205700106103</v>
      </c>
      <c r="N1297">
        <v>0.816279139256611</v>
      </c>
      <c r="O1297">
        <v>129.13366130242599</v>
      </c>
      <c r="P1297">
        <v>32.154269972451701</v>
      </c>
      <c r="Q1297">
        <v>7.1529328789980001E-2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569</v>
      </c>
      <c r="E1298">
        <v>1417.1429199270001</v>
      </c>
      <c r="F1298">
        <v>219.81</v>
      </c>
      <c r="G1298">
        <v>-30.735172092818502</v>
      </c>
      <c r="H1298">
        <v>-4.3321307357476497</v>
      </c>
      <c r="I1298">
        <v>-34.2799924108051</v>
      </c>
      <c r="J1298">
        <v>0.53146195655667505</v>
      </c>
      <c r="K1298">
        <v>223.56631507508899</v>
      </c>
      <c r="L1298">
        <v>231.50242486888101</v>
      </c>
      <c r="M1298">
        <v>50.588099883040698</v>
      </c>
      <c r="N1298">
        <v>0.68162063552729801</v>
      </c>
      <c r="O1298">
        <v>40.052772849278902</v>
      </c>
      <c r="P1298">
        <v>18.145659768879302</v>
      </c>
      <c r="Q1298">
        <v>8.3585544270629003E-2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289</v>
      </c>
      <c r="E1299">
        <v>1415.1352835580001</v>
      </c>
      <c r="F1299">
        <v>150.62</v>
      </c>
      <c r="G1299">
        <v>11.4404521671156</v>
      </c>
      <c r="H1299">
        <v>23.276446790377801</v>
      </c>
      <c r="I1299">
        <v>42.034333654024501</v>
      </c>
      <c r="J1299">
        <v>32.096546164566902</v>
      </c>
      <c r="K1299">
        <v>118.02799678490101</v>
      </c>
      <c r="L1299">
        <v>108.407407373789</v>
      </c>
      <c r="M1299">
        <v>88.396219558742601</v>
      </c>
      <c r="N1299">
        <v>2.9146981718413598</v>
      </c>
      <c r="O1299">
        <v>6.9579073164254197</v>
      </c>
      <c r="P1299">
        <v>83.907203907203893</v>
      </c>
      <c r="Q1299">
        <v>-1.3747089578311E-2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46</v>
      </c>
      <c r="E1300">
        <v>1413.2106954000001</v>
      </c>
      <c r="F1300">
        <v>1325.45</v>
      </c>
      <c r="G1300">
        <v>105.489022715894</v>
      </c>
      <c r="H1300">
        <v>22.803922073949298</v>
      </c>
      <c r="I1300">
        <v>-2.9115511887935099</v>
      </c>
      <c r="J1300">
        <v>3.7289622426616602</v>
      </c>
      <c r="K1300">
        <v>1204.43615040945</v>
      </c>
      <c r="L1300">
        <v>1048.6434127780001</v>
      </c>
      <c r="M1300">
        <v>53.762773947986901</v>
      </c>
      <c r="N1300">
        <v>1.65576899662359</v>
      </c>
      <c r="O1300">
        <v>7.5106567580821499</v>
      </c>
      <c r="P1300">
        <v>158.548717448551</v>
      </c>
      <c r="Q1300">
        <v>0.125732862779806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292</v>
      </c>
      <c r="E1301">
        <v>1402.5309999999999</v>
      </c>
      <c r="F1301">
        <v>86</v>
      </c>
      <c r="G1301">
        <v>-11.5623111798501</v>
      </c>
      <c r="H1301">
        <v>0.25590608266417803</v>
      </c>
      <c r="I1301">
        <v>-27.5070918178025</v>
      </c>
      <c r="J1301">
        <v>3.16116463526921</v>
      </c>
      <c r="K1301">
        <v>85.082737194923993</v>
      </c>
      <c r="L1301">
        <v>84.871320516748298</v>
      </c>
      <c r="M1301">
        <v>58.069226743916701</v>
      </c>
      <c r="N1301">
        <v>1.1510642383897001</v>
      </c>
      <c r="O1301">
        <v>22.0348837209302</v>
      </c>
      <c r="P1301">
        <v>24.6376811594202</v>
      </c>
      <c r="Q1301">
        <v>6.7447558842120003E-2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51</v>
      </c>
      <c r="E1302">
        <v>1393.84</v>
      </c>
      <c r="F1302">
        <v>917</v>
      </c>
      <c r="G1302">
        <v>115.305270006714</v>
      </c>
      <c r="H1302">
        <v>0.52400668390051097</v>
      </c>
      <c r="I1302">
        <v>59.929462012388299</v>
      </c>
      <c r="J1302">
        <v>1.00095551471799</v>
      </c>
      <c r="K1302">
        <v>712.09964800153705</v>
      </c>
      <c r="L1302">
        <v>571.33198157755498</v>
      </c>
      <c r="M1302">
        <v>81.673657274886295</v>
      </c>
      <c r="N1302">
        <v>1.3060498649741401</v>
      </c>
      <c r="O1302">
        <v>0</v>
      </c>
      <c r="P1302">
        <v>173.282670242884</v>
      </c>
      <c r="Q1302">
        <v>0.15822168232466499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508</v>
      </c>
      <c r="E1303">
        <v>1390.97303478</v>
      </c>
      <c r="F1303">
        <v>258.3</v>
      </c>
      <c r="G1303">
        <v>0.68666499123771896</v>
      </c>
      <c r="H1303">
        <v>2.6978364870848499</v>
      </c>
      <c r="I1303">
        <v>-22.707092754018799</v>
      </c>
      <c r="J1303">
        <v>2.5265132136442299</v>
      </c>
      <c r="K1303">
        <v>246.045082527246</v>
      </c>
      <c r="L1303">
        <v>223.99819314043501</v>
      </c>
      <c r="M1303">
        <v>50.237056411329803</v>
      </c>
      <c r="N1303">
        <v>0.78727702918757703</v>
      </c>
      <c r="O1303">
        <v>13.2017034456058</v>
      </c>
      <c r="P1303">
        <v>48.065348237317203</v>
      </c>
      <c r="Q1303">
        <v>1.8349521812077999E-2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986</v>
      </c>
      <c r="E1304">
        <v>1388.5708612399901</v>
      </c>
      <c r="F1304">
        <v>212.36</v>
      </c>
      <c r="G1304">
        <v>-49.211088105735499</v>
      </c>
      <c r="H1304">
        <v>-4.3972421383536098</v>
      </c>
      <c r="I1304">
        <v>-33.609930378349198</v>
      </c>
      <c r="J1304">
        <v>-2.1474081385608801</v>
      </c>
      <c r="K1304">
        <v>224.35394800064</v>
      </c>
      <c r="L1304">
        <v>237.90765240552699</v>
      </c>
      <c r="M1304">
        <v>26.1102240105592</v>
      </c>
      <c r="N1304">
        <v>1.1635397248622901</v>
      </c>
      <c r="O1304">
        <v>53.395177999623201</v>
      </c>
      <c r="P1304">
        <v>11.125065410779699</v>
      </c>
      <c r="Q1304">
        <v>-5.8137112668678E-2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75</v>
      </c>
      <c r="E1305">
        <v>1383.841328667</v>
      </c>
      <c r="F1305">
        <v>133.83000000000001</v>
      </c>
      <c r="G1305">
        <v>92.866417848504796</v>
      </c>
      <c r="H1305">
        <v>1.78659171791411</v>
      </c>
      <c r="I1305">
        <v>19.0963205048219</v>
      </c>
      <c r="J1305">
        <v>0.47203945253149499</v>
      </c>
      <c r="K1305">
        <v>129.749300115891</v>
      </c>
      <c r="L1305">
        <v>110.30514588038299</v>
      </c>
      <c r="M1305">
        <v>27.2066434971895</v>
      </c>
      <c r="N1305">
        <v>0.809365170639334</v>
      </c>
      <c r="O1305">
        <v>11.2306657700067</v>
      </c>
      <c r="P1305">
        <v>127.21561969439701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257</v>
      </c>
      <c r="E1306">
        <v>1378.4664339149999</v>
      </c>
      <c r="F1306">
        <v>382.65</v>
      </c>
      <c r="G1306">
        <v>-18.527536333859899</v>
      </c>
      <c r="H1306">
        <v>4.6986716452529</v>
      </c>
      <c r="I1306">
        <v>-11.290171113826499</v>
      </c>
      <c r="J1306">
        <v>1.6449676418763099</v>
      </c>
      <c r="K1306">
        <v>379.05286449607098</v>
      </c>
      <c r="L1306">
        <v>363.03889290059902</v>
      </c>
      <c r="M1306">
        <v>45.705057138970403</v>
      </c>
      <c r="N1306">
        <v>0.58664727125775196</v>
      </c>
      <c r="O1306">
        <v>15.1705213641709</v>
      </c>
      <c r="P1306">
        <v>25.726959093149301</v>
      </c>
      <c r="Q1306">
        <v>3.9951607553118003E-2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51</v>
      </c>
      <c r="E1307">
        <v>1374.5277813299999</v>
      </c>
      <c r="F1307">
        <v>337.7</v>
      </c>
      <c r="G1307">
        <v>147.69824995946499</v>
      </c>
      <c r="H1307">
        <v>1.5830829459842899</v>
      </c>
      <c r="I1307">
        <v>-3.74538979741738</v>
      </c>
      <c r="J1307">
        <v>-2.1750387043080299</v>
      </c>
      <c r="K1307">
        <v>313.987441048991</v>
      </c>
      <c r="L1307">
        <v>266.945801649354</v>
      </c>
      <c r="M1307">
        <v>55.929522571598298</v>
      </c>
      <c r="N1307">
        <v>0.73563530458766102</v>
      </c>
      <c r="O1307">
        <v>8.6763399466982492</v>
      </c>
      <c r="P1307">
        <v>183.66232675346399</v>
      </c>
      <c r="Q1307">
        <v>8.7182676224185005E-2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1781</v>
      </c>
      <c r="E1308">
        <v>1374.4136000000001</v>
      </c>
      <c r="F1308">
        <v>591.4</v>
      </c>
      <c r="G1308">
        <v>81.093901440795705</v>
      </c>
      <c r="H1308">
        <v>40.040304198166801</v>
      </c>
      <c r="I1308">
        <v>9.9989205257486997</v>
      </c>
      <c r="J1308">
        <v>3.00019186222687</v>
      </c>
      <c r="K1308">
        <v>497.53467375366802</v>
      </c>
      <c r="L1308">
        <v>398.57058497925698</v>
      </c>
      <c r="M1308">
        <v>54.132103264897196</v>
      </c>
      <c r="N1308">
        <v>0.25901532511791597</v>
      </c>
      <c r="O1308">
        <v>9.0632397700371996</v>
      </c>
      <c r="P1308">
        <v>134.589448631495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127</v>
      </c>
      <c r="E1309">
        <v>1374.1413465999999</v>
      </c>
      <c r="F1309">
        <v>720.5</v>
      </c>
      <c r="G1309">
        <v>2.4714566029020402</v>
      </c>
      <c r="H1309">
        <v>-7.0416436808274998</v>
      </c>
      <c r="I1309">
        <v>2.4576087952385302</v>
      </c>
      <c r="J1309">
        <v>-1.8530256015462701</v>
      </c>
      <c r="K1309">
        <v>705.07535011638595</v>
      </c>
      <c r="L1309">
        <v>643.97756054455203</v>
      </c>
      <c r="M1309">
        <v>44.687840666224297</v>
      </c>
      <c r="N1309">
        <v>0.476203458737467</v>
      </c>
      <c r="O1309">
        <v>17.2796668979875</v>
      </c>
      <c r="P1309">
        <v>33.3024976873265</v>
      </c>
      <c r="Q1309">
        <v>5.1249257580301001E-2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292</v>
      </c>
      <c r="E1310">
        <v>1360.9584612000001</v>
      </c>
      <c r="F1310">
        <v>315.25</v>
      </c>
      <c r="G1310">
        <v>44.728274060212499</v>
      </c>
      <c r="H1310">
        <v>5.5514877124129898</v>
      </c>
      <c r="I1310">
        <v>33.959619856073097</v>
      </c>
      <c r="J1310">
        <v>-2.5095353383641501</v>
      </c>
      <c r="K1310">
        <v>296.850826103862</v>
      </c>
      <c r="L1310">
        <v>232.597491279454</v>
      </c>
      <c r="M1310">
        <v>52.306262710988499</v>
      </c>
      <c r="N1310">
        <v>0.63161655013088602</v>
      </c>
      <c r="O1310">
        <v>7.2164948453608204</v>
      </c>
      <c r="P1310">
        <v>143.812838360402</v>
      </c>
      <c r="Q1310">
        <v>0.118428751069748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377</v>
      </c>
      <c r="E1311">
        <v>1360.3982328479999</v>
      </c>
      <c r="F1311">
        <v>68.23</v>
      </c>
      <c r="G1311">
        <v>-46.941864480773098</v>
      </c>
      <c r="H1311">
        <v>-9.4795551840144707</v>
      </c>
      <c r="I1311">
        <v>-23.4407321472398</v>
      </c>
      <c r="J1311">
        <v>3.1831767735760401</v>
      </c>
      <c r="K1311">
        <v>68.882783159418096</v>
      </c>
      <c r="L1311">
        <v>71.521760911565494</v>
      </c>
      <c r="M1311">
        <v>49.587913674692501</v>
      </c>
      <c r="N1311">
        <v>1.58623011266283</v>
      </c>
      <c r="O1311">
        <v>30.074747178660399</v>
      </c>
      <c r="P1311">
        <v>22.826282628262799</v>
      </c>
      <c r="Q1311">
        <v>-4.0030187073514002E-2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130</v>
      </c>
      <c r="E1312">
        <v>1358.14851198</v>
      </c>
      <c r="F1312">
        <v>849.15</v>
      </c>
      <c r="G1312">
        <v>-3.2572491517625601</v>
      </c>
      <c r="H1312">
        <v>-5.5405400650316103</v>
      </c>
      <c r="I1312">
        <v>-30.3476570254611</v>
      </c>
      <c r="J1312">
        <v>-3.40540789687936</v>
      </c>
      <c r="K1312">
        <v>850.99219492396298</v>
      </c>
      <c r="L1312">
        <v>853.45550747677305</v>
      </c>
      <c r="M1312">
        <v>53.094751245246002</v>
      </c>
      <c r="N1312">
        <v>1.11487497266555</v>
      </c>
      <c r="O1312">
        <v>27.186009538950699</v>
      </c>
      <c r="P1312">
        <v>32.866531059302098</v>
      </c>
      <c r="Q1312">
        <v>8.9999983815925E-2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295</v>
      </c>
      <c r="E1313">
        <v>1355.8465104750001</v>
      </c>
      <c r="F1313">
        <v>216.55</v>
      </c>
      <c r="G1313">
        <v>672.715105740421</v>
      </c>
      <c r="H1313">
        <v>5.2095620911345897</v>
      </c>
      <c r="I1313">
        <v>283.97295092028901</v>
      </c>
      <c r="J1313">
        <v>-7.6295841588534898</v>
      </c>
      <c r="K1313">
        <v>219.64620185374201</v>
      </c>
      <c r="L1313">
        <v>135.26367070943499</v>
      </c>
      <c r="M1313">
        <v>30.3928164022904</v>
      </c>
      <c r="N1313">
        <v>0.395340917855379</v>
      </c>
      <c r="O1313">
        <v>43.201674350704899</v>
      </c>
      <c r="P1313">
        <v>759.32539682539698</v>
      </c>
      <c r="Q1313">
        <v>0.189693412002368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231</v>
      </c>
      <c r="E1314">
        <v>1355.1762795</v>
      </c>
      <c r="F1314">
        <v>790.75</v>
      </c>
      <c r="G1314">
        <v>131.08220231593199</v>
      </c>
      <c r="H1314">
        <v>7.5777120580703503</v>
      </c>
      <c r="I1314">
        <v>26.009894041419599</v>
      </c>
      <c r="J1314">
        <v>0.28943339025037501</v>
      </c>
      <c r="K1314">
        <v>707.44204518764695</v>
      </c>
      <c r="L1314">
        <v>610.66879959316896</v>
      </c>
      <c r="M1314">
        <v>72.864524607505103</v>
      </c>
      <c r="N1314">
        <v>1.04075161144386</v>
      </c>
      <c r="O1314">
        <v>4.2048687954473696</v>
      </c>
      <c r="P1314">
        <v>168.68841318382599</v>
      </c>
      <c r="Q1314">
        <v>0.12925443774790699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986</v>
      </c>
      <c r="E1315">
        <v>1355.1096501100001</v>
      </c>
      <c r="F1315">
        <v>73.13</v>
      </c>
      <c r="G1315">
        <v>-46.7320931523792</v>
      </c>
      <c r="H1315">
        <v>-3.04639556355637</v>
      </c>
      <c r="I1315">
        <v>-28.726770676471201</v>
      </c>
      <c r="J1315">
        <v>-2.1554883621770502</v>
      </c>
      <c r="K1315">
        <v>74.514172095968107</v>
      </c>
      <c r="L1315">
        <v>79.559853705036701</v>
      </c>
      <c r="M1315">
        <v>37.689202604803597</v>
      </c>
      <c r="N1315">
        <v>0.97176127611993002</v>
      </c>
      <c r="O1315">
        <v>50.1435799261589</v>
      </c>
      <c r="P1315">
        <v>17.951612903225801</v>
      </c>
      <c r="Q1315">
        <v>-2.1118286085702001E-2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21</v>
      </c>
      <c r="E1316">
        <v>1349.5438998</v>
      </c>
      <c r="F1316">
        <v>364.5</v>
      </c>
      <c r="G1316">
        <v>5.6339406879806599</v>
      </c>
      <c r="H1316">
        <v>12.698450983913499</v>
      </c>
      <c r="I1316">
        <v>-6.4651792254423697</v>
      </c>
      <c r="J1316">
        <v>-0.72787012110127802</v>
      </c>
      <c r="K1316">
        <v>353.54952660199302</v>
      </c>
      <c r="L1316">
        <v>323.712300330608</v>
      </c>
      <c r="M1316">
        <v>46.170960085648197</v>
      </c>
      <c r="N1316">
        <v>1.6465468117339901</v>
      </c>
      <c r="O1316">
        <v>23.401920438957401</v>
      </c>
      <c r="P1316">
        <v>46.739130434782602</v>
      </c>
      <c r="Q1316">
        <v>-4.0835721971316997E-2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391</v>
      </c>
      <c r="E1317">
        <v>1345.5596237350001</v>
      </c>
      <c r="F1317">
        <v>80.53</v>
      </c>
      <c r="G1317">
        <v>34.801599830288602</v>
      </c>
      <c r="H1317">
        <v>4.6362255111350397</v>
      </c>
      <c r="I1317">
        <v>-2.4840345287577299</v>
      </c>
      <c r="J1317">
        <v>7.73901145542</v>
      </c>
      <c r="K1317">
        <v>75.295569876723604</v>
      </c>
      <c r="L1317">
        <v>66.812071549303298</v>
      </c>
      <c r="M1317">
        <v>51.260676133481198</v>
      </c>
      <c r="N1317">
        <v>1.9211628712637701</v>
      </c>
      <c r="O1317">
        <v>10.517819446169099</v>
      </c>
      <c r="P1317">
        <v>74.685466377440306</v>
      </c>
      <c r="Q1317">
        <v>3.9400663220674002E-2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95</v>
      </c>
      <c r="E1318">
        <v>1344.5712000000001</v>
      </c>
      <c r="F1318">
        <v>840</v>
      </c>
      <c r="G1318">
        <v>-9.2605165888989696</v>
      </c>
      <c r="H1318">
        <v>2.9403538028237399</v>
      </c>
      <c r="I1318">
        <v>-17.585371958717499</v>
      </c>
      <c r="J1318">
        <v>-3.9234589129217401</v>
      </c>
      <c r="K1318">
        <v>809.69018677886004</v>
      </c>
      <c r="L1318">
        <v>805.68526333912905</v>
      </c>
      <c r="M1318">
        <v>58.252831451394499</v>
      </c>
      <c r="N1318">
        <v>2.3865074263287802</v>
      </c>
      <c r="O1318">
        <v>24.571428571428498</v>
      </c>
      <c r="P1318">
        <v>20.802473574458901</v>
      </c>
      <c r="Q1318">
        <v>-8.5898610303428005E-2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133</v>
      </c>
      <c r="E1319">
        <v>1341.198306735</v>
      </c>
      <c r="F1319">
        <v>325.85000000000002</v>
      </c>
      <c r="G1319">
        <v>60.634769263833597</v>
      </c>
      <c r="H1319">
        <v>-8.5264106461520601</v>
      </c>
      <c r="I1319">
        <v>-29.1471900777488</v>
      </c>
      <c r="J1319">
        <v>-10.4912099871983</v>
      </c>
      <c r="K1319">
        <v>346.00805996335902</v>
      </c>
      <c r="L1319">
        <v>313.94517712679999</v>
      </c>
      <c r="M1319">
        <v>25.423537662507801</v>
      </c>
      <c r="N1319">
        <v>0.96392782411983802</v>
      </c>
      <c r="O1319">
        <v>27.666104035599101</v>
      </c>
      <c r="P1319">
        <v>105.518763796909</v>
      </c>
      <c r="Q1319">
        <v>9.3016768305278996E-2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533</v>
      </c>
      <c r="E1320">
        <v>1340.971660055</v>
      </c>
      <c r="F1320">
        <v>553.45000000000005</v>
      </c>
      <c r="G1320">
        <v>-12.8527161374726</v>
      </c>
      <c r="H1320">
        <v>-6.5322789245520196</v>
      </c>
      <c r="I1320">
        <v>3.08855977842622</v>
      </c>
      <c r="J1320">
        <v>-6.8998377148213299</v>
      </c>
      <c r="K1320">
        <v>566.91232730725699</v>
      </c>
      <c r="L1320">
        <v>480.32326432802699</v>
      </c>
      <c r="M1320">
        <v>34.115106179640399</v>
      </c>
      <c r="N1320">
        <v>0.40018697447088702</v>
      </c>
      <c r="O1320">
        <v>22.865660854639</v>
      </c>
      <c r="P1320">
        <v>63.960894682269299</v>
      </c>
      <c r="Q1320">
        <v>0.15715119651642701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201</v>
      </c>
      <c r="E1321">
        <v>1336.0650905</v>
      </c>
      <c r="F1321">
        <v>146.65</v>
      </c>
      <c r="G1321">
        <v>14.2665813131989</v>
      </c>
      <c r="H1321">
        <v>6.7964757320341498</v>
      </c>
      <c r="I1321">
        <v>-11.227162145182</v>
      </c>
      <c r="J1321">
        <v>5.5470789216557499</v>
      </c>
      <c r="K1321">
        <v>135.957332610225</v>
      </c>
      <c r="L1321">
        <v>127.936200956883</v>
      </c>
      <c r="M1321">
        <v>68.859686252402597</v>
      </c>
      <c r="N1321">
        <v>1.46356669725072</v>
      </c>
      <c r="O1321">
        <v>6.3757245141493302</v>
      </c>
      <c r="P1321">
        <v>45.920398009950198</v>
      </c>
      <c r="Q1321">
        <v>7.7825520627950007E-2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231</v>
      </c>
      <c r="E1322">
        <v>1332.59862075</v>
      </c>
      <c r="F1322">
        <v>844.5</v>
      </c>
      <c r="G1322">
        <v>47.022398027348899</v>
      </c>
      <c r="H1322">
        <v>-9.4483063708900801</v>
      </c>
      <c r="I1322">
        <v>32.046774742181299</v>
      </c>
      <c r="J1322">
        <v>-0.47806900733834101</v>
      </c>
      <c r="K1322">
        <v>763.73762156327496</v>
      </c>
      <c r="L1322">
        <v>619.55632802747198</v>
      </c>
      <c r="M1322">
        <v>63.296012007052703</v>
      </c>
      <c r="N1322">
        <v>0.38533284227887299</v>
      </c>
      <c r="O1322">
        <v>12.007104795737099</v>
      </c>
      <c r="P1322">
        <v>94.562838382674798</v>
      </c>
      <c r="Q1322">
        <v>0.188384054775834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933</v>
      </c>
      <c r="E1323">
        <v>1326.698208</v>
      </c>
      <c r="F1323">
        <v>87.12</v>
      </c>
      <c r="G1323">
        <v>-25.909700738083099</v>
      </c>
      <c r="H1323">
        <v>-0.384912527626106</v>
      </c>
      <c r="I1323">
        <v>-20.729640964495299</v>
      </c>
      <c r="J1323">
        <v>0.31262866708026898</v>
      </c>
      <c r="K1323">
        <v>87.718428744281596</v>
      </c>
      <c r="L1323">
        <v>89.148649001040795</v>
      </c>
      <c r="M1323">
        <v>44.551259222618903</v>
      </c>
      <c r="N1323">
        <v>0.53647007910239497</v>
      </c>
      <c r="O1323">
        <v>32.747933884297503</v>
      </c>
      <c r="P1323">
        <v>17.729729729729701</v>
      </c>
      <c r="Q1323">
        <v>-3.7307743441249998E-3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257</v>
      </c>
      <c r="E1324">
        <v>1322.2260000000001</v>
      </c>
      <c r="F1324">
        <v>1530</v>
      </c>
      <c r="G1324">
        <v>103.28026894294101</v>
      </c>
      <c r="H1324">
        <v>3.9024222065179601</v>
      </c>
      <c r="I1324">
        <v>156.197977665758</v>
      </c>
      <c r="J1324">
        <v>-4.4265290953333096</v>
      </c>
      <c r="K1324">
        <v>1429.0655936477599</v>
      </c>
      <c r="L1324">
        <v>1025.8981797300501</v>
      </c>
      <c r="M1324">
        <v>49.4432207948892</v>
      </c>
      <c r="N1324">
        <v>1.0643274853801099</v>
      </c>
      <c r="O1324">
        <v>10.7156862745098</v>
      </c>
      <c r="P1324">
        <v>268.67469879518001</v>
      </c>
      <c r="Q1324">
        <v>0.24808094638250899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1525</v>
      </c>
      <c r="E1325">
        <v>1321.042341951</v>
      </c>
      <c r="F1325">
        <v>227.79</v>
      </c>
      <c r="G1325">
        <v>-59.7952015952959</v>
      </c>
      <c r="H1325">
        <v>5.4483654182199297</v>
      </c>
      <c r="I1325">
        <v>-32.6487337054904</v>
      </c>
      <c r="J1325">
        <v>13.826013124169799</v>
      </c>
      <c r="K1325">
        <v>222.08109830242901</v>
      </c>
      <c r="L1325">
        <v>243.41576829454499</v>
      </c>
      <c r="M1325">
        <v>59.632306037725698</v>
      </c>
      <c r="N1325">
        <v>2.0982999439027199</v>
      </c>
      <c r="O1325">
        <v>50.906536722419702</v>
      </c>
      <c r="P1325">
        <v>14.2663656884875</v>
      </c>
      <c r="Q1325">
        <v>4.1494974991100001E-3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62</v>
      </c>
      <c r="E1326">
        <v>1317.6556564799901</v>
      </c>
      <c r="F1326">
        <v>657.85</v>
      </c>
      <c r="G1326">
        <v>22.904372661977501</v>
      </c>
      <c r="H1326">
        <v>3.20809360878392</v>
      </c>
      <c r="I1326">
        <v>-13.570600561215301</v>
      </c>
      <c r="J1326">
        <v>2.9575824714786001</v>
      </c>
      <c r="K1326">
        <v>628.42947080297699</v>
      </c>
      <c r="L1326">
        <v>591.296493966002</v>
      </c>
      <c r="M1326">
        <v>63.767619441947303</v>
      </c>
      <c r="N1326">
        <v>0.76847651085429702</v>
      </c>
      <c r="O1326">
        <v>14.790605761191699</v>
      </c>
      <c r="P1326">
        <v>61.932307692307702</v>
      </c>
      <c r="Q1326">
        <v>4.9509934657447997E-2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68</v>
      </c>
      <c r="E1327">
        <v>1316.76</v>
      </c>
      <c r="F1327">
        <v>219.46</v>
      </c>
      <c r="G1327">
        <v>111.282996297347</v>
      </c>
      <c r="H1327">
        <v>41.973771205093598</v>
      </c>
      <c r="I1327">
        <v>9.3512242766383693</v>
      </c>
      <c r="J1327">
        <v>12.048140670081001</v>
      </c>
      <c r="K1327">
        <v>174.48526239104399</v>
      </c>
      <c r="L1327">
        <v>146.59496332251601</v>
      </c>
      <c r="M1327">
        <v>61.588435855037801</v>
      </c>
      <c r="N1327">
        <v>3.5398370486408601</v>
      </c>
      <c r="O1327">
        <v>14.8273033810261</v>
      </c>
      <c r="P1327">
        <v>150.811428571428</v>
      </c>
      <c r="Q1327">
        <v>5.7737434038132002E-2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424</v>
      </c>
      <c r="E1328">
        <v>1310.125528</v>
      </c>
      <c r="F1328">
        <v>4105</v>
      </c>
      <c r="G1328">
        <v>19.6236492345808</v>
      </c>
      <c r="H1328">
        <v>-0.88937727433394098</v>
      </c>
      <c r="I1328">
        <v>5.9347086623890402</v>
      </c>
      <c r="J1328">
        <v>-3.7200004300973699E-2</v>
      </c>
      <c r="K1328">
        <v>3787.3786096383701</v>
      </c>
      <c r="L1328">
        <v>3303.2674927225798</v>
      </c>
      <c r="M1328">
        <v>48.854435361121503</v>
      </c>
      <c r="N1328">
        <v>0.39993753210242</v>
      </c>
      <c r="O1328">
        <v>10.930572472594299</v>
      </c>
      <c r="P1328">
        <v>69.278350515463899</v>
      </c>
      <c r="Q1328">
        <v>3.502418345776E-3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133</v>
      </c>
      <c r="E1329">
        <v>1307.8455225</v>
      </c>
      <c r="F1329">
        <v>314.05</v>
      </c>
      <c r="G1329">
        <v>72.590510834962402</v>
      </c>
      <c r="H1329">
        <v>8.2012809834508396</v>
      </c>
      <c r="I1329">
        <v>5.3781014896911303</v>
      </c>
      <c r="J1329">
        <v>1.31123916876229</v>
      </c>
      <c r="K1329">
        <v>299.76020672755601</v>
      </c>
      <c r="L1329">
        <v>248.458714641748</v>
      </c>
      <c r="M1329">
        <v>43.564957376246703</v>
      </c>
      <c r="N1329">
        <v>0.86291858360033702</v>
      </c>
      <c r="O1329">
        <v>20.187868173857598</v>
      </c>
      <c r="P1329">
        <v>107.705026455026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127</v>
      </c>
      <c r="E1330">
        <v>1295.9672</v>
      </c>
      <c r="F1330">
        <v>640.29999999999995</v>
      </c>
      <c r="G1330">
        <v>-3.58473439840242</v>
      </c>
      <c r="H1330">
        <v>-4.9146428499871098</v>
      </c>
      <c r="I1330">
        <v>-22.440413600865</v>
      </c>
      <c r="J1330">
        <v>-3.8496208643270799</v>
      </c>
      <c r="K1330">
        <v>650.85478144474303</v>
      </c>
      <c r="L1330">
        <v>634.85314338640603</v>
      </c>
      <c r="M1330">
        <v>40.955281467443498</v>
      </c>
      <c r="N1330">
        <v>1.0715636898049301</v>
      </c>
      <c r="O1330">
        <v>16.6640637201312</v>
      </c>
      <c r="P1330">
        <v>28.059999999999899</v>
      </c>
      <c r="Q1330">
        <v>8.8324910560277997E-2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92</v>
      </c>
      <c r="E1331">
        <v>1295.6066721249999</v>
      </c>
      <c r="F1331">
        <v>3055.55</v>
      </c>
      <c r="G1331">
        <v>294.508775399873</v>
      </c>
      <c r="H1331">
        <v>-15.275529494206999</v>
      </c>
      <c r="I1331">
        <v>74.167456905721707</v>
      </c>
      <c r="J1331">
        <v>1.15781021113412</v>
      </c>
      <c r="K1331">
        <v>2815.31331357298</v>
      </c>
      <c r="L1331">
        <v>2040.0918652277501</v>
      </c>
      <c r="M1331">
        <v>64.751871760607301</v>
      </c>
      <c r="N1331">
        <v>0.76833130694889495</v>
      </c>
      <c r="O1331">
        <v>16.1165747574086</v>
      </c>
      <c r="P1331">
        <v>342.28848519939203</v>
      </c>
      <c r="Q1331">
        <v>0.146669124078595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62</v>
      </c>
      <c r="E1332">
        <v>1294.3251</v>
      </c>
      <c r="F1332">
        <v>2196.75</v>
      </c>
      <c r="G1332">
        <v>71.499472894257096</v>
      </c>
      <c r="H1332">
        <v>-4.2150830901807801</v>
      </c>
      <c r="I1332">
        <v>15.1084753776983</v>
      </c>
      <c r="J1332">
        <v>4.6898507921604002</v>
      </c>
      <c r="K1332">
        <v>1955.5599275422901</v>
      </c>
      <c r="L1332">
        <v>1641.5873994593801</v>
      </c>
      <c r="M1332">
        <v>76.003710620679399</v>
      </c>
      <c r="N1332">
        <v>0.857761177281544</v>
      </c>
      <c r="O1332">
        <v>6.8851712757482497</v>
      </c>
      <c r="P1332">
        <v>116.962962962962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127</v>
      </c>
      <c r="E1333">
        <v>1294.2235700000001</v>
      </c>
      <c r="F1333">
        <v>33.58</v>
      </c>
      <c r="G1333">
        <v>156.63249335474299</v>
      </c>
      <c r="H1333">
        <v>15.7301527481492</v>
      </c>
      <c r="I1333">
        <v>-10.004691694445301</v>
      </c>
      <c r="J1333">
        <v>19.714444361645601</v>
      </c>
      <c r="K1333">
        <v>27.463694243201999</v>
      </c>
      <c r="L1333">
        <v>24.6288025555552</v>
      </c>
      <c r="M1333">
        <v>88.156485732459799</v>
      </c>
      <c r="N1333">
        <v>1.43937401605518</v>
      </c>
      <c r="O1333">
        <v>0</v>
      </c>
      <c r="P1333">
        <v>229.21568627450901</v>
      </c>
      <c r="Q1333">
        <v>8.3443231609467997E-2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786</v>
      </c>
      <c r="E1334">
        <v>1291.1382000000001</v>
      </c>
      <c r="F1334">
        <v>241.56</v>
      </c>
      <c r="G1334">
        <v>-52.769676239537702</v>
      </c>
      <c r="H1334">
        <v>-18.318005983235299</v>
      </c>
      <c r="I1334">
        <v>-41.297791542817301</v>
      </c>
      <c r="J1334">
        <v>-3.8132623114435602</v>
      </c>
      <c r="K1334">
        <v>275.09207174025198</v>
      </c>
      <c r="M1334">
        <v>26.964361468416602</v>
      </c>
      <c r="N1334">
        <v>0.65840477259439401</v>
      </c>
      <c r="O1334">
        <v>92.912733896340399</v>
      </c>
      <c r="P1334">
        <v>5.9473684210526301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626</v>
      </c>
      <c r="E1335">
        <v>1283.4383984599999</v>
      </c>
      <c r="F1335">
        <v>23.08</v>
      </c>
      <c r="G1335">
        <v>-75.511069587509695</v>
      </c>
      <c r="H1335">
        <v>3.8769592717797701</v>
      </c>
      <c r="I1335">
        <v>7.8221839586372104</v>
      </c>
      <c r="J1335">
        <v>6.6873916776592397</v>
      </c>
      <c r="K1335">
        <v>21.396211171523198</v>
      </c>
      <c r="L1335">
        <v>25.180225647602899</v>
      </c>
      <c r="M1335">
        <v>86.634674758560905</v>
      </c>
      <c r="N1335">
        <v>1.5210904183798899</v>
      </c>
      <c r="O1335">
        <v>129.63604852686299</v>
      </c>
      <c r="P1335">
        <v>53.866666666666603</v>
      </c>
      <c r="Q1335">
        <v>0.218689391466001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1564</v>
      </c>
      <c r="E1336">
        <v>1282.297764505</v>
      </c>
      <c r="F1336">
        <v>1694.05</v>
      </c>
      <c r="G1336">
        <v>41.125964590823997</v>
      </c>
      <c r="H1336">
        <v>3.2231508576990602</v>
      </c>
      <c r="I1336">
        <v>16.6590714110988</v>
      </c>
      <c r="J1336">
        <v>-1.6627854833665601</v>
      </c>
      <c r="K1336">
        <v>1494.0851727019401</v>
      </c>
      <c r="L1336">
        <v>1278.4408402972799</v>
      </c>
      <c r="M1336">
        <v>68.950643204037107</v>
      </c>
      <c r="N1336">
        <v>0.66085757032896197</v>
      </c>
      <c r="O1336">
        <v>4.8729376346624997</v>
      </c>
      <c r="P1336">
        <v>73.739808214963304</v>
      </c>
      <c r="Q1336">
        <v>5.0655299001736001E-2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2838</v>
      </c>
      <c r="E1337">
        <v>1274.84203</v>
      </c>
      <c r="F1337">
        <v>1180.3</v>
      </c>
      <c r="G1337">
        <v>-19.589153000149999</v>
      </c>
      <c r="H1337">
        <v>-13.1782567669343</v>
      </c>
      <c r="I1337">
        <v>-40.804272403087197</v>
      </c>
      <c r="J1337">
        <v>-4.4938170388343899</v>
      </c>
      <c r="K1337">
        <v>1308.9439477009601</v>
      </c>
      <c r="L1337">
        <v>1351.4169491953701</v>
      </c>
      <c r="M1337">
        <v>23.701586891680801</v>
      </c>
      <c r="N1337">
        <v>0.36588016987709499</v>
      </c>
      <c r="O1337">
        <v>53.7744641192917</v>
      </c>
      <c r="P1337">
        <v>17.442786069651699</v>
      </c>
      <c r="Q1337">
        <v>0.220327342363656</v>
      </c>
    </row>
    <row r="1338" spans="1:17" hidden="1" x14ac:dyDescent="0.3">
      <c r="A1338" t="s">
        <v>2839</v>
      </c>
      <c r="B1338" t="s">
        <v>2840</v>
      </c>
      <c r="C1338" t="str">
        <f>IFERROR(VLOOKUP(Table1[[#This Row],[Ticker]],[1]!Table2[[Symbol]:[Industry]],2,FALSE),"-")</f>
        <v>-</v>
      </c>
      <c r="D1338" t="s">
        <v>626</v>
      </c>
      <c r="E1338">
        <v>1273.8265019600001</v>
      </c>
      <c r="F1338">
        <v>353.2</v>
      </c>
      <c r="G1338">
        <v>6.8677092612863699</v>
      </c>
      <c r="H1338">
        <v>22.873405526629401</v>
      </c>
      <c r="I1338">
        <v>-11.6782471896249</v>
      </c>
      <c r="J1338">
        <v>13.5916911919765</v>
      </c>
      <c r="K1338">
        <v>306.18129387337899</v>
      </c>
      <c r="L1338">
        <v>290.83868116321003</v>
      </c>
      <c r="M1338">
        <v>60.995063106031402</v>
      </c>
      <c r="N1338">
        <v>2.7244095686578702</v>
      </c>
      <c r="O1338">
        <v>8.8618346545866302</v>
      </c>
      <c r="P1338">
        <v>56.977777777777703</v>
      </c>
      <c r="Q1338">
        <v>-3.4563042756383999E-2</v>
      </c>
    </row>
    <row r="1339" spans="1:17" hidden="1" x14ac:dyDescent="0.3">
      <c r="A1339" t="s">
        <v>2841</v>
      </c>
      <c r="B1339" t="s">
        <v>2842</v>
      </c>
      <c r="C1339" t="str">
        <f>IFERROR(VLOOKUP(Table1[[#This Row],[Ticker]],[1]!Table2[[Symbol]:[Industry]],2,FALSE),"-")</f>
        <v>-</v>
      </c>
      <c r="D1339" t="s">
        <v>391</v>
      </c>
      <c r="E1339">
        <v>1273.7418588</v>
      </c>
      <c r="F1339">
        <v>54.15</v>
      </c>
      <c r="G1339">
        <v>-64.729749600504803</v>
      </c>
      <c r="H1339">
        <v>5.0528685210330302</v>
      </c>
      <c r="I1339">
        <v>-60.195884932059798</v>
      </c>
      <c r="J1339">
        <v>13.0802487883939</v>
      </c>
      <c r="K1339">
        <v>54.662061625636298</v>
      </c>
      <c r="L1339">
        <v>63.8360534879751</v>
      </c>
      <c r="M1339">
        <v>64.030824672481799</v>
      </c>
      <c r="N1339">
        <v>1.8845750873634199</v>
      </c>
      <c r="O1339">
        <v>103.13942751615799</v>
      </c>
      <c r="P1339">
        <v>23.0402181322426</v>
      </c>
      <c r="Q1339">
        <v>0.153492428931299</v>
      </c>
    </row>
    <row r="1340" spans="1:17" hidden="1" x14ac:dyDescent="0.3">
      <c r="A1340" t="s">
        <v>2843</v>
      </c>
      <c r="B1340" t="s">
        <v>2844</v>
      </c>
      <c r="C1340" t="str">
        <f>IFERROR(VLOOKUP(Table1[[#This Row],[Ticker]],[1]!Table2[[Symbol]:[Industry]],2,FALSE),"-")</f>
        <v>-</v>
      </c>
      <c r="D1340" t="s">
        <v>21</v>
      </c>
      <c r="E1340">
        <v>1273.44160616</v>
      </c>
      <c r="F1340">
        <v>736.9</v>
      </c>
      <c r="G1340">
        <v>588.34672817991702</v>
      </c>
      <c r="H1340">
        <v>-5.7945028094490603</v>
      </c>
      <c r="I1340">
        <v>272.36693584361001</v>
      </c>
      <c r="J1340">
        <v>1.89858881759534</v>
      </c>
      <c r="K1340">
        <v>693.556878867519</v>
      </c>
      <c r="M1340">
        <v>40.5436224926855</v>
      </c>
      <c r="N1340">
        <v>0.37954222164748402</v>
      </c>
      <c r="O1340">
        <v>35.4322160401682</v>
      </c>
      <c r="P1340">
        <v>690.24128686327003</v>
      </c>
    </row>
    <row r="1341" spans="1:17" hidden="1" x14ac:dyDescent="0.3">
      <c r="A1341" t="s">
        <v>2845</v>
      </c>
      <c r="B1341" t="s">
        <v>2846</v>
      </c>
      <c r="C1341" t="str">
        <f>IFERROR(VLOOKUP(Table1[[#This Row],[Ticker]],[1]!Table2[[Symbol]:[Industry]],2,FALSE),"-")</f>
        <v>-</v>
      </c>
      <c r="D1341" t="s">
        <v>986</v>
      </c>
      <c r="E1341">
        <v>1273.0504456000001</v>
      </c>
      <c r="F1341">
        <v>333.8</v>
      </c>
      <c r="G1341">
        <v>-34.123722195722699</v>
      </c>
      <c r="H1341">
        <v>-3.8531851622551399</v>
      </c>
      <c r="I1341">
        <v>-25.1401921720499</v>
      </c>
      <c r="J1341">
        <v>4.3120544494517796</v>
      </c>
      <c r="K1341">
        <v>337.37938310880901</v>
      </c>
      <c r="L1341">
        <v>349.868145286024</v>
      </c>
      <c r="M1341">
        <v>48.408009794199899</v>
      </c>
      <c r="N1341">
        <v>0.889717825407911</v>
      </c>
      <c r="O1341">
        <v>60.515278609946002</v>
      </c>
      <c r="P1341">
        <v>21.381818181818101</v>
      </c>
      <c r="Q1341">
        <v>4.0153133429420999E-2</v>
      </c>
    </row>
    <row r="1342" spans="1:17" hidden="1" x14ac:dyDescent="0.3">
      <c r="A1342" t="s">
        <v>2847</v>
      </c>
      <c r="B1342" t="s">
        <v>2848</v>
      </c>
      <c r="C1342" t="str">
        <f>IFERROR(VLOOKUP(Table1[[#This Row],[Ticker]],[1]!Table2[[Symbol]:[Industry]],2,FALSE),"-")</f>
        <v>-</v>
      </c>
      <c r="D1342" t="s">
        <v>262</v>
      </c>
      <c r="E1342">
        <v>1271.95652025</v>
      </c>
      <c r="F1342">
        <v>451.1</v>
      </c>
      <c r="G1342">
        <v>47.729988554767999</v>
      </c>
      <c r="H1342">
        <v>16.699257948565901</v>
      </c>
      <c r="I1342">
        <v>-13.212325845284299</v>
      </c>
      <c r="J1342">
        <v>9.4397225529194699</v>
      </c>
      <c r="K1342">
        <v>412.152226686554</v>
      </c>
      <c r="L1342">
        <v>364.860455067602</v>
      </c>
      <c r="M1342">
        <v>63.919701431561002</v>
      </c>
      <c r="N1342">
        <v>2.1248535623923699</v>
      </c>
      <c r="O1342">
        <v>16.382176900908799</v>
      </c>
      <c r="P1342">
        <v>103.610923042202</v>
      </c>
      <c r="Q1342">
        <v>0.11823762282618799</v>
      </c>
    </row>
    <row r="1343" spans="1:17" hidden="1" x14ac:dyDescent="0.3">
      <c r="A1343" t="s">
        <v>2849</v>
      </c>
      <c r="B1343" t="s">
        <v>2850</v>
      </c>
      <c r="C1343" t="str">
        <f>IFERROR(VLOOKUP(Table1[[#This Row],[Ticker]],[1]!Table2[[Symbol]:[Industry]],2,FALSE),"-")</f>
        <v>-</v>
      </c>
      <c r="D1343" t="s">
        <v>289</v>
      </c>
      <c r="E1343">
        <v>1269.5468328500001</v>
      </c>
      <c r="F1343">
        <v>889.25</v>
      </c>
      <c r="G1343">
        <v>143.17652883645999</v>
      </c>
      <c r="H1343">
        <v>43.2023698060326</v>
      </c>
      <c r="I1343">
        <v>100.17403536182699</v>
      </c>
      <c r="J1343">
        <v>5.6625338343505097E-2</v>
      </c>
      <c r="K1343">
        <v>692.98623207103799</v>
      </c>
      <c r="L1343">
        <v>550.83177150314805</v>
      </c>
      <c r="M1343">
        <v>80.358721656222102</v>
      </c>
      <c r="N1343">
        <v>2.3390206602371602</v>
      </c>
      <c r="O1343">
        <v>5.7070565082935003</v>
      </c>
      <c r="P1343">
        <v>179.37480364435999</v>
      </c>
      <c r="Q1343">
        <v>0.147585339025437</v>
      </c>
    </row>
    <row r="1344" spans="1:17" hidden="1" x14ac:dyDescent="0.3">
      <c r="A1344" t="s">
        <v>2851</v>
      </c>
      <c r="B1344" t="s">
        <v>2852</v>
      </c>
      <c r="C1344" t="str">
        <f>IFERROR(VLOOKUP(Table1[[#This Row],[Ticker]],[1]!Table2[[Symbol]:[Industry]],2,FALSE),"-")</f>
        <v>-</v>
      </c>
      <c r="D1344" t="s">
        <v>127</v>
      </c>
      <c r="E1344">
        <v>1268.3034935999999</v>
      </c>
      <c r="F1344">
        <v>145.78</v>
      </c>
      <c r="G1344">
        <v>-3.1482905360201001</v>
      </c>
      <c r="H1344">
        <v>-4.6109260125823299</v>
      </c>
      <c r="I1344">
        <v>-22.061430704619301</v>
      </c>
      <c r="J1344">
        <v>-0.33932483404522001</v>
      </c>
      <c r="K1344">
        <v>147.54668120479201</v>
      </c>
      <c r="L1344">
        <v>145.32816132698599</v>
      </c>
      <c r="M1344">
        <v>38.996886144596303</v>
      </c>
      <c r="N1344">
        <v>0.87077032321465297</v>
      </c>
      <c r="O1344">
        <v>33.283029222115502</v>
      </c>
      <c r="P1344">
        <v>33.071656777727</v>
      </c>
      <c r="Q1344">
        <v>3.6378544556972002E-2</v>
      </c>
    </row>
    <row r="1345" spans="1:17" hidden="1" x14ac:dyDescent="0.3">
      <c r="A1345" t="s">
        <v>2853</v>
      </c>
      <c r="B1345" t="s">
        <v>2854</v>
      </c>
      <c r="C1345" t="str">
        <f>IFERROR(VLOOKUP(Table1[[#This Row],[Ticker]],[1]!Table2[[Symbol]:[Industry]],2,FALSE),"-")</f>
        <v>-</v>
      </c>
      <c r="D1345" t="s">
        <v>21</v>
      </c>
      <c r="E1345">
        <v>1266.4579200000001</v>
      </c>
      <c r="F1345">
        <v>1068.2</v>
      </c>
      <c r="G1345">
        <v>-31.171771657530801</v>
      </c>
      <c r="H1345">
        <v>-8.8555135452437703</v>
      </c>
      <c r="I1345">
        <v>-29.160710035719799</v>
      </c>
      <c r="J1345">
        <v>-2.8467326018083798</v>
      </c>
      <c r="K1345">
        <v>1125.76477181172</v>
      </c>
      <c r="L1345">
        <v>1104.6576560696899</v>
      </c>
      <c r="M1345">
        <v>33.9320241985479</v>
      </c>
      <c r="N1345">
        <v>1.1138447704661401</v>
      </c>
      <c r="O1345">
        <v>37.371278786744</v>
      </c>
      <c r="P1345">
        <v>11.789022029197801</v>
      </c>
      <c r="Q1345">
        <v>0.11530217393829301</v>
      </c>
    </row>
    <row r="1346" spans="1:17" hidden="1" x14ac:dyDescent="0.3">
      <c r="A1346" t="s">
        <v>2855</v>
      </c>
      <c r="B1346" t="s">
        <v>2856</v>
      </c>
      <c r="C1346" t="str">
        <f>IFERROR(VLOOKUP(Table1[[#This Row],[Ticker]],[1]!Table2[[Symbol]:[Industry]],2,FALSE),"-")</f>
        <v>-</v>
      </c>
      <c r="D1346" t="s">
        <v>424</v>
      </c>
      <c r="E1346">
        <v>1262.72405</v>
      </c>
      <c r="F1346">
        <v>1185.0999999999999</v>
      </c>
      <c r="G1346">
        <v>263.92780818999699</v>
      </c>
      <c r="H1346">
        <v>32.855955392587497</v>
      </c>
      <c r="I1346">
        <v>127.552331826</v>
      </c>
      <c r="J1346">
        <v>12.4216597016355</v>
      </c>
      <c r="K1346">
        <v>849.50159031189901</v>
      </c>
      <c r="L1346">
        <v>645.04392660373799</v>
      </c>
      <c r="M1346">
        <v>90.733356082887497</v>
      </c>
      <c r="N1346">
        <v>1.41462033157123</v>
      </c>
      <c r="O1346">
        <v>2.7761370348493699</v>
      </c>
      <c r="P1346">
        <v>296.95193434935499</v>
      </c>
      <c r="Q1346">
        <v>0.15051471868212499</v>
      </c>
    </row>
    <row r="1347" spans="1:17" hidden="1" x14ac:dyDescent="0.3">
      <c r="A1347" t="s">
        <v>2857</v>
      </c>
      <c r="B1347" t="s">
        <v>2858</v>
      </c>
      <c r="C1347" t="str">
        <f>IFERROR(VLOOKUP(Table1[[#This Row],[Ticker]],[1]!Table2[[Symbol]:[Industry]],2,FALSE),"-")</f>
        <v>-</v>
      </c>
      <c r="D1347" t="s">
        <v>986</v>
      </c>
      <c r="E1347">
        <v>1262.4616573000001</v>
      </c>
      <c r="F1347">
        <v>630.65</v>
      </c>
      <c r="G1347">
        <v>-18.810465185570099</v>
      </c>
      <c r="H1347">
        <v>-3.3285124487525399</v>
      </c>
      <c r="I1347">
        <v>-12.917826320245</v>
      </c>
      <c r="J1347">
        <v>0.79416125476167798</v>
      </c>
      <c r="K1347">
        <v>619.83308548687205</v>
      </c>
      <c r="L1347">
        <v>610.12147238969203</v>
      </c>
      <c r="M1347">
        <v>47.396263941933498</v>
      </c>
      <c r="N1347">
        <v>0.89464652319551896</v>
      </c>
      <c r="O1347">
        <v>35.574407357488298</v>
      </c>
      <c r="P1347">
        <v>31.508706078615301</v>
      </c>
      <c r="Q1347">
        <v>1.9768677446241001E-2</v>
      </c>
    </row>
    <row r="1348" spans="1:17" hidden="1" x14ac:dyDescent="0.3">
      <c r="A1348" t="s">
        <v>2859</v>
      </c>
      <c r="B1348" t="s">
        <v>2860</v>
      </c>
      <c r="C1348" t="str">
        <f>IFERROR(VLOOKUP(Table1[[#This Row],[Ticker]],[1]!Table2[[Symbol]:[Industry]],2,FALSE),"-")</f>
        <v>-</v>
      </c>
      <c r="D1348" t="s">
        <v>231</v>
      </c>
      <c r="E1348">
        <v>1258.9807144500001</v>
      </c>
      <c r="F1348">
        <v>81.63</v>
      </c>
      <c r="G1348">
        <v>47.345257675224602</v>
      </c>
      <c r="H1348">
        <v>27.320866375376699</v>
      </c>
      <c r="I1348">
        <v>-41.730608834155497</v>
      </c>
      <c r="J1348">
        <v>-7.0494975787669096</v>
      </c>
      <c r="K1348">
        <v>72.322777760651306</v>
      </c>
      <c r="L1348">
        <v>69.352700016149896</v>
      </c>
      <c r="N1348">
        <v>1.90023378368623</v>
      </c>
      <c r="O1348">
        <v>58.887663849074997</v>
      </c>
      <c r="P1348">
        <v>89.177288528389298</v>
      </c>
    </row>
    <row r="1349" spans="1:17" hidden="1" x14ac:dyDescent="0.3">
      <c r="A1349" t="s">
        <v>2861</v>
      </c>
      <c r="B1349" t="s">
        <v>2862</v>
      </c>
      <c r="C1349" t="str">
        <f>IFERROR(VLOOKUP(Table1[[#This Row],[Ticker]],[1]!Table2[[Symbol]:[Industry]],2,FALSE),"-")</f>
        <v>-</v>
      </c>
      <c r="D1349" t="s">
        <v>201</v>
      </c>
      <c r="E1349">
        <v>1258.3325244749999</v>
      </c>
      <c r="F1349">
        <v>700.05</v>
      </c>
      <c r="G1349">
        <v>5.8421932013108</v>
      </c>
      <c r="H1349">
        <v>1.3123492936717001</v>
      </c>
      <c r="I1349">
        <v>7.5661905094941</v>
      </c>
      <c r="J1349">
        <v>-2.7443326803377501</v>
      </c>
      <c r="K1349">
        <v>671.55993605211199</v>
      </c>
      <c r="L1349">
        <v>612.98698781364101</v>
      </c>
      <c r="M1349">
        <v>63.408647475391597</v>
      </c>
      <c r="N1349">
        <v>1.16717404957564</v>
      </c>
      <c r="O1349">
        <v>8.5636740232840598</v>
      </c>
      <c r="P1349">
        <v>42.838196286472098</v>
      </c>
      <c r="Q1349">
        <v>4.3810211668966002E-2</v>
      </c>
    </row>
    <row r="1350" spans="1:17" hidden="1" x14ac:dyDescent="0.3">
      <c r="A1350" t="s">
        <v>2863</v>
      </c>
      <c r="B1350" t="s">
        <v>2864</v>
      </c>
      <c r="C1350" t="str">
        <f>IFERROR(VLOOKUP(Table1[[#This Row],[Ticker]],[1]!Table2[[Symbol]:[Industry]],2,FALSE),"-")</f>
        <v>-</v>
      </c>
      <c r="D1350" t="s">
        <v>626</v>
      </c>
      <c r="E1350">
        <v>1257.259822065</v>
      </c>
      <c r="F1350">
        <v>48.15</v>
      </c>
      <c r="G1350">
        <v>-23.858418686800999</v>
      </c>
      <c r="H1350">
        <v>6.6446730915609997</v>
      </c>
      <c r="I1350">
        <v>-39.977951563906402</v>
      </c>
      <c r="J1350">
        <v>7.3792012870416599</v>
      </c>
      <c r="K1350">
        <v>45.519077837342003</v>
      </c>
      <c r="L1350">
        <v>47.268262160721399</v>
      </c>
      <c r="M1350">
        <v>59.064182086439097</v>
      </c>
      <c r="N1350">
        <v>1.94073973311008</v>
      </c>
      <c r="O1350">
        <v>39.356178608515002</v>
      </c>
      <c r="P1350">
        <v>32.280219780219703</v>
      </c>
      <c r="Q1350">
        <v>-3.5208711282057999E-2</v>
      </c>
    </row>
    <row r="1351" spans="1:17" hidden="1" x14ac:dyDescent="0.3">
      <c r="A1351" t="s">
        <v>2865</v>
      </c>
      <c r="B1351" t="s">
        <v>2866</v>
      </c>
      <c r="C1351" t="str">
        <f>IFERROR(VLOOKUP(Table1[[#This Row],[Ticker]],[1]!Table2[[Symbol]:[Industry]],2,FALSE),"-")</f>
        <v>-</v>
      </c>
      <c r="D1351" t="s">
        <v>201</v>
      </c>
      <c r="E1351">
        <v>1254.7257500000001</v>
      </c>
      <c r="F1351">
        <v>115.91</v>
      </c>
      <c r="G1351">
        <v>-33.717351888430898</v>
      </c>
      <c r="H1351">
        <v>6.28319410542559</v>
      </c>
      <c r="I1351">
        <v>-31.762503841554899</v>
      </c>
      <c r="J1351">
        <v>6.3855673562980204</v>
      </c>
      <c r="K1351">
        <v>111.268576524038</v>
      </c>
      <c r="L1351">
        <v>111.154308830175</v>
      </c>
      <c r="M1351">
        <v>57.692158280050101</v>
      </c>
      <c r="N1351">
        <v>1.9598470045674901</v>
      </c>
      <c r="O1351">
        <v>24.2343197308256</v>
      </c>
      <c r="P1351">
        <v>28.432132963988899</v>
      </c>
      <c r="Q1351">
        <v>1.6115914285831E-2</v>
      </c>
    </row>
    <row r="1352" spans="1:17" hidden="1" x14ac:dyDescent="0.3">
      <c r="A1352" t="s">
        <v>2867</v>
      </c>
      <c r="B1352" t="s">
        <v>2868</v>
      </c>
      <c r="C1352" t="str">
        <f>IFERROR(VLOOKUP(Table1[[#This Row],[Ticker]],[1]!Table2[[Symbol]:[Industry]],2,FALSE),"-")</f>
        <v>-</v>
      </c>
      <c r="D1352" t="s">
        <v>391</v>
      </c>
      <c r="E1352">
        <v>1253.5385634479901</v>
      </c>
      <c r="F1352">
        <v>51.02</v>
      </c>
      <c r="G1352">
        <v>-14.7342525126897</v>
      </c>
      <c r="H1352">
        <v>-0.70977791904957599</v>
      </c>
      <c r="I1352">
        <v>-42.489409003797299</v>
      </c>
      <c r="J1352">
        <v>1.08695787973594</v>
      </c>
      <c r="K1352">
        <v>52.5765785777715</v>
      </c>
      <c r="L1352">
        <v>52.267214578591798</v>
      </c>
      <c r="M1352">
        <v>44.0498351898108</v>
      </c>
      <c r="N1352">
        <v>0.71003542064663605</v>
      </c>
      <c r="O1352">
        <v>61.701293610348799</v>
      </c>
      <c r="P1352">
        <v>63.003194888178903</v>
      </c>
    </row>
    <row r="1353" spans="1:17" hidden="1" x14ac:dyDescent="0.3">
      <c r="A1353" t="s">
        <v>2869</v>
      </c>
      <c r="B1353" t="s">
        <v>2870</v>
      </c>
      <c r="C1353" t="str">
        <f>IFERROR(VLOOKUP(Table1[[#This Row],[Ticker]],[1]!Table2[[Symbol]:[Industry]],2,FALSE),"-")</f>
        <v>-</v>
      </c>
      <c r="D1353" t="s">
        <v>391</v>
      </c>
      <c r="E1353">
        <v>1250.835912684</v>
      </c>
      <c r="F1353">
        <v>50.91</v>
      </c>
      <c r="G1353">
        <v>14.086841447255701</v>
      </c>
      <c r="H1353">
        <v>-0.77996753736693603</v>
      </c>
      <c r="I1353">
        <v>-22.454376357376098</v>
      </c>
      <c r="J1353">
        <v>3.6362420250054699</v>
      </c>
      <c r="K1353">
        <v>46.298806344093101</v>
      </c>
      <c r="L1353">
        <v>45.835139250147201</v>
      </c>
      <c r="M1353">
        <v>70.491759955648305</v>
      </c>
      <c r="N1353">
        <v>1.9336006359839399</v>
      </c>
      <c r="O1353">
        <v>18.837163622078101</v>
      </c>
      <c r="P1353">
        <v>85.802919708029194</v>
      </c>
    </row>
    <row r="1354" spans="1:17" hidden="1" x14ac:dyDescent="0.3">
      <c r="A1354" t="s">
        <v>2871</v>
      </c>
      <c r="B1354" t="s">
        <v>2872</v>
      </c>
      <c r="C1354" t="str">
        <f>IFERROR(VLOOKUP(Table1[[#This Row],[Ticker]],[1]!Table2[[Symbol]:[Industry]],2,FALSE),"-")</f>
        <v>-</v>
      </c>
      <c r="D1354" t="s">
        <v>62</v>
      </c>
      <c r="E1354">
        <v>1250.5830937000001</v>
      </c>
      <c r="F1354">
        <v>259.39999999999998</v>
      </c>
      <c r="G1354">
        <v>17.7292577692964</v>
      </c>
      <c r="H1354">
        <v>0.466122732520792</v>
      </c>
      <c r="I1354">
        <v>-16.864472591691499</v>
      </c>
      <c r="J1354">
        <v>2.6806611513918099</v>
      </c>
      <c r="K1354">
        <v>252.43176418871101</v>
      </c>
      <c r="L1354">
        <v>242.941213925255</v>
      </c>
      <c r="M1354">
        <v>55.966511378390798</v>
      </c>
      <c r="N1354">
        <v>0.87385459730835502</v>
      </c>
      <c r="O1354">
        <v>12.683114880493401</v>
      </c>
      <c r="P1354">
        <v>62.429555416405698</v>
      </c>
      <c r="Q1354">
        <v>5.5216060075609997E-3</v>
      </c>
    </row>
    <row r="1355" spans="1:17" hidden="1" x14ac:dyDescent="0.3">
      <c r="A1355" t="s">
        <v>2873</v>
      </c>
      <c r="B1355" t="s">
        <v>2874</v>
      </c>
      <c r="C1355" t="str">
        <f>IFERROR(VLOOKUP(Table1[[#This Row],[Ticker]],[1]!Table2[[Symbol]:[Industry]],2,FALSE),"-")</f>
        <v>-</v>
      </c>
      <c r="D1355" t="s">
        <v>289</v>
      </c>
      <c r="E1355">
        <v>1246.093353145</v>
      </c>
      <c r="F1355">
        <v>1459.85</v>
      </c>
      <c r="G1355">
        <v>162.51107465171799</v>
      </c>
      <c r="H1355">
        <v>49.0361617735539</v>
      </c>
      <c r="I1355">
        <v>72.781149994104595</v>
      </c>
      <c r="J1355">
        <v>-1.43389230051103</v>
      </c>
      <c r="K1355">
        <v>933.93214318372804</v>
      </c>
      <c r="L1355">
        <v>711.21992337704899</v>
      </c>
      <c r="M1355">
        <v>72.603177953391693</v>
      </c>
      <c r="N1355">
        <v>2.6102318129212199</v>
      </c>
      <c r="O1355">
        <v>2.3872315648867999</v>
      </c>
      <c r="P1355">
        <v>286.715231788079</v>
      </c>
    </row>
    <row r="1356" spans="1:17" hidden="1" x14ac:dyDescent="0.3">
      <c r="A1356" t="s">
        <v>2875</v>
      </c>
      <c r="B1356" t="s">
        <v>2876</v>
      </c>
      <c r="C1356" t="str">
        <f>IFERROR(VLOOKUP(Table1[[#This Row],[Ticker]],[1]!Table2[[Symbol]:[Industry]],2,FALSE),"-")</f>
        <v>-</v>
      </c>
      <c r="D1356" t="s">
        <v>548</v>
      </c>
      <c r="E1356">
        <v>1243.9052054589999</v>
      </c>
      <c r="F1356">
        <v>172.79</v>
      </c>
      <c r="G1356">
        <v>-17.313015072049701</v>
      </c>
      <c r="H1356">
        <v>9.3248908276533005</v>
      </c>
      <c r="I1356">
        <v>-26.547144239907901</v>
      </c>
      <c r="J1356">
        <v>1.0062301384860399</v>
      </c>
      <c r="K1356">
        <v>160.639237760117</v>
      </c>
      <c r="L1356">
        <v>162.70081621672199</v>
      </c>
      <c r="M1356">
        <v>63.046144644997099</v>
      </c>
      <c r="N1356">
        <v>1.6879825007241001</v>
      </c>
      <c r="O1356">
        <v>25.614908270154501</v>
      </c>
      <c r="P1356">
        <v>36.1087042142575</v>
      </c>
      <c r="Q1356">
        <v>7.1742924050749002E-2</v>
      </c>
    </row>
    <row r="1357" spans="1:17" hidden="1" x14ac:dyDescent="0.3">
      <c r="A1357" t="s">
        <v>2877</v>
      </c>
      <c r="B1357" t="s">
        <v>2878</v>
      </c>
      <c r="C1357" t="str">
        <f>IFERROR(VLOOKUP(Table1[[#This Row],[Ticker]],[1]!Table2[[Symbol]:[Industry]],2,FALSE),"-")</f>
        <v>-</v>
      </c>
      <c r="D1357" t="s">
        <v>626</v>
      </c>
      <c r="E1357">
        <v>1243.08000821</v>
      </c>
      <c r="F1357">
        <v>568.9</v>
      </c>
      <c r="G1357">
        <v>2.2446090529458398</v>
      </c>
      <c r="H1357">
        <v>-5.1461506391719096</v>
      </c>
      <c r="I1357">
        <v>13.1632111626105</v>
      </c>
      <c r="J1357">
        <v>0.39636367042262199</v>
      </c>
      <c r="K1357">
        <v>572.05156941390203</v>
      </c>
      <c r="L1357">
        <v>505.09277939345202</v>
      </c>
      <c r="M1357">
        <v>46.239515997247501</v>
      </c>
      <c r="N1357">
        <v>0.204612809112968</v>
      </c>
      <c r="O1357">
        <v>17.068026015116899</v>
      </c>
      <c r="P1357">
        <v>50.602250165453299</v>
      </c>
      <c r="Q1357">
        <v>-1.4644769437816001E-2</v>
      </c>
    </row>
    <row r="1358" spans="1:17" hidden="1" x14ac:dyDescent="0.3">
      <c r="A1358" t="s">
        <v>2879</v>
      </c>
      <c r="B1358" t="s">
        <v>2880</v>
      </c>
      <c r="C1358" t="str">
        <f>IFERROR(VLOOKUP(Table1[[#This Row],[Ticker]],[1]!Table2[[Symbol]:[Industry]],2,FALSE),"-")</f>
        <v>-</v>
      </c>
      <c r="D1358" t="s">
        <v>548</v>
      </c>
      <c r="E1358">
        <v>1242.7761485879901</v>
      </c>
      <c r="F1358">
        <v>148.46</v>
      </c>
      <c r="G1358">
        <v>-30.8386413065585</v>
      </c>
      <c r="H1358">
        <v>5.4776453480988199</v>
      </c>
      <c r="I1358">
        <v>-39.429514636509602</v>
      </c>
      <c r="J1358">
        <v>3.9946275981855899</v>
      </c>
      <c r="K1358">
        <v>149.451246905083</v>
      </c>
      <c r="L1358">
        <v>162.15290973028101</v>
      </c>
      <c r="M1358">
        <v>55.706814934549499</v>
      </c>
      <c r="N1358">
        <v>0.76090997584318198</v>
      </c>
      <c r="O1358">
        <v>50.9834298801023</v>
      </c>
      <c r="P1358">
        <v>10.6259314456035</v>
      </c>
      <c r="Q1358">
        <v>1.1830963951641999E-2</v>
      </c>
    </row>
    <row r="1359" spans="1:17" hidden="1" x14ac:dyDescent="0.3">
      <c r="A1359" t="s">
        <v>2881</v>
      </c>
      <c r="B1359" t="s">
        <v>2882</v>
      </c>
      <c r="C1359" t="str">
        <f>IFERROR(VLOOKUP(Table1[[#This Row],[Ticker]],[1]!Table2[[Symbol]:[Industry]],2,FALSE),"-")</f>
        <v>-</v>
      </c>
      <c r="D1359" t="s">
        <v>62</v>
      </c>
      <c r="E1359">
        <v>1241.007957756</v>
      </c>
      <c r="F1359">
        <v>118.23</v>
      </c>
      <c r="G1359">
        <v>-6.4683646919657898</v>
      </c>
      <c r="H1359">
        <v>15.7192357356393</v>
      </c>
      <c r="I1359">
        <v>-9.4724916565752899</v>
      </c>
      <c r="J1359">
        <v>-2.2217435567016599</v>
      </c>
      <c r="K1359">
        <v>111.93369341096</v>
      </c>
      <c r="L1359">
        <v>110.088185446248</v>
      </c>
      <c r="M1359">
        <v>54.7679765748642</v>
      </c>
      <c r="N1359">
        <v>1.64002342975028</v>
      </c>
      <c r="O1359">
        <v>26.533028842087401</v>
      </c>
      <c r="P1359">
        <v>52.8506787330316</v>
      </c>
      <c r="Q1359">
        <v>-2.6926263535983E-2</v>
      </c>
    </row>
    <row r="1360" spans="1:17" hidden="1" x14ac:dyDescent="0.3">
      <c r="A1360" t="s">
        <v>2883</v>
      </c>
      <c r="B1360" t="s">
        <v>2884</v>
      </c>
      <c r="C1360" t="str">
        <f>IFERROR(VLOOKUP(Table1[[#This Row],[Ticker]],[1]!Table2[[Symbol]:[Industry]],2,FALSE),"-")</f>
        <v>-</v>
      </c>
      <c r="D1360" t="s">
        <v>68</v>
      </c>
      <c r="E1360">
        <v>1240.6303177279999</v>
      </c>
      <c r="F1360">
        <v>224.57</v>
      </c>
      <c r="G1360">
        <v>28.026090670140999</v>
      </c>
      <c r="H1360">
        <v>5.6516323683206204</v>
      </c>
      <c r="I1360">
        <v>29.940619134841501</v>
      </c>
      <c r="J1360">
        <v>18.673282344013</v>
      </c>
      <c r="K1360">
        <v>177.96185468638899</v>
      </c>
      <c r="L1360">
        <v>160.540542970893</v>
      </c>
      <c r="M1360">
        <v>84.775218590624306</v>
      </c>
      <c r="N1360">
        <v>1.2414533675147399</v>
      </c>
      <c r="O1360">
        <v>4.7913790800195999</v>
      </c>
      <c r="P1360">
        <v>60.178316690442202</v>
      </c>
      <c r="Q1360">
        <v>1.4945874651915001E-2</v>
      </c>
    </row>
    <row r="1361" spans="1:17" hidden="1" x14ac:dyDescent="0.3">
      <c r="A1361" t="s">
        <v>2885</v>
      </c>
      <c r="B1361" t="s">
        <v>2886</v>
      </c>
      <c r="C1361" t="str">
        <f>IFERROR(VLOOKUP(Table1[[#This Row],[Ticker]],[1]!Table2[[Symbol]:[Industry]],2,FALSE),"-")</f>
        <v>-</v>
      </c>
      <c r="D1361" t="s">
        <v>130</v>
      </c>
      <c r="E1361">
        <v>1238.6516565500001</v>
      </c>
      <c r="F1361">
        <v>984.25</v>
      </c>
      <c r="G1361">
        <v>157.31179998341699</v>
      </c>
      <c r="H1361">
        <v>-5.3115528758158801</v>
      </c>
      <c r="I1361">
        <v>40.959009355462598</v>
      </c>
      <c r="J1361">
        <v>-7.5706615999309301</v>
      </c>
      <c r="K1361">
        <v>1029.8726111149899</v>
      </c>
      <c r="M1361">
        <v>24.1245519819328</v>
      </c>
      <c r="N1361">
        <v>0.47546636889122401</v>
      </c>
      <c r="O1361">
        <v>46.558293116586199</v>
      </c>
      <c r="P1361">
        <v>213.95534290271101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548</v>
      </c>
      <c r="E1362">
        <v>1238.5456559009999</v>
      </c>
      <c r="F1362">
        <v>199.11</v>
      </c>
      <c r="G1362">
        <v>-33.198284247596803</v>
      </c>
      <c r="H1362">
        <v>-3.2170435709878999</v>
      </c>
      <c r="I1362">
        <v>-19.7289228871721</v>
      </c>
      <c r="J1362">
        <v>-0.70661192151000596</v>
      </c>
      <c r="K1362">
        <v>198.826010688932</v>
      </c>
      <c r="L1362">
        <v>201.69822113935999</v>
      </c>
      <c r="M1362">
        <v>49.852198012373599</v>
      </c>
      <c r="N1362">
        <v>1.00570759257208</v>
      </c>
      <c r="O1362">
        <v>21.6915272964692</v>
      </c>
      <c r="P1362">
        <v>24.521575984990601</v>
      </c>
      <c r="Q1362">
        <v>-2.192605318561E-2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D1363" t="s">
        <v>289</v>
      </c>
      <c r="E1363">
        <v>1237.3012799999999</v>
      </c>
      <c r="F1363">
        <v>39.36</v>
      </c>
      <c r="G1363">
        <v>-21.474245625307798</v>
      </c>
      <c r="H1363">
        <v>-3.9263803674717601</v>
      </c>
      <c r="I1363">
        <v>-24.663414568066202</v>
      </c>
      <c r="J1363">
        <v>1.3680848388155</v>
      </c>
      <c r="K1363">
        <v>38.628464648096802</v>
      </c>
      <c r="L1363">
        <v>35.657377390494901</v>
      </c>
      <c r="M1363">
        <v>47.236360366352599</v>
      </c>
      <c r="N1363">
        <v>1.0401951139107</v>
      </c>
      <c r="O1363">
        <v>24.491869918699098</v>
      </c>
      <c r="P1363">
        <v>45.7777777777777</v>
      </c>
    </row>
    <row r="1364" spans="1:17" hidden="1" x14ac:dyDescent="0.3">
      <c r="A1364" t="s">
        <v>2891</v>
      </c>
      <c r="B1364" t="s">
        <v>2892</v>
      </c>
      <c r="C1364" t="str">
        <f>IFERROR(VLOOKUP(Table1[[#This Row],[Ticker]],[1]!Table2[[Symbol]:[Industry]],2,FALSE),"-")</f>
        <v>-</v>
      </c>
      <c r="D1364" t="s">
        <v>692</v>
      </c>
      <c r="E1364">
        <v>1236.2</v>
      </c>
      <c r="F1364">
        <v>123.62</v>
      </c>
      <c r="G1364">
        <v>-15.172636959503</v>
      </c>
      <c r="H1364">
        <v>-5.1029998499383096</v>
      </c>
      <c r="I1364">
        <v>-25.6264793239346</v>
      </c>
      <c r="J1364">
        <v>-5.8563426784990398</v>
      </c>
      <c r="K1364">
        <v>125.547922469746</v>
      </c>
      <c r="L1364">
        <v>123.59189820119801</v>
      </c>
      <c r="M1364">
        <v>30.936696992689502</v>
      </c>
      <c r="N1364">
        <v>0.56943734779708599</v>
      </c>
      <c r="O1364">
        <v>25.384242032033601</v>
      </c>
      <c r="P1364">
        <v>23.250249252243201</v>
      </c>
      <c r="Q1364">
        <v>-2.1708426140339999E-3</v>
      </c>
    </row>
    <row r="1365" spans="1:17" hidden="1" x14ac:dyDescent="0.3">
      <c r="A1365" t="s">
        <v>2893</v>
      </c>
      <c r="B1365" t="s">
        <v>2894</v>
      </c>
      <c r="C1365" t="str">
        <f>IFERROR(VLOOKUP(Table1[[#This Row],[Ticker]],[1]!Table2[[Symbol]:[Industry]],2,FALSE),"-")</f>
        <v>-</v>
      </c>
      <c r="D1365" t="s">
        <v>21</v>
      </c>
      <c r="E1365">
        <v>1232.6807508899999</v>
      </c>
      <c r="F1365">
        <v>1496.65</v>
      </c>
      <c r="G1365">
        <v>824.71914011803005</v>
      </c>
      <c r="H1365">
        <v>-4.4061475560132699</v>
      </c>
      <c r="I1365">
        <v>42.478521244539699</v>
      </c>
      <c r="J1365">
        <v>-11.0494975787669</v>
      </c>
      <c r="K1365">
        <v>1492.9584294357601</v>
      </c>
      <c r="L1365">
        <v>977.89409563277502</v>
      </c>
      <c r="M1365">
        <v>31.015040917859899</v>
      </c>
      <c r="N1365">
        <v>0.52960544673251797</v>
      </c>
      <c r="O1365">
        <v>24.371095446497101</v>
      </c>
      <c r="P1365">
        <v>950.28070175438597</v>
      </c>
    </row>
    <row r="1366" spans="1:17" hidden="1" x14ac:dyDescent="0.3">
      <c r="A1366" t="s">
        <v>2895</v>
      </c>
      <c r="B1366" t="s">
        <v>2896</v>
      </c>
      <c r="C1366" t="str">
        <f>IFERROR(VLOOKUP(Table1[[#This Row],[Ticker]],[1]!Table2[[Symbol]:[Industry]],2,FALSE),"-")</f>
        <v>-</v>
      </c>
      <c r="D1366" t="s">
        <v>68</v>
      </c>
      <c r="E1366">
        <v>1229.7094809600001</v>
      </c>
      <c r="F1366">
        <v>70.05</v>
      </c>
      <c r="G1366">
        <v>107.60581092356099</v>
      </c>
      <c r="H1366">
        <v>-9.0206009096426403</v>
      </c>
      <c r="I1366">
        <v>-44.204902037778098</v>
      </c>
      <c r="J1366">
        <v>-5.5974616919484204</v>
      </c>
      <c r="K1366">
        <v>72.813689896841097</v>
      </c>
      <c r="L1366">
        <v>71.936289349813407</v>
      </c>
      <c r="M1366">
        <v>32.264917440568702</v>
      </c>
      <c r="N1366">
        <v>0.76469237345873697</v>
      </c>
      <c r="O1366">
        <v>105.281941470378</v>
      </c>
      <c r="P1366">
        <v>150.17857142857099</v>
      </c>
      <c r="Q1366">
        <v>0.34474569188498999</v>
      </c>
    </row>
    <row r="1367" spans="1:17" hidden="1" x14ac:dyDescent="0.3">
      <c r="A1367" t="s">
        <v>2897</v>
      </c>
      <c r="B1367" t="s">
        <v>2898</v>
      </c>
      <c r="C1367" t="str">
        <f>IFERROR(VLOOKUP(Table1[[#This Row],[Ticker]],[1]!Table2[[Symbol]:[Industry]],2,FALSE),"-")</f>
        <v>-</v>
      </c>
      <c r="D1367" t="s">
        <v>62</v>
      </c>
      <c r="E1367">
        <v>1229.6518099499999</v>
      </c>
      <c r="F1367">
        <v>1279.05</v>
      </c>
      <c r="G1367">
        <v>31.6140291946476</v>
      </c>
      <c r="H1367">
        <v>1.5790343629883401</v>
      </c>
      <c r="I1367">
        <v>-26.138745193511401</v>
      </c>
      <c r="J1367">
        <v>-1.41295724834902</v>
      </c>
      <c r="K1367">
        <v>1254.83169950862</v>
      </c>
      <c r="L1367">
        <v>1206.9819458946599</v>
      </c>
      <c r="M1367">
        <v>50.180566581112899</v>
      </c>
      <c r="N1367">
        <v>0.93211609541314</v>
      </c>
      <c r="O1367">
        <v>24.7019272116023</v>
      </c>
      <c r="P1367">
        <v>60.081351689611999</v>
      </c>
      <c r="Q1367">
        <v>0.108244767905361</v>
      </c>
    </row>
    <row r="1368" spans="1:17" hidden="1" x14ac:dyDescent="0.3">
      <c r="A1368" t="s">
        <v>2899</v>
      </c>
      <c r="B1368" t="s">
        <v>2900</v>
      </c>
      <c r="C1368" t="str">
        <f>IFERROR(VLOOKUP(Table1[[#This Row],[Ticker]],[1]!Table2[[Symbol]:[Industry]],2,FALSE),"-")</f>
        <v>-</v>
      </c>
      <c r="D1368" t="s">
        <v>626</v>
      </c>
      <c r="E1368">
        <v>1227.62312</v>
      </c>
      <c r="F1368">
        <v>504.8</v>
      </c>
      <c r="G1368">
        <v>6.0641219401594304</v>
      </c>
      <c r="H1368">
        <v>18.9592073930793</v>
      </c>
      <c r="I1368">
        <v>-1.38508056476942</v>
      </c>
      <c r="J1368">
        <v>6.5117558117112804</v>
      </c>
      <c r="K1368">
        <v>465.82830817954903</v>
      </c>
      <c r="L1368">
        <v>425.19169306435202</v>
      </c>
      <c r="M1368">
        <v>49.6799770252888</v>
      </c>
      <c r="N1368">
        <v>1.97048631190306</v>
      </c>
      <c r="O1368">
        <v>13.520206022186899</v>
      </c>
      <c r="P1368">
        <v>48.013487758393197</v>
      </c>
    </row>
    <row r="1369" spans="1:17" hidden="1" x14ac:dyDescent="0.3">
      <c r="A1369" t="s">
        <v>2901</v>
      </c>
      <c r="B1369" t="s">
        <v>2902</v>
      </c>
      <c r="C1369" t="str">
        <f>IFERROR(VLOOKUP(Table1[[#This Row],[Ticker]],[1]!Table2[[Symbol]:[Industry]],2,FALSE),"-")</f>
        <v>-</v>
      </c>
      <c r="D1369" t="s">
        <v>548</v>
      </c>
      <c r="E1369">
        <v>1227.2448018299999</v>
      </c>
      <c r="F1369">
        <v>1139.7</v>
      </c>
      <c r="G1369">
        <v>132.34787501949199</v>
      </c>
      <c r="H1369">
        <v>-22.173178397028401</v>
      </c>
      <c r="I1369">
        <v>-9.1538309389419101</v>
      </c>
      <c r="J1369">
        <v>-16.836764659512198</v>
      </c>
      <c r="K1369">
        <v>1376.9525255747899</v>
      </c>
      <c r="L1369">
        <v>1200.06587549958</v>
      </c>
      <c r="M1369">
        <v>33.180823357499598</v>
      </c>
      <c r="N1369">
        <v>1.19353060222818</v>
      </c>
      <c r="O1369">
        <v>93.858032815653203</v>
      </c>
      <c r="P1369">
        <v>254.60485376477899</v>
      </c>
      <c r="Q1369">
        <v>0.22948487605318399</v>
      </c>
    </row>
    <row r="1370" spans="1:17" hidden="1" x14ac:dyDescent="0.3">
      <c r="A1370" t="s">
        <v>2903</v>
      </c>
      <c r="B1370" t="s">
        <v>2904</v>
      </c>
      <c r="C1370" t="str">
        <f>IFERROR(VLOOKUP(Table1[[#This Row],[Ticker]],[1]!Table2[[Symbol]:[Industry]],2,FALSE),"-")</f>
        <v>-</v>
      </c>
      <c r="D1370" t="s">
        <v>413</v>
      </c>
      <c r="E1370">
        <v>1214.2152408100001</v>
      </c>
      <c r="F1370">
        <v>507.65</v>
      </c>
      <c r="G1370">
        <v>139.77644644806401</v>
      </c>
      <c r="H1370">
        <v>10.006459267582899</v>
      </c>
      <c r="I1370">
        <v>-6.25149942301565</v>
      </c>
      <c r="J1370">
        <v>-0.224519915707243</v>
      </c>
      <c r="K1370">
        <v>465.308948319465</v>
      </c>
      <c r="L1370">
        <v>397.59594882678601</v>
      </c>
      <c r="M1370">
        <v>55.110419479178098</v>
      </c>
      <c r="N1370">
        <v>1.0656138846905701</v>
      </c>
      <c r="O1370">
        <v>6.3134049049542202</v>
      </c>
      <c r="P1370">
        <v>170.45817794352601</v>
      </c>
      <c r="Q1370">
        <v>9.8652005946828006E-2</v>
      </c>
    </row>
    <row r="1371" spans="1:17" hidden="1" x14ac:dyDescent="0.3">
      <c r="A1371" t="s">
        <v>2905</v>
      </c>
      <c r="B1371" t="s">
        <v>2906</v>
      </c>
      <c r="C1371" t="str">
        <f>IFERROR(VLOOKUP(Table1[[#This Row],[Ticker]],[1]!Table2[[Symbol]:[Industry]],2,FALSE),"-")</f>
        <v>-</v>
      </c>
      <c r="E1371">
        <v>1213.1679039999999</v>
      </c>
      <c r="F1371">
        <v>2.3199999999999998</v>
      </c>
      <c r="G1371">
        <v>156.036422121936</v>
      </c>
      <c r="H1371">
        <v>-19.011085401714201</v>
      </c>
      <c r="I1371">
        <v>-12.5026000945189</v>
      </c>
      <c r="J1371">
        <v>7.9764764472071104</v>
      </c>
      <c r="K1371">
        <v>2.7985462558427399</v>
      </c>
      <c r="L1371">
        <v>2.5018686904554701</v>
      </c>
      <c r="M1371">
        <v>41.105168175861102</v>
      </c>
      <c r="N1371">
        <v>1.2004848823255401</v>
      </c>
      <c r="O1371">
        <v>78.017241379310306</v>
      </c>
      <c r="P1371">
        <v>430.28571428571399</v>
      </c>
    </row>
    <row r="1372" spans="1:17" hidden="1" x14ac:dyDescent="0.3">
      <c r="A1372" t="s">
        <v>2907</v>
      </c>
      <c r="B1372" t="s">
        <v>2908</v>
      </c>
      <c r="C1372" t="str">
        <f>IFERROR(VLOOKUP(Table1[[#This Row],[Ticker]],[1]!Table2[[Symbol]:[Industry]],2,FALSE),"-")</f>
        <v>-</v>
      </c>
      <c r="E1372">
        <v>1209.7015684</v>
      </c>
      <c r="F1372">
        <v>799.9</v>
      </c>
      <c r="G1372">
        <v>6185.3137035172304</v>
      </c>
      <c r="H1372">
        <v>-8.6148924974161591</v>
      </c>
      <c r="I1372">
        <v>331.35084950860897</v>
      </c>
      <c r="J1372">
        <v>-2.5406472301168099</v>
      </c>
      <c r="K1372">
        <v>746.57926643043697</v>
      </c>
      <c r="L1372">
        <v>458.672691358203</v>
      </c>
      <c r="M1372">
        <v>60.1170035178653</v>
      </c>
      <c r="N1372">
        <v>3.1745980206534701</v>
      </c>
      <c r="O1372">
        <v>5.0131266408301096</v>
      </c>
      <c r="P1372">
        <v>6203.3884948778496</v>
      </c>
    </row>
    <row r="1373" spans="1:17" hidden="1" x14ac:dyDescent="0.3">
      <c r="A1373" t="s">
        <v>2909</v>
      </c>
      <c r="B1373" t="s">
        <v>2910</v>
      </c>
      <c r="C1373" t="str">
        <f>IFERROR(VLOOKUP(Table1[[#This Row],[Ticker]],[1]!Table2[[Symbol]:[Industry]],2,FALSE),"-")</f>
        <v>-</v>
      </c>
      <c r="D1373" t="s">
        <v>201</v>
      </c>
      <c r="E1373">
        <v>1206.8663249599999</v>
      </c>
      <c r="F1373">
        <v>1014.8</v>
      </c>
      <c r="G1373">
        <v>109.256965928583</v>
      </c>
      <c r="H1373">
        <v>15.3397616906873</v>
      </c>
      <c r="I1373">
        <v>23.552380037068499</v>
      </c>
      <c r="J1373">
        <v>2.1319509916360699</v>
      </c>
      <c r="K1373">
        <v>923.26959799147903</v>
      </c>
      <c r="L1373">
        <v>788.66138091967605</v>
      </c>
      <c r="M1373">
        <v>58.0416346923841</v>
      </c>
      <c r="N1373">
        <v>0.56460843087933199</v>
      </c>
      <c r="O1373">
        <v>10.1645644461963</v>
      </c>
      <c r="P1373">
        <v>149.336609336609</v>
      </c>
      <c r="Q1373">
        <v>0.16219621188526501</v>
      </c>
    </row>
    <row r="1374" spans="1:17" hidden="1" x14ac:dyDescent="0.3">
      <c r="A1374" t="s">
        <v>2911</v>
      </c>
      <c r="B1374" t="s">
        <v>2912</v>
      </c>
      <c r="C1374" t="str">
        <f>IFERROR(VLOOKUP(Table1[[#This Row],[Ticker]],[1]!Table2[[Symbol]:[Industry]],2,FALSE),"-")</f>
        <v>-</v>
      </c>
      <c r="D1374" t="s">
        <v>201</v>
      </c>
      <c r="E1374">
        <v>1204.0890879999999</v>
      </c>
      <c r="F1374">
        <v>1116.8</v>
      </c>
      <c r="G1374">
        <v>-43.198447965777603</v>
      </c>
      <c r="H1374">
        <v>-6.5596114967164203</v>
      </c>
      <c r="I1374">
        <v>-21.721140998083602</v>
      </c>
      <c r="J1374">
        <v>-1.1897527034733899</v>
      </c>
      <c r="K1374">
        <v>1151.5903777619501</v>
      </c>
      <c r="L1374">
        <v>1162.05808815199</v>
      </c>
      <c r="M1374">
        <v>40.845719378258899</v>
      </c>
      <c r="N1374">
        <v>0.77258397691908598</v>
      </c>
      <c r="O1374">
        <v>36.550859598853798</v>
      </c>
      <c r="P1374">
        <v>10.4648862512364</v>
      </c>
      <c r="Q1374">
        <v>6.0658853256245003E-2</v>
      </c>
    </row>
    <row r="1375" spans="1:17" hidden="1" x14ac:dyDescent="0.3">
      <c r="A1375" t="s">
        <v>2913</v>
      </c>
      <c r="B1375" t="s">
        <v>2914</v>
      </c>
      <c r="C1375" t="str">
        <f>IFERROR(VLOOKUP(Table1[[#This Row],[Ticker]],[1]!Table2[[Symbol]:[Industry]],2,FALSE),"-")</f>
        <v>-</v>
      </c>
      <c r="D1375" t="s">
        <v>62</v>
      </c>
      <c r="E1375">
        <v>1192.91616</v>
      </c>
      <c r="F1375">
        <v>238.05</v>
      </c>
      <c r="G1375">
        <v>58.798665071217897</v>
      </c>
      <c r="H1375">
        <v>3.52472825338221</v>
      </c>
      <c r="I1375">
        <v>21.382122726337201</v>
      </c>
      <c r="J1375">
        <v>3.29200558678188</v>
      </c>
      <c r="K1375">
        <v>229.972094216877</v>
      </c>
      <c r="L1375">
        <v>201.34638893717801</v>
      </c>
      <c r="M1375">
        <v>63.502716554924298</v>
      </c>
      <c r="N1375">
        <v>1.0382371598223801</v>
      </c>
      <c r="O1375">
        <v>11.3211510186935</v>
      </c>
      <c r="P1375">
        <v>95.122950819672099</v>
      </c>
      <c r="Q1375">
        <v>3.1036458286539E-2</v>
      </c>
    </row>
    <row r="1376" spans="1:17" hidden="1" x14ac:dyDescent="0.3">
      <c r="A1376" t="s">
        <v>2915</v>
      </c>
      <c r="B1376" t="s">
        <v>2916</v>
      </c>
      <c r="C1376" t="str">
        <f>IFERROR(VLOOKUP(Table1[[#This Row],[Ticker]],[1]!Table2[[Symbol]:[Industry]],2,FALSE),"-")</f>
        <v>-</v>
      </c>
      <c r="D1376" t="s">
        <v>95</v>
      </c>
      <c r="E1376">
        <v>1188.2140023249999</v>
      </c>
      <c r="F1376">
        <v>243.25</v>
      </c>
      <c r="G1376">
        <v>-13.8660039090034</v>
      </c>
      <c r="H1376">
        <v>3.1390971645372101</v>
      </c>
      <c r="I1376">
        <v>-36.062422575607798</v>
      </c>
      <c r="J1376">
        <v>-8.9093667172619995</v>
      </c>
      <c r="K1376">
        <v>235.58941488657101</v>
      </c>
      <c r="L1376">
        <v>270.021108719327</v>
      </c>
      <c r="M1376">
        <v>58.101460057764498</v>
      </c>
      <c r="N1376">
        <v>2.7900153733807702</v>
      </c>
      <c r="O1376">
        <v>57.040082219938299</v>
      </c>
      <c r="P1376">
        <v>47.424242424242401</v>
      </c>
    </row>
    <row r="1377" spans="1:17" hidden="1" x14ac:dyDescent="0.3">
      <c r="A1377" t="s">
        <v>2917</v>
      </c>
      <c r="B1377" t="s">
        <v>2918</v>
      </c>
      <c r="C1377" t="str">
        <f>IFERROR(VLOOKUP(Table1[[#This Row],[Ticker]],[1]!Table2[[Symbol]:[Industry]],2,FALSE),"-")</f>
        <v>-</v>
      </c>
      <c r="D1377" t="s">
        <v>21</v>
      </c>
      <c r="E1377">
        <v>1184.365517598</v>
      </c>
      <c r="F1377">
        <v>213.66</v>
      </c>
      <c r="G1377">
        <v>31.114372651893401</v>
      </c>
      <c r="H1377">
        <v>11.0830829459843</v>
      </c>
      <c r="I1377">
        <v>5.9887825208771099</v>
      </c>
      <c r="J1377">
        <v>-2.4597212251265002</v>
      </c>
      <c r="K1377">
        <v>194.08517814582899</v>
      </c>
      <c r="L1377">
        <v>157.73893161512001</v>
      </c>
      <c r="M1377">
        <v>39.553462182017597</v>
      </c>
      <c r="N1377">
        <v>0.64282266429815504</v>
      </c>
      <c r="O1377">
        <v>18.880464289057301</v>
      </c>
      <c r="P1377">
        <v>93.357466063348397</v>
      </c>
      <c r="Q1377">
        <v>0.10202573635498199</v>
      </c>
    </row>
    <row r="1378" spans="1:17" hidden="1" x14ac:dyDescent="0.3">
      <c r="A1378" t="s">
        <v>2919</v>
      </c>
      <c r="B1378" t="s">
        <v>2920</v>
      </c>
      <c r="C1378" t="str">
        <f>IFERROR(VLOOKUP(Table1[[#This Row],[Ticker]],[1]!Table2[[Symbol]:[Industry]],2,FALSE),"-")</f>
        <v>-</v>
      </c>
      <c r="D1378" t="s">
        <v>204</v>
      </c>
      <c r="E1378">
        <v>1182.4680443049999</v>
      </c>
      <c r="F1378">
        <v>533.35</v>
      </c>
      <c r="G1378">
        <v>-9.2521209752604801</v>
      </c>
      <c r="H1378">
        <v>12.6533285452487</v>
      </c>
      <c r="I1378">
        <v>1.4356339951069499</v>
      </c>
      <c r="J1378">
        <v>1.7557829492859001</v>
      </c>
      <c r="K1378">
        <v>511.95302762974802</v>
      </c>
      <c r="L1378">
        <v>482.18310082491098</v>
      </c>
      <c r="M1378">
        <v>48.738515768432997</v>
      </c>
      <c r="N1378">
        <v>1.5349596739618501</v>
      </c>
      <c r="O1378">
        <v>16.8369738445673</v>
      </c>
      <c r="P1378">
        <v>36.6512938765052</v>
      </c>
      <c r="Q1378">
        <v>4.171781000738E-2</v>
      </c>
    </row>
    <row r="1379" spans="1:17" hidden="1" x14ac:dyDescent="0.3">
      <c r="A1379" t="s">
        <v>2921</v>
      </c>
      <c r="B1379" t="s">
        <v>2922</v>
      </c>
      <c r="C1379" t="str">
        <f>IFERROR(VLOOKUP(Table1[[#This Row],[Ticker]],[1]!Table2[[Symbol]:[Industry]],2,FALSE),"-")</f>
        <v>-</v>
      </c>
      <c r="D1379" t="s">
        <v>465</v>
      </c>
      <c r="E1379">
        <v>1180.10469786</v>
      </c>
      <c r="F1379">
        <v>7.08</v>
      </c>
      <c r="G1379">
        <v>-76.315683644065999</v>
      </c>
      <c r="H1379">
        <v>-17.641888791234599</v>
      </c>
      <c r="I1379">
        <v>-78.511024764104206</v>
      </c>
      <c r="J1379">
        <v>7.4304675780275096</v>
      </c>
      <c r="K1379">
        <v>8.8669152760130991</v>
      </c>
      <c r="L1379">
        <v>12.1306938306689</v>
      </c>
      <c r="M1379">
        <v>46.068111200780599</v>
      </c>
      <c r="N1379">
        <v>2.2028673394509202</v>
      </c>
      <c r="O1379">
        <v>203.67231638417999</v>
      </c>
      <c r="P1379">
        <v>10.108864696734001</v>
      </c>
    </row>
    <row r="1380" spans="1:17" hidden="1" x14ac:dyDescent="0.3">
      <c r="A1380" t="s">
        <v>2923</v>
      </c>
      <c r="B1380" t="s">
        <v>2924</v>
      </c>
      <c r="C1380" t="str">
        <f>IFERROR(VLOOKUP(Table1[[#This Row],[Ticker]],[1]!Table2[[Symbol]:[Industry]],2,FALSE),"-")</f>
        <v>-</v>
      </c>
      <c r="D1380" t="s">
        <v>626</v>
      </c>
      <c r="E1380">
        <v>1179.4261673599999</v>
      </c>
      <c r="F1380">
        <v>250.4</v>
      </c>
      <c r="G1380">
        <v>-2.01078002409391</v>
      </c>
      <c r="H1380">
        <v>19.8353644811761</v>
      </c>
      <c r="I1380">
        <v>-5.2294003085567997</v>
      </c>
      <c r="J1380">
        <v>12.439058064484801</v>
      </c>
      <c r="K1380">
        <v>215.38570261314399</v>
      </c>
      <c r="L1380">
        <v>201.53959969087501</v>
      </c>
      <c r="M1380">
        <v>62.979592737747602</v>
      </c>
      <c r="N1380">
        <v>2.4324674609875498</v>
      </c>
      <c r="O1380">
        <v>7.8274760383386601</v>
      </c>
      <c r="P1380">
        <v>57.434768940584704</v>
      </c>
      <c r="Q1380">
        <v>-1.5286506609394001E-2</v>
      </c>
    </row>
    <row r="1381" spans="1:17" hidden="1" x14ac:dyDescent="0.3">
      <c r="A1381" t="s">
        <v>2925</v>
      </c>
      <c r="B1381" t="s">
        <v>2926</v>
      </c>
      <c r="C1381" t="str">
        <f>IFERROR(VLOOKUP(Table1[[#This Row],[Ticker]],[1]!Table2[[Symbol]:[Industry]],2,FALSE),"-")</f>
        <v>-</v>
      </c>
      <c r="D1381" t="s">
        <v>610</v>
      </c>
      <c r="E1381">
        <v>1177.6671899999999</v>
      </c>
      <c r="F1381">
        <v>104.14</v>
      </c>
      <c r="G1381">
        <v>-28.1722815867974</v>
      </c>
      <c r="H1381">
        <v>12.598994818689301</v>
      </c>
      <c r="I1381">
        <v>-24.160038263584902</v>
      </c>
      <c r="J1381">
        <v>5.4910826636128096</v>
      </c>
      <c r="K1381">
        <v>94.498538302961407</v>
      </c>
      <c r="L1381">
        <v>97.051937560375706</v>
      </c>
      <c r="M1381">
        <v>72.351265624330594</v>
      </c>
      <c r="N1381">
        <v>2.0112739251527398</v>
      </c>
      <c r="O1381">
        <v>39.811791818705501</v>
      </c>
      <c r="P1381">
        <v>24.868105515587501</v>
      </c>
    </row>
    <row r="1382" spans="1:17" hidden="1" x14ac:dyDescent="0.3">
      <c r="A1382" t="s">
        <v>2927</v>
      </c>
      <c r="B1382" t="s">
        <v>2928</v>
      </c>
      <c r="C1382" t="str">
        <f>IFERROR(VLOOKUP(Table1[[#This Row],[Ticker]],[1]!Table2[[Symbol]:[Industry]],2,FALSE),"-")</f>
        <v>-</v>
      </c>
      <c r="D1382" t="s">
        <v>396</v>
      </c>
      <c r="E1382">
        <v>1174.19638435</v>
      </c>
      <c r="F1382">
        <v>226.97</v>
      </c>
      <c r="G1382">
        <v>-8.9894672750480993</v>
      </c>
      <c r="H1382">
        <v>7.0054581080905898</v>
      </c>
      <c r="I1382">
        <v>-26.350483360984001</v>
      </c>
      <c r="J1382">
        <v>5.2686774541416597</v>
      </c>
      <c r="K1382">
        <v>215.48222221104899</v>
      </c>
      <c r="L1382">
        <v>215.459303102268</v>
      </c>
      <c r="M1382">
        <v>72.605480416397995</v>
      </c>
      <c r="N1382">
        <v>0.90053172116583902</v>
      </c>
      <c r="O1382">
        <v>18.9364233158567</v>
      </c>
      <c r="P1382">
        <v>27.511235955056101</v>
      </c>
      <c r="Q1382">
        <v>2.9133488226776999E-2</v>
      </c>
    </row>
    <row r="1383" spans="1:17" hidden="1" x14ac:dyDescent="0.3">
      <c r="A1383" t="s">
        <v>2929</v>
      </c>
      <c r="B1383" t="s">
        <v>2930</v>
      </c>
      <c r="C1383" t="str">
        <f>IFERROR(VLOOKUP(Table1[[#This Row],[Ticker]],[1]!Table2[[Symbol]:[Industry]],2,FALSE),"-")</f>
        <v>-</v>
      </c>
      <c r="D1383" t="s">
        <v>62</v>
      </c>
      <c r="E1383">
        <v>1172.9977038950001</v>
      </c>
      <c r="F1383">
        <v>1797.85</v>
      </c>
      <c r="G1383">
        <v>282.78999554133901</v>
      </c>
      <c r="H1383">
        <v>13.1865917179141</v>
      </c>
      <c r="I1383">
        <v>112.204019854126</v>
      </c>
      <c r="J1383">
        <v>6.4106818467519604</v>
      </c>
      <c r="K1383">
        <v>1514.28724500051</v>
      </c>
      <c r="L1383">
        <v>1172.44565624092</v>
      </c>
      <c r="M1383">
        <v>83.233464161758207</v>
      </c>
      <c r="N1383">
        <v>1.1513657079191699</v>
      </c>
      <c r="O1383">
        <v>2.3806212976610999</v>
      </c>
      <c r="P1383">
        <v>327.04275534441803</v>
      </c>
      <c r="Q1383">
        <v>0.138727218613343</v>
      </c>
    </row>
    <row r="1384" spans="1:17" hidden="1" x14ac:dyDescent="0.3">
      <c r="A1384" t="s">
        <v>2931</v>
      </c>
      <c r="B1384" t="s">
        <v>2932</v>
      </c>
      <c r="C1384" t="str">
        <f>IFERROR(VLOOKUP(Table1[[#This Row],[Ticker]],[1]!Table2[[Symbol]:[Industry]],2,FALSE),"-")</f>
        <v>-</v>
      </c>
      <c r="D1384" t="s">
        <v>124</v>
      </c>
      <c r="E1384">
        <v>1168.121733766</v>
      </c>
      <c r="F1384">
        <v>160.03</v>
      </c>
      <c r="G1384">
        <v>-41.665947415382398</v>
      </c>
      <c r="H1384">
        <v>5.6854021285143403</v>
      </c>
      <c r="I1384">
        <v>-2.45479406979655</v>
      </c>
      <c r="J1384">
        <v>6.24685357243815</v>
      </c>
      <c r="K1384">
        <v>150.91204420581801</v>
      </c>
      <c r="L1384">
        <v>153.88255925535501</v>
      </c>
      <c r="M1384">
        <v>67.826459875309396</v>
      </c>
      <c r="N1384">
        <v>1.32147918158275</v>
      </c>
      <c r="O1384">
        <v>38.848965818908901</v>
      </c>
      <c r="P1384">
        <v>26.7062549485352</v>
      </c>
      <c r="Q1384">
        <v>5.8087162523907998E-2</v>
      </c>
    </row>
    <row r="1385" spans="1:17" hidden="1" x14ac:dyDescent="0.3">
      <c r="A1385" t="s">
        <v>2933</v>
      </c>
      <c r="B1385" t="s">
        <v>2934</v>
      </c>
      <c r="C1385" t="str">
        <f>IFERROR(VLOOKUP(Table1[[#This Row],[Ticker]],[1]!Table2[[Symbol]:[Industry]],2,FALSE),"-")</f>
        <v>-</v>
      </c>
      <c r="D1385" t="s">
        <v>289</v>
      </c>
      <c r="E1385">
        <v>1164.60979236</v>
      </c>
      <c r="F1385">
        <v>297.2</v>
      </c>
      <c r="G1385">
        <v>34.079476751094298</v>
      </c>
      <c r="H1385">
        <v>20.719841561370501</v>
      </c>
      <c r="I1385">
        <v>45.551361447814699</v>
      </c>
      <c r="J1385">
        <v>16.817367341740901</v>
      </c>
      <c r="K1385">
        <v>246.42956593399001</v>
      </c>
      <c r="M1385">
        <v>80.519751564035303</v>
      </c>
      <c r="N1385">
        <v>2.1259150616713098</v>
      </c>
      <c r="O1385">
        <v>2.3384925975773898</v>
      </c>
      <c r="P1385">
        <v>73.446162824627905</v>
      </c>
    </row>
    <row r="1386" spans="1:17" hidden="1" x14ac:dyDescent="0.3">
      <c r="A1386" t="s">
        <v>2935</v>
      </c>
      <c r="B1386" t="s">
        <v>2936</v>
      </c>
      <c r="C1386" t="str">
        <f>IFERROR(VLOOKUP(Table1[[#This Row],[Ticker]],[1]!Table2[[Symbol]:[Industry]],2,FALSE),"-")</f>
        <v>-</v>
      </c>
      <c r="D1386" t="s">
        <v>626</v>
      </c>
      <c r="E1386">
        <v>1164.3791249999999</v>
      </c>
      <c r="F1386">
        <v>2033.85</v>
      </c>
      <c r="G1386">
        <v>1.8392324055868501</v>
      </c>
      <c r="H1386">
        <v>30.522379038977501</v>
      </c>
      <c r="I1386">
        <v>1.2651634744658899</v>
      </c>
      <c r="J1386">
        <v>24.751225630484701</v>
      </c>
      <c r="K1386">
        <v>1704.88712462425</v>
      </c>
      <c r="L1386">
        <v>1629.68964010075</v>
      </c>
      <c r="M1386">
        <v>71.8058465101753</v>
      </c>
      <c r="N1386">
        <v>3.0864336314604799</v>
      </c>
      <c r="O1386">
        <v>8.0536912751677896</v>
      </c>
      <c r="P1386">
        <v>46.779489770143897</v>
      </c>
      <c r="Q1386">
        <v>6.9626235090399996E-3</v>
      </c>
    </row>
    <row r="1387" spans="1:17" hidden="1" x14ac:dyDescent="0.3">
      <c r="A1387" t="s">
        <v>2937</v>
      </c>
      <c r="B1387" t="s">
        <v>2938</v>
      </c>
      <c r="C1387" t="str">
        <f>IFERROR(VLOOKUP(Table1[[#This Row],[Ticker]],[1]!Table2[[Symbol]:[Industry]],2,FALSE),"-")</f>
        <v>-</v>
      </c>
      <c r="D1387" t="s">
        <v>127</v>
      </c>
      <c r="E1387">
        <v>1162.8454915699999</v>
      </c>
      <c r="F1387">
        <v>912.55</v>
      </c>
      <c r="G1387">
        <v>944.95397121337498</v>
      </c>
      <c r="H1387">
        <v>10.993570371444401</v>
      </c>
      <c r="I1387">
        <v>127.106008659832</v>
      </c>
      <c r="J1387">
        <v>11.0768090414421</v>
      </c>
      <c r="K1387">
        <v>765.27581603184206</v>
      </c>
      <c r="L1387">
        <v>548.63888278887202</v>
      </c>
      <c r="M1387">
        <v>73.711243525999194</v>
      </c>
      <c r="N1387">
        <v>1.8022795337767401</v>
      </c>
      <c r="O1387">
        <v>4.1203221741274501</v>
      </c>
      <c r="P1387">
        <v>1019.69325153374</v>
      </c>
      <c r="Q1387">
        <v>0.152566265761377</v>
      </c>
    </row>
    <row r="1388" spans="1:17" hidden="1" x14ac:dyDescent="0.3">
      <c r="A1388" t="s">
        <v>2939</v>
      </c>
      <c r="B1388" t="s">
        <v>2940</v>
      </c>
      <c r="C1388" t="str">
        <f>IFERROR(VLOOKUP(Table1[[#This Row],[Ticker]],[1]!Table2[[Symbol]:[Industry]],2,FALSE),"-")</f>
        <v>-</v>
      </c>
      <c r="D1388" t="s">
        <v>692</v>
      </c>
      <c r="E1388">
        <v>1156.3960500000001</v>
      </c>
      <c r="F1388">
        <v>121.79</v>
      </c>
      <c r="G1388">
        <v>151.634108785726</v>
      </c>
      <c r="H1388">
        <v>3.51146647033169</v>
      </c>
      <c r="I1388">
        <v>37.156885669108597</v>
      </c>
      <c r="J1388">
        <v>-4.4205150505038002</v>
      </c>
      <c r="K1388">
        <v>111.406706858972</v>
      </c>
      <c r="L1388">
        <v>81.766649558603902</v>
      </c>
      <c r="M1388">
        <v>47.177325551825703</v>
      </c>
      <c r="N1388">
        <v>0.20831728344103101</v>
      </c>
      <c r="O1388">
        <v>12.078167337219799</v>
      </c>
      <c r="P1388">
        <v>197.04878048780401</v>
      </c>
      <c r="Q1388">
        <v>0.100685695834734</v>
      </c>
    </row>
    <row r="1389" spans="1:17" hidden="1" x14ac:dyDescent="0.3">
      <c r="A1389" t="s">
        <v>2941</v>
      </c>
      <c r="B1389" t="s">
        <v>2942</v>
      </c>
      <c r="C1389" t="str">
        <f>IFERROR(VLOOKUP(Table1[[#This Row],[Ticker]],[1]!Table2[[Symbol]:[Industry]],2,FALSE),"-")</f>
        <v>-</v>
      </c>
      <c r="D1389" t="s">
        <v>377</v>
      </c>
      <c r="E1389">
        <v>1153.209268118</v>
      </c>
      <c r="F1389">
        <v>165.82</v>
      </c>
      <c r="G1389">
        <v>-30.251908089455402</v>
      </c>
      <c r="H1389">
        <v>-2.1588008817214002</v>
      </c>
      <c r="I1389">
        <v>-8.8056598080829396</v>
      </c>
      <c r="J1389">
        <v>0.81717254293677599</v>
      </c>
      <c r="K1389">
        <v>163.12016407993801</v>
      </c>
      <c r="L1389">
        <v>155.85714333704101</v>
      </c>
      <c r="M1389">
        <v>48.825257816734798</v>
      </c>
      <c r="N1389">
        <v>0.47016830021091299</v>
      </c>
      <c r="O1389">
        <v>9.7575684477143998</v>
      </c>
      <c r="P1389">
        <v>26.050931204865002</v>
      </c>
      <c r="Q1389">
        <v>-2.7544356941130001E-3</v>
      </c>
    </row>
    <row r="1390" spans="1:17" hidden="1" x14ac:dyDescent="0.3">
      <c r="A1390" t="s">
        <v>2943</v>
      </c>
      <c r="B1390" t="s">
        <v>2944</v>
      </c>
      <c r="C1390" t="str">
        <f>IFERROR(VLOOKUP(Table1[[#This Row],[Ticker]],[1]!Table2[[Symbol]:[Industry]],2,FALSE),"-")</f>
        <v>-</v>
      </c>
      <c r="D1390" t="s">
        <v>2945</v>
      </c>
      <c r="E1390">
        <v>1145.4102665</v>
      </c>
      <c r="F1390">
        <v>462.85</v>
      </c>
      <c r="G1390">
        <v>183.06285615616</v>
      </c>
      <c r="H1390">
        <v>9.31746804879044</v>
      </c>
      <c r="I1390">
        <v>19.690215255716499</v>
      </c>
      <c r="J1390">
        <v>-4.4183675148010302</v>
      </c>
      <c r="K1390">
        <v>424.02442430463799</v>
      </c>
      <c r="L1390">
        <v>336.56974737564599</v>
      </c>
      <c r="M1390">
        <v>67.578720732054904</v>
      </c>
      <c r="N1390">
        <v>1.06339909406162</v>
      </c>
      <c r="O1390">
        <v>2.1389218969428399</v>
      </c>
      <c r="P1390">
        <v>225.263527758257</v>
      </c>
    </row>
    <row r="1391" spans="1:17" hidden="1" x14ac:dyDescent="0.3">
      <c r="A1391" t="s">
        <v>2946</v>
      </c>
      <c r="B1391" t="s">
        <v>2947</v>
      </c>
      <c r="C1391" t="str">
        <f>IFERROR(VLOOKUP(Table1[[#This Row],[Ticker]],[1]!Table2[[Symbol]:[Industry]],2,FALSE),"-")</f>
        <v>-</v>
      </c>
      <c r="D1391" t="s">
        <v>2179</v>
      </c>
      <c r="E1391">
        <v>1143.10857562</v>
      </c>
      <c r="F1391">
        <v>1125.0999999999999</v>
      </c>
      <c r="G1391">
        <v>426.26753363563603</v>
      </c>
      <c r="H1391">
        <v>-0.90328132607762102</v>
      </c>
      <c r="I1391">
        <v>48.737596980988997</v>
      </c>
      <c r="J1391">
        <v>-11.5415486311627</v>
      </c>
      <c r="K1391">
        <v>1116.26890424572</v>
      </c>
      <c r="L1391">
        <v>728.07973508401597</v>
      </c>
      <c r="M1391">
        <v>33.4401134250433</v>
      </c>
      <c r="N1391">
        <v>0.50936799835478197</v>
      </c>
      <c r="O1391">
        <v>24.433383699226699</v>
      </c>
      <c r="P1391">
        <v>480.54695562435398</v>
      </c>
    </row>
    <row r="1392" spans="1:17" hidden="1" x14ac:dyDescent="0.3">
      <c r="A1392" t="s">
        <v>2948</v>
      </c>
      <c r="B1392" t="s">
        <v>2949</v>
      </c>
      <c r="C1392" t="str">
        <f>IFERROR(VLOOKUP(Table1[[#This Row],[Ticker]],[1]!Table2[[Symbol]:[Industry]],2,FALSE),"-")</f>
        <v>-</v>
      </c>
      <c r="D1392" t="s">
        <v>98</v>
      </c>
      <c r="E1392">
        <v>1140.846</v>
      </c>
      <c r="F1392">
        <v>460</v>
      </c>
      <c r="G1392">
        <v>-5.3870124383865203</v>
      </c>
      <c r="H1392">
        <v>36.486130037396997</v>
      </c>
      <c r="I1392">
        <v>6.0848722583338297</v>
      </c>
      <c r="J1392">
        <v>11.344898037988299</v>
      </c>
      <c r="O1392">
        <v>27.815217391304301</v>
      </c>
      <c r="P1392">
        <v>27.4238227146814</v>
      </c>
    </row>
    <row r="1393" spans="1:17" hidden="1" x14ac:dyDescent="0.3">
      <c r="A1393" t="s">
        <v>2950</v>
      </c>
      <c r="B1393" t="s">
        <v>2951</v>
      </c>
      <c r="C1393" t="str">
        <f>IFERROR(VLOOKUP(Table1[[#This Row],[Ticker]],[1]!Table2[[Symbol]:[Industry]],2,FALSE),"-")</f>
        <v>-</v>
      </c>
      <c r="D1393" t="s">
        <v>118</v>
      </c>
      <c r="E1393">
        <v>1140.4704412799999</v>
      </c>
      <c r="F1393">
        <v>382.95</v>
      </c>
      <c r="G1393">
        <v>122.573372178583</v>
      </c>
      <c r="H1393">
        <v>-5.1402069954767704</v>
      </c>
      <c r="I1393">
        <v>20.118633195570801</v>
      </c>
      <c r="J1393">
        <v>3.3874336525989102</v>
      </c>
      <c r="K1393">
        <v>362.82875588722902</v>
      </c>
      <c r="L1393">
        <v>289.60725711886499</v>
      </c>
      <c r="M1393">
        <v>50.987136035674702</v>
      </c>
      <c r="N1393">
        <v>0.597612935913994</v>
      </c>
      <c r="O1393">
        <v>10.5627366496931</v>
      </c>
      <c r="P1393">
        <v>181.37398971344601</v>
      </c>
      <c r="Q1393">
        <v>8.6774666958104998E-2</v>
      </c>
    </row>
    <row r="1394" spans="1:17" hidden="1" x14ac:dyDescent="0.3">
      <c r="A1394" t="s">
        <v>2952</v>
      </c>
      <c r="B1394" t="s">
        <v>2953</v>
      </c>
      <c r="C1394" t="str">
        <f>IFERROR(VLOOKUP(Table1[[#This Row],[Ticker]],[1]!Table2[[Symbol]:[Industry]],2,FALSE),"-")</f>
        <v>-</v>
      </c>
      <c r="D1394" t="s">
        <v>257</v>
      </c>
      <c r="E1394">
        <v>1132.1187107200001</v>
      </c>
      <c r="F1394">
        <v>970.6</v>
      </c>
      <c r="G1394">
        <v>13.944022023669699</v>
      </c>
      <c r="H1394">
        <v>-2.59220883996593</v>
      </c>
      <c r="I1394">
        <v>-7.5463990972266197</v>
      </c>
      <c r="J1394">
        <v>-2.5349488873735102</v>
      </c>
      <c r="K1394">
        <v>965.83382745987603</v>
      </c>
      <c r="L1394">
        <v>889.46455304574602</v>
      </c>
      <c r="M1394">
        <v>53.490005133338101</v>
      </c>
      <c r="N1394">
        <v>0.59459507559241498</v>
      </c>
      <c r="O1394">
        <v>13.8522563362868</v>
      </c>
      <c r="P1394">
        <v>50.4806201550387</v>
      </c>
      <c r="Q1394">
        <v>4.5786445679768001E-2</v>
      </c>
    </row>
    <row r="1395" spans="1:17" hidden="1" x14ac:dyDescent="0.3">
      <c r="A1395" t="s">
        <v>2954</v>
      </c>
      <c r="B1395" t="s">
        <v>2955</v>
      </c>
      <c r="C1395" t="str">
        <f>IFERROR(VLOOKUP(Table1[[#This Row],[Ticker]],[1]!Table2[[Symbol]:[Industry]],2,FALSE),"-")</f>
        <v>-</v>
      </c>
      <c r="D1395" t="s">
        <v>2956</v>
      </c>
      <c r="E1395">
        <v>1131.5874977999999</v>
      </c>
      <c r="F1395">
        <v>501.3</v>
      </c>
      <c r="G1395">
        <v>249.47968978110401</v>
      </c>
      <c r="H1395">
        <v>39.643278344660601</v>
      </c>
      <c r="I1395">
        <v>26.3390201168293</v>
      </c>
      <c r="J1395">
        <v>6.3173855381162003</v>
      </c>
      <c r="K1395">
        <v>399.44200565970601</v>
      </c>
      <c r="L1395">
        <v>305.74882081190702</v>
      </c>
      <c r="M1395">
        <v>75.106552678767898</v>
      </c>
      <c r="N1395">
        <v>1.9227028039415801</v>
      </c>
      <c r="O1395">
        <v>9.5152603231597901</v>
      </c>
      <c r="P1395">
        <v>303.29847144006402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21</v>
      </c>
      <c r="E1396">
        <v>1126.0066702500001</v>
      </c>
      <c r="F1396">
        <v>442.75</v>
      </c>
      <c r="G1396">
        <v>219.69671553734699</v>
      </c>
      <c r="H1396">
        <v>40.689511191767103</v>
      </c>
      <c r="I1396">
        <v>71.228429395312304</v>
      </c>
      <c r="J1396">
        <v>17.362144041929302</v>
      </c>
      <c r="K1396">
        <v>342.01409195998201</v>
      </c>
      <c r="L1396">
        <v>265.12328854053499</v>
      </c>
      <c r="M1396">
        <v>76.556737522915199</v>
      </c>
      <c r="N1396">
        <v>1.0702069029618499</v>
      </c>
      <c r="O1396">
        <v>3.8961038961038801</v>
      </c>
      <c r="P1396">
        <v>272.05882352941097</v>
      </c>
      <c r="Q1396">
        <v>0.10497986688809301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548</v>
      </c>
      <c r="E1397">
        <v>1119.00556704</v>
      </c>
      <c r="F1397">
        <v>484.8</v>
      </c>
      <c r="G1397">
        <v>-13.788700427427599</v>
      </c>
      <c r="H1397">
        <v>2.9503598338561399</v>
      </c>
      <c r="I1397">
        <v>-22.2817948144199</v>
      </c>
      <c r="J1397">
        <v>1.4634440250837799</v>
      </c>
      <c r="K1397">
        <v>463.02017945737799</v>
      </c>
      <c r="L1397">
        <v>461.80360217116902</v>
      </c>
      <c r="M1397">
        <v>46.1647900545181</v>
      </c>
      <c r="N1397">
        <v>1.2203348551119999</v>
      </c>
      <c r="O1397">
        <v>35.0866336633663</v>
      </c>
      <c r="P1397">
        <v>36.949152542372801</v>
      </c>
      <c r="Q1397">
        <v>-4.7227385027857997E-2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2494</v>
      </c>
      <c r="E1398">
        <v>1116.1287</v>
      </c>
      <c r="F1398">
        <v>28.26</v>
      </c>
      <c r="G1398">
        <v>246.901743363577</v>
      </c>
      <c r="H1398">
        <v>4.6144035788548301</v>
      </c>
      <c r="I1398">
        <v>113.246370840937</v>
      </c>
      <c r="J1398">
        <v>17.603563645722801</v>
      </c>
      <c r="K1398">
        <v>26.7774494852255</v>
      </c>
      <c r="L1398">
        <v>19.790831209451699</v>
      </c>
      <c r="M1398">
        <v>49.1526609312386</v>
      </c>
      <c r="N1398">
        <v>0.80875000298102495</v>
      </c>
      <c r="O1398">
        <v>21.490917669261499</v>
      </c>
      <c r="P1398">
        <v>284.48979591836701</v>
      </c>
      <c r="Q1398">
        <v>0.26621190612685403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298</v>
      </c>
      <c r="E1399">
        <v>1115.0120659940001</v>
      </c>
      <c r="F1399">
        <v>21.22</v>
      </c>
      <c r="G1399">
        <v>75.352204023821599</v>
      </c>
      <c r="H1399">
        <v>-2.5570052248405202</v>
      </c>
      <c r="I1399">
        <v>-59.207741184471502</v>
      </c>
      <c r="J1399">
        <v>-4.91599225790267</v>
      </c>
      <c r="K1399">
        <v>21.379112023930499</v>
      </c>
      <c r="L1399">
        <v>19.271789558608599</v>
      </c>
      <c r="M1399">
        <v>45.657646639271398</v>
      </c>
      <c r="N1399">
        <v>1.50204877112907</v>
      </c>
      <c r="O1399">
        <v>96.277097078228095</v>
      </c>
      <c r="P1399">
        <v>141.136363636363</v>
      </c>
      <c r="Q1399">
        <v>9.3381888018777004E-2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986</v>
      </c>
      <c r="E1400">
        <v>1112.8160210999999</v>
      </c>
      <c r="F1400">
        <v>789.7</v>
      </c>
      <c r="G1400">
        <v>41.367663107934199</v>
      </c>
      <c r="H1400">
        <v>0.81357106199028895</v>
      </c>
      <c r="I1400">
        <v>11.659655093679699</v>
      </c>
      <c r="J1400">
        <v>-1.3239789629502601</v>
      </c>
      <c r="K1400">
        <v>746.29843237009004</v>
      </c>
      <c r="L1400">
        <v>657.03809757143301</v>
      </c>
      <c r="M1400">
        <v>53.573074704600103</v>
      </c>
      <c r="N1400">
        <v>0.97778422523715103</v>
      </c>
      <c r="O1400">
        <v>9.6175762947954908</v>
      </c>
      <c r="P1400">
        <v>73.522302790595404</v>
      </c>
      <c r="Q1400">
        <v>9.6537268595590003E-2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626</v>
      </c>
      <c r="E1401">
        <v>1112.5601584200001</v>
      </c>
      <c r="F1401">
        <v>67.91</v>
      </c>
      <c r="G1401">
        <v>15.6259386749147</v>
      </c>
      <c r="H1401">
        <v>3.8075488136236899</v>
      </c>
      <c r="I1401">
        <v>-9.9843276692697494</v>
      </c>
      <c r="J1401">
        <v>4.6119433231178899</v>
      </c>
      <c r="K1401">
        <v>62.365857022659299</v>
      </c>
      <c r="L1401">
        <v>59.162213940321301</v>
      </c>
      <c r="M1401">
        <v>58.328852746433498</v>
      </c>
      <c r="N1401">
        <v>2.2925761791292398</v>
      </c>
      <c r="O1401">
        <v>8.1578559858636392</v>
      </c>
      <c r="P1401">
        <v>52.606741573033702</v>
      </c>
      <c r="Q1401">
        <v>-1.9532362787327999E-2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692</v>
      </c>
      <c r="E1402">
        <v>1111.4276594759999</v>
      </c>
      <c r="F1402">
        <v>52.38</v>
      </c>
      <c r="G1402">
        <v>-6.8803338425835099</v>
      </c>
      <c r="H1402">
        <v>-6.7394522116055597</v>
      </c>
      <c r="I1402">
        <v>-21.484220099852699</v>
      </c>
      <c r="J1402">
        <v>-1.2110493401673901</v>
      </c>
      <c r="K1402">
        <v>53.531171682776197</v>
      </c>
      <c r="L1402">
        <v>49.564005326060297</v>
      </c>
      <c r="M1402">
        <v>34.813822690922102</v>
      </c>
      <c r="N1402">
        <v>0.35159547446428102</v>
      </c>
      <c r="O1402">
        <v>18.7476135929744</v>
      </c>
      <c r="P1402">
        <v>30.298507462686501</v>
      </c>
      <c r="Q1402">
        <v>4.2656883699384002E-2</v>
      </c>
    </row>
    <row r="1403" spans="1:17" hidden="1" x14ac:dyDescent="0.3">
      <c r="A1403" t="s">
        <v>2971</v>
      </c>
      <c r="B1403" t="s">
        <v>2972</v>
      </c>
      <c r="C1403" t="str">
        <f>IFERROR(VLOOKUP(Table1[[#This Row],[Ticker]],[1]!Table2[[Symbol]:[Industry]],2,FALSE),"-")</f>
        <v>-</v>
      </c>
      <c r="D1403" t="s">
        <v>548</v>
      </c>
      <c r="E1403">
        <v>1111.0828529600001</v>
      </c>
      <c r="F1403">
        <v>157.16</v>
      </c>
      <c r="G1403">
        <v>7.2953454595003802</v>
      </c>
      <c r="H1403">
        <v>9.2569879883103905</v>
      </c>
      <c r="I1403">
        <v>-24.558306661853301</v>
      </c>
      <c r="J1403">
        <v>2.8503076965030298</v>
      </c>
      <c r="K1403">
        <v>138.870301020456</v>
      </c>
      <c r="L1403">
        <v>131.249157584796</v>
      </c>
      <c r="M1403">
        <v>60.881846294904697</v>
      </c>
      <c r="N1403">
        <v>2.2828227307890101</v>
      </c>
      <c r="O1403">
        <v>17.4599134639857</v>
      </c>
      <c r="P1403">
        <v>55.296442687747003</v>
      </c>
      <c r="Q1403">
        <v>3.2415871318861998E-2</v>
      </c>
    </row>
    <row r="1404" spans="1:17" hidden="1" x14ac:dyDescent="0.3">
      <c r="A1404" t="s">
        <v>2973</v>
      </c>
      <c r="B1404" t="s">
        <v>2974</v>
      </c>
      <c r="C1404" t="str">
        <f>IFERROR(VLOOKUP(Table1[[#This Row],[Ticker]],[1]!Table2[[Symbol]:[Industry]],2,FALSE),"-")</f>
        <v>-</v>
      </c>
      <c r="D1404" t="s">
        <v>21</v>
      </c>
      <c r="E1404">
        <v>1110.7956863019999</v>
      </c>
      <c r="F1404">
        <v>174.72</v>
      </c>
      <c r="G1404">
        <v>12.7539719166074</v>
      </c>
      <c r="H1404">
        <v>5.2103853238110798</v>
      </c>
      <c r="I1404">
        <v>-6.5468183230470602</v>
      </c>
      <c r="J1404">
        <v>3.3906809926616499</v>
      </c>
      <c r="K1404">
        <v>155.92939784491901</v>
      </c>
      <c r="L1404">
        <v>145.095124505332</v>
      </c>
      <c r="M1404">
        <v>69.054130701310598</v>
      </c>
      <c r="N1404">
        <v>1.3887160476959099</v>
      </c>
      <c r="O1404">
        <v>6.6849816849816799</v>
      </c>
      <c r="P1404">
        <v>48.508287292817599</v>
      </c>
      <c r="Q1404">
        <v>8.0639341982754006E-2</v>
      </c>
    </row>
    <row r="1405" spans="1:17" hidden="1" x14ac:dyDescent="0.3">
      <c r="A1405" t="s">
        <v>2975</v>
      </c>
      <c r="B1405" t="s">
        <v>2976</v>
      </c>
      <c r="C1405" t="str">
        <f>IFERROR(VLOOKUP(Table1[[#This Row],[Ticker]],[1]!Table2[[Symbol]:[Industry]],2,FALSE),"-")</f>
        <v>-</v>
      </c>
      <c r="D1405" t="s">
        <v>692</v>
      </c>
      <c r="E1405">
        <v>1108.681875</v>
      </c>
      <c r="F1405">
        <v>281.25</v>
      </c>
      <c r="G1405">
        <v>93.672326430150903</v>
      </c>
      <c r="H1405">
        <v>12.192940924263301</v>
      </c>
      <c r="I1405">
        <v>-36.972151601867502</v>
      </c>
      <c r="J1405">
        <v>11.539892726359399</v>
      </c>
      <c r="K1405">
        <v>261.89732863605502</v>
      </c>
      <c r="L1405">
        <v>254.68822475873699</v>
      </c>
      <c r="M1405">
        <v>68.610218205738406</v>
      </c>
      <c r="N1405">
        <v>2.0214221497509399</v>
      </c>
      <c r="O1405">
        <v>41.866666666666603</v>
      </c>
      <c r="P1405">
        <v>125.450901803607</v>
      </c>
    </row>
    <row r="1406" spans="1:17" hidden="1" x14ac:dyDescent="0.3">
      <c r="A1406" t="s">
        <v>2977</v>
      </c>
      <c r="B1406" t="s">
        <v>2978</v>
      </c>
      <c r="C1406" t="str">
        <f>IFERROR(VLOOKUP(Table1[[#This Row],[Ticker]],[1]!Table2[[Symbol]:[Industry]],2,FALSE),"-")</f>
        <v>-</v>
      </c>
      <c r="D1406" t="s">
        <v>2979</v>
      </c>
      <c r="E1406">
        <v>1108.3371487500001</v>
      </c>
      <c r="F1406">
        <v>232.5</v>
      </c>
      <c r="G1406">
        <v>31.474046568256899</v>
      </c>
      <c r="H1406">
        <v>-0.46812732191130502</v>
      </c>
      <c r="I1406">
        <v>-20.4119082486251</v>
      </c>
      <c r="J1406">
        <v>4.1184489101734902</v>
      </c>
      <c r="K1406">
        <v>244.14468796003999</v>
      </c>
      <c r="L1406">
        <v>232.40130793173</v>
      </c>
      <c r="M1406">
        <v>36.717045382045299</v>
      </c>
      <c r="N1406">
        <v>0.83842706372834697</v>
      </c>
      <c r="O1406">
        <v>54.322580645161203</v>
      </c>
      <c r="P1406">
        <v>65.775401069518693</v>
      </c>
      <c r="Q1406">
        <v>-1.3886713407284E-2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1465</v>
      </c>
      <c r="E1407">
        <v>1107.0020110600001</v>
      </c>
      <c r="F1407">
        <v>733.7</v>
      </c>
      <c r="G1407">
        <v>90.552982513804906</v>
      </c>
      <c r="H1407">
        <v>23.342786597612701</v>
      </c>
      <c r="I1407">
        <v>41.0514243975421</v>
      </c>
      <c r="J1407">
        <v>9.7212956878666095</v>
      </c>
      <c r="K1407">
        <v>583.16091934711301</v>
      </c>
      <c r="L1407">
        <v>475.81554891635199</v>
      </c>
      <c r="M1407">
        <v>80.256555133807197</v>
      </c>
      <c r="N1407">
        <v>1.3369225032969401</v>
      </c>
      <c r="O1407">
        <v>8.0823224751260501</v>
      </c>
      <c r="P1407">
        <v>146.04292421193799</v>
      </c>
      <c r="Q1407">
        <v>0.123977468692724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46</v>
      </c>
      <c r="E1408">
        <v>1105.458562089</v>
      </c>
      <c r="F1408">
        <v>186.27</v>
      </c>
      <c r="G1408">
        <v>311.53931886976</v>
      </c>
      <c r="H1408">
        <v>17.225030935053098</v>
      </c>
      <c r="I1408">
        <v>56.406269980142604</v>
      </c>
      <c r="J1408">
        <v>6.6619856100612003</v>
      </c>
      <c r="K1408">
        <v>169.138668478173</v>
      </c>
      <c r="L1408">
        <v>122.967714198206</v>
      </c>
      <c r="M1408">
        <v>48.609171509133198</v>
      </c>
      <c r="N1408">
        <v>0.91702934240911105</v>
      </c>
      <c r="O1408">
        <v>13.625382509260699</v>
      </c>
      <c r="P1408">
        <v>454.375</v>
      </c>
      <c r="Q1408">
        <v>0.177927098138979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377</v>
      </c>
      <c r="E1409">
        <v>1104.3266467999999</v>
      </c>
      <c r="F1409">
        <v>326.75</v>
      </c>
      <c r="G1409">
        <v>40.093830876247502</v>
      </c>
      <c r="H1409">
        <v>34.119845338214297</v>
      </c>
      <c r="I1409">
        <v>13.319956489137001</v>
      </c>
      <c r="J1409">
        <v>9.9065363755767599</v>
      </c>
      <c r="K1409">
        <v>286.22801975531002</v>
      </c>
      <c r="L1409">
        <v>249.17635712602299</v>
      </c>
      <c r="M1409">
        <v>55.101488048741203</v>
      </c>
      <c r="N1409">
        <v>1.5153133486374999</v>
      </c>
      <c r="O1409">
        <v>8.4590665646518701</v>
      </c>
      <c r="P1409">
        <v>70.894351464435104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24</v>
      </c>
      <c r="E1410">
        <v>1103.8917224920001</v>
      </c>
      <c r="F1410">
        <v>43.63</v>
      </c>
      <c r="G1410">
        <v>75.247706669324202</v>
      </c>
      <c r="H1410">
        <v>2.7738426506758902</v>
      </c>
      <c r="I1410">
        <v>-34.324952714213701</v>
      </c>
      <c r="J1410">
        <v>4.8190985394691603</v>
      </c>
      <c r="K1410">
        <v>42.542927661384397</v>
      </c>
      <c r="L1410">
        <v>38.791705605036398</v>
      </c>
      <c r="M1410">
        <v>58.548964578626197</v>
      </c>
      <c r="N1410">
        <v>1.92430899121917</v>
      </c>
      <c r="O1410">
        <v>35.228054091221601</v>
      </c>
      <c r="P1410">
        <v>112.829268292682</v>
      </c>
      <c r="Q1410">
        <v>8.5853751478610005E-2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413</v>
      </c>
      <c r="E1411">
        <v>1101.99180032</v>
      </c>
      <c r="F1411">
        <v>222.16</v>
      </c>
      <c r="G1411">
        <v>69.511382889714199</v>
      </c>
      <c r="H1411">
        <v>14.230611707599101</v>
      </c>
      <c r="I1411">
        <v>62.527970273163</v>
      </c>
      <c r="J1411">
        <v>10.104712449615199</v>
      </c>
      <c r="K1411">
        <v>181.38270029103899</v>
      </c>
      <c r="L1411">
        <v>143.842952257691</v>
      </c>
      <c r="M1411">
        <v>65.537712468073593</v>
      </c>
      <c r="N1411">
        <v>0.862014306526658</v>
      </c>
      <c r="O1411">
        <v>7.8546993158084399</v>
      </c>
      <c r="P1411">
        <v>151.31221719457</v>
      </c>
      <c r="Q1411">
        <v>6.4315570883586998E-2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289</v>
      </c>
      <c r="E1412">
        <v>1100.3823303449999</v>
      </c>
      <c r="F1412">
        <v>399.05</v>
      </c>
      <c r="G1412">
        <v>-52.461253438098403</v>
      </c>
      <c r="H1412">
        <v>-3.3959138417596999</v>
      </c>
      <c r="I1412">
        <v>-33.7575144038044</v>
      </c>
      <c r="J1412">
        <v>2.9512075220810701</v>
      </c>
      <c r="K1412">
        <v>404.98375604492298</v>
      </c>
      <c r="L1412">
        <v>439.30963379569999</v>
      </c>
      <c r="M1412">
        <v>52.286843886774697</v>
      </c>
      <c r="N1412">
        <v>1.1397742740255501</v>
      </c>
      <c r="O1412">
        <v>39.781982207743297</v>
      </c>
      <c r="P1412">
        <v>8.4080412931268604</v>
      </c>
      <c r="Q1412">
        <v>-0.13853774497409299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1424</v>
      </c>
      <c r="E1413">
        <v>1099.7691069319901</v>
      </c>
      <c r="F1413">
        <v>86.77</v>
      </c>
      <c r="G1413">
        <v>63.125674900137099</v>
      </c>
      <c r="H1413">
        <v>12.7493847721262</v>
      </c>
      <c r="I1413">
        <v>13.3722902101815</v>
      </c>
      <c r="J1413">
        <v>7.6657218423348601</v>
      </c>
      <c r="K1413">
        <v>74.5623924562193</v>
      </c>
      <c r="L1413">
        <v>67.582993432422199</v>
      </c>
      <c r="M1413">
        <v>72.0012868675269</v>
      </c>
      <c r="N1413">
        <v>1.45453190994478</v>
      </c>
      <c r="O1413">
        <v>4.1719488302408703</v>
      </c>
      <c r="P1413">
        <v>96.312217194570096</v>
      </c>
      <c r="Q1413">
        <v>-3.0860485932187001E-2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298</v>
      </c>
      <c r="E1414">
        <v>1099.6063022000001</v>
      </c>
      <c r="F1414">
        <v>750.05</v>
      </c>
      <c r="G1414">
        <v>449.55006937685903</v>
      </c>
      <c r="H1414">
        <v>-9.2227852891507407</v>
      </c>
      <c r="I1414">
        <v>166.384877662479</v>
      </c>
      <c r="J1414">
        <v>1.3849253429441399</v>
      </c>
      <c r="K1414">
        <v>671.13708371836901</v>
      </c>
      <c r="L1414">
        <v>456.21178229353598</v>
      </c>
      <c r="M1414">
        <v>70.695684794166795</v>
      </c>
      <c r="N1414">
        <v>0.411801337434412</v>
      </c>
      <c r="O1414">
        <v>8.8594093727084804</v>
      </c>
      <c r="P1414">
        <v>540.52092228864205</v>
      </c>
      <c r="Q1414">
        <v>0.250816320204923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163</v>
      </c>
      <c r="E1415">
        <v>1098.54</v>
      </c>
      <c r="F1415">
        <v>448.75</v>
      </c>
      <c r="G1415">
        <v>72.038804245305499</v>
      </c>
      <c r="H1415">
        <v>-14.4960142276899</v>
      </c>
      <c r="I1415">
        <v>83.510688942025894</v>
      </c>
      <c r="J1415">
        <v>-6.5597016603995604</v>
      </c>
      <c r="M1415">
        <v>28.628577012373398</v>
      </c>
      <c r="O1415">
        <v>23.676880222841199</v>
      </c>
      <c r="P1415">
        <v>120.191364082433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289</v>
      </c>
      <c r="E1416">
        <v>1096.5995519999999</v>
      </c>
      <c r="F1416">
        <v>102.4</v>
      </c>
      <c r="G1416">
        <v>-23.319137495313001</v>
      </c>
      <c r="H1416">
        <v>15.412895572789401</v>
      </c>
      <c r="I1416">
        <v>-15.9501018480229</v>
      </c>
      <c r="J1416">
        <v>12.3197452003119</v>
      </c>
      <c r="K1416">
        <v>92.786628615251701</v>
      </c>
      <c r="L1416">
        <v>96.665722644249996</v>
      </c>
      <c r="M1416">
        <v>63.661840635632899</v>
      </c>
      <c r="N1416">
        <v>2.9132973100732502</v>
      </c>
      <c r="O1416">
        <v>29.638671875</v>
      </c>
      <c r="P1416">
        <v>38.023992451812902</v>
      </c>
      <c r="Q1416">
        <v>8.0973499654226996E-2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391</v>
      </c>
      <c r="E1417">
        <v>1090.1429712239999</v>
      </c>
      <c r="F1417">
        <v>52.67</v>
      </c>
      <c r="G1417">
        <v>356.46797510289502</v>
      </c>
      <c r="H1417">
        <v>6.3952919691371699</v>
      </c>
      <c r="I1417">
        <v>53.003611008690399</v>
      </c>
      <c r="J1417">
        <v>-1.56897809824743</v>
      </c>
      <c r="K1417">
        <v>49.653947137186201</v>
      </c>
      <c r="L1417">
        <v>33.5268666593159</v>
      </c>
      <c r="M1417">
        <v>31.5233587713203</v>
      </c>
      <c r="N1417">
        <v>0.34585010833310598</v>
      </c>
      <c r="O1417">
        <v>35.826846402126399</v>
      </c>
      <c r="P1417">
        <v>392.24299065420502</v>
      </c>
      <c r="Q1417">
        <v>0.120061511011335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521</v>
      </c>
      <c r="E1418">
        <v>1084.740858528</v>
      </c>
      <c r="F1418">
        <v>92.78</v>
      </c>
      <c r="G1418">
        <v>99.738511651009404</v>
      </c>
      <c r="H1418">
        <v>-0.74508157580245105</v>
      </c>
      <c r="I1418">
        <v>-6.2283871945943297</v>
      </c>
      <c r="J1418">
        <v>-2.79909629465776</v>
      </c>
      <c r="K1418">
        <v>86.746722136435096</v>
      </c>
      <c r="L1418">
        <v>71.893766811183198</v>
      </c>
      <c r="M1418">
        <v>49.928449657880499</v>
      </c>
      <c r="N1418">
        <v>1.05675908801527</v>
      </c>
      <c r="O1418">
        <v>15.973270101314901</v>
      </c>
      <c r="P1418">
        <v>153.22527075054501</v>
      </c>
      <c r="Q1418">
        <v>7.8076950656916E-2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62</v>
      </c>
      <c r="E1419">
        <v>1081.9910155600001</v>
      </c>
      <c r="F1419">
        <v>842.2</v>
      </c>
      <c r="G1419">
        <v>69.413947412221503</v>
      </c>
      <c r="H1419">
        <v>-1.9413615966331099</v>
      </c>
      <c r="I1419">
        <v>9.4992209956742695</v>
      </c>
      <c r="J1419">
        <v>2.52811911147354</v>
      </c>
      <c r="K1419">
        <v>790.34930800209997</v>
      </c>
      <c r="L1419">
        <v>667.78644386203996</v>
      </c>
      <c r="M1419">
        <v>54.689513914023301</v>
      </c>
      <c r="N1419">
        <v>1.1953836576272601</v>
      </c>
      <c r="O1419">
        <v>12.805746853478899</v>
      </c>
      <c r="P1419">
        <v>105.414634146341</v>
      </c>
      <c r="Q1419">
        <v>8.4829293268945005E-2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521</v>
      </c>
      <c r="E1420">
        <v>1079.8936117200001</v>
      </c>
      <c r="F1420">
        <v>310.35000000000002</v>
      </c>
      <c r="G1420">
        <v>55.547714827261899</v>
      </c>
      <c r="H1420">
        <v>2.35748367987831E-3</v>
      </c>
      <c r="I1420">
        <v>0.89954124854927797</v>
      </c>
      <c r="J1420">
        <v>-0.53487020315300104</v>
      </c>
      <c r="K1420">
        <v>290.117719877036</v>
      </c>
      <c r="L1420">
        <v>251.49297515785599</v>
      </c>
      <c r="M1420">
        <v>58.909164956452301</v>
      </c>
      <c r="N1420">
        <v>0.76033950578990295</v>
      </c>
      <c r="O1420">
        <v>8.6354116320283403</v>
      </c>
      <c r="P1420">
        <v>85.727109515260295</v>
      </c>
      <c r="Q1420">
        <v>1.7902417708462001E-2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3010</v>
      </c>
      <c r="E1421">
        <v>1078.88453235</v>
      </c>
      <c r="F1421">
        <v>1257.05</v>
      </c>
      <c r="G1421">
        <v>133.085407433337</v>
      </c>
      <c r="H1421">
        <v>5.2693931363538304</v>
      </c>
      <c r="I1421">
        <v>35.843835298021297</v>
      </c>
      <c r="J1421">
        <v>7.2545083398646497</v>
      </c>
      <c r="K1421">
        <v>1054.0228132760401</v>
      </c>
      <c r="L1421">
        <v>857.56790611847703</v>
      </c>
      <c r="M1421">
        <v>76.531416784878502</v>
      </c>
      <c r="N1421">
        <v>0.60069868641847501</v>
      </c>
      <c r="O1421">
        <v>2.2234596873632801</v>
      </c>
      <c r="P1421">
        <v>172.97502714440799</v>
      </c>
      <c r="Q1421">
        <v>5.8766165741504998E-2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257</v>
      </c>
      <c r="E1422">
        <v>1078.1276072000001</v>
      </c>
      <c r="F1422">
        <v>166.04</v>
      </c>
      <c r="G1422">
        <v>122.19249816246599</v>
      </c>
      <c r="H1422">
        <v>11.78277983786</v>
      </c>
      <c r="I1422">
        <v>83.341290816691398</v>
      </c>
      <c r="J1422">
        <v>-1.3951016768528199</v>
      </c>
      <c r="K1422">
        <v>140.29854482057499</v>
      </c>
      <c r="L1422">
        <v>99.495344228862606</v>
      </c>
      <c r="M1422">
        <v>49.605943749279703</v>
      </c>
      <c r="N1422">
        <v>0.33490429578384301</v>
      </c>
      <c r="O1422">
        <v>11.208142616237</v>
      </c>
      <c r="P1422">
        <v>195.97147950089101</v>
      </c>
      <c r="Q1422">
        <v>0.12436813296510101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524</v>
      </c>
      <c r="E1423">
        <v>1076.116256586</v>
      </c>
      <c r="F1423">
        <v>50.94</v>
      </c>
      <c r="G1423">
        <v>24.864108785726302</v>
      </c>
      <c r="H1423">
        <v>-9.4534562437165697</v>
      </c>
      <c r="I1423">
        <v>-27.4435631677995</v>
      </c>
      <c r="J1423">
        <v>1.7806374603233499</v>
      </c>
      <c r="K1423">
        <v>54.420449187614501</v>
      </c>
      <c r="L1423">
        <v>54.3845688393532</v>
      </c>
      <c r="M1423">
        <v>36.1922957985648</v>
      </c>
      <c r="N1423">
        <v>0.83054389342964097</v>
      </c>
      <c r="O1423">
        <v>46.544954848841797</v>
      </c>
      <c r="P1423">
        <v>58.444790046656301</v>
      </c>
      <c r="Q1423">
        <v>3.6992725874337003E-2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521</v>
      </c>
      <c r="E1424">
        <v>1072.2778447999999</v>
      </c>
      <c r="F1424">
        <v>6398.45</v>
      </c>
      <c r="G1424">
        <v>133.14526812192199</v>
      </c>
      <c r="H1424">
        <v>-11.750672967305301</v>
      </c>
      <c r="I1424">
        <v>18.216218409502599</v>
      </c>
      <c r="J1424">
        <v>-5.0624291465078697</v>
      </c>
      <c r="K1424">
        <v>5996.9204805265699</v>
      </c>
      <c r="L1424">
        <v>4974.7431308947098</v>
      </c>
      <c r="M1424">
        <v>52.315195485000999</v>
      </c>
      <c r="N1424">
        <v>0.74986671668904503</v>
      </c>
      <c r="O1424">
        <v>9.0060874117950505</v>
      </c>
      <c r="P1424">
        <v>166.39119030767301</v>
      </c>
      <c r="Q1424">
        <v>0.16692627466691201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201</v>
      </c>
      <c r="E1425">
        <v>1068.9000000000001</v>
      </c>
      <c r="F1425">
        <v>106.89</v>
      </c>
      <c r="G1425">
        <v>60.454864352401401</v>
      </c>
      <c r="H1425">
        <v>21.794697497589699</v>
      </c>
      <c r="I1425">
        <v>-10.7843458556345</v>
      </c>
      <c r="J1425">
        <v>29.180933468784701</v>
      </c>
      <c r="K1425">
        <v>88.927914408630897</v>
      </c>
      <c r="L1425">
        <v>81.372766869854999</v>
      </c>
      <c r="M1425">
        <v>73.691729834938997</v>
      </c>
      <c r="N1425">
        <v>3.8364739070428802</v>
      </c>
      <c r="O1425">
        <v>9.8793151838338407</v>
      </c>
      <c r="P1425">
        <v>111.663366336633</v>
      </c>
      <c r="Q1425">
        <v>3.5095774846699998E-2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295</v>
      </c>
      <c r="E1426">
        <v>1065.6489359</v>
      </c>
      <c r="F1426">
        <v>437.3</v>
      </c>
      <c r="G1426">
        <v>-30.378997050702399</v>
      </c>
      <c r="H1426">
        <v>-7.2012784808576296</v>
      </c>
      <c r="I1426">
        <v>-10.716457204941101</v>
      </c>
      <c r="J1426">
        <v>-2.9168135230318901</v>
      </c>
      <c r="K1426">
        <v>441.00915081059202</v>
      </c>
      <c r="L1426">
        <v>435.16821960311398</v>
      </c>
      <c r="M1426">
        <v>37.165655167052897</v>
      </c>
      <c r="N1426">
        <v>0.51015843173359599</v>
      </c>
      <c r="O1426">
        <v>16.9906242853876</v>
      </c>
      <c r="P1426">
        <v>20.918014655053199</v>
      </c>
      <c r="Q1426">
        <v>-1.722034706315E-2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303</v>
      </c>
      <c r="E1427">
        <v>1060.982</v>
      </c>
      <c r="F1427">
        <v>8161.4</v>
      </c>
      <c r="G1427">
        <v>36.777167494317297</v>
      </c>
      <c r="H1427">
        <v>-13.234261655922101</v>
      </c>
      <c r="I1427">
        <v>-32.5411212959133</v>
      </c>
      <c r="J1427">
        <v>-5.0261794416202399</v>
      </c>
      <c r="K1427">
        <v>8540.0641880768508</v>
      </c>
      <c r="L1427">
        <v>8083.4273672408999</v>
      </c>
      <c r="M1427">
        <v>44.337250349199103</v>
      </c>
      <c r="N1427">
        <v>0.96006452089021899</v>
      </c>
      <c r="O1427">
        <v>23.152890435464499</v>
      </c>
      <c r="P1427">
        <v>83.856724487497104</v>
      </c>
      <c r="Q1427">
        <v>0.181280172903097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201</v>
      </c>
      <c r="E1428">
        <v>1053.137931</v>
      </c>
      <c r="F1428">
        <v>1160.7</v>
      </c>
      <c r="G1428">
        <v>13.3281660733974</v>
      </c>
      <c r="H1428">
        <v>-2.65309496615899</v>
      </c>
      <c r="I1428">
        <v>3.9829346692780101</v>
      </c>
      <c r="J1428">
        <v>6.0129819763524699</v>
      </c>
      <c r="K1428">
        <v>1068.0137704823401</v>
      </c>
      <c r="L1428">
        <v>942.30847308345506</v>
      </c>
      <c r="M1428">
        <v>74.657856138379003</v>
      </c>
      <c r="N1428">
        <v>0.90258470996442897</v>
      </c>
      <c r="O1428">
        <v>2.4984922891358501</v>
      </c>
      <c r="P1428">
        <v>63.214511706391001</v>
      </c>
      <c r="Q1428">
        <v>7.8633316643476003E-2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289</v>
      </c>
      <c r="E1429">
        <v>1052.0318790900001</v>
      </c>
      <c r="F1429">
        <v>612.9</v>
      </c>
      <c r="G1429">
        <v>-45.521194686311702</v>
      </c>
      <c r="H1429">
        <v>11.1028490066539</v>
      </c>
      <c r="I1429">
        <v>-11.063039198720499</v>
      </c>
      <c r="J1429">
        <v>-0.35727229739557997</v>
      </c>
      <c r="K1429">
        <v>580.23518682558802</v>
      </c>
      <c r="L1429">
        <v>563.67719087200805</v>
      </c>
      <c r="M1429">
        <v>47.166386206855996</v>
      </c>
      <c r="N1429">
        <v>1.8960833686979399</v>
      </c>
      <c r="O1429">
        <v>32.811225322238499</v>
      </c>
      <c r="P1429">
        <v>38.979591836734699</v>
      </c>
      <c r="Q1429">
        <v>5.2746675772998998E-2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75</v>
      </c>
      <c r="E1430">
        <v>1049.2650296299901</v>
      </c>
      <c r="F1430">
        <v>231.97</v>
      </c>
      <c r="G1430">
        <v>-6.5513242268568703</v>
      </c>
      <c r="H1430">
        <v>-6.2804304822595096</v>
      </c>
      <c r="I1430">
        <v>-18.596842227373699</v>
      </c>
      <c r="J1430">
        <v>-4.3286398642691903E-2</v>
      </c>
      <c r="K1430">
        <v>230.48738646493601</v>
      </c>
      <c r="L1430">
        <v>219.678541741917</v>
      </c>
      <c r="M1430">
        <v>45.265569149523003</v>
      </c>
      <c r="N1430">
        <v>0.620810301427551</v>
      </c>
      <c r="O1430">
        <v>12.083459067982901</v>
      </c>
      <c r="P1430">
        <v>28.872222222222199</v>
      </c>
      <c r="Q1430">
        <v>-6.9494861982709003E-2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121</v>
      </c>
      <c r="E1431">
        <v>1048.6739981999999</v>
      </c>
      <c r="F1431">
        <v>467</v>
      </c>
      <c r="G1431">
        <v>12.017922695779999</v>
      </c>
      <c r="H1431">
        <v>6.3914715564758504</v>
      </c>
      <c r="I1431">
        <v>-20.631368241855899</v>
      </c>
      <c r="J1431">
        <v>4.2683016160604597</v>
      </c>
      <c r="K1431">
        <v>462.147047808548</v>
      </c>
      <c r="L1431">
        <v>424.38973158170597</v>
      </c>
      <c r="M1431">
        <v>42.537320479020302</v>
      </c>
      <c r="N1431">
        <v>1.0181339537581</v>
      </c>
      <c r="O1431">
        <v>14.132762312633799</v>
      </c>
      <c r="P1431">
        <v>61.984044398196303</v>
      </c>
      <c r="Q1431">
        <v>7.9277453392124997E-2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62</v>
      </c>
      <c r="E1432">
        <v>1045.8413680000001</v>
      </c>
      <c r="F1432">
        <v>378.95</v>
      </c>
      <c r="G1432">
        <v>-28.6075944754045</v>
      </c>
      <c r="H1432">
        <v>7.90538066732283</v>
      </c>
      <c r="I1432">
        <v>1.16762770319604</v>
      </c>
      <c r="J1432">
        <v>4.5840778853170203</v>
      </c>
      <c r="K1432">
        <v>346.18191804305002</v>
      </c>
      <c r="L1432">
        <v>341.89236543200099</v>
      </c>
      <c r="M1432">
        <v>60.5340449088471</v>
      </c>
      <c r="N1432">
        <v>0.742030833465255</v>
      </c>
      <c r="O1432">
        <v>35.479614724897701</v>
      </c>
      <c r="P1432">
        <v>43.923281428028801</v>
      </c>
      <c r="Q1432">
        <v>-1.5990003733517999E-2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3035</v>
      </c>
      <c r="E1433">
        <v>1042.80670486299</v>
      </c>
      <c r="F1433">
        <v>29.89</v>
      </c>
      <c r="G1433">
        <v>-53.751581079963401</v>
      </c>
      <c r="H1433">
        <v>-6.1825123878165602</v>
      </c>
      <c r="I1433">
        <v>-46.872980038311603</v>
      </c>
      <c r="J1433">
        <v>-3.3700412570905698</v>
      </c>
      <c r="K1433">
        <v>30.830366646632001</v>
      </c>
      <c r="L1433">
        <v>33.819440726276397</v>
      </c>
      <c r="M1433">
        <v>39.815808073949</v>
      </c>
      <c r="N1433">
        <v>0.49851672780448802</v>
      </c>
      <c r="O1433">
        <v>73.971227835396405</v>
      </c>
      <c r="P1433">
        <v>14.9615384615384</v>
      </c>
      <c r="Q1433">
        <v>0.14543595180486599</v>
      </c>
    </row>
    <row r="1434" spans="1:17" hidden="1" x14ac:dyDescent="0.3">
      <c r="A1434" t="s">
        <v>3036</v>
      </c>
      <c r="B1434" t="s">
        <v>3037</v>
      </c>
      <c r="C1434" t="str">
        <f>IFERROR(VLOOKUP(Table1[[#This Row],[Ticker]],[1]!Table2[[Symbol]:[Industry]],2,FALSE),"-")</f>
        <v>-</v>
      </c>
      <c r="D1434" t="s">
        <v>257</v>
      </c>
      <c r="E1434">
        <v>1039.6649726999999</v>
      </c>
      <c r="F1434">
        <v>739.5</v>
      </c>
      <c r="G1434">
        <v>230.24465600823501</v>
      </c>
      <c r="H1434">
        <v>-33.884540073355403</v>
      </c>
      <c r="I1434">
        <v>77.482662693595302</v>
      </c>
      <c r="J1434">
        <v>2.0725643282289798</v>
      </c>
      <c r="K1434">
        <v>755.52186409265801</v>
      </c>
      <c r="L1434">
        <v>518.82466538128699</v>
      </c>
      <c r="M1434">
        <v>34.459175502368403</v>
      </c>
      <c r="N1434">
        <v>0.406893698728506</v>
      </c>
      <c r="O1434">
        <v>52.805949966193303</v>
      </c>
      <c r="P1434">
        <v>299.62172385841598</v>
      </c>
      <c r="Q1434">
        <v>0.202774092619598</v>
      </c>
    </row>
    <row r="1435" spans="1:17" hidden="1" x14ac:dyDescent="0.3">
      <c r="A1435" t="s">
        <v>3038</v>
      </c>
      <c r="B1435" t="s">
        <v>3039</v>
      </c>
      <c r="C1435" t="str">
        <f>IFERROR(VLOOKUP(Table1[[#This Row],[Ticker]],[1]!Table2[[Symbol]:[Industry]],2,FALSE),"-")</f>
        <v>-</v>
      </c>
      <c r="D1435" t="s">
        <v>610</v>
      </c>
      <c r="E1435">
        <v>1037.2078567200001</v>
      </c>
      <c r="F1435">
        <v>742.35</v>
      </c>
      <c r="G1435">
        <v>-22.604716052197801</v>
      </c>
      <c r="H1435">
        <v>-12.430377100069901</v>
      </c>
      <c r="I1435">
        <v>-11.1328313554774</v>
      </c>
      <c r="J1435">
        <v>0.24301942803580801</v>
      </c>
      <c r="K1435">
        <v>764.95528510392</v>
      </c>
      <c r="M1435">
        <v>44.798559704767897</v>
      </c>
      <c r="N1435">
        <v>0.44060575838710703</v>
      </c>
      <c r="O1435">
        <v>37.664174580723298</v>
      </c>
      <c r="P1435">
        <v>18.218010988136001</v>
      </c>
    </row>
    <row r="1436" spans="1:17" hidden="1" x14ac:dyDescent="0.3">
      <c r="A1436" t="s">
        <v>3040</v>
      </c>
      <c r="B1436" t="s">
        <v>3041</v>
      </c>
      <c r="C1436" t="str">
        <f>IFERROR(VLOOKUP(Table1[[#This Row],[Ticker]],[1]!Table2[[Symbol]:[Industry]],2,FALSE),"-")</f>
        <v>-</v>
      </c>
      <c r="D1436" t="s">
        <v>295</v>
      </c>
      <c r="E1436">
        <v>1035.8160767100001</v>
      </c>
      <c r="F1436">
        <v>618.04999999999995</v>
      </c>
      <c r="G1436">
        <v>73.143770585763306</v>
      </c>
      <c r="H1436">
        <v>45.431600178151001</v>
      </c>
      <c r="I1436">
        <v>-21.127965825571899</v>
      </c>
      <c r="J1436">
        <v>3.9530904129515099</v>
      </c>
      <c r="K1436">
        <v>486.81962197088001</v>
      </c>
      <c r="L1436">
        <v>500.12229343838902</v>
      </c>
      <c r="M1436">
        <v>87.0637680892373</v>
      </c>
      <c r="N1436">
        <v>1.8977201475188801</v>
      </c>
      <c r="O1436">
        <v>16.6572283795809</v>
      </c>
      <c r="P1436">
        <v>103.17225509533201</v>
      </c>
      <c r="Q1436">
        <v>0.17620890065748601</v>
      </c>
    </row>
    <row r="1437" spans="1:17" hidden="1" x14ac:dyDescent="0.3">
      <c r="A1437" t="s">
        <v>3042</v>
      </c>
      <c r="B1437" t="s">
        <v>3043</v>
      </c>
      <c r="C1437" t="str">
        <f>IFERROR(VLOOKUP(Table1[[#This Row],[Ticker]],[1]!Table2[[Symbol]:[Industry]],2,FALSE),"-")</f>
        <v>-</v>
      </c>
      <c r="D1437" t="s">
        <v>133</v>
      </c>
      <c r="E1437">
        <v>1035.4281036</v>
      </c>
      <c r="F1437">
        <v>847.55</v>
      </c>
      <c r="G1437">
        <v>20.836628126041301</v>
      </c>
      <c r="H1437">
        <v>-4.5328786870702897</v>
      </c>
      <c r="I1437">
        <v>-29.473710492274598</v>
      </c>
      <c r="J1437">
        <v>-7.4761100886614402</v>
      </c>
      <c r="K1437">
        <v>875.36978617145905</v>
      </c>
      <c r="L1437">
        <v>831.53657043561498</v>
      </c>
      <c r="N1437">
        <v>0.75518525018841298</v>
      </c>
      <c r="O1437">
        <v>32.735531827030798</v>
      </c>
      <c r="P1437">
        <v>53.499954722448599</v>
      </c>
    </row>
    <row r="1438" spans="1:17" hidden="1" x14ac:dyDescent="0.3">
      <c r="A1438" t="s">
        <v>3044</v>
      </c>
      <c r="B1438" t="s">
        <v>3045</v>
      </c>
      <c r="C1438" t="str">
        <f>IFERROR(VLOOKUP(Table1[[#This Row],[Ticker]],[1]!Table2[[Symbol]:[Industry]],2,FALSE),"-")</f>
        <v>-</v>
      </c>
      <c r="D1438" t="s">
        <v>3046</v>
      </c>
      <c r="E1438">
        <v>1034.72804544</v>
      </c>
      <c r="F1438">
        <v>160.32</v>
      </c>
      <c r="G1438">
        <v>-75.391336441691905</v>
      </c>
      <c r="H1438">
        <v>-6.4194688881464899</v>
      </c>
      <c r="I1438">
        <v>-56.416523824035302</v>
      </c>
      <c r="J1438">
        <v>-2.7700851614234598</v>
      </c>
      <c r="K1438">
        <v>168.75934882799899</v>
      </c>
      <c r="M1438">
        <v>36.739149416801801</v>
      </c>
      <c r="N1438">
        <v>0.89015064391126497</v>
      </c>
      <c r="O1438">
        <v>102.594810379241</v>
      </c>
      <c r="P1438">
        <v>10.4132231404958</v>
      </c>
    </row>
    <row r="1439" spans="1:17" hidden="1" x14ac:dyDescent="0.3">
      <c r="A1439" t="s">
        <v>3047</v>
      </c>
      <c r="B1439" t="s">
        <v>3048</v>
      </c>
      <c r="C1439" t="str">
        <f>IFERROR(VLOOKUP(Table1[[#This Row],[Ticker]],[1]!Table2[[Symbol]:[Industry]],2,FALSE),"-")</f>
        <v>-</v>
      </c>
      <c r="D1439" t="s">
        <v>2629</v>
      </c>
      <c r="E1439">
        <v>1034.34375</v>
      </c>
      <c r="F1439">
        <v>12.98</v>
      </c>
      <c r="G1439">
        <v>11.3420723115622</v>
      </c>
      <c r="H1439">
        <v>-18.893189702850901</v>
      </c>
      <c r="I1439">
        <v>17.584531280370399</v>
      </c>
      <c r="J1439">
        <v>-0.90697709846167696</v>
      </c>
      <c r="K1439">
        <v>13.2091754975913</v>
      </c>
      <c r="L1439">
        <v>14.165736129142401</v>
      </c>
      <c r="M1439">
        <v>46.032529763294697</v>
      </c>
      <c r="N1439">
        <v>0.36413796224942302</v>
      </c>
      <c r="O1439">
        <v>22.958397534668698</v>
      </c>
      <c r="P1439">
        <v>77.808219178082197</v>
      </c>
    </row>
    <row r="1440" spans="1:17" hidden="1" x14ac:dyDescent="0.3">
      <c r="A1440" t="s">
        <v>3049</v>
      </c>
      <c r="B1440" t="s">
        <v>3050</v>
      </c>
      <c r="C1440" t="str">
        <f>IFERROR(VLOOKUP(Table1[[#This Row],[Ticker]],[1]!Table2[[Symbol]:[Industry]],2,FALSE),"-")</f>
        <v>-</v>
      </c>
      <c r="D1440" t="s">
        <v>626</v>
      </c>
      <c r="E1440">
        <v>1033.020062825</v>
      </c>
      <c r="F1440">
        <v>2351.75</v>
      </c>
      <c r="G1440">
        <v>12.023096386423299</v>
      </c>
      <c r="H1440">
        <v>17.292676888414999</v>
      </c>
      <c r="I1440">
        <v>-6.4265887100812904</v>
      </c>
      <c r="J1440">
        <v>-6.2466507670812099</v>
      </c>
      <c r="K1440">
        <v>2264.2281153189101</v>
      </c>
      <c r="L1440">
        <v>1992.08790988544</v>
      </c>
      <c r="M1440">
        <v>38.572185468461399</v>
      </c>
      <c r="N1440">
        <v>0.45680674622510598</v>
      </c>
      <c r="O1440">
        <v>23.707877112788299</v>
      </c>
      <c r="P1440">
        <v>55.231023102310203</v>
      </c>
      <c r="Q1440">
        <v>5.4938373824250999E-2</v>
      </c>
    </row>
    <row r="1441" spans="1:17" hidden="1" x14ac:dyDescent="0.3">
      <c r="A1441" t="s">
        <v>3051</v>
      </c>
      <c r="B1441" t="s">
        <v>3052</v>
      </c>
      <c r="C1441" t="str">
        <f>IFERROR(VLOOKUP(Table1[[#This Row],[Ticker]],[1]!Table2[[Symbol]:[Industry]],2,FALSE),"-")</f>
        <v>-</v>
      </c>
      <c r="D1441" t="s">
        <v>928</v>
      </c>
      <c r="E1441">
        <v>1031.215663875</v>
      </c>
      <c r="F1441">
        <v>730.65</v>
      </c>
      <c r="G1441">
        <v>2.9888551331289701</v>
      </c>
      <c r="H1441">
        <v>-5.8477722690530998</v>
      </c>
      <c r="I1441">
        <v>-27.129524427473701</v>
      </c>
      <c r="J1441">
        <v>-1.07204516007113</v>
      </c>
      <c r="K1441">
        <v>751.13198969115501</v>
      </c>
      <c r="L1441">
        <v>720.49685741353801</v>
      </c>
      <c r="M1441">
        <v>43.035169972559103</v>
      </c>
      <c r="N1441">
        <v>0.56570902538346002</v>
      </c>
      <c r="O1441">
        <v>25.230958735372599</v>
      </c>
      <c r="P1441">
        <v>45.402985074626798</v>
      </c>
      <c r="Q1441">
        <v>9.5503998098592002E-2</v>
      </c>
    </row>
    <row r="1442" spans="1:17" hidden="1" x14ac:dyDescent="0.3">
      <c r="A1442" t="s">
        <v>3053</v>
      </c>
      <c r="B1442" t="s">
        <v>3054</v>
      </c>
      <c r="C1442" t="str">
        <f>IFERROR(VLOOKUP(Table1[[#This Row],[Ticker]],[1]!Table2[[Symbol]:[Industry]],2,FALSE),"-")</f>
        <v>-</v>
      </c>
      <c r="D1442" t="s">
        <v>289</v>
      </c>
      <c r="E1442">
        <v>1029.5127634999999</v>
      </c>
      <c r="F1442">
        <v>84.5</v>
      </c>
      <c r="G1442">
        <v>-1.2231291397468</v>
      </c>
      <c r="H1442">
        <v>-8.5134082820858694</v>
      </c>
      <c r="I1442">
        <v>-33.903792610131802</v>
      </c>
      <c r="J1442">
        <v>-3.80295379996506</v>
      </c>
      <c r="K1442">
        <v>86.5737779312295</v>
      </c>
      <c r="L1442">
        <v>86.335905892701902</v>
      </c>
      <c r="M1442">
        <v>39.557367835301903</v>
      </c>
      <c r="N1442">
        <v>0.77154605846444502</v>
      </c>
      <c r="O1442">
        <v>38.461538461538403</v>
      </c>
      <c r="P1442">
        <v>53.636363636363598</v>
      </c>
      <c r="Q1442">
        <v>0.14558387573321199</v>
      </c>
    </row>
    <row r="1443" spans="1:17" hidden="1" x14ac:dyDescent="0.3">
      <c r="A1443" t="s">
        <v>3055</v>
      </c>
      <c r="B1443" t="s">
        <v>3056</v>
      </c>
      <c r="C1443" t="str">
        <f>IFERROR(VLOOKUP(Table1[[#This Row],[Ticker]],[1]!Table2[[Symbol]:[Industry]],2,FALSE),"-")</f>
        <v>-</v>
      </c>
      <c r="D1443" t="s">
        <v>130</v>
      </c>
      <c r="E1443">
        <v>1028.2438093200001</v>
      </c>
      <c r="F1443">
        <v>207.06</v>
      </c>
      <c r="G1443">
        <v>8.9895126345815601</v>
      </c>
      <c r="H1443">
        <v>-9.4402260346826701</v>
      </c>
      <c r="I1443">
        <v>10.716073016542101</v>
      </c>
      <c r="J1443">
        <v>-1.40966048032432</v>
      </c>
      <c r="K1443">
        <v>188.53157043141499</v>
      </c>
      <c r="L1443">
        <v>169.20934492211001</v>
      </c>
      <c r="M1443">
        <v>64.774099592187298</v>
      </c>
      <c r="N1443">
        <v>0.63795976488885597</v>
      </c>
      <c r="O1443">
        <v>7.1187095527866298</v>
      </c>
      <c r="P1443">
        <v>60.1392111368909</v>
      </c>
    </row>
    <row r="1444" spans="1:17" hidden="1" x14ac:dyDescent="0.3">
      <c r="A1444" t="s">
        <v>3057</v>
      </c>
      <c r="B1444" t="s">
        <v>3058</v>
      </c>
      <c r="C1444" t="str">
        <f>IFERROR(VLOOKUP(Table1[[#This Row],[Ticker]],[1]!Table2[[Symbol]:[Industry]],2,FALSE),"-")</f>
        <v>-</v>
      </c>
      <c r="D1444" t="s">
        <v>391</v>
      </c>
      <c r="E1444">
        <v>1026.275099895</v>
      </c>
      <c r="F1444">
        <v>362.35</v>
      </c>
      <c r="G1444">
        <v>16.5632740163826</v>
      </c>
      <c r="H1444">
        <v>12.356430918261699</v>
      </c>
      <c r="I1444">
        <v>29.2065220766595</v>
      </c>
      <c r="J1444">
        <v>15.3637052395997</v>
      </c>
      <c r="K1444">
        <v>297.95788964387498</v>
      </c>
      <c r="L1444">
        <v>261.04490735900799</v>
      </c>
      <c r="M1444">
        <v>84.380172622266997</v>
      </c>
      <c r="N1444">
        <v>1.4094345637428201</v>
      </c>
      <c r="O1444">
        <v>2.1112184352145502</v>
      </c>
      <c r="P1444">
        <v>91.567538990219404</v>
      </c>
      <c r="Q1444">
        <v>0.110046513330557</v>
      </c>
    </row>
    <row r="1445" spans="1:17" hidden="1" x14ac:dyDescent="0.3">
      <c r="A1445" t="s">
        <v>3059</v>
      </c>
      <c r="B1445" t="s">
        <v>3060</v>
      </c>
      <c r="C1445" t="str">
        <f>IFERROR(VLOOKUP(Table1[[#This Row],[Ticker]],[1]!Table2[[Symbol]:[Industry]],2,FALSE),"-")</f>
        <v>-</v>
      </c>
      <c r="D1445" t="s">
        <v>610</v>
      </c>
      <c r="E1445">
        <v>1025.681374214</v>
      </c>
      <c r="F1445">
        <v>84.73</v>
      </c>
      <c r="G1445">
        <v>15.183264086037401</v>
      </c>
      <c r="H1445">
        <v>5.9089661471378596</v>
      </c>
      <c r="I1445">
        <v>-40.717695789126303</v>
      </c>
      <c r="J1445">
        <v>-4.7002912295605599</v>
      </c>
      <c r="K1445">
        <v>81.920714648193595</v>
      </c>
      <c r="L1445">
        <v>79.706799877276595</v>
      </c>
      <c r="M1445">
        <v>44.480955818014102</v>
      </c>
      <c r="N1445">
        <v>1.45794611331968</v>
      </c>
      <c r="O1445">
        <v>49.592824265313297</v>
      </c>
      <c r="P1445">
        <v>51.709937332139603</v>
      </c>
      <c r="Q1445">
        <v>-7.2470671200442996E-2</v>
      </c>
    </row>
    <row r="1446" spans="1:17" hidden="1" x14ac:dyDescent="0.3">
      <c r="A1446" t="s">
        <v>3061</v>
      </c>
      <c r="B1446" t="s">
        <v>3062</v>
      </c>
      <c r="C1446" t="str">
        <f>IFERROR(VLOOKUP(Table1[[#This Row],[Ticker]],[1]!Table2[[Symbol]:[Industry]],2,FALSE),"-")</f>
        <v>-</v>
      </c>
      <c r="D1446" t="s">
        <v>295</v>
      </c>
      <c r="E1446">
        <v>1025</v>
      </c>
      <c r="F1446">
        <v>500</v>
      </c>
      <c r="G1446">
        <v>12.049471133302401</v>
      </c>
      <c r="H1446">
        <v>-3.6800749487525399</v>
      </c>
      <c r="I1446">
        <v>-29.625380275689501</v>
      </c>
      <c r="J1446">
        <v>-4.2427748896912796</v>
      </c>
      <c r="K1446">
        <v>520.89017516801596</v>
      </c>
      <c r="L1446">
        <v>522.05314910248399</v>
      </c>
      <c r="M1446">
        <v>43.189228252144503</v>
      </c>
      <c r="N1446">
        <v>0.31684706110760502</v>
      </c>
      <c r="O1446">
        <v>59.99</v>
      </c>
      <c r="P1446">
        <v>44.487790781678903</v>
      </c>
      <c r="Q1446">
        <v>0.108903424843872</v>
      </c>
    </row>
    <row r="1447" spans="1:17" hidden="1" x14ac:dyDescent="0.3">
      <c r="A1447" t="s">
        <v>3063</v>
      </c>
      <c r="B1447" t="s">
        <v>3064</v>
      </c>
      <c r="C1447" t="str">
        <f>IFERROR(VLOOKUP(Table1[[#This Row],[Ticker]],[1]!Table2[[Symbol]:[Industry]],2,FALSE),"-")</f>
        <v>-</v>
      </c>
      <c r="D1447" t="s">
        <v>257</v>
      </c>
      <c r="E1447">
        <v>1019.295519081</v>
      </c>
      <c r="F1447">
        <v>167.51</v>
      </c>
      <c r="G1447">
        <v>-3.2561192170117499</v>
      </c>
      <c r="H1447">
        <v>14.940614706419799</v>
      </c>
      <c r="I1447">
        <v>10.4399200436903</v>
      </c>
      <c r="J1447">
        <v>-2.8776289123704699</v>
      </c>
      <c r="K1447">
        <v>159.01992314221599</v>
      </c>
      <c r="L1447">
        <v>136.146281472483</v>
      </c>
      <c r="M1447">
        <v>49.1983288565526</v>
      </c>
      <c r="N1447">
        <v>0.88596437134217199</v>
      </c>
      <c r="O1447">
        <v>15.8139812548504</v>
      </c>
      <c r="P1447">
        <v>79.346895074946403</v>
      </c>
      <c r="Q1447">
        <v>0.28743611355100801</v>
      </c>
    </row>
    <row r="1448" spans="1:17" hidden="1" x14ac:dyDescent="0.3">
      <c r="A1448" t="s">
        <v>3065</v>
      </c>
      <c r="B1448" t="s">
        <v>3066</v>
      </c>
      <c r="C1448" t="str">
        <f>IFERROR(VLOOKUP(Table1[[#This Row],[Ticker]],[1]!Table2[[Symbol]:[Industry]],2,FALSE),"-")</f>
        <v>-</v>
      </c>
      <c r="D1448" t="s">
        <v>289</v>
      </c>
      <c r="E1448">
        <v>1017.13442259</v>
      </c>
      <c r="F1448">
        <v>80.86</v>
      </c>
      <c r="G1448">
        <v>-12.533994523393799</v>
      </c>
      <c r="H1448">
        <v>2.9693763101241299</v>
      </c>
      <c r="I1448">
        <v>-23.0704652241829</v>
      </c>
      <c r="J1448">
        <v>8.2457915824739896</v>
      </c>
      <c r="K1448">
        <v>77.722155506455593</v>
      </c>
      <c r="L1448">
        <v>78.112660221499794</v>
      </c>
      <c r="M1448">
        <v>58.699952779990497</v>
      </c>
      <c r="N1448">
        <v>1.8390683454778001</v>
      </c>
      <c r="O1448">
        <v>24.845411822903699</v>
      </c>
      <c r="P1448">
        <v>22.887537993920901</v>
      </c>
      <c r="Q1448">
        <v>-7.8489066619085002E-2</v>
      </c>
    </row>
    <row r="1449" spans="1:17" hidden="1" x14ac:dyDescent="0.3">
      <c r="A1449" t="s">
        <v>3067</v>
      </c>
      <c r="B1449" t="s">
        <v>3068</v>
      </c>
      <c r="C1449" t="str">
        <f>IFERROR(VLOOKUP(Table1[[#This Row],[Ticker]],[1]!Table2[[Symbol]:[Industry]],2,FALSE),"-")</f>
        <v>-</v>
      </c>
      <c r="D1449" t="s">
        <v>133</v>
      </c>
      <c r="E1449">
        <v>1012.341704778</v>
      </c>
      <c r="F1449">
        <v>39.42</v>
      </c>
      <c r="G1449">
        <v>38.539984796508001</v>
      </c>
      <c r="H1449">
        <v>10.7325882003727</v>
      </c>
      <c r="I1449">
        <v>-22.1896853841412</v>
      </c>
      <c r="J1449">
        <v>18.2368445584395</v>
      </c>
      <c r="K1449">
        <v>35.793488707287999</v>
      </c>
      <c r="L1449">
        <v>32.540945646397397</v>
      </c>
      <c r="M1449">
        <v>60.451128929905302</v>
      </c>
      <c r="N1449">
        <v>3.0520760265599098</v>
      </c>
      <c r="O1449">
        <v>25.3170979198376</v>
      </c>
      <c r="P1449">
        <v>74.424778761061901</v>
      </c>
      <c r="Q1449">
        <v>2.9262172248578001E-2</v>
      </c>
    </row>
    <row r="1450" spans="1:17" hidden="1" x14ac:dyDescent="0.3">
      <c r="A1450" t="s">
        <v>3069</v>
      </c>
      <c r="B1450" t="s">
        <v>3070</v>
      </c>
      <c r="C1450" t="str">
        <f>IFERROR(VLOOKUP(Table1[[#This Row],[Ticker]],[1]!Table2[[Symbol]:[Industry]],2,FALSE),"-")</f>
        <v>-</v>
      </c>
      <c r="D1450" t="s">
        <v>130</v>
      </c>
      <c r="E1450">
        <v>1011.709167</v>
      </c>
      <c r="F1450">
        <v>495.6</v>
      </c>
      <c r="G1450">
        <v>69.107588335222502</v>
      </c>
      <c r="H1450">
        <v>-15.3729196258904</v>
      </c>
      <c r="I1450">
        <v>80.579473031942896</v>
      </c>
      <c r="J1450">
        <v>-9.63403231009063</v>
      </c>
      <c r="M1450">
        <v>27.647327152467099</v>
      </c>
      <c r="O1450">
        <v>47.286117836965303</v>
      </c>
      <c r="P1450">
        <v>106.413994169096</v>
      </c>
    </row>
    <row r="1451" spans="1:17" hidden="1" x14ac:dyDescent="0.3">
      <c r="A1451" t="s">
        <v>3071</v>
      </c>
      <c r="B1451" t="s">
        <v>3072</v>
      </c>
      <c r="C1451" t="str">
        <f>IFERROR(VLOOKUP(Table1[[#This Row],[Ticker]],[1]!Table2[[Symbol]:[Industry]],2,FALSE),"-")</f>
        <v>-</v>
      </c>
      <c r="D1451" t="s">
        <v>62</v>
      </c>
      <c r="E1451">
        <v>1009.33878465</v>
      </c>
      <c r="F1451">
        <v>381.5</v>
      </c>
      <c r="G1451">
        <v>-45.112564402003798</v>
      </c>
      <c r="H1451">
        <v>7.8760739905739596</v>
      </c>
      <c r="I1451">
        <v>-12.8000239382201</v>
      </c>
      <c r="J1451">
        <v>2.84405984420227</v>
      </c>
      <c r="K1451">
        <v>349.58535711468801</v>
      </c>
      <c r="L1451">
        <v>349.11648090192</v>
      </c>
      <c r="M1451">
        <v>60.476256775922103</v>
      </c>
      <c r="N1451">
        <v>1.6920074830173699</v>
      </c>
      <c r="O1451">
        <v>31.100917431192599</v>
      </c>
      <c r="P1451">
        <v>39.437134502923897</v>
      </c>
      <c r="Q1451">
        <v>6.0262129649862002E-2</v>
      </c>
    </row>
    <row r="1452" spans="1:17" hidden="1" x14ac:dyDescent="0.3">
      <c r="A1452" t="s">
        <v>3073</v>
      </c>
      <c r="B1452" t="s">
        <v>3074</v>
      </c>
      <c r="C1452" t="str">
        <f>IFERROR(VLOOKUP(Table1[[#This Row],[Ticker]],[1]!Table2[[Symbol]:[Industry]],2,FALSE),"-")</f>
        <v>-</v>
      </c>
      <c r="D1452" t="s">
        <v>289</v>
      </c>
      <c r="E1452">
        <v>1009.0980671999999</v>
      </c>
      <c r="F1452">
        <v>171.48</v>
      </c>
      <c r="G1452">
        <v>45.598674471297102</v>
      </c>
      <c r="H1452">
        <v>28.131412532837999</v>
      </c>
      <c r="I1452">
        <v>-2.8989344336738201</v>
      </c>
      <c r="J1452">
        <v>11.3823724404067</v>
      </c>
      <c r="K1452">
        <v>151.012862477547</v>
      </c>
      <c r="L1452">
        <v>135.35923511134999</v>
      </c>
      <c r="M1452">
        <v>59.938183637304398</v>
      </c>
      <c r="N1452">
        <v>2.2588687231940301</v>
      </c>
      <c r="O1452">
        <v>9.3421973407977692</v>
      </c>
      <c r="P1452">
        <v>84.189044038668001</v>
      </c>
      <c r="Q1452">
        <v>9.4154087344668999E-2</v>
      </c>
    </row>
    <row r="1453" spans="1:17" hidden="1" x14ac:dyDescent="0.3">
      <c r="A1453" t="s">
        <v>3075</v>
      </c>
      <c r="B1453" t="s">
        <v>3076</v>
      </c>
      <c r="C1453" t="str">
        <f>IFERROR(VLOOKUP(Table1[[#This Row],[Ticker]],[1]!Table2[[Symbol]:[Industry]],2,FALSE),"-")</f>
        <v>-</v>
      </c>
      <c r="D1453" t="s">
        <v>21</v>
      </c>
      <c r="E1453">
        <v>1006.34346122999</v>
      </c>
      <c r="F1453">
        <v>615.9</v>
      </c>
      <c r="G1453">
        <v>198.15148069651599</v>
      </c>
      <c r="H1453">
        <v>10.014488049948501</v>
      </c>
      <c r="I1453">
        <v>23.632774847225399</v>
      </c>
      <c r="J1453">
        <v>4.0784527317921002</v>
      </c>
      <c r="K1453">
        <v>548.69731623300902</v>
      </c>
      <c r="L1453">
        <v>471.25138358428597</v>
      </c>
      <c r="M1453">
        <v>72.774616632986493</v>
      </c>
      <c r="N1453">
        <v>0.99547983661228101</v>
      </c>
      <c r="O1453">
        <v>13.4924500730638</v>
      </c>
      <c r="P1453">
        <v>237.942386831275</v>
      </c>
      <c r="Q1453">
        <v>0.108957263252162</v>
      </c>
    </row>
    <row r="1454" spans="1:17" hidden="1" x14ac:dyDescent="0.3">
      <c r="A1454" t="s">
        <v>3077</v>
      </c>
      <c r="B1454" t="s">
        <v>3078</v>
      </c>
      <c r="C1454" t="str">
        <f>IFERROR(VLOOKUP(Table1[[#This Row],[Ticker]],[1]!Table2[[Symbol]:[Industry]],2,FALSE),"-")</f>
        <v>-</v>
      </c>
      <c r="D1454" t="s">
        <v>21</v>
      </c>
      <c r="E1454">
        <v>1006.03965752999</v>
      </c>
      <c r="F1454">
        <v>96.3</v>
      </c>
      <c r="G1454">
        <v>-15.862205055872399</v>
      </c>
      <c r="H1454">
        <v>8.6922292510204393</v>
      </c>
      <c r="I1454">
        <v>-19.019275311727501</v>
      </c>
      <c r="J1454">
        <v>4.67638493789382</v>
      </c>
      <c r="K1454">
        <v>92.594973800845807</v>
      </c>
      <c r="L1454">
        <v>91.503456298214999</v>
      </c>
      <c r="M1454">
        <v>53.043640792945901</v>
      </c>
      <c r="N1454">
        <v>2.0965503199891198</v>
      </c>
      <c r="O1454">
        <v>28.971962616822399</v>
      </c>
      <c r="P1454">
        <v>45.248868778280503</v>
      </c>
    </row>
    <row r="1455" spans="1:17" hidden="1" x14ac:dyDescent="0.3">
      <c r="A1455" t="s">
        <v>3079</v>
      </c>
      <c r="B1455" t="s">
        <v>3080</v>
      </c>
      <c r="C1455" t="str">
        <f>IFERROR(VLOOKUP(Table1[[#This Row],[Ticker]],[1]!Table2[[Symbol]:[Industry]],2,FALSE),"-")</f>
        <v>-</v>
      </c>
      <c r="D1455" t="s">
        <v>201</v>
      </c>
      <c r="E1455">
        <v>1005.63876</v>
      </c>
      <c r="F1455">
        <v>827.55</v>
      </c>
      <c r="G1455">
        <v>-0.22568198457959801</v>
      </c>
      <c r="H1455">
        <v>1.8998623553226801</v>
      </c>
      <c r="I1455">
        <v>-12.233111648244</v>
      </c>
      <c r="J1455">
        <v>4.1109556144731503</v>
      </c>
      <c r="K1455">
        <v>804.75775149656795</v>
      </c>
      <c r="L1455">
        <v>757.31393117808204</v>
      </c>
      <c r="M1455">
        <v>62.420656437177698</v>
      </c>
      <c r="N1455">
        <v>0.85108347499103798</v>
      </c>
      <c r="O1455">
        <v>12.984109721466901</v>
      </c>
      <c r="P1455">
        <v>36.785123966942102</v>
      </c>
      <c r="Q1455">
        <v>3.3570837848054001E-2</v>
      </c>
    </row>
    <row r="1456" spans="1:17" hidden="1" x14ac:dyDescent="0.3">
      <c r="A1456" t="s">
        <v>3081</v>
      </c>
      <c r="B1456" t="s">
        <v>3082</v>
      </c>
      <c r="C1456" t="str">
        <f>IFERROR(VLOOKUP(Table1[[#This Row],[Ticker]],[1]!Table2[[Symbol]:[Industry]],2,FALSE),"-")</f>
        <v>-</v>
      </c>
      <c r="D1456" t="s">
        <v>424</v>
      </c>
      <c r="E1456">
        <v>1003.1441175</v>
      </c>
      <c r="F1456">
        <v>315.35000000000002</v>
      </c>
      <c r="G1456">
        <v>-5.7570375243226302</v>
      </c>
      <c r="H1456">
        <v>-9.4380067936409002</v>
      </c>
      <c r="I1456">
        <v>-38.794854964607502</v>
      </c>
      <c r="J1456">
        <v>1.0558990417176399</v>
      </c>
      <c r="K1456">
        <v>326.65157511916601</v>
      </c>
      <c r="L1456">
        <v>333.99880698207102</v>
      </c>
      <c r="M1456">
        <v>40.046224555102803</v>
      </c>
      <c r="N1456">
        <v>1.31777941408066</v>
      </c>
      <c r="O1456">
        <v>60.694466465831603</v>
      </c>
      <c r="P1456">
        <v>25.1388888888888</v>
      </c>
      <c r="Q1456">
        <v>-8.9728031539809995E-3</v>
      </c>
    </row>
    <row r="1457" spans="1:17" hidden="1" x14ac:dyDescent="0.3">
      <c r="A1457" t="s">
        <v>3083</v>
      </c>
      <c r="B1457" t="s">
        <v>3084</v>
      </c>
      <c r="C1457" t="str">
        <f>IFERROR(VLOOKUP(Table1[[#This Row],[Ticker]],[1]!Table2[[Symbol]:[Industry]],2,FALSE),"-")</f>
        <v>-</v>
      </c>
      <c r="D1457" t="s">
        <v>257</v>
      </c>
      <c r="E1457">
        <v>1003.1022</v>
      </c>
      <c r="F1457">
        <v>940</v>
      </c>
      <c r="G1457">
        <v>54.026196697814299</v>
      </c>
      <c r="H1457">
        <v>-6.3936427879485196</v>
      </c>
      <c r="I1457">
        <v>18.062183958637199</v>
      </c>
      <c r="J1457">
        <v>8.7862988087536102</v>
      </c>
      <c r="K1457">
        <v>879.13090873021497</v>
      </c>
      <c r="L1457">
        <v>708.93427011979099</v>
      </c>
      <c r="M1457">
        <v>58.802816767486</v>
      </c>
      <c r="N1457">
        <v>0.411663807890223</v>
      </c>
      <c r="O1457">
        <v>18.1914893617021</v>
      </c>
      <c r="P1457">
        <v>161.111111111111</v>
      </c>
      <c r="Q1457">
        <v>0.144455102662958</v>
      </c>
    </row>
    <row r="1458" spans="1:17" hidden="1" x14ac:dyDescent="0.3">
      <c r="A1458" t="s">
        <v>3085</v>
      </c>
      <c r="B1458" t="s">
        <v>3086</v>
      </c>
      <c r="C1458" t="str">
        <f>IFERROR(VLOOKUP(Table1[[#This Row],[Ticker]],[1]!Table2[[Symbol]:[Industry]],2,FALSE),"-")</f>
        <v>-</v>
      </c>
      <c r="D1458" t="s">
        <v>257</v>
      </c>
      <c r="E1458">
        <v>999.33592799999997</v>
      </c>
      <c r="F1458">
        <v>618.6</v>
      </c>
      <c r="G1458">
        <v>61.338449662241203</v>
      </c>
      <c r="H1458">
        <v>4.1465303995697003</v>
      </c>
      <c r="I1458">
        <v>-24.092727972971499</v>
      </c>
      <c r="J1458">
        <v>-3.5640065073383398</v>
      </c>
      <c r="K1458">
        <v>610.21521483306697</v>
      </c>
      <c r="L1458">
        <v>577.48584592663406</v>
      </c>
      <c r="M1458">
        <v>46.512320406201802</v>
      </c>
      <c r="N1458">
        <v>1.5512702205347899</v>
      </c>
      <c r="O1458">
        <v>37.455544778532101</v>
      </c>
      <c r="P1458">
        <v>96.943648519579696</v>
      </c>
      <c r="Q1458">
        <v>4.7607953421028998E-2</v>
      </c>
    </row>
    <row r="1459" spans="1:17" hidden="1" x14ac:dyDescent="0.3">
      <c r="A1459" t="s">
        <v>3087</v>
      </c>
      <c r="B1459" t="s">
        <v>3088</v>
      </c>
      <c r="C1459" t="str">
        <f>IFERROR(VLOOKUP(Table1[[#This Row],[Ticker]],[1]!Table2[[Symbol]:[Industry]],2,FALSE),"-")</f>
        <v>-</v>
      </c>
      <c r="D1459" t="s">
        <v>130</v>
      </c>
      <c r="E1459">
        <v>998.90381537999997</v>
      </c>
      <c r="F1459">
        <v>216.6</v>
      </c>
      <c r="G1459">
        <v>218.711511383128</v>
      </c>
      <c r="H1459">
        <v>-5.8978615976769202</v>
      </c>
      <c r="I1459">
        <v>167.86610552726401</v>
      </c>
      <c r="J1459">
        <v>-7.9859987115818099</v>
      </c>
      <c r="K1459">
        <v>196.97342766332099</v>
      </c>
      <c r="L1459">
        <v>133.02449497795601</v>
      </c>
      <c r="M1459">
        <v>37.583723456839898</v>
      </c>
      <c r="N1459">
        <v>1.0092910292850601</v>
      </c>
      <c r="O1459">
        <v>23.915050784856799</v>
      </c>
      <c r="P1459">
        <v>341.14052953156801</v>
      </c>
      <c r="Q1459">
        <v>0.16682496351829501</v>
      </c>
    </row>
    <row r="1460" spans="1:17" hidden="1" x14ac:dyDescent="0.3">
      <c r="A1460" t="s">
        <v>3089</v>
      </c>
      <c r="B1460" t="s">
        <v>3090</v>
      </c>
      <c r="C1460" t="str">
        <f>IFERROR(VLOOKUP(Table1[[#This Row],[Ticker]],[1]!Table2[[Symbol]:[Industry]],2,FALSE),"-")</f>
        <v>-</v>
      </c>
      <c r="D1460" t="s">
        <v>21</v>
      </c>
      <c r="E1460">
        <v>993.36613499999999</v>
      </c>
      <c r="F1460">
        <v>783.35</v>
      </c>
      <c r="G1460">
        <v>73.499808464370801</v>
      </c>
      <c r="H1460">
        <v>1.66046115628026</v>
      </c>
      <c r="I1460">
        <v>-3.9444954984792302</v>
      </c>
      <c r="J1460">
        <v>0.97368037148108499</v>
      </c>
      <c r="K1460">
        <v>750.48981149882604</v>
      </c>
      <c r="L1460">
        <v>680.59222275704599</v>
      </c>
      <c r="M1460">
        <v>78.821714724416296</v>
      </c>
      <c r="N1460">
        <v>1.0202651904865201</v>
      </c>
      <c r="O1460">
        <v>5.5658390247016003</v>
      </c>
      <c r="P1460">
        <v>108.282371709651</v>
      </c>
      <c r="Q1460">
        <v>0.15568135214732701</v>
      </c>
    </row>
    <row r="1461" spans="1:17" hidden="1" x14ac:dyDescent="0.3">
      <c r="A1461" t="s">
        <v>3091</v>
      </c>
      <c r="B1461" t="s">
        <v>3092</v>
      </c>
      <c r="C1461" t="str">
        <f>IFERROR(VLOOKUP(Table1[[#This Row],[Ticker]],[1]!Table2[[Symbol]:[Industry]],2,FALSE),"-")</f>
        <v>-</v>
      </c>
      <c r="D1461" t="s">
        <v>377</v>
      </c>
      <c r="E1461">
        <v>992.05107057500004</v>
      </c>
      <c r="F1461">
        <v>637.54999999999995</v>
      </c>
      <c r="G1461">
        <v>-49.332883512892899</v>
      </c>
      <c r="H1461">
        <v>-1.01067043129875</v>
      </c>
      <c r="I1461">
        <v>-23.970848644350902</v>
      </c>
      <c r="J1461">
        <v>-1.41299865050089</v>
      </c>
      <c r="K1461">
        <v>638.43469268571801</v>
      </c>
      <c r="L1461">
        <v>647.04632005032204</v>
      </c>
      <c r="M1461">
        <v>40.831004681124</v>
      </c>
      <c r="N1461">
        <v>0.470622841492286</v>
      </c>
      <c r="O1461">
        <v>40.067445690534001</v>
      </c>
      <c r="P1461">
        <v>29.346723473321099</v>
      </c>
      <c r="Q1461">
        <v>-6.3548908631079995E-2</v>
      </c>
    </row>
    <row r="1462" spans="1:17" hidden="1" x14ac:dyDescent="0.3">
      <c r="A1462" t="s">
        <v>3093</v>
      </c>
      <c r="B1462" t="s">
        <v>3094</v>
      </c>
      <c r="C1462" t="str">
        <f>IFERROR(VLOOKUP(Table1[[#This Row],[Ticker]],[1]!Table2[[Symbol]:[Industry]],2,FALSE),"-")</f>
        <v>-</v>
      </c>
      <c r="D1462" t="s">
        <v>257</v>
      </c>
      <c r="E1462">
        <v>990.36599999999999</v>
      </c>
      <c r="F1462">
        <v>1904.55</v>
      </c>
      <c r="G1462">
        <v>34.885514322524202</v>
      </c>
      <c r="H1462">
        <v>5.6696160945013903</v>
      </c>
      <c r="I1462">
        <v>7.0938478947311099</v>
      </c>
      <c r="J1462">
        <v>1.6790738498045099</v>
      </c>
      <c r="K1462">
        <v>1605.78024674827</v>
      </c>
      <c r="L1462">
        <v>1348.6068313605899</v>
      </c>
      <c r="M1462">
        <v>85.016627609225296</v>
      </c>
      <c r="N1462">
        <v>0.89744957789834501</v>
      </c>
      <c r="O1462">
        <v>1.28376781916987</v>
      </c>
      <c r="P1462">
        <v>103.466695155173</v>
      </c>
      <c r="Q1462">
        <v>3.6124104701690002E-2</v>
      </c>
    </row>
    <row r="1463" spans="1:17" hidden="1" x14ac:dyDescent="0.3">
      <c r="A1463" t="s">
        <v>3095</v>
      </c>
      <c r="B1463" t="s">
        <v>3096</v>
      </c>
      <c r="C1463" t="str">
        <f>IFERROR(VLOOKUP(Table1[[#This Row],[Ticker]],[1]!Table2[[Symbol]:[Industry]],2,FALSE),"-")</f>
        <v>-</v>
      </c>
      <c r="D1463" t="s">
        <v>68</v>
      </c>
      <c r="E1463">
        <v>987.97628692800004</v>
      </c>
      <c r="F1463">
        <v>31.51</v>
      </c>
      <c r="G1463">
        <v>92.599269000342304</v>
      </c>
      <c r="H1463">
        <v>-15.629584065162</v>
      </c>
      <c r="I1463">
        <v>6.8674355727764897</v>
      </c>
      <c r="J1463">
        <v>3.96479297977594</v>
      </c>
      <c r="K1463">
        <v>30.8334453895317</v>
      </c>
      <c r="L1463">
        <v>25.771699258189901</v>
      </c>
      <c r="M1463">
        <v>58.727231066815598</v>
      </c>
      <c r="N1463">
        <v>0.49117712097670702</v>
      </c>
      <c r="O1463">
        <v>24.690574420818699</v>
      </c>
      <c r="P1463">
        <v>125.58692379978</v>
      </c>
      <c r="Q1463">
        <v>7.3195016067050006E-2</v>
      </c>
    </row>
    <row r="1464" spans="1:17" hidden="1" x14ac:dyDescent="0.3">
      <c r="A1464" t="s">
        <v>3097</v>
      </c>
      <c r="B1464" t="s">
        <v>3098</v>
      </c>
      <c r="C1464" t="str">
        <f>IFERROR(VLOOKUP(Table1[[#This Row],[Ticker]],[1]!Table2[[Symbol]:[Industry]],2,FALSE),"-")</f>
        <v>-</v>
      </c>
      <c r="D1464" t="s">
        <v>424</v>
      </c>
      <c r="E1464">
        <v>984.88791752999896</v>
      </c>
      <c r="F1464">
        <v>322.3</v>
      </c>
      <c r="G1464">
        <v>77.891886563504102</v>
      </c>
      <c r="H1464">
        <v>4.1700879176969696</v>
      </c>
      <c r="I1464">
        <v>17.389891991840202</v>
      </c>
      <c r="J1464">
        <v>-2.7941912412687802</v>
      </c>
      <c r="K1464">
        <v>312.427237779606</v>
      </c>
      <c r="L1464">
        <v>269.335554914976</v>
      </c>
      <c r="M1464">
        <v>44.886047675417799</v>
      </c>
      <c r="N1464">
        <v>1.0685079745513699</v>
      </c>
      <c r="O1464">
        <v>15.730685696556</v>
      </c>
      <c r="P1464">
        <v>127.693394560226</v>
      </c>
      <c r="Q1464">
        <v>0.12898361926091101</v>
      </c>
    </row>
    <row r="1465" spans="1:17" hidden="1" x14ac:dyDescent="0.3">
      <c r="A1465" t="s">
        <v>3099</v>
      </c>
      <c r="B1465" t="s">
        <v>3100</v>
      </c>
      <c r="C1465" t="str">
        <f>IFERROR(VLOOKUP(Table1[[#This Row],[Ticker]],[1]!Table2[[Symbol]:[Industry]],2,FALSE),"-")</f>
        <v>-</v>
      </c>
      <c r="D1465" t="s">
        <v>75</v>
      </c>
      <c r="E1465">
        <v>984.30702499999995</v>
      </c>
      <c r="F1465">
        <v>702.7</v>
      </c>
      <c r="G1465">
        <v>19.242215746803101</v>
      </c>
      <c r="H1465">
        <v>-2.02339535763516</v>
      </c>
      <c r="I1465">
        <v>-1.2889920348745201</v>
      </c>
      <c r="J1465">
        <v>8.28312616894247</v>
      </c>
      <c r="K1465">
        <v>658.56076103467001</v>
      </c>
      <c r="L1465">
        <v>607.57629910942399</v>
      </c>
      <c r="M1465">
        <v>65.081827832011001</v>
      </c>
      <c r="N1465">
        <v>1.1638126416519701</v>
      </c>
      <c r="O1465">
        <v>4.5965561406005202</v>
      </c>
      <c r="P1465">
        <v>48.405491024287201</v>
      </c>
      <c r="Q1465">
        <v>-8.0335507416008006E-2</v>
      </c>
    </row>
    <row r="1466" spans="1:17" hidden="1" x14ac:dyDescent="0.3">
      <c r="A1466" t="s">
        <v>3101</v>
      </c>
      <c r="B1466" t="s">
        <v>3102</v>
      </c>
      <c r="C1466" t="str">
        <f>IFERROR(VLOOKUP(Table1[[#This Row],[Ticker]],[1]!Table2[[Symbol]:[Industry]],2,FALSE),"-")</f>
        <v>-</v>
      </c>
      <c r="D1466" t="s">
        <v>626</v>
      </c>
      <c r="E1466">
        <v>983.76890951200005</v>
      </c>
      <c r="F1466">
        <v>102.92</v>
      </c>
      <c r="G1466">
        <v>9.0353300446785294</v>
      </c>
      <c r="H1466">
        <v>12.364123946275001</v>
      </c>
      <c r="I1466">
        <v>5.5979052348165101</v>
      </c>
      <c r="J1466">
        <v>11.0693415235298</v>
      </c>
      <c r="K1466">
        <v>90.766134557869805</v>
      </c>
      <c r="L1466">
        <v>82.732236642339004</v>
      </c>
      <c r="M1466">
        <v>64.680000476025697</v>
      </c>
      <c r="N1466">
        <v>2.4377261125889902</v>
      </c>
      <c r="O1466">
        <v>7.1220365332296902</v>
      </c>
      <c r="P1466">
        <v>51.019809244313997</v>
      </c>
    </row>
    <row r="1467" spans="1:17" hidden="1" x14ac:dyDescent="0.3">
      <c r="A1467" t="s">
        <v>3103</v>
      </c>
      <c r="B1467" t="s">
        <v>3104</v>
      </c>
      <c r="C1467" t="str">
        <f>IFERROR(VLOOKUP(Table1[[#This Row],[Ticker]],[1]!Table2[[Symbol]:[Industry]],2,FALSE),"-")</f>
        <v>-</v>
      </c>
      <c r="D1467" t="s">
        <v>626</v>
      </c>
      <c r="E1467">
        <v>983.14992600000005</v>
      </c>
      <c r="F1467">
        <v>1066.3</v>
      </c>
      <c r="G1467">
        <v>8.7719942058917795</v>
      </c>
      <c r="H1467">
        <v>0.86373715603516299</v>
      </c>
      <c r="I1467">
        <v>-13.964798132474799</v>
      </c>
      <c r="J1467">
        <v>4.8831258532766997</v>
      </c>
      <c r="K1467">
        <v>1022.94776550109</v>
      </c>
      <c r="L1467">
        <v>931.15444642501495</v>
      </c>
      <c r="M1467">
        <v>46.589239681438499</v>
      </c>
      <c r="N1467">
        <v>1.34331106877874</v>
      </c>
      <c r="O1467">
        <v>12.0603957610428</v>
      </c>
      <c r="P1467">
        <v>54.648295866569903</v>
      </c>
      <c r="Q1467">
        <v>-4.0872385764127002E-2</v>
      </c>
    </row>
    <row r="1468" spans="1:17" hidden="1" x14ac:dyDescent="0.3">
      <c r="A1468" t="s">
        <v>3105</v>
      </c>
      <c r="B1468" t="s">
        <v>3106</v>
      </c>
      <c r="C1468" t="str">
        <f>IFERROR(VLOOKUP(Table1[[#This Row],[Ticker]],[1]!Table2[[Symbol]:[Industry]],2,FALSE),"-")</f>
        <v>-</v>
      </c>
      <c r="D1468" t="s">
        <v>485</v>
      </c>
      <c r="E1468">
        <v>981.36584832000005</v>
      </c>
      <c r="F1468">
        <v>686.4</v>
      </c>
      <c r="G1468">
        <v>-35.780934946052</v>
      </c>
      <c r="H1468">
        <v>1.36964537442955</v>
      </c>
      <c r="I1468">
        <v>-34.508706734385399</v>
      </c>
      <c r="J1468">
        <v>4.8393913101219699</v>
      </c>
      <c r="K1468">
        <v>680.08984859585598</v>
      </c>
      <c r="L1468">
        <v>730.03627821054295</v>
      </c>
      <c r="M1468">
        <v>68.009747855723404</v>
      </c>
      <c r="N1468">
        <v>1.7041449768226899</v>
      </c>
      <c r="O1468">
        <v>42.773892773892698</v>
      </c>
      <c r="P1468">
        <v>13.972602739726</v>
      </c>
      <c r="Q1468">
        <v>4.0949326491979E-2</v>
      </c>
    </row>
    <row r="1469" spans="1:17" hidden="1" x14ac:dyDescent="0.3">
      <c r="A1469" t="s">
        <v>3107</v>
      </c>
      <c r="B1469" t="s">
        <v>3108</v>
      </c>
      <c r="C1469" t="str">
        <f>IFERROR(VLOOKUP(Table1[[#This Row],[Ticker]],[1]!Table2[[Symbol]:[Industry]],2,FALSE),"-")</f>
        <v>-</v>
      </c>
      <c r="D1469" t="s">
        <v>62</v>
      </c>
      <c r="E1469">
        <v>979.18744391999996</v>
      </c>
      <c r="F1469">
        <v>165.72</v>
      </c>
      <c r="G1469">
        <v>40.229258120019303</v>
      </c>
      <c r="H1469">
        <v>22.411503758818199</v>
      </c>
      <c r="I1469">
        <v>39.607355298201</v>
      </c>
      <c r="J1469">
        <v>21.227510967332002</v>
      </c>
      <c r="K1469">
        <v>129.19905384992501</v>
      </c>
      <c r="L1469">
        <v>110.99561169882</v>
      </c>
      <c r="M1469">
        <v>78.830178169205197</v>
      </c>
      <c r="N1469">
        <v>2.45483201612269</v>
      </c>
      <c r="O1469">
        <v>4.99637943519188</v>
      </c>
      <c r="P1469">
        <v>102.467929138668</v>
      </c>
      <c r="Q1469">
        <v>5.9373751863113999E-2</v>
      </c>
    </row>
    <row r="1470" spans="1:17" hidden="1" x14ac:dyDescent="0.3">
      <c r="A1470" t="s">
        <v>3109</v>
      </c>
      <c r="B1470" t="s">
        <v>3110</v>
      </c>
      <c r="C1470" t="str">
        <f>IFERROR(VLOOKUP(Table1[[#This Row],[Ticker]],[1]!Table2[[Symbol]:[Industry]],2,FALSE),"-")</f>
        <v>-</v>
      </c>
      <c r="D1470" t="s">
        <v>1525</v>
      </c>
      <c r="E1470">
        <v>979.05301228500002</v>
      </c>
      <c r="F1470">
        <v>538.15</v>
      </c>
      <c r="G1470">
        <v>156.27037639400501</v>
      </c>
      <c r="H1470">
        <v>30.5703390112525</v>
      </c>
      <c r="I1470">
        <v>93.638012115987095</v>
      </c>
      <c r="J1470">
        <v>13.601226146846599</v>
      </c>
      <c r="K1470">
        <v>421.89878343078198</v>
      </c>
      <c r="L1470">
        <v>323.712191396977</v>
      </c>
      <c r="M1470">
        <v>85.983657467582603</v>
      </c>
      <c r="N1470">
        <v>1.53411631632752</v>
      </c>
      <c r="O1470">
        <v>5.7326024342655399</v>
      </c>
      <c r="P1470">
        <v>206.63817663817599</v>
      </c>
      <c r="Q1470">
        <v>0.10899564696828699</v>
      </c>
    </row>
    <row r="1471" spans="1:17" hidden="1" x14ac:dyDescent="0.3">
      <c r="A1471" t="s">
        <v>3111</v>
      </c>
      <c r="B1471" t="s">
        <v>3112</v>
      </c>
      <c r="C1471" t="str">
        <f>IFERROR(VLOOKUP(Table1[[#This Row],[Ticker]],[1]!Table2[[Symbol]:[Industry]],2,FALSE),"-")</f>
        <v>-</v>
      </c>
      <c r="D1471" t="s">
        <v>303</v>
      </c>
      <c r="E1471">
        <v>978.39454512500004</v>
      </c>
      <c r="F1471">
        <v>356.75</v>
      </c>
      <c r="G1471">
        <v>-28.342813412197</v>
      </c>
      <c r="H1471">
        <v>-3.10744925042852</v>
      </c>
      <c r="I1471">
        <v>-14.608056823906001</v>
      </c>
      <c r="J1471">
        <v>3.1394141255452102</v>
      </c>
      <c r="K1471">
        <v>359.16081323968899</v>
      </c>
      <c r="L1471">
        <v>352.29196455358101</v>
      </c>
      <c r="M1471">
        <v>53.1621812325359</v>
      </c>
      <c r="N1471">
        <v>1.1243986471696099</v>
      </c>
      <c r="O1471">
        <v>25.8584442887175</v>
      </c>
      <c r="P1471">
        <v>27.2743489118801</v>
      </c>
      <c r="Q1471">
        <v>0.139014187537991</v>
      </c>
    </row>
    <row r="1472" spans="1:17" hidden="1" x14ac:dyDescent="0.3">
      <c r="A1472" t="s">
        <v>3113</v>
      </c>
      <c r="B1472" t="s">
        <v>3114</v>
      </c>
      <c r="C1472" t="str">
        <f>IFERROR(VLOOKUP(Table1[[#This Row],[Ticker]],[1]!Table2[[Symbol]:[Industry]],2,FALSE),"-")</f>
        <v>-</v>
      </c>
      <c r="D1472" t="s">
        <v>121</v>
      </c>
      <c r="E1472">
        <v>977.96813239999994</v>
      </c>
      <c r="F1472">
        <v>9495.5</v>
      </c>
      <c r="G1472">
        <v>270.10160076297899</v>
      </c>
      <c r="H1472">
        <v>19.932104538426898</v>
      </c>
      <c r="I1472">
        <v>199.66036201796001</v>
      </c>
      <c r="J1472">
        <v>2.8432994850042999</v>
      </c>
      <c r="K1472">
        <v>8130.1684265855101</v>
      </c>
      <c r="L1472">
        <v>5690.7709212006803</v>
      </c>
      <c r="M1472">
        <v>56.670727560002199</v>
      </c>
      <c r="N1472">
        <v>0.56693247431205196</v>
      </c>
      <c r="O1472">
        <v>10.6645253014585</v>
      </c>
      <c r="P1472">
        <v>321.75979390601401</v>
      </c>
      <c r="Q1472">
        <v>0.119428471852056</v>
      </c>
    </row>
    <row r="1473" spans="1:17" hidden="1" x14ac:dyDescent="0.3">
      <c r="A1473" t="s">
        <v>3115</v>
      </c>
      <c r="B1473" t="s">
        <v>3116</v>
      </c>
      <c r="C1473" t="str">
        <f>IFERROR(VLOOKUP(Table1[[#This Row],[Ticker]],[1]!Table2[[Symbol]:[Industry]],2,FALSE),"-")</f>
        <v>-</v>
      </c>
      <c r="D1473" t="s">
        <v>777</v>
      </c>
      <c r="E1473">
        <v>977.13503909999997</v>
      </c>
      <c r="F1473">
        <v>432.3</v>
      </c>
      <c r="G1473">
        <v>-47.370960262548302</v>
      </c>
      <c r="H1473">
        <v>6.6063509541117096</v>
      </c>
      <c r="I1473">
        <v>-38.226059372913802</v>
      </c>
      <c r="J1473">
        <v>-5.2021463359850797</v>
      </c>
      <c r="K1473">
        <v>434.476439288206</v>
      </c>
      <c r="L1473">
        <v>471.67277654749199</v>
      </c>
      <c r="M1473">
        <v>42.174113072410499</v>
      </c>
      <c r="N1473">
        <v>1.2866650065823499</v>
      </c>
      <c r="O1473">
        <v>71.177423085819996</v>
      </c>
      <c r="P1473">
        <v>29.314986539036699</v>
      </c>
      <c r="Q1473">
        <v>4.7212566116486998E-2</v>
      </c>
    </row>
    <row r="1474" spans="1:17" hidden="1" x14ac:dyDescent="0.3">
      <c r="A1474" t="s">
        <v>3117</v>
      </c>
      <c r="B1474" t="s">
        <v>3118</v>
      </c>
      <c r="C1474" t="str">
        <f>IFERROR(VLOOKUP(Table1[[#This Row],[Ticker]],[1]!Table2[[Symbol]:[Industry]],2,FALSE),"-")</f>
        <v>-</v>
      </c>
      <c r="D1474" t="s">
        <v>569</v>
      </c>
      <c r="E1474">
        <v>969.50446976000001</v>
      </c>
      <c r="F1474">
        <v>382.1</v>
      </c>
      <c r="G1474">
        <v>26224.981103859602</v>
      </c>
      <c r="H1474">
        <v>47.8304196522908</v>
      </c>
      <c r="I1474">
        <v>767.17688757680503</v>
      </c>
      <c r="J1474">
        <v>5.7618477845257399</v>
      </c>
      <c r="K1474">
        <v>255.67986420295099</v>
      </c>
      <c r="L1474">
        <v>117.454045906505</v>
      </c>
      <c r="M1474">
        <v>99.994661014403505</v>
      </c>
      <c r="N1474">
        <v>1.55946214885311</v>
      </c>
      <c r="O1474">
        <v>0</v>
      </c>
      <c r="P1474">
        <v>30468</v>
      </c>
      <c r="Q1474">
        <v>0.24772944079677001</v>
      </c>
    </row>
    <row r="1475" spans="1:17" hidden="1" x14ac:dyDescent="0.3">
      <c r="A1475" t="s">
        <v>3119</v>
      </c>
      <c r="B1475" t="s">
        <v>3120</v>
      </c>
      <c r="C1475" t="str">
        <f>IFERROR(VLOOKUP(Table1[[#This Row],[Ticker]],[1]!Table2[[Symbol]:[Industry]],2,FALSE),"-")</f>
        <v>-</v>
      </c>
      <c r="D1475" t="s">
        <v>548</v>
      </c>
      <c r="E1475">
        <v>966.31789237999897</v>
      </c>
      <c r="F1475">
        <v>263.8</v>
      </c>
      <c r="G1475">
        <v>-28.839898053602301</v>
      </c>
      <c r="H1475">
        <v>2.1402375512474401</v>
      </c>
      <c r="I1475">
        <v>-18.993777111922299</v>
      </c>
      <c r="J1475">
        <v>1.7142386849693401</v>
      </c>
      <c r="K1475">
        <v>259.06127498828101</v>
      </c>
      <c r="L1475">
        <v>263.99990532931997</v>
      </c>
      <c r="M1475">
        <v>51.823403753953698</v>
      </c>
      <c r="N1475">
        <v>1.04213985683498</v>
      </c>
      <c r="O1475">
        <v>21.095526914329</v>
      </c>
      <c r="P1475">
        <v>16.984478935698402</v>
      </c>
      <c r="Q1475">
        <v>-0.1201511817292</v>
      </c>
    </row>
    <row r="1476" spans="1:17" hidden="1" x14ac:dyDescent="0.3">
      <c r="A1476" t="s">
        <v>3121</v>
      </c>
      <c r="B1476" t="s">
        <v>3122</v>
      </c>
      <c r="C1476" t="str">
        <f>IFERROR(VLOOKUP(Table1[[#This Row],[Ticker]],[1]!Table2[[Symbol]:[Industry]],2,FALSE),"-")</f>
        <v>-</v>
      </c>
      <c r="D1476" t="s">
        <v>75</v>
      </c>
      <c r="E1476">
        <v>965.74600252000005</v>
      </c>
      <c r="F1476">
        <v>111.77</v>
      </c>
      <c r="G1476">
        <v>4.4424119379732003</v>
      </c>
      <c r="H1476">
        <v>-5.28444429505738</v>
      </c>
      <c r="I1476">
        <v>-32.263351379894701</v>
      </c>
      <c r="J1476">
        <v>2.1593754068553199</v>
      </c>
      <c r="K1476">
        <v>111.32015351761</v>
      </c>
      <c r="L1476">
        <v>106.88351736402301</v>
      </c>
      <c r="M1476">
        <v>50.175686770203598</v>
      </c>
      <c r="N1476">
        <v>1.1920808074496601</v>
      </c>
      <c r="O1476">
        <v>59.210879484655898</v>
      </c>
      <c r="P1476">
        <v>39.190535491905301</v>
      </c>
      <c r="Q1476">
        <v>-5.4948521528126001E-2</v>
      </c>
    </row>
    <row r="1477" spans="1:17" hidden="1" x14ac:dyDescent="0.3">
      <c r="A1477" t="s">
        <v>3123</v>
      </c>
      <c r="B1477" t="s">
        <v>3124</v>
      </c>
      <c r="C1477" t="str">
        <f>IFERROR(VLOOKUP(Table1[[#This Row],[Ticker]],[1]!Table2[[Symbol]:[Industry]],2,FALSE),"-")</f>
        <v>-</v>
      </c>
      <c r="D1477" t="s">
        <v>289</v>
      </c>
      <c r="E1477">
        <v>963.48272465499997</v>
      </c>
      <c r="F1477">
        <v>1724.95</v>
      </c>
      <c r="G1477">
        <v>-33.396532637356103</v>
      </c>
      <c r="H1477">
        <v>-2.8467416154191998</v>
      </c>
      <c r="I1477">
        <v>-25.800468081093999</v>
      </c>
      <c r="J1477">
        <v>0.82321304394371397</v>
      </c>
      <c r="K1477">
        <v>1743.0820729171301</v>
      </c>
      <c r="L1477">
        <v>1794.2665638425899</v>
      </c>
      <c r="M1477">
        <v>46.846709918240997</v>
      </c>
      <c r="N1477">
        <v>0.69682106611192796</v>
      </c>
      <c r="O1477">
        <v>26.670338270674499</v>
      </c>
      <c r="P1477">
        <v>14.2350993377483</v>
      </c>
      <c r="Q1477">
        <v>-5.0402830953742997E-2</v>
      </c>
    </row>
    <row r="1478" spans="1:17" hidden="1" x14ac:dyDescent="0.3">
      <c r="A1478" t="s">
        <v>3125</v>
      </c>
      <c r="B1478" t="s">
        <v>3126</v>
      </c>
      <c r="C1478" t="str">
        <f>IFERROR(VLOOKUP(Table1[[#This Row],[Ticker]],[1]!Table2[[Symbol]:[Industry]],2,FALSE),"-")</f>
        <v>-</v>
      </c>
      <c r="D1478" t="s">
        <v>372</v>
      </c>
      <c r="E1478">
        <v>962.40101400000003</v>
      </c>
      <c r="F1478">
        <v>123.38</v>
      </c>
      <c r="G1478">
        <v>169.48745812546201</v>
      </c>
      <c r="H1478">
        <v>43.531485222843699</v>
      </c>
      <c r="I1478">
        <v>95.815249256612603</v>
      </c>
      <c r="J1478">
        <v>24.7290327388327</v>
      </c>
      <c r="K1478">
        <v>96.684490993930893</v>
      </c>
      <c r="L1478">
        <v>75.313423305263797</v>
      </c>
      <c r="M1478">
        <v>71.565951497036394</v>
      </c>
      <c r="N1478">
        <v>2.0930717745566398</v>
      </c>
      <c r="O1478">
        <v>10.228562165667</v>
      </c>
      <c r="P1478">
        <v>219.637305699481</v>
      </c>
      <c r="Q1478">
        <v>0.107068443556238</v>
      </c>
    </row>
    <row r="1479" spans="1:17" hidden="1" x14ac:dyDescent="0.3">
      <c r="A1479" t="s">
        <v>3127</v>
      </c>
      <c r="B1479" t="s">
        <v>3128</v>
      </c>
      <c r="C1479" t="str">
        <f>IFERROR(VLOOKUP(Table1[[#This Row],[Ticker]],[1]!Table2[[Symbol]:[Industry]],2,FALSE),"-")</f>
        <v>-</v>
      </c>
      <c r="D1479" t="s">
        <v>1404</v>
      </c>
      <c r="E1479">
        <v>961.13810547999901</v>
      </c>
      <c r="F1479">
        <v>351.4</v>
      </c>
      <c r="G1479">
        <v>-4.7947582093474903</v>
      </c>
      <c r="H1479">
        <v>-1.9279566089564699</v>
      </c>
      <c r="I1479">
        <v>-17.0049301353225</v>
      </c>
      <c r="J1479">
        <v>-2.9276966594389502</v>
      </c>
      <c r="K1479">
        <v>339.96105660570498</v>
      </c>
      <c r="L1479">
        <v>332.524118246873</v>
      </c>
      <c r="M1479">
        <v>53.881492123896599</v>
      </c>
      <c r="N1479">
        <v>1.61678755750289</v>
      </c>
      <c r="O1479">
        <v>15.793966989186099</v>
      </c>
      <c r="P1479">
        <v>34.6360153256704</v>
      </c>
      <c r="Q1479">
        <v>2.0215634263E-2</v>
      </c>
    </row>
    <row r="1480" spans="1:17" hidden="1" x14ac:dyDescent="0.3">
      <c r="A1480" t="s">
        <v>3129</v>
      </c>
      <c r="B1480" t="s">
        <v>3130</v>
      </c>
      <c r="C1480" t="str">
        <f>IFERROR(VLOOKUP(Table1[[#This Row],[Ticker]],[1]!Table2[[Symbol]:[Industry]],2,FALSE),"-")</f>
        <v>-</v>
      </c>
      <c r="D1480" t="s">
        <v>95</v>
      </c>
      <c r="E1480">
        <v>959.85323807999896</v>
      </c>
      <c r="F1480">
        <v>143.84</v>
      </c>
      <c r="G1480">
        <v>28.256965928583501</v>
      </c>
      <c r="H1480">
        <v>18.3034641458976</v>
      </c>
      <c r="I1480">
        <v>-6.9578963626479204</v>
      </c>
      <c r="J1480">
        <v>-4.3842176604589902</v>
      </c>
      <c r="K1480">
        <v>131.44031123180599</v>
      </c>
      <c r="L1480">
        <v>119.033267620358</v>
      </c>
      <c r="M1480">
        <v>48.795163036542</v>
      </c>
      <c r="N1480">
        <v>2.7025149781028799</v>
      </c>
      <c r="O1480">
        <v>13.9460511679644</v>
      </c>
      <c r="P1480">
        <v>64.388571428571396</v>
      </c>
      <c r="Q1480">
        <v>4.2494046363838002E-2</v>
      </c>
    </row>
    <row r="1481" spans="1:17" hidden="1" x14ac:dyDescent="0.3">
      <c r="A1481" t="s">
        <v>3131</v>
      </c>
      <c r="B1481" t="s">
        <v>3132</v>
      </c>
      <c r="C1481" t="str">
        <f>IFERROR(VLOOKUP(Table1[[#This Row],[Ticker]],[1]!Table2[[Symbol]:[Industry]],2,FALSE),"-")</f>
        <v>-</v>
      </c>
      <c r="D1481" t="s">
        <v>521</v>
      </c>
      <c r="E1481">
        <v>959.57875999999999</v>
      </c>
      <c r="F1481">
        <v>1194.0999999999999</v>
      </c>
      <c r="G1481">
        <v>61.4227396443099</v>
      </c>
      <c r="H1481">
        <v>-11.0995910839885</v>
      </c>
      <c r="I1481">
        <v>-25.671089346182502</v>
      </c>
      <c r="J1481">
        <v>-2.1864023406716702</v>
      </c>
      <c r="K1481">
        <v>1212.3972993377399</v>
      </c>
      <c r="L1481">
        <v>1132.4175578587201</v>
      </c>
      <c r="M1481">
        <v>41.966722545234397</v>
      </c>
      <c r="N1481">
        <v>1.04200305859049</v>
      </c>
      <c r="O1481">
        <v>35.650280546017903</v>
      </c>
      <c r="P1481">
        <v>108.39441535776599</v>
      </c>
      <c r="Q1481">
        <v>0.192259050244903</v>
      </c>
    </row>
    <row r="1482" spans="1:17" hidden="1" x14ac:dyDescent="0.3">
      <c r="A1482" t="s">
        <v>3133</v>
      </c>
      <c r="B1482" t="s">
        <v>3134</v>
      </c>
      <c r="C1482" t="str">
        <f>IFERROR(VLOOKUP(Table1[[#This Row],[Ticker]],[1]!Table2[[Symbol]:[Industry]],2,FALSE),"-")</f>
        <v>-</v>
      </c>
      <c r="D1482" t="s">
        <v>521</v>
      </c>
      <c r="E1482">
        <v>954.66644169400001</v>
      </c>
      <c r="F1482">
        <v>168.94</v>
      </c>
      <c r="G1482">
        <v>146.40167085986801</v>
      </c>
      <c r="H1482">
        <v>-2.0310263229597401</v>
      </c>
      <c r="I1482">
        <v>25.102760056130599</v>
      </c>
      <c r="J1482">
        <v>-0.67528618822159003</v>
      </c>
      <c r="K1482">
        <v>157.12209467128599</v>
      </c>
      <c r="L1482">
        <v>125.066279009247</v>
      </c>
      <c r="M1482">
        <v>52.835453039428501</v>
      </c>
      <c r="N1482">
        <v>2.0174319654914901</v>
      </c>
      <c r="O1482">
        <v>11.921392210252099</v>
      </c>
      <c r="P1482">
        <v>183.93277310924299</v>
      </c>
      <c r="Q1482">
        <v>7.7740412230276001E-2</v>
      </c>
    </row>
    <row r="1483" spans="1:17" hidden="1" x14ac:dyDescent="0.3">
      <c r="A1483" t="s">
        <v>3135</v>
      </c>
      <c r="B1483" t="s">
        <v>3136</v>
      </c>
      <c r="C1483" t="str">
        <f>IFERROR(VLOOKUP(Table1[[#This Row],[Ticker]],[1]!Table2[[Symbol]:[Industry]],2,FALSE),"-")</f>
        <v>-</v>
      </c>
      <c r="D1483" t="s">
        <v>46</v>
      </c>
      <c r="E1483">
        <v>953.23908822500005</v>
      </c>
      <c r="F1483">
        <v>450.25</v>
      </c>
      <c r="G1483">
        <v>-49.315077082169097</v>
      </c>
      <c r="H1483">
        <v>-8.2226213339092808</v>
      </c>
      <c r="I1483">
        <v>-58.728389108464697</v>
      </c>
      <c r="J1483">
        <v>-5.4899866671433202</v>
      </c>
      <c r="K1483">
        <v>484.75053513986802</v>
      </c>
      <c r="L1483">
        <v>548.72866250088305</v>
      </c>
      <c r="M1483">
        <v>32.136355026947399</v>
      </c>
      <c r="N1483">
        <v>1.3037331615457199</v>
      </c>
      <c r="O1483">
        <v>91.749028317601301</v>
      </c>
      <c r="P1483">
        <v>8.7560386473430007</v>
      </c>
      <c r="Q1483">
        <v>0.17275108640164899</v>
      </c>
    </row>
    <row r="1484" spans="1:17" hidden="1" x14ac:dyDescent="0.3">
      <c r="A1484" t="s">
        <v>3137</v>
      </c>
      <c r="B1484" t="s">
        <v>3138</v>
      </c>
      <c r="C1484" t="str">
        <f>IFERROR(VLOOKUP(Table1[[#This Row],[Ticker]],[1]!Table2[[Symbol]:[Industry]],2,FALSE),"-")</f>
        <v>-</v>
      </c>
      <c r="D1484" t="s">
        <v>372</v>
      </c>
      <c r="E1484">
        <v>952.98397127999897</v>
      </c>
      <c r="F1484">
        <v>5.13</v>
      </c>
      <c r="G1484">
        <v>41.453687240058898</v>
      </c>
      <c r="H1484">
        <v>-10.694463437961099</v>
      </c>
      <c r="I1484">
        <v>-39.829972904107798</v>
      </c>
      <c r="J1484">
        <v>0.30523119146880801</v>
      </c>
      <c r="K1484">
        <v>5.2078374751319201</v>
      </c>
      <c r="L1484">
        <v>5.2120410745071197</v>
      </c>
      <c r="M1484">
        <v>47.755785583381503</v>
      </c>
      <c r="N1484">
        <v>0.92950507693850504</v>
      </c>
      <c r="O1484">
        <v>55.945419103313803</v>
      </c>
      <c r="P1484">
        <v>71</v>
      </c>
      <c r="Q1484">
        <v>2.3628274365138001E-2</v>
      </c>
    </row>
    <row r="1485" spans="1:17" hidden="1" x14ac:dyDescent="0.3">
      <c r="A1485" t="s">
        <v>3139</v>
      </c>
      <c r="B1485" t="s">
        <v>3140</v>
      </c>
      <c r="C1485" t="str">
        <f>IFERROR(VLOOKUP(Table1[[#This Row],[Ticker]],[1]!Table2[[Symbol]:[Industry]],2,FALSE),"-")</f>
        <v>-</v>
      </c>
      <c r="D1485" t="s">
        <v>170</v>
      </c>
      <c r="E1485">
        <v>951.82225459999995</v>
      </c>
      <c r="F1485">
        <v>103.6</v>
      </c>
      <c r="G1485">
        <v>-15.141181222122</v>
      </c>
      <c r="H1485">
        <v>3.8303417179141102</v>
      </c>
      <c r="I1485">
        <v>-30.353116587810799</v>
      </c>
      <c r="J1485">
        <v>0.99060267185964701</v>
      </c>
      <c r="K1485">
        <v>99.769369943406801</v>
      </c>
      <c r="L1485">
        <v>99.478875353830603</v>
      </c>
      <c r="M1485">
        <v>73.064971076776601</v>
      </c>
      <c r="N1485">
        <v>1.6368726832438401</v>
      </c>
      <c r="O1485">
        <v>26.4478764478764</v>
      </c>
      <c r="P1485">
        <v>21.581973946719799</v>
      </c>
      <c r="Q1485">
        <v>6.9525361609000004E-3</v>
      </c>
    </row>
    <row r="1486" spans="1:17" hidden="1" x14ac:dyDescent="0.3">
      <c r="A1486" t="s">
        <v>3141</v>
      </c>
      <c r="B1486" t="s">
        <v>3142</v>
      </c>
      <c r="C1486" t="str">
        <f>IFERROR(VLOOKUP(Table1[[#This Row],[Ticker]],[1]!Table2[[Symbol]:[Industry]],2,FALSE),"-")</f>
        <v>-</v>
      </c>
      <c r="D1486" t="s">
        <v>133</v>
      </c>
      <c r="E1486">
        <v>945.63960999999995</v>
      </c>
      <c r="F1486">
        <v>961.7</v>
      </c>
      <c r="G1486">
        <v>-6.8228395455732</v>
      </c>
      <c r="H1486">
        <v>-9.5044736737597795</v>
      </c>
      <c r="I1486">
        <v>4.6640005910082003</v>
      </c>
      <c r="J1486">
        <v>4.6000705786261902</v>
      </c>
      <c r="K1486">
        <v>983.07291695934896</v>
      </c>
      <c r="L1486">
        <v>887.25126519317905</v>
      </c>
      <c r="M1486">
        <v>50.871229286429802</v>
      </c>
      <c r="N1486">
        <v>0.72533040760755596</v>
      </c>
      <c r="O1486">
        <v>22.1794738483934</v>
      </c>
      <c r="P1486">
        <v>43.837870176488103</v>
      </c>
      <c r="Q1486">
        <v>7.1854814203020003E-3</v>
      </c>
    </row>
    <row r="1487" spans="1:17" hidden="1" x14ac:dyDescent="0.3">
      <c r="A1487" t="s">
        <v>3143</v>
      </c>
      <c r="B1487" t="s">
        <v>3144</v>
      </c>
      <c r="C1487" t="str">
        <f>IFERROR(VLOOKUP(Table1[[#This Row],[Ticker]],[1]!Table2[[Symbol]:[Industry]],2,FALSE),"-")</f>
        <v>-</v>
      </c>
      <c r="D1487" t="s">
        <v>3145</v>
      </c>
      <c r="E1487">
        <v>943.23521975999995</v>
      </c>
      <c r="F1487">
        <v>342.6</v>
      </c>
      <c r="G1487">
        <v>-50.609700738083099</v>
      </c>
      <c r="H1487">
        <v>0.110969827366853</v>
      </c>
      <c r="I1487">
        <v>-30.521613196588401</v>
      </c>
      <c r="J1487">
        <v>-8.4288399026588703</v>
      </c>
      <c r="K1487">
        <v>340.34392138394401</v>
      </c>
      <c r="L1487">
        <v>401.03194644067599</v>
      </c>
      <c r="M1487">
        <v>43.980900617274003</v>
      </c>
      <c r="N1487">
        <v>1.7849103153317301</v>
      </c>
      <c r="O1487">
        <v>109.53006421482699</v>
      </c>
      <c r="P1487">
        <v>27.788138754196101</v>
      </c>
      <c r="Q1487">
        <v>2.5994319566585999E-2</v>
      </c>
    </row>
    <row r="1488" spans="1:17" hidden="1" x14ac:dyDescent="0.3">
      <c r="A1488" t="s">
        <v>3146</v>
      </c>
      <c r="B1488" t="s">
        <v>3147</v>
      </c>
      <c r="C1488" t="str">
        <f>IFERROR(VLOOKUP(Table1[[#This Row],[Ticker]],[1]!Table2[[Symbol]:[Industry]],2,FALSE),"-")</f>
        <v>-</v>
      </c>
      <c r="D1488" t="s">
        <v>18</v>
      </c>
      <c r="E1488">
        <v>941.25865211999997</v>
      </c>
      <c r="F1488">
        <v>915.7</v>
      </c>
      <c r="G1488">
        <v>23.126033031693201</v>
      </c>
      <c r="H1488">
        <v>-11.0456127973581</v>
      </c>
      <c r="I1488">
        <v>-40.407068926672501</v>
      </c>
      <c r="J1488">
        <v>-6.5966257083692703</v>
      </c>
      <c r="K1488">
        <v>979.87489284108301</v>
      </c>
      <c r="L1488">
        <v>978.471802812551</v>
      </c>
      <c r="M1488">
        <v>41.384466347698996</v>
      </c>
      <c r="N1488">
        <v>0.64378654813024605</v>
      </c>
      <c r="O1488">
        <v>72.764005678715705</v>
      </c>
      <c r="P1488">
        <v>70.999066293183901</v>
      </c>
      <c r="Q1488">
        <v>0.20757077790046799</v>
      </c>
    </row>
    <row r="1489" spans="1:17" hidden="1" x14ac:dyDescent="0.3">
      <c r="A1489" t="s">
        <v>3148</v>
      </c>
      <c r="B1489" t="s">
        <v>3149</v>
      </c>
      <c r="C1489" t="str">
        <f>IFERROR(VLOOKUP(Table1[[#This Row],[Ticker]],[1]!Table2[[Symbol]:[Industry]],2,FALSE),"-")</f>
        <v>-</v>
      </c>
      <c r="D1489" t="s">
        <v>633</v>
      </c>
      <c r="E1489">
        <v>939.15094823999902</v>
      </c>
      <c r="F1489">
        <v>40.4</v>
      </c>
      <c r="G1489">
        <v>63.374612987406998</v>
      </c>
      <c r="H1489">
        <v>-12.443401174765301</v>
      </c>
      <c r="I1489">
        <v>-12.341213068963601</v>
      </c>
      <c r="J1489">
        <v>6.0708909114845797</v>
      </c>
      <c r="K1489">
        <v>37.892814094024303</v>
      </c>
      <c r="L1489">
        <v>32.444597519631799</v>
      </c>
      <c r="M1489">
        <v>44.1556357102749</v>
      </c>
      <c r="N1489">
        <v>0.28943965879379002</v>
      </c>
      <c r="O1489">
        <v>30.445544554455399</v>
      </c>
      <c r="P1489">
        <v>97.073170731707293</v>
      </c>
      <c r="Q1489">
        <v>-4.5172762846679003E-2</v>
      </c>
    </row>
    <row r="1490" spans="1:17" hidden="1" x14ac:dyDescent="0.3">
      <c r="A1490" t="s">
        <v>3150</v>
      </c>
      <c r="B1490" t="s">
        <v>3151</v>
      </c>
      <c r="C1490" t="str">
        <f>IFERROR(VLOOKUP(Table1[[#This Row],[Ticker]],[1]!Table2[[Symbol]:[Industry]],2,FALSE),"-")</f>
        <v>-</v>
      </c>
      <c r="D1490" t="s">
        <v>228</v>
      </c>
      <c r="E1490">
        <v>937.29098750000003</v>
      </c>
      <c r="F1490">
        <v>252.35</v>
      </c>
      <c r="G1490">
        <v>137.57345357312099</v>
      </c>
      <c r="H1490">
        <v>19.534985289165299</v>
      </c>
      <c r="I1490">
        <v>-8.6256131887478702</v>
      </c>
      <c r="J1490">
        <v>3.4723442158021398</v>
      </c>
      <c r="K1490">
        <v>226.293911477215</v>
      </c>
      <c r="M1490">
        <v>64.765915251807002</v>
      </c>
      <c r="N1490">
        <v>3.3462379874851398</v>
      </c>
      <c r="O1490">
        <v>13.946406070222601</v>
      </c>
      <c r="P1490">
        <v>222.711990728796</v>
      </c>
    </row>
    <row r="1491" spans="1:17" hidden="1" x14ac:dyDescent="0.3">
      <c r="A1491" t="s">
        <v>3152</v>
      </c>
      <c r="B1491" t="s">
        <v>3153</v>
      </c>
      <c r="C1491" t="str">
        <f>IFERROR(VLOOKUP(Table1[[#This Row],[Ticker]],[1]!Table2[[Symbol]:[Industry]],2,FALSE),"-")</f>
        <v>-</v>
      </c>
      <c r="D1491" t="s">
        <v>424</v>
      </c>
      <c r="E1491">
        <v>936.213501239999</v>
      </c>
      <c r="F1491">
        <v>73.8</v>
      </c>
      <c r="G1491">
        <v>-22.814009990301098</v>
      </c>
      <c r="H1491">
        <v>15.358001203552</v>
      </c>
      <c r="I1491">
        <v>9.2858126506203398</v>
      </c>
      <c r="J1491">
        <v>7.9650670323269699</v>
      </c>
      <c r="K1491">
        <v>61.930222544175201</v>
      </c>
      <c r="L1491">
        <v>63.694460413475497</v>
      </c>
      <c r="M1491">
        <v>84.843539427220193</v>
      </c>
      <c r="N1491">
        <v>2.72391733198699</v>
      </c>
      <c r="O1491">
        <v>32.791327913279098</v>
      </c>
      <c r="P1491">
        <v>58.369098712446302</v>
      </c>
      <c r="Q1491">
        <v>3.4817496801476999E-2</v>
      </c>
    </row>
    <row r="1492" spans="1:17" hidden="1" x14ac:dyDescent="0.3">
      <c r="A1492" t="s">
        <v>3154</v>
      </c>
      <c r="B1492" t="s">
        <v>3155</v>
      </c>
      <c r="C1492" t="str">
        <f>IFERROR(VLOOKUP(Table1[[#This Row],[Ticker]],[1]!Table2[[Symbol]:[Industry]],2,FALSE),"-")</f>
        <v>-</v>
      </c>
      <c r="D1492" t="s">
        <v>548</v>
      </c>
      <c r="E1492">
        <v>935.26873551000006</v>
      </c>
      <c r="F1492">
        <v>265.05</v>
      </c>
      <c r="G1492">
        <v>105.146729708111</v>
      </c>
      <c r="H1492">
        <v>18.296366018786301</v>
      </c>
      <c r="I1492">
        <v>44.349446831265901</v>
      </c>
      <c r="J1492">
        <v>19.839334058486699</v>
      </c>
      <c r="K1492">
        <v>213.65516753737</v>
      </c>
      <c r="L1492">
        <v>173.030464512045</v>
      </c>
      <c r="M1492">
        <v>68.4808438561424</v>
      </c>
      <c r="N1492">
        <v>2.4669848945572599</v>
      </c>
      <c r="O1492">
        <v>11.2242973023957</v>
      </c>
      <c r="P1492">
        <v>151.23222748815101</v>
      </c>
      <c r="Q1492">
        <v>0.128807498310897</v>
      </c>
    </row>
    <row r="1493" spans="1:17" hidden="1" x14ac:dyDescent="0.3">
      <c r="A1493" t="s">
        <v>3156</v>
      </c>
      <c r="B1493" t="s">
        <v>3157</v>
      </c>
      <c r="C1493" t="str">
        <f>IFERROR(VLOOKUP(Table1[[#This Row],[Ticker]],[1]!Table2[[Symbol]:[Industry]],2,FALSE),"-")</f>
        <v>-</v>
      </c>
      <c r="D1493" t="s">
        <v>396</v>
      </c>
      <c r="E1493">
        <v>932.37701842000001</v>
      </c>
      <c r="F1493">
        <v>7.53</v>
      </c>
      <c r="G1493">
        <v>-29.869240169448101</v>
      </c>
      <c r="H1493">
        <v>-15.8580608972302</v>
      </c>
      <c r="I1493">
        <v>-36.833649374696101</v>
      </c>
      <c r="J1493">
        <v>-2.4780690073383398</v>
      </c>
      <c r="K1493">
        <v>8.6917596591587696</v>
      </c>
      <c r="L1493">
        <v>8.8855899981872994</v>
      </c>
      <c r="M1493">
        <v>45.092784332523699</v>
      </c>
      <c r="N1493">
        <v>1.36538569508031</v>
      </c>
      <c r="O1493">
        <v>59.362549800796799</v>
      </c>
      <c r="P1493">
        <v>12.0535714285714</v>
      </c>
    </row>
    <row r="1494" spans="1:17" hidden="1" x14ac:dyDescent="0.3">
      <c r="A1494" t="s">
        <v>3158</v>
      </c>
      <c r="B1494" t="s">
        <v>3159</v>
      </c>
      <c r="C1494" t="str">
        <f>IFERROR(VLOOKUP(Table1[[#This Row],[Ticker]],[1]!Table2[[Symbol]:[Industry]],2,FALSE),"-")</f>
        <v>-</v>
      </c>
      <c r="D1494" t="s">
        <v>292</v>
      </c>
      <c r="E1494">
        <v>930.62176583999997</v>
      </c>
      <c r="F1494">
        <v>581.04999999999995</v>
      </c>
      <c r="G1494">
        <v>27.997312133643401</v>
      </c>
      <c r="H1494">
        <v>-6.4715363609036096</v>
      </c>
      <c r="I1494">
        <v>-13.2699205499791</v>
      </c>
      <c r="J1494">
        <v>-2.8147693440386701</v>
      </c>
      <c r="K1494">
        <v>582.44203050200099</v>
      </c>
      <c r="L1494">
        <v>537.19503360442695</v>
      </c>
      <c r="M1494">
        <v>44.670683667942001</v>
      </c>
      <c r="N1494">
        <v>1.71935744720554</v>
      </c>
      <c r="O1494">
        <v>25.634626968419202</v>
      </c>
      <c r="P1494">
        <v>54.946666666666601</v>
      </c>
    </row>
    <row r="1495" spans="1:17" hidden="1" x14ac:dyDescent="0.3">
      <c r="A1495" t="s">
        <v>3160</v>
      </c>
      <c r="B1495" t="s">
        <v>3161</v>
      </c>
      <c r="C1495" t="str">
        <f>IFERROR(VLOOKUP(Table1[[#This Row],[Ticker]],[1]!Table2[[Symbol]:[Industry]],2,FALSE),"-")</f>
        <v>-</v>
      </c>
      <c r="D1495" t="s">
        <v>289</v>
      </c>
      <c r="E1495">
        <v>929.164446</v>
      </c>
      <c r="F1495">
        <v>109.35</v>
      </c>
      <c r="G1495">
        <v>50.699843906220799</v>
      </c>
      <c r="H1495">
        <v>-8.5769821652473901</v>
      </c>
      <c r="I1495">
        <v>-8.2226912249163799</v>
      </c>
      <c r="J1495">
        <v>-0.73174547792657096</v>
      </c>
      <c r="K1495">
        <v>108.784125434339</v>
      </c>
      <c r="L1495">
        <v>95.202355413339902</v>
      </c>
      <c r="M1495">
        <v>41.681314242558798</v>
      </c>
      <c r="N1495">
        <v>0.50837609079869295</v>
      </c>
      <c r="O1495">
        <v>16.049382716049301</v>
      </c>
      <c r="P1495">
        <v>85.307574987290295</v>
      </c>
      <c r="Q1495">
        <v>-7.3036517604084E-2</v>
      </c>
    </row>
    <row r="1496" spans="1:17" hidden="1" x14ac:dyDescent="0.3">
      <c r="A1496" t="s">
        <v>3162</v>
      </c>
      <c r="B1496" t="s">
        <v>3163</v>
      </c>
      <c r="C1496" t="str">
        <f>IFERROR(VLOOKUP(Table1[[#This Row],[Ticker]],[1]!Table2[[Symbol]:[Industry]],2,FALSE),"-")</f>
        <v>-</v>
      </c>
      <c r="D1496" t="s">
        <v>163</v>
      </c>
      <c r="E1496">
        <v>926.75850000000003</v>
      </c>
      <c r="F1496">
        <v>53.85</v>
      </c>
      <c r="G1496">
        <v>816.33927766238298</v>
      </c>
      <c r="H1496">
        <v>-12.5831738174195</v>
      </c>
      <c r="I1496">
        <v>174.08940946463699</v>
      </c>
      <c r="J1496">
        <v>19.0442407039477</v>
      </c>
      <c r="K1496">
        <v>54.065055857290602</v>
      </c>
      <c r="L1496">
        <v>38.302932996008103</v>
      </c>
      <c r="M1496">
        <v>64.877294778808903</v>
      </c>
      <c r="N1496">
        <v>0.99502108754838103</v>
      </c>
      <c r="O1496">
        <v>45.793871866295198</v>
      </c>
      <c r="P1496">
        <v>912.21804511278197</v>
      </c>
      <c r="Q1496">
        <v>0.17650054378857299</v>
      </c>
    </row>
    <row r="1497" spans="1:17" hidden="1" x14ac:dyDescent="0.3">
      <c r="A1497" t="s">
        <v>3164</v>
      </c>
      <c r="B1497" t="s">
        <v>3165</v>
      </c>
      <c r="C1497" t="str">
        <f>IFERROR(VLOOKUP(Table1[[#This Row],[Ticker]],[1]!Table2[[Symbol]:[Industry]],2,FALSE),"-")</f>
        <v>-</v>
      </c>
      <c r="D1497" t="s">
        <v>21</v>
      </c>
      <c r="E1497">
        <v>925.59081014399999</v>
      </c>
      <c r="F1497">
        <v>87.36</v>
      </c>
      <c r="G1497">
        <v>169.392559148922</v>
      </c>
      <c r="H1497">
        <v>26.916939976620501</v>
      </c>
      <c r="I1497">
        <v>11.429358239517001</v>
      </c>
      <c r="J1497">
        <v>-1.90335636366018</v>
      </c>
      <c r="K1497">
        <v>74.757537814646099</v>
      </c>
      <c r="L1497">
        <v>58.549600842434302</v>
      </c>
      <c r="M1497">
        <v>55.960849705912402</v>
      </c>
      <c r="N1497">
        <v>1.95356094205743</v>
      </c>
      <c r="O1497">
        <v>8.1730769230769091</v>
      </c>
      <c r="P1497">
        <v>203.860869565217</v>
      </c>
    </row>
    <row r="1498" spans="1:17" hidden="1" x14ac:dyDescent="0.3">
      <c r="A1498" t="s">
        <v>3166</v>
      </c>
      <c r="B1498" t="s">
        <v>3167</v>
      </c>
      <c r="C1498" t="str">
        <f>IFERROR(VLOOKUP(Table1[[#This Row],[Ticker]],[1]!Table2[[Symbol]:[Industry]],2,FALSE),"-")</f>
        <v>-</v>
      </c>
      <c r="D1498" t="s">
        <v>377</v>
      </c>
      <c r="E1498">
        <v>924.14056583799902</v>
      </c>
      <c r="F1498">
        <v>219.73</v>
      </c>
      <c r="G1498">
        <v>10.8892866301181</v>
      </c>
      <c r="H1498">
        <v>-2.4367356947560901</v>
      </c>
      <c r="I1498">
        <v>-23.907324010870699</v>
      </c>
      <c r="J1498">
        <v>8.7414431877836094</v>
      </c>
      <c r="K1498">
        <v>207.18567130465601</v>
      </c>
      <c r="L1498">
        <v>191.302623647248</v>
      </c>
      <c r="M1498">
        <v>55.555544216360801</v>
      </c>
      <c r="N1498">
        <v>0.97838096210379999</v>
      </c>
      <c r="O1498">
        <v>17.4168297455968</v>
      </c>
      <c r="P1498">
        <v>62.402069475240097</v>
      </c>
      <c r="Q1498">
        <v>3.2331120923470999E-2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986</v>
      </c>
      <c r="E1499">
        <v>923.85024636000003</v>
      </c>
      <c r="F1499">
        <v>82.12</v>
      </c>
      <c r="G1499">
        <v>-65.021876611814804</v>
      </c>
      <c r="H1499">
        <v>-0.38283684192688799</v>
      </c>
      <c r="I1499">
        <v>-12.170082205832299</v>
      </c>
      <c r="J1499">
        <v>3.6469309926616602</v>
      </c>
      <c r="K1499">
        <v>80.626195024769402</v>
      </c>
      <c r="L1499">
        <v>83.760233442020294</v>
      </c>
      <c r="M1499">
        <v>47.8912298735058</v>
      </c>
      <c r="N1499">
        <v>1.15144707583737</v>
      </c>
      <c r="O1499">
        <v>65.489527520701401</v>
      </c>
      <c r="P1499">
        <v>28.212334113973402</v>
      </c>
      <c r="Q1499">
        <v>8.4361105752847998E-2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155</v>
      </c>
      <c r="E1500">
        <v>923.21589860999995</v>
      </c>
      <c r="F1500">
        <v>1073.7</v>
      </c>
      <c r="G1500">
        <v>-54.4667727540592</v>
      </c>
      <c r="H1500">
        <v>-8.4756305043080999</v>
      </c>
      <c r="I1500">
        <v>-36.328424575048999</v>
      </c>
      <c r="J1500">
        <v>-1.24460965006046</v>
      </c>
      <c r="K1500">
        <v>1081.99659393204</v>
      </c>
      <c r="L1500">
        <v>1158.43745666838</v>
      </c>
      <c r="M1500">
        <v>58.2610688180879</v>
      </c>
      <c r="N1500">
        <v>0.64873708968197097</v>
      </c>
      <c r="O1500">
        <v>60.286858526590201</v>
      </c>
      <c r="P1500">
        <v>19.075080403681898</v>
      </c>
      <c r="Q1500">
        <v>7.6663826519196995E-2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95</v>
      </c>
      <c r="E1501">
        <v>921.12787760000003</v>
      </c>
      <c r="F1501">
        <v>97.58</v>
      </c>
      <c r="G1501">
        <v>-29.016444186589201</v>
      </c>
      <c r="H1501">
        <v>-5.8582927705347201</v>
      </c>
      <c r="I1501">
        <v>-29.411052586310699</v>
      </c>
      <c r="J1501">
        <v>-6.1723861922491503</v>
      </c>
      <c r="K1501">
        <v>102.67116653884401</v>
      </c>
      <c r="L1501">
        <v>106.474053882193</v>
      </c>
      <c r="M1501">
        <v>33.726901917673899</v>
      </c>
      <c r="N1501">
        <v>1.6892427907745799</v>
      </c>
      <c r="O1501">
        <v>49.979503996720602</v>
      </c>
      <c r="P1501">
        <v>4.9247311827956999</v>
      </c>
      <c r="Q1501">
        <v>-6.8600431181221E-2</v>
      </c>
    </row>
    <row r="1502" spans="1:17" hidden="1" x14ac:dyDescent="0.3">
      <c r="A1502" t="s">
        <v>3174</v>
      </c>
      <c r="B1502" t="s">
        <v>3175</v>
      </c>
      <c r="C1502" t="str">
        <f>IFERROR(VLOOKUP(Table1[[#This Row],[Ticker]],[1]!Table2[[Symbol]:[Industry]],2,FALSE),"-")</f>
        <v>-</v>
      </c>
      <c r="D1502" t="s">
        <v>270</v>
      </c>
      <c r="E1502">
        <v>919.97841312000003</v>
      </c>
      <c r="F1502">
        <v>196.65</v>
      </c>
      <c r="G1502">
        <v>1.7443883395603299</v>
      </c>
      <c r="H1502">
        <v>-19.916078394058299</v>
      </c>
      <c r="I1502">
        <v>-15.372749577896499</v>
      </c>
      <c r="J1502">
        <v>-5.2523754307324904</v>
      </c>
      <c r="K1502">
        <v>202.439745244021</v>
      </c>
      <c r="L1502">
        <v>186.906306942046</v>
      </c>
      <c r="M1502">
        <v>38.148420096419301</v>
      </c>
      <c r="N1502">
        <v>0.62946863141368603</v>
      </c>
      <c r="O1502">
        <v>30.1550978896516</v>
      </c>
      <c r="P1502">
        <v>67.361702127659498</v>
      </c>
      <c r="Q1502">
        <v>8.4035213717572999E-2</v>
      </c>
    </row>
    <row r="1503" spans="1:17" hidden="1" x14ac:dyDescent="0.3">
      <c r="A1503" t="s">
        <v>3176</v>
      </c>
      <c r="B1503" t="s">
        <v>3177</v>
      </c>
      <c r="C1503" t="str">
        <f>IFERROR(VLOOKUP(Table1[[#This Row],[Ticker]],[1]!Table2[[Symbol]:[Industry]],2,FALSE),"-")</f>
        <v>-</v>
      </c>
      <c r="D1503" t="s">
        <v>521</v>
      </c>
      <c r="E1503">
        <v>919.46301919999996</v>
      </c>
      <c r="F1503">
        <v>176</v>
      </c>
      <c r="G1503">
        <v>100.500348756214</v>
      </c>
      <c r="H1503">
        <v>6.42187129777201</v>
      </c>
      <c r="I1503">
        <v>-7.9213476058641303</v>
      </c>
      <c r="J1503">
        <v>-2.9083087123168299</v>
      </c>
      <c r="K1503">
        <v>164.13662767184101</v>
      </c>
      <c r="L1503">
        <v>137.91484617818199</v>
      </c>
      <c r="M1503">
        <v>46.899358862860403</v>
      </c>
      <c r="N1503">
        <v>0.24963914689389699</v>
      </c>
      <c r="O1503">
        <v>12.9545454545454</v>
      </c>
      <c r="P1503">
        <v>137.51686909581599</v>
      </c>
      <c r="Q1503">
        <v>2.6733272283582001E-2</v>
      </c>
    </row>
    <row r="1504" spans="1:17" hidden="1" x14ac:dyDescent="0.3">
      <c r="A1504" t="s">
        <v>3178</v>
      </c>
      <c r="B1504" t="s">
        <v>3179</v>
      </c>
      <c r="C1504" t="str">
        <f>IFERROR(VLOOKUP(Table1[[#This Row],[Ticker]],[1]!Table2[[Symbol]:[Industry]],2,FALSE),"-")</f>
        <v>-</v>
      </c>
      <c r="D1504" t="s">
        <v>257</v>
      </c>
      <c r="E1504">
        <v>918.66881567999997</v>
      </c>
      <c r="F1504">
        <v>189.42</v>
      </c>
      <c r="G1504">
        <v>19.696857695108399</v>
      </c>
      <c r="H1504">
        <v>12.175404298784001</v>
      </c>
      <c r="I1504">
        <v>16.636928619732799</v>
      </c>
      <c r="J1504">
        <v>-1.0666732937993999</v>
      </c>
      <c r="K1504">
        <v>161.88658853186499</v>
      </c>
      <c r="L1504">
        <v>135.765063292528</v>
      </c>
      <c r="M1504">
        <v>56.999392891143202</v>
      </c>
      <c r="N1504">
        <v>1.5874349650513</v>
      </c>
      <c r="O1504">
        <v>9.9936648717136407</v>
      </c>
      <c r="P1504">
        <v>76.862745098039198</v>
      </c>
    </row>
    <row r="1505" spans="1:17" hidden="1" x14ac:dyDescent="0.3">
      <c r="A1505" t="s">
        <v>3180</v>
      </c>
      <c r="B1505" t="s">
        <v>3181</v>
      </c>
      <c r="C1505" t="str">
        <f>IFERROR(VLOOKUP(Table1[[#This Row],[Ticker]],[1]!Table2[[Symbol]:[Industry]],2,FALSE),"-")</f>
        <v>-</v>
      </c>
      <c r="D1505" t="s">
        <v>262</v>
      </c>
      <c r="E1505">
        <v>918.32211743999903</v>
      </c>
      <c r="F1505">
        <v>873.6</v>
      </c>
      <c r="G1505">
        <v>32.440639397971303</v>
      </c>
      <c r="H1505">
        <v>-7.1087401207326399</v>
      </c>
      <c r="I1505">
        <v>7.8578146845005099</v>
      </c>
      <c r="J1505">
        <v>-0.43843186629714598</v>
      </c>
      <c r="K1505">
        <v>827.67704285547097</v>
      </c>
      <c r="L1505">
        <v>715.13555250188199</v>
      </c>
      <c r="M1505">
        <v>47.962966868595302</v>
      </c>
      <c r="N1505">
        <v>1.02940766101117</v>
      </c>
      <c r="O1505">
        <v>10.994734432234401</v>
      </c>
      <c r="P1505">
        <v>94.133333333333297</v>
      </c>
      <c r="Q1505">
        <v>0.21307124305486699</v>
      </c>
    </row>
    <row r="1506" spans="1:17" hidden="1" x14ac:dyDescent="0.3">
      <c r="A1506" t="s">
        <v>3182</v>
      </c>
      <c r="B1506" t="s">
        <v>3183</v>
      </c>
      <c r="C1506" t="str">
        <f>IFERROR(VLOOKUP(Table1[[#This Row],[Ticker]],[1]!Table2[[Symbol]:[Industry]],2,FALSE),"-")</f>
        <v>-</v>
      </c>
      <c r="D1506" t="s">
        <v>610</v>
      </c>
      <c r="E1506">
        <v>917.15445207000005</v>
      </c>
      <c r="F1506">
        <v>85.95</v>
      </c>
      <c r="G1506">
        <v>-39.793109943950597</v>
      </c>
      <c r="H1506">
        <v>4.7355809221990599</v>
      </c>
      <c r="I1506">
        <v>-19.824175471309001</v>
      </c>
      <c r="J1506">
        <v>1.9797623179628601</v>
      </c>
      <c r="K1506">
        <v>82.442049284740904</v>
      </c>
      <c r="L1506">
        <v>85.987080160120598</v>
      </c>
      <c r="M1506">
        <v>67.448033470878798</v>
      </c>
      <c r="N1506">
        <v>1.77083941652508</v>
      </c>
      <c r="O1506">
        <v>32.9842931937172</v>
      </c>
      <c r="P1506">
        <v>20.8860759493671</v>
      </c>
    </row>
    <row r="1507" spans="1:17" hidden="1" x14ac:dyDescent="0.3">
      <c r="A1507" t="s">
        <v>3184</v>
      </c>
      <c r="B1507" t="s">
        <v>3185</v>
      </c>
      <c r="C1507" t="str">
        <f>IFERROR(VLOOKUP(Table1[[#This Row],[Ticker]],[1]!Table2[[Symbol]:[Industry]],2,FALSE),"-")</f>
        <v>-</v>
      </c>
      <c r="D1507" t="s">
        <v>257</v>
      </c>
      <c r="E1507">
        <v>916.51977732</v>
      </c>
      <c r="F1507">
        <v>266.7</v>
      </c>
      <c r="G1507">
        <v>-4.7672737238289997</v>
      </c>
      <c r="H1507">
        <v>-10.190737337882499</v>
      </c>
      <c r="I1507">
        <v>-25.488284537126599</v>
      </c>
      <c r="J1507">
        <v>-4.9199752696463399</v>
      </c>
      <c r="K1507">
        <v>258.44369382340199</v>
      </c>
      <c r="L1507">
        <v>251.78138538986599</v>
      </c>
      <c r="M1507">
        <v>64.581477119534995</v>
      </c>
      <c r="N1507">
        <v>1.09239063871658</v>
      </c>
      <c r="O1507">
        <v>23.190851143606999</v>
      </c>
      <c r="P1507">
        <v>34.628975265017601</v>
      </c>
      <c r="Q1507">
        <v>0.103785583215147</v>
      </c>
    </row>
    <row r="1508" spans="1:17" hidden="1" x14ac:dyDescent="0.3">
      <c r="A1508" t="s">
        <v>3186</v>
      </c>
      <c r="B1508" t="s">
        <v>3187</v>
      </c>
      <c r="C1508" t="str">
        <f>IFERROR(VLOOKUP(Table1[[#This Row],[Ticker]],[1]!Table2[[Symbol]:[Industry]],2,FALSE),"-")</f>
        <v>-</v>
      </c>
      <c r="D1508" t="s">
        <v>396</v>
      </c>
      <c r="E1508">
        <v>915.15625</v>
      </c>
      <c r="F1508">
        <v>292.85000000000002</v>
      </c>
      <c r="G1508">
        <v>8.0245683215885997</v>
      </c>
      <c r="H1508">
        <v>20.031265257432999</v>
      </c>
      <c r="I1508">
        <v>-7.4471434836799002</v>
      </c>
      <c r="J1508">
        <v>-14.033539109241801</v>
      </c>
      <c r="K1508">
        <v>242.38488186181999</v>
      </c>
      <c r="L1508">
        <v>228.77622664726201</v>
      </c>
      <c r="M1508">
        <v>68.069200868631796</v>
      </c>
      <c r="N1508">
        <v>4.4629875240149603</v>
      </c>
      <c r="O1508">
        <v>10.6368448010927</v>
      </c>
      <c r="P1508">
        <v>55.523101433882097</v>
      </c>
      <c r="Q1508">
        <v>-4.9981064727071998E-2</v>
      </c>
    </row>
    <row r="1509" spans="1:17" hidden="1" x14ac:dyDescent="0.3">
      <c r="A1509" t="s">
        <v>3188</v>
      </c>
      <c r="B1509" t="s">
        <v>3189</v>
      </c>
      <c r="C1509" t="str">
        <f>IFERROR(VLOOKUP(Table1[[#This Row],[Ticker]],[1]!Table2[[Symbol]:[Industry]],2,FALSE),"-")</f>
        <v>-</v>
      </c>
      <c r="D1509" t="s">
        <v>262</v>
      </c>
      <c r="E1509">
        <v>915.15593191000005</v>
      </c>
      <c r="F1509">
        <v>1500.95</v>
      </c>
      <c r="G1509">
        <v>86.036948916958906</v>
      </c>
      <c r="H1509">
        <v>8.5392655477276307</v>
      </c>
      <c r="I1509">
        <v>-14.6443057168789</v>
      </c>
      <c r="J1509">
        <v>18.042403715593501</v>
      </c>
      <c r="K1509">
        <v>1298.8520893889499</v>
      </c>
      <c r="L1509">
        <v>1161.1977388842099</v>
      </c>
      <c r="M1509">
        <v>74.711769635854495</v>
      </c>
      <c r="N1509">
        <v>2.24640034272793</v>
      </c>
      <c r="O1509">
        <v>8.66451247543222</v>
      </c>
      <c r="P1509">
        <v>121.053019145802</v>
      </c>
      <c r="Q1509">
        <v>7.7112075397431007E-2</v>
      </c>
    </row>
    <row r="1510" spans="1:17" hidden="1" x14ac:dyDescent="0.3">
      <c r="A1510" t="s">
        <v>3190</v>
      </c>
      <c r="B1510" t="s">
        <v>3191</v>
      </c>
      <c r="C1510" t="str">
        <f>IFERROR(VLOOKUP(Table1[[#This Row],[Ticker]],[1]!Table2[[Symbol]:[Industry]],2,FALSE),"-")</f>
        <v>-</v>
      </c>
      <c r="D1510" t="s">
        <v>569</v>
      </c>
      <c r="E1510">
        <v>914.37673015999997</v>
      </c>
      <c r="F1510">
        <v>14.62</v>
      </c>
      <c r="G1510">
        <v>9.5632722348898493</v>
      </c>
      <c r="H1510">
        <v>-2.0671717229461</v>
      </c>
      <c r="I1510">
        <v>-16.487365590912301</v>
      </c>
      <c r="J1510">
        <v>10.9502880819339</v>
      </c>
      <c r="K1510">
        <v>13.974822699841001</v>
      </c>
      <c r="L1510">
        <v>13.4489858376679</v>
      </c>
      <c r="M1510">
        <v>57.946119979651598</v>
      </c>
      <c r="N1510">
        <v>0.98721638235439602</v>
      </c>
      <c r="O1510">
        <v>25.1709986320109</v>
      </c>
      <c r="P1510">
        <v>46.199999999999903</v>
      </c>
      <c r="Q1510">
        <v>2.6570473424332001E-2</v>
      </c>
    </row>
    <row r="1511" spans="1:17" hidden="1" x14ac:dyDescent="0.3">
      <c r="A1511" t="s">
        <v>3192</v>
      </c>
      <c r="B1511" t="s">
        <v>3193</v>
      </c>
      <c r="C1511" t="str">
        <f>IFERROR(VLOOKUP(Table1[[#This Row],[Ticker]],[1]!Table2[[Symbol]:[Industry]],2,FALSE),"-")</f>
        <v>-</v>
      </c>
      <c r="D1511" t="s">
        <v>201</v>
      </c>
      <c r="E1511">
        <v>910.92299319999995</v>
      </c>
      <c r="F1511">
        <v>1911.8</v>
      </c>
      <c r="G1511">
        <v>42.1438917236365</v>
      </c>
      <c r="H1511">
        <v>-12.206390738226199</v>
      </c>
      <c r="I1511">
        <v>-27.4046175243422</v>
      </c>
      <c r="J1511">
        <v>-5.5308073440523398</v>
      </c>
      <c r="K1511">
        <v>2116.1481235388901</v>
      </c>
      <c r="L1511">
        <v>1900.86913487217</v>
      </c>
      <c r="M1511">
        <v>31.243765280868399</v>
      </c>
      <c r="N1511">
        <v>2.2024291497975699</v>
      </c>
      <c r="O1511">
        <v>31.2584998430798</v>
      </c>
      <c r="P1511">
        <v>75.338194157839197</v>
      </c>
      <c r="Q1511">
        <v>0.23462807220697901</v>
      </c>
    </row>
    <row r="1512" spans="1:17" hidden="1" x14ac:dyDescent="0.3">
      <c r="A1512" t="s">
        <v>3194</v>
      </c>
      <c r="B1512" t="s">
        <v>3195</v>
      </c>
      <c r="C1512" t="str">
        <f>IFERROR(VLOOKUP(Table1[[#This Row],[Ticker]],[1]!Table2[[Symbol]:[Industry]],2,FALSE),"-")</f>
        <v>-</v>
      </c>
      <c r="D1512" t="s">
        <v>1684</v>
      </c>
      <c r="E1512">
        <v>908.35415932800004</v>
      </c>
      <c r="F1512">
        <v>73.92</v>
      </c>
      <c r="G1512">
        <v>224.767825229811</v>
      </c>
      <c r="H1512">
        <v>5.1135618166031698</v>
      </c>
      <c r="I1512">
        <v>34.243413732100002</v>
      </c>
      <c r="J1512">
        <v>4.2868919640406498</v>
      </c>
      <c r="K1512">
        <v>67.864062740080698</v>
      </c>
      <c r="L1512">
        <v>55.989431797577303</v>
      </c>
      <c r="M1512">
        <v>63.8756390460061</v>
      </c>
      <c r="N1512">
        <v>1.0212707553454601</v>
      </c>
      <c r="O1512">
        <v>6.4664502164502196</v>
      </c>
      <c r="P1512">
        <v>270.52631578947302</v>
      </c>
      <c r="Q1512">
        <v>3.9946230566069003E-2</v>
      </c>
    </row>
    <row r="1513" spans="1:17" hidden="1" x14ac:dyDescent="0.3">
      <c r="A1513" t="s">
        <v>3196</v>
      </c>
      <c r="B1513" t="s">
        <v>3197</v>
      </c>
      <c r="C1513" t="str">
        <f>IFERROR(VLOOKUP(Table1[[#This Row],[Ticker]],[1]!Table2[[Symbol]:[Industry]],2,FALSE),"-")</f>
        <v>-</v>
      </c>
      <c r="D1513" t="s">
        <v>465</v>
      </c>
      <c r="E1513">
        <v>907.93560000000002</v>
      </c>
      <c r="F1513">
        <v>28.6</v>
      </c>
      <c r="G1513">
        <v>85.633203552345904</v>
      </c>
      <c r="H1513">
        <v>-0.75254906513956299</v>
      </c>
      <c r="I1513">
        <v>-12.393451532969401</v>
      </c>
      <c r="J1513">
        <v>1.6013533753331299</v>
      </c>
      <c r="K1513">
        <v>27.896881908519202</v>
      </c>
      <c r="L1513">
        <v>23.998373125038601</v>
      </c>
      <c r="M1513">
        <v>54.127640798517902</v>
      </c>
      <c r="N1513">
        <v>1.1332356363003999</v>
      </c>
      <c r="O1513">
        <v>18.3566433566433</v>
      </c>
      <c r="P1513">
        <v>121.13402061855599</v>
      </c>
      <c r="Q1513">
        <v>0.162032964845606</v>
      </c>
    </row>
    <row r="1514" spans="1:17" hidden="1" x14ac:dyDescent="0.3">
      <c r="A1514" t="s">
        <v>3198</v>
      </c>
      <c r="B1514" t="s">
        <v>3199</v>
      </c>
      <c r="C1514" t="str">
        <f>IFERROR(VLOOKUP(Table1[[#This Row],[Ticker]],[1]!Table2[[Symbol]:[Industry]],2,FALSE),"-")</f>
        <v>-</v>
      </c>
      <c r="D1514" t="s">
        <v>289</v>
      </c>
      <c r="E1514">
        <v>907.09067245999995</v>
      </c>
      <c r="F1514">
        <v>37.43</v>
      </c>
      <c r="G1514">
        <v>-68.029308581220306</v>
      </c>
      <c r="H1514">
        <v>-9.3361259041665505</v>
      </c>
      <c r="I1514">
        <v>-35.666725725185202</v>
      </c>
      <c r="J1514">
        <v>-1.1647995134942799</v>
      </c>
      <c r="K1514">
        <v>38.682119739037901</v>
      </c>
      <c r="L1514">
        <v>45.207356170915602</v>
      </c>
      <c r="M1514">
        <v>48.302821624442799</v>
      </c>
      <c r="N1514">
        <v>4.0930454380506696</v>
      </c>
      <c r="O1514">
        <v>77.1306438685546</v>
      </c>
      <c r="P1514">
        <v>13.424242424242401</v>
      </c>
      <c r="Q1514">
        <v>3.7838371894435001E-2</v>
      </c>
    </row>
    <row r="1515" spans="1:17" hidden="1" x14ac:dyDescent="0.3">
      <c r="A1515" t="s">
        <v>3200</v>
      </c>
      <c r="B1515" t="s">
        <v>3201</v>
      </c>
      <c r="C1515" t="str">
        <f>IFERROR(VLOOKUP(Table1[[#This Row],[Ticker]],[1]!Table2[[Symbol]:[Industry]],2,FALSE),"-")</f>
        <v>-</v>
      </c>
      <c r="D1515" t="s">
        <v>46</v>
      </c>
      <c r="E1515">
        <v>906.58695</v>
      </c>
      <c r="F1515">
        <v>379</v>
      </c>
      <c r="G1515">
        <v>416.15912894247799</v>
      </c>
      <c r="H1515">
        <v>-9.9262097663159299</v>
      </c>
      <c r="I1515">
        <v>-71.144941434307199</v>
      </c>
      <c r="J1515">
        <v>2.74125359121801</v>
      </c>
      <c r="K1515">
        <v>420.008150583293</v>
      </c>
      <c r="L1515">
        <v>390.53307295978101</v>
      </c>
      <c r="M1515">
        <v>53.0928129955958</v>
      </c>
      <c r="N1515">
        <v>0.48752711496746198</v>
      </c>
      <c r="O1515">
        <v>164.300791556728</v>
      </c>
      <c r="P1515">
        <v>442.90216301389398</v>
      </c>
    </row>
    <row r="1516" spans="1:17" hidden="1" x14ac:dyDescent="0.3">
      <c r="A1516" t="s">
        <v>3202</v>
      </c>
      <c r="B1516" t="s">
        <v>3203</v>
      </c>
      <c r="C1516" t="str">
        <f>IFERROR(VLOOKUP(Table1[[#This Row],[Ticker]],[1]!Table2[[Symbol]:[Industry]],2,FALSE),"-")</f>
        <v>-</v>
      </c>
      <c r="D1516" t="s">
        <v>633</v>
      </c>
      <c r="E1516">
        <v>904.95</v>
      </c>
      <c r="F1516">
        <v>301.64999999999998</v>
      </c>
      <c r="G1516">
        <v>31.6034226214969</v>
      </c>
      <c r="H1516">
        <v>19.6500875889868</v>
      </c>
      <c r="I1516">
        <v>-7.4041727968309097</v>
      </c>
      <c r="J1516">
        <v>0.70532199612186197</v>
      </c>
      <c r="K1516">
        <v>264.790319136221</v>
      </c>
      <c r="L1516">
        <v>257.61982380623101</v>
      </c>
      <c r="M1516">
        <v>71.500475446031103</v>
      </c>
      <c r="N1516">
        <v>1.61267176111177</v>
      </c>
      <c r="O1516">
        <v>42.449859108238002</v>
      </c>
      <c r="P1516">
        <v>64.746040415073693</v>
      </c>
      <c r="Q1516">
        <v>9.8750244613846003E-2</v>
      </c>
    </row>
    <row r="1517" spans="1:17" hidden="1" x14ac:dyDescent="0.3">
      <c r="A1517" t="s">
        <v>3204</v>
      </c>
      <c r="B1517" t="s">
        <v>3205</v>
      </c>
      <c r="C1517" t="str">
        <f>IFERROR(VLOOKUP(Table1[[#This Row],[Ticker]],[1]!Table2[[Symbol]:[Industry]],2,FALSE),"-")</f>
        <v>-</v>
      </c>
      <c r="D1517" t="s">
        <v>391</v>
      </c>
      <c r="E1517">
        <v>904.48274695999999</v>
      </c>
      <c r="F1517">
        <v>138.62</v>
      </c>
      <c r="G1517">
        <v>9.3590768760553207</v>
      </c>
      <c r="H1517">
        <v>-18.1121737141846</v>
      </c>
      <c r="I1517">
        <v>-60.910365060970598</v>
      </c>
      <c r="J1517">
        <v>-2.4780690073383398</v>
      </c>
      <c r="K1517">
        <v>168.98339388341</v>
      </c>
      <c r="L1517">
        <v>171.124416975663</v>
      </c>
      <c r="M1517">
        <v>8.6438484502224107</v>
      </c>
      <c r="N1517">
        <v>0.380993072437807</v>
      </c>
      <c r="O1517">
        <v>115.156543067378</v>
      </c>
      <c r="P1517">
        <v>42.907216494845301</v>
      </c>
      <c r="Q1517">
        <v>7.6472756020480002E-3</v>
      </c>
    </row>
    <row r="1518" spans="1:17" hidden="1" x14ac:dyDescent="0.3">
      <c r="A1518" t="s">
        <v>3206</v>
      </c>
      <c r="B1518" t="s">
        <v>3207</v>
      </c>
      <c r="C1518" t="str">
        <f>IFERROR(VLOOKUP(Table1[[#This Row],[Ticker]],[1]!Table2[[Symbol]:[Industry]],2,FALSE),"-")</f>
        <v>-</v>
      </c>
      <c r="D1518" t="s">
        <v>130</v>
      </c>
      <c r="E1518">
        <v>902.527521479999</v>
      </c>
      <c r="F1518">
        <v>879.8</v>
      </c>
      <c r="G1518">
        <v>132.938193791629</v>
      </c>
      <c r="H1518">
        <v>-1.3914509209980701</v>
      </c>
      <c r="I1518">
        <v>31.963391667894399</v>
      </c>
      <c r="J1518">
        <v>-0.320921360082283</v>
      </c>
      <c r="K1518">
        <v>803.19337952576996</v>
      </c>
      <c r="L1518">
        <v>659.99388371260795</v>
      </c>
      <c r="M1518">
        <v>51.117598771374297</v>
      </c>
      <c r="N1518">
        <v>1.28849594428217</v>
      </c>
      <c r="O1518">
        <v>11.0138667879063</v>
      </c>
      <c r="P1518">
        <v>176.14563716258601</v>
      </c>
      <c r="Q1518">
        <v>0.16059830180821399</v>
      </c>
    </row>
    <row r="1519" spans="1:17" hidden="1" x14ac:dyDescent="0.3">
      <c r="A1519" t="s">
        <v>3208</v>
      </c>
      <c r="B1519" t="s">
        <v>3209</v>
      </c>
      <c r="C1519" t="str">
        <f>IFERROR(VLOOKUP(Table1[[#This Row],[Ticker]],[1]!Table2[[Symbol]:[Industry]],2,FALSE),"-")</f>
        <v>-</v>
      </c>
      <c r="D1519" t="s">
        <v>626</v>
      </c>
      <c r="E1519">
        <v>902.416921</v>
      </c>
      <c r="F1519">
        <v>108.07</v>
      </c>
      <c r="G1519">
        <v>94.711883961370404</v>
      </c>
      <c r="H1519">
        <v>3.5573895734801702</v>
      </c>
      <c r="I1519">
        <v>59.316895859552602</v>
      </c>
      <c r="J1519">
        <v>6.4494727954677202</v>
      </c>
      <c r="K1519">
        <v>97.170240143106895</v>
      </c>
      <c r="L1519">
        <v>74.080650941373904</v>
      </c>
      <c r="M1519">
        <v>53.7593847486405</v>
      </c>
      <c r="N1519">
        <v>0.97919344949179699</v>
      </c>
      <c r="O1519">
        <v>10.0027759785324</v>
      </c>
      <c r="P1519">
        <v>144.22598870056399</v>
      </c>
      <c r="Q1519">
        <v>7.7342252348179E-2</v>
      </c>
    </row>
    <row r="1520" spans="1:17" hidden="1" x14ac:dyDescent="0.3">
      <c r="A1520" t="s">
        <v>3210</v>
      </c>
      <c r="B1520" t="s">
        <v>3211</v>
      </c>
      <c r="C1520" t="str">
        <f>IFERROR(VLOOKUP(Table1[[#This Row],[Ticker]],[1]!Table2[[Symbol]:[Industry]],2,FALSE),"-")</f>
        <v>-</v>
      </c>
      <c r="D1520" t="s">
        <v>485</v>
      </c>
      <c r="E1520">
        <v>899.32743676999996</v>
      </c>
      <c r="F1520">
        <v>604.70000000000005</v>
      </c>
      <c r="G1520">
        <v>-37.038242497466001</v>
      </c>
      <c r="H1520">
        <v>0.46683426755919599</v>
      </c>
      <c r="I1520">
        <v>-18.224126424928802</v>
      </c>
      <c r="J1520">
        <v>-2.6433582635366801</v>
      </c>
      <c r="K1520">
        <v>595.86139212970204</v>
      </c>
      <c r="L1520">
        <v>603.83409306725798</v>
      </c>
      <c r="M1520">
        <v>49.875953758107997</v>
      </c>
      <c r="N1520">
        <v>0.60664352851631298</v>
      </c>
      <c r="O1520">
        <v>48.834132627749199</v>
      </c>
      <c r="P1520">
        <v>30.548359240069001</v>
      </c>
      <c r="Q1520">
        <v>0.10252775548342299</v>
      </c>
    </row>
    <row r="1521" spans="1:17" hidden="1" x14ac:dyDescent="0.3">
      <c r="A1521" t="s">
        <v>3212</v>
      </c>
      <c r="B1521" t="s">
        <v>3213</v>
      </c>
      <c r="C1521" t="str">
        <f>IFERROR(VLOOKUP(Table1[[#This Row],[Ticker]],[1]!Table2[[Symbol]:[Industry]],2,FALSE),"-")</f>
        <v>-</v>
      </c>
      <c r="D1521" t="s">
        <v>626</v>
      </c>
      <c r="E1521">
        <v>897.67561780000005</v>
      </c>
      <c r="F1521">
        <v>839.05</v>
      </c>
      <c r="G1521">
        <v>-11.004017587521</v>
      </c>
      <c r="H1521">
        <v>-5.4552228777466203</v>
      </c>
      <c r="I1521">
        <v>-23.521559434838199</v>
      </c>
      <c r="J1521">
        <v>-1.50483299760598</v>
      </c>
      <c r="K1521">
        <v>832.34151316001601</v>
      </c>
      <c r="L1521">
        <v>827.86509427358601</v>
      </c>
      <c r="M1521">
        <v>48.2893023207385</v>
      </c>
      <c r="N1521">
        <v>1.70122856841019</v>
      </c>
      <c r="O1521">
        <v>19.027471545199901</v>
      </c>
      <c r="P1521">
        <v>19.014184397163099</v>
      </c>
    </row>
    <row r="1522" spans="1:17" hidden="1" x14ac:dyDescent="0.3">
      <c r="A1522" t="s">
        <v>3214</v>
      </c>
      <c r="B1522" t="s">
        <v>3215</v>
      </c>
      <c r="C1522" t="str">
        <f>IFERROR(VLOOKUP(Table1[[#This Row],[Ticker]],[1]!Table2[[Symbol]:[Industry]],2,FALSE),"-")</f>
        <v>-</v>
      </c>
      <c r="D1522" t="s">
        <v>289</v>
      </c>
      <c r="E1522">
        <v>897.01559577999899</v>
      </c>
      <c r="F1522">
        <v>99.7</v>
      </c>
      <c r="G1522">
        <v>-6.9832743116566904</v>
      </c>
      <c r="H1522">
        <v>2.84189212684774</v>
      </c>
      <c r="I1522">
        <v>-17.237717712945798</v>
      </c>
      <c r="J1522">
        <v>-2.7725041825272601</v>
      </c>
      <c r="K1522">
        <v>95.993611522281597</v>
      </c>
      <c r="L1522">
        <v>91.726018058443202</v>
      </c>
      <c r="M1522">
        <v>42.501597250820097</v>
      </c>
      <c r="N1522">
        <v>1.59317333416253</v>
      </c>
      <c r="O1522">
        <v>14.3430290872617</v>
      </c>
      <c r="P1522">
        <v>31.878306878306802</v>
      </c>
      <c r="Q1522">
        <v>-8.4613123614716998E-2</v>
      </c>
    </row>
    <row r="1523" spans="1:17" hidden="1" x14ac:dyDescent="0.3">
      <c r="A1523" t="s">
        <v>3216</v>
      </c>
      <c r="B1523" t="s">
        <v>3217</v>
      </c>
      <c r="C1523" t="str">
        <f>IFERROR(VLOOKUP(Table1[[#This Row],[Ticker]],[1]!Table2[[Symbol]:[Industry]],2,FALSE),"-")</f>
        <v>-</v>
      </c>
      <c r="D1523" t="s">
        <v>925</v>
      </c>
      <c r="E1523">
        <v>894.93</v>
      </c>
      <c r="F1523">
        <v>1945.5</v>
      </c>
      <c r="G1523">
        <v>104.42379102364001</v>
      </c>
      <c r="H1523">
        <v>-12.9511029861357</v>
      </c>
      <c r="I1523">
        <v>82.844940238338495</v>
      </c>
      <c r="J1523">
        <v>-5.7366639251260896</v>
      </c>
      <c r="K1523">
        <v>1745.3472897327099</v>
      </c>
      <c r="L1523">
        <v>1257.36247595912</v>
      </c>
      <c r="M1523">
        <v>51.049413682065797</v>
      </c>
      <c r="N1523">
        <v>0.85321554247396003</v>
      </c>
      <c r="O1523">
        <v>18.720123361603601</v>
      </c>
      <c r="P1523">
        <v>187.28588304784401</v>
      </c>
      <c r="Q1523">
        <v>0.16838557772423099</v>
      </c>
    </row>
    <row r="1524" spans="1:17" hidden="1" x14ac:dyDescent="0.3">
      <c r="A1524" t="s">
        <v>3218</v>
      </c>
      <c r="B1524" t="s">
        <v>3219</v>
      </c>
      <c r="C1524" t="str">
        <f>IFERROR(VLOOKUP(Table1[[#This Row],[Ticker]],[1]!Table2[[Symbol]:[Industry]],2,FALSE),"-")</f>
        <v>-</v>
      </c>
      <c r="D1524" t="s">
        <v>548</v>
      </c>
      <c r="E1524">
        <v>892.42839167999898</v>
      </c>
      <c r="F1524">
        <v>663.6</v>
      </c>
      <c r="G1524">
        <v>34.972574555365497</v>
      </c>
      <c r="H1524">
        <v>-0.28163744875254598</v>
      </c>
      <c r="I1524">
        <v>12.258398045309599</v>
      </c>
      <c r="J1524">
        <v>-5.8722295912799396</v>
      </c>
      <c r="K1524">
        <v>616.56575379475203</v>
      </c>
      <c r="L1524">
        <v>531.09261491561301</v>
      </c>
      <c r="M1524">
        <v>54.838209322887401</v>
      </c>
      <c r="N1524">
        <v>0.76979993813579295</v>
      </c>
      <c r="O1524">
        <v>11.995177817962601</v>
      </c>
      <c r="P1524">
        <v>101.151864201273</v>
      </c>
      <c r="Q1524">
        <v>9.1394851403195004E-2</v>
      </c>
    </row>
    <row r="1525" spans="1:17" hidden="1" x14ac:dyDescent="0.3">
      <c r="A1525" t="s">
        <v>3220</v>
      </c>
      <c r="B1525" t="s">
        <v>3221</v>
      </c>
      <c r="C1525" t="str">
        <f>IFERROR(VLOOKUP(Table1[[#This Row],[Ticker]],[1]!Table2[[Symbol]:[Industry]],2,FALSE),"-")</f>
        <v>-</v>
      </c>
      <c r="D1525" t="s">
        <v>396</v>
      </c>
      <c r="E1525">
        <v>891.70137599999998</v>
      </c>
      <c r="F1525">
        <v>9.11</v>
      </c>
      <c r="G1525">
        <v>136.55176361644399</v>
      </c>
      <c r="H1525">
        <v>4.1561823611889697</v>
      </c>
      <c r="I1525">
        <v>7.8369587334119801</v>
      </c>
      <c r="J1525">
        <v>-0.93621878707401796</v>
      </c>
      <c r="K1525">
        <v>9.2339113990850095</v>
      </c>
      <c r="L1525">
        <v>8.1101697706590592</v>
      </c>
      <c r="M1525">
        <v>41.208934213494402</v>
      </c>
      <c r="N1525">
        <v>0.98201218334571305</v>
      </c>
      <c r="O1525">
        <v>70.691547749725501</v>
      </c>
      <c r="P1525">
        <v>179.447852760736</v>
      </c>
      <c r="Q1525">
        <v>0.17877736928256199</v>
      </c>
    </row>
    <row r="1526" spans="1:17" hidden="1" x14ac:dyDescent="0.3">
      <c r="A1526" t="s">
        <v>3222</v>
      </c>
      <c r="B1526" t="s">
        <v>3223</v>
      </c>
      <c r="C1526" t="str">
        <f>IFERROR(VLOOKUP(Table1[[#This Row],[Ticker]],[1]!Table2[[Symbol]:[Industry]],2,FALSE),"-")</f>
        <v>-</v>
      </c>
      <c r="D1526" t="s">
        <v>986</v>
      </c>
      <c r="E1526">
        <v>891.31978333999996</v>
      </c>
      <c r="F1526">
        <v>134.26</v>
      </c>
      <c r="G1526">
        <v>-47.720079392193398</v>
      </c>
      <c r="H1526">
        <v>-6.39151074532462</v>
      </c>
      <c r="I1526">
        <v>-18.8546323190408</v>
      </c>
      <c r="J1526">
        <v>-0.384600040804357</v>
      </c>
      <c r="K1526">
        <v>137.29398351223901</v>
      </c>
      <c r="L1526">
        <v>141.94716565693901</v>
      </c>
      <c r="M1526">
        <v>40.087718807435898</v>
      </c>
      <c r="N1526">
        <v>0.78860330346743701</v>
      </c>
      <c r="O1526">
        <v>40.399225383584003</v>
      </c>
      <c r="P1526">
        <v>19.4483985765124</v>
      </c>
    </row>
    <row r="1527" spans="1:17" hidden="1" x14ac:dyDescent="0.3">
      <c r="A1527" t="s">
        <v>3224</v>
      </c>
      <c r="B1527" t="s">
        <v>3225</v>
      </c>
      <c r="C1527" t="str">
        <f>IFERROR(VLOOKUP(Table1[[#This Row],[Ticker]],[1]!Table2[[Symbol]:[Industry]],2,FALSE),"-")</f>
        <v>-</v>
      </c>
      <c r="D1527" t="s">
        <v>231</v>
      </c>
      <c r="E1527">
        <v>887.55051846000003</v>
      </c>
      <c r="F1527">
        <v>1671.9</v>
      </c>
      <c r="G1527">
        <v>-32.580661848724802</v>
      </c>
      <c r="H1527">
        <v>-1.3684233820668199</v>
      </c>
      <c r="I1527">
        <v>-5.6707036045954702</v>
      </c>
      <c r="J1527">
        <v>-10.0509426205643</v>
      </c>
      <c r="K1527">
        <v>1730.77736706615</v>
      </c>
      <c r="L1527">
        <v>1617.55541599865</v>
      </c>
      <c r="M1527">
        <v>27.0547460422504</v>
      </c>
      <c r="N1527">
        <v>0.618831001296133</v>
      </c>
      <c r="O1527">
        <v>21.1196841916382</v>
      </c>
      <c r="P1527">
        <v>29.283946798639001</v>
      </c>
      <c r="Q1527">
        <v>0.12942497394375599</v>
      </c>
    </row>
    <row r="1528" spans="1:17" hidden="1" x14ac:dyDescent="0.3">
      <c r="A1528" t="s">
        <v>3226</v>
      </c>
      <c r="B1528" t="s">
        <v>3227</v>
      </c>
      <c r="C1528" t="str">
        <f>IFERROR(VLOOKUP(Table1[[#This Row],[Ticker]],[1]!Table2[[Symbol]:[Industry]],2,FALSE),"-")</f>
        <v>-</v>
      </c>
      <c r="D1528" t="s">
        <v>21</v>
      </c>
      <c r="E1528">
        <v>885.88944000000004</v>
      </c>
      <c r="F1528">
        <v>476.9</v>
      </c>
      <c r="G1528">
        <v>3.6861993860020399</v>
      </c>
      <c r="H1528">
        <v>-9.9522642978649696</v>
      </c>
      <c r="I1528">
        <v>-24.050797423663202</v>
      </c>
      <c r="J1528">
        <v>-5.6861350018387897</v>
      </c>
      <c r="K1528">
        <v>480.29906260021602</v>
      </c>
      <c r="L1528">
        <v>450.57016045569202</v>
      </c>
      <c r="M1528">
        <v>48.8681396128054</v>
      </c>
      <c r="N1528">
        <v>0.51151262979615397</v>
      </c>
      <c r="O1528">
        <v>36.118683162088402</v>
      </c>
      <c r="P1528">
        <v>54.837662337662302</v>
      </c>
    </row>
    <row r="1529" spans="1:17" hidden="1" x14ac:dyDescent="0.3">
      <c r="A1529" t="s">
        <v>3228</v>
      </c>
      <c r="B1529" t="s">
        <v>3229</v>
      </c>
      <c r="C1529" t="str">
        <f>IFERROR(VLOOKUP(Table1[[#This Row],[Ticker]],[1]!Table2[[Symbol]:[Industry]],2,FALSE),"-")</f>
        <v>-</v>
      </c>
      <c r="D1529" t="s">
        <v>75</v>
      </c>
      <c r="E1529">
        <v>885.12906041999997</v>
      </c>
      <c r="F1529">
        <v>96.03</v>
      </c>
      <c r="G1529">
        <v>-39.640993255089903</v>
      </c>
      <c r="H1529">
        <v>-2.4006481319664599</v>
      </c>
      <c r="I1529">
        <v>-37.702490247070898</v>
      </c>
      <c r="J1529">
        <v>-3.1605943511102899</v>
      </c>
      <c r="K1529">
        <v>96.070317176646597</v>
      </c>
      <c r="L1529">
        <v>94.047269510598795</v>
      </c>
      <c r="M1529">
        <v>39.465710936223502</v>
      </c>
      <c r="N1529">
        <v>0.90666948207132403</v>
      </c>
      <c r="O1529">
        <v>44.954701655732499</v>
      </c>
      <c r="P1529">
        <v>26.355263157894701</v>
      </c>
      <c r="Q1529">
        <v>-8.3130288324767002E-2</v>
      </c>
    </row>
    <row r="1530" spans="1:17" hidden="1" x14ac:dyDescent="0.3">
      <c r="A1530" t="s">
        <v>3230</v>
      </c>
      <c r="B1530" t="s">
        <v>3231</v>
      </c>
      <c r="C1530" t="str">
        <f>IFERROR(VLOOKUP(Table1[[#This Row],[Ticker]],[1]!Table2[[Symbol]:[Industry]],2,FALSE),"-")</f>
        <v>-</v>
      </c>
      <c r="D1530" t="s">
        <v>3232</v>
      </c>
      <c r="E1530">
        <v>882.77861359999997</v>
      </c>
      <c r="F1530">
        <v>5.59</v>
      </c>
      <c r="G1530">
        <v>92.472652203093304</v>
      </c>
      <c r="H1530">
        <v>-52.005866803956103</v>
      </c>
      <c r="I1530">
        <v>-72.1051262086729</v>
      </c>
      <c r="J1530">
        <v>-21.370114461883698</v>
      </c>
      <c r="K1530">
        <v>9.4429254292942701</v>
      </c>
      <c r="L1530">
        <v>9.7081207856156198</v>
      </c>
      <c r="M1530">
        <v>1.55213859489689</v>
      </c>
      <c r="N1530">
        <v>1.1731466662315799</v>
      </c>
      <c r="O1530">
        <v>204.11449016100099</v>
      </c>
      <c r="P1530">
        <v>128.16326530612201</v>
      </c>
    </row>
    <row r="1531" spans="1:17" hidden="1" x14ac:dyDescent="0.3">
      <c r="A1531" t="s">
        <v>3233</v>
      </c>
      <c r="B1531" t="s">
        <v>3234</v>
      </c>
      <c r="C1531" t="str">
        <f>IFERROR(VLOOKUP(Table1[[#This Row],[Ticker]],[1]!Table2[[Symbol]:[Industry]],2,FALSE),"-")</f>
        <v>-</v>
      </c>
      <c r="D1531" t="s">
        <v>21</v>
      </c>
      <c r="E1531">
        <v>880.49482692499998</v>
      </c>
      <c r="F1531">
        <v>1807.75</v>
      </c>
      <c r="G1531">
        <v>120.876991954198</v>
      </c>
      <c r="H1531">
        <v>-4.11259188465666</v>
      </c>
      <c r="I1531">
        <v>-29.031763819882599</v>
      </c>
      <c r="J1531">
        <v>6.7047881355188004</v>
      </c>
      <c r="K1531">
        <v>1824.64133249574</v>
      </c>
      <c r="L1531">
        <v>1591.47379453598</v>
      </c>
      <c r="M1531">
        <v>46.3658884316566</v>
      </c>
      <c r="N1531">
        <v>0.78280137949213602</v>
      </c>
      <c r="O1531">
        <v>27.783155856727898</v>
      </c>
      <c r="P1531">
        <v>190.681781636919</v>
      </c>
      <c r="Q1531">
        <v>0.154685887353603</v>
      </c>
    </row>
    <row r="1532" spans="1:17" hidden="1" x14ac:dyDescent="0.3">
      <c r="A1532" t="s">
        <v>3235</v>
      </c>
      <c r="B1532" t="s">
        <v>3236</v>
      </c>
      <c r="C1532" t="str">
        <f>IFERROR(VLOOKUP(Table1[[#This Row],[Ticker]],[1]!Table2[[Symbol]:[Industry]],2,FALSE),"-")</f>
        <v>-</v>
      </c>
      <c r="D1532" t="s">
        <v>295</v>
      </c>
      <c r="E1532">
        <v>877.03088358899902</v>
      </c>
      <c r="F1532">
        <v>82.49</v>
      </c>
      <c r="G1532">
        <v>-19.8907024651988</v>
      </c>
      <c r="H1532">
        <v>18.809159667166298</v>
      </c>
      <c r="I1532">
        <v>-40.989294354434897</v>
      </c>
      <c r="J1532">
        <v>3.7756965065790098</v>
      </c>
      <c r="K1532">
        <v>78.050388455470497</v>
      </c>
      <c r="L1532">
        <v>84.561555434853503</v>
      </c>
      <c r="M1532">
        <v>47.734579268987503</v>
      </c>
      <c r="N1532">
        <v>3.2644672852541299</v>
      </c>
      <c r="O1532">
        <v>55.655230937083203</v>
      </c>
      <c r="P1532">
        <v>38.522250209907597</v>
      </c>
      <c r="Q1532">
        <v>-4.5399884370719998E-2</v>
      </c>
    </row>
    <row r="1533" spans="1:17" hidden="1" x14ac:dyDescent="0.3">
      <c r="A1533" t="s">
        <v>3237</v>
      </c>
      <c r="B1533" t="s">
        <v>3238</v>
      </c>
      <c r="C1533" t="str">
        <f>IFERROR(VLOOKUP(Table1[[#This Row],[Ticker]],[1]!Table2[[Symbol]:[Industry]],2,FALSE),"-")</f>
        <v>-</v>
      </c>
      <c r="D1533" t="s">
        <v>118</v>
      </c>
      <c r="E1533">
        <v>876.95422051000003</v>
      </c>
      <c r="F1533">
        <v>2814.05</v>
      </c>
      <c r="G1533">
        <v>4.7976568087779903</v>
      </c>
      <c r="H1533">
        <v>-2.1324980120705499</v>
      </c>
      <c r="I1533">
        <v>-18.396956214980399</v>
      </c>
      <c r="J1533">
        <v>-1.96161242470528</v>
      </c>
      <c r="K1533">
        <v>2883.63135856602</v>
      </c>
      <c r="L1533">
        <v>2700.2674406385199</v>
      </c>
      <c r="M1533">
        <v>31.173585988838798</v>
      </c>
      <c r="N1533">
        <v>0.65686717828008701</v>
      </c>
      <c r="O1533">
        <v>26.898953465645501</v>
      </c>
      <c r="P1533">
        <v>45.054123711340203</v>
      </c>
      <c r="Q1533">
        <v>0.125149107478981</v>
      </c>
    </row>
    <row r="1534" spans="1:17" hidden="1" x14ac:dyDescent="0.3">
      <c r="A1534" t="s">
        <v>3239</v>
      </c>
      <c r="B1534" t="s">
        <v>3240</v>
      </c>
      <c r="C1534" t="str">
        <f>IFERROR(VLOOKUP(Table1[[#This Row],[Ticker]],[1]!Table2[[Symbol]:[Industry]],2,FALSE),"-")</f>
        <v>-</v>
      </c>
      <c r="D1534" t="s">
        <v>3241</v>
      </c>
      <c r="E1534">
        <v>876.2586</v>
      </c>
      <c r="F1534">
        <v>443.9</v>
      </c>
      <c r="G1534">
        <v>175.22975504422899</v>
      </c>
      <c r="H1534">
        <v>-19.351446646182801</v>
      </c>
      <c r="I1534">
        <v>80.0214155175168</v>
      </c>
      <c r="J1534">
        <v>-13.1718214028921</v>
      </c>
      <c r="K1534">
        <v>468.492724858739</v>
      </c>
      <c r="M1534">
        <v>21.9294981977711</v>
      </c>
      <c r="N1534">
        <v>0.29495530728576302</v>
      </c>
      <c r="O1534">
        <v>50.912367650371699</v>
      </c>
      <c r="P1534">
        <v>217.07142857142799</v>
      </c>
    </row>
    <row r="1535" spans="1:17" hidden="1" x14ac:dyDescent="0.3">
      <c r="A1535" t="s">
        <v>3242</v>
      </c>
      <c r="B1535" t="s">
        <v>3243</v>
      </c>
      <c r="C1535" t="str">
        <f>IFERROR(VLOOKUP(Table1[[#This Row],[Ticker]],[1]!Table2[[Symbol]:[Industry]],2,FALSE),"-")</f>
        <v>-</v>
      </c>
      <c r="D1535" t="s">
        <v>728</v>
      </c>
      <c r="E1535">
        <v>875.43042120999996</v>
      </c>
      <c r="F1535">
        <v>275.12</v>
      </c>
      <c r="G1535">
        <v>1.2078542180449701</v>
      </c>
      <c r="H1535">
        <v>0.36201119158503098</v>
      </c>
      <c r="I1535">
        <v>0.32548928076607903</v>
      </c>
      <c r="J1535">
        <v>0.154001181200002</v>
      </c>
      <c r="K1535">
        <v>263.51604936831001</v>
      </c>
      <c r="L1535">
        <v>243.629639064657</v>
      </c>
      <c r="M1535">
        <v>62.3816521735951</v>
      </c>
      <c r="N1535">
        <v>0.58562483987930902</v>
      </c>
      <c r="O1535">
        <v>3.5947949985460901</v>
      </c>
      <c r="P1535">
        <v>33.359185651963102</v>
      </c>
      <c r="Q1535">
        <v>1.7242551089885001E-2</v>
      </c>
    </row>
    <row r="1536" spans="1:17" hidden="1" x14ac:dyDescent="0.3">
      <c r="A1536" t="s">
        <v>3244</v>
      </c>
      <c r="B1536" t="s">
        <v>3245</v>
      </c>
      <c r="C1536" t="str">
        <f>IFERROR(VLOOKUP(Table1[[#This Row],[Ticker]],[1]!Table2[[Symbol]:[Industry]],2,FALSE),"-")</f>
        <v>-</v>
      </c>
      <c r="D1536" t="s">
        <v>551</v>
      </c>
      <c r="E1536">
        <v>874.06679999999994</v>
      </c>
      <c r="F1536">
        <v>512.95000000000005</v>
      </c>
      <c r="G1536">
        <v>96.959538976991695</v>
      </c>
      <c r="H1536">
        <v>30.690871873556102</v>
      </c>
      <c r="I1536">
        <v>30.9517696674931</v>
      </c>
      <c r="J1536">
        <v>9.4009806686875699</v>
      </c>
      <c r="K1536">
        <v>405.190694791319</v>
      </c>
      <c r="L1536">
        <v>333.47551014472401</v>
      </c>
      <c r="M1536">
        <v>76.733256199015699</v>
      </c>
      <c r="N1536">
        <v>1.5676432110385701</v>
      </c>
      <c r="O1536">
        <v>5.2149332293595698</v>
      </c>
      <c r="P1536">
        <v>128.02845076683701</v>
      </c>
      <c r="Q1536">
        <v>8.9956994006897995E-2</v>
      </c>
    </row>
    <row r="1537" spans="1:17" hidden="1" x14ac:dyDescent="0.3">
      <c r="A1537" t="s">
        <v>3246</v>
      </c>
      <c r="B1537" t="s">
        <v>3247</v>
      </c>
      <c r="C1537" t="str">
        <f>IFERROR(VLOOKUP(Table1[[#This Row],[Ticker]],[1]!Table2[[Symbol]:[Industry]],2,FALSE),"-")</f>
        <v>-</v>
      </c>
      <c r="D1537" t="s">
        <v>391</v>
      </c>
      <c r="E1537">
        <v>872.53616684999997</v>
      </c>
      <c r="F1537">
        <v>602.45000000000005</v>
      </c>
      <c r="G1537">
        <v>201.120911506814</v>
      </c>
      <c r="H1537">
        <v>9.37094545941072</v>
      </c>
      <c r="I1537">
        <v>170.25017763952101</v>
      </c>
      <c r="J1537">
        <v>7.4762779557422503</v>
      </c>
      <c r="K1537">
        <v>464.37752613476601</v>
      </c>
      <c r="M1537">
        <v>80.919681503335298</v>
      </c>
      <c r="N1537">
        <v>1.1505296871150501</v>
      </c>
      <c r="O1537">
        <v>1.6266910117022</v>
      </c>
      <c r="P1537">
        <v>282.26522842639599</v>
      </c>
    </row>
    <row r="1538" spans="1:17" hidden="1" x14ac:dyDescent="0.3">
      <c r="A1538" t="s">
        <v>3248</v>
      </c>
      <c r="B1538" t="s">
        <v>3249</v>
      </c>
      <c r="C1538" t="str">
        <f>IFERROR(VLOOKUP(Table1[[#This Row],[Ticker]],[1]!Table2[[Symbol]:[Industry]],2,FALSE),"-")</f>
        <v>-</v>
      </c>
      <c r="D1538" t="s">
        <v>548</v>
      </c>
      <c r="E1538">
        <v>869.25</v>
      </c>
      <c r="F1538">
        <v>289.75</v>
      </c>
      <c r="G1538">
        <v>9.1303539707875192</v>
      </c>
      <c r="H1538">
        <v>-4.1341780950386404</v>
      </c>
      <c r="I1538">
        <v>-4.8270861004441601</v>
      </c>
      <c r="J1538">
        <v>-0.68702423121894596</v>
      </c>
      <c r="K1538">
        <v>294.00149746741403</v>
      </c>
      <c r="L1538">
        <v>255.842760455123</v>
      </c>
      <c r="M1538">
        <v>27.994997609758801</v>
      </c>
      <c r="N1538">
        <v>0.411064974301805</v>
      </c>
      <c r="O1538">
        <v>20.621225194132801</v>
      </c>
      <c r="P1538">
        <v>56.706327744726799</v>
      </c>
      <c r="Q1538">
        <v>-1.5689018848859999E-2</v>
      </c>
    </row>
    <row r="1539" spans="1:17" hidden="1" x14ac:dyDescent="0.3">
      <c r="A1539" t="s">
        <v>3250</v>
      </c>
      <c r="B1539" t="s">
        <v>3251</v>
      </c>
      <c r="C1539" t="str">
        <f>IFERROR(VLOOKUP(Table1[[#This Row],[Ticker]],[1]!Table2[[Symbol]:[Industry]],2,FALSE),"-")</f>
        <v>-</v>
      </c>
      <c r="D1539" t="s">
        <v>548</v>
      </c>
      <c r="E1539">
        <v>867.48545000000001</v>
      </c>
      <c r="F1539">
        <v>78.97</v>
      </c>
      <c r="G1539">
        <v>16.578200048365701</v>
      </c>
      <c r="H1539">
        <v>-3.4285026217085099</v>
      </c>
      <c r="I1539">
        <v>-30.539389718043701</v>
      </c>
      <c r="J1539">
        <v>3.7885976593283202</v>
      </c>
      <c r="K1539">
        <v>77.513361636061305</v>
      </c>
      <c r="L1539">
        <v>79.813814440667699</v>
      </c>
      <c r="M1539">
        <v>57.927673229739</v>
      </c>
      <c r="N1539">
        <v>0.807899170595615</v>
      </c>
      <c r="O1539">
        <v>49.993668481701903</v>
      </c>
      <c r="P1539">
        <v>44.237442922374399</v>
      </c>
      <c r="Q1539">
        <v>-1.3990576208037E-2</v>
      </c>
    </row>
    <row r="1540" spans="1:17" hidden="1" x14ac:dyDescent="0.3">
      <c r="A1540" t="s">
        <v>3252</v>
      </c>
      <c r="B1540" t="s">
        <v>3253</v>
      </c>
      <c r="C1540" t="str">
        <f>IFERROR(VLOOKUP(Table1[[#This Row],[Ticker]],[1]!Table2[[Symbol]:[Industry]],2,FALSE),"-")</f>
        <v>-</v>
      </c>
      <c r="D1540" t="s">
        <v>201</v>
      </c>
      <c r="E1540">
        <v>866.94029999999998</v>
      </c>
      <c r="F1540">
        <v>587</v>
      </c>
      <c r="G1540">
        <v>24.7994985218454</v>
      </c>
      <c r="H1540">
        <v>11.8765469322455</v>
      </c>
      <c r="I1540">
        <v>17.926036919835301</v>
      </c>
      <c r="J1540">
        <v>2.7202535507605501</v>
      </c>
      <c r="K1540">
        <v>521.29529535164897</v>
      </c>
      <c r="L1540">
        <v>450.50728232762299</v>
      </c>
      <c r="M1540">
        <v>57.222283955296199</v>
      </c>
      <c r="N1540">
        <v>0.50130741022069603</v>
      </c>
      <c r="O1540">
        <v>10.732538330494</v>
      </c>
      <c r="P1540">
        <v>61.507772733525897</v>
      </c>
      <c r="Q1540">
        <v>4.4952203781991003E-2</v>
      </c>
    </row>
    <row r="1541" spans="1:17" hidden="1" x14ac:dyDescent="0.3">
      <c r="A1541" t="s">
        <v>3254</v>
      </c>
      <c r="B1541" t="s">
        <v>3255</v>
      </c>
      <c r="C1541" t="str">
        <f>IFERROR(VLOOKUP(Table1[[#This Row],[Ticker]],[1]!Table2[[Symbol]:[Industry]],2,FALSE),"-")</f>
        <v>-</v>
      </c>
      <c r="D1541" t="s">
        <v>717</v>
      </c>
      <c r="E1541">
        <v>866.03006901200001</v>
      </c>
      <c r="F1541">
        <v>204.34</v>
      </c>
      <c r="G1541">
        <v>-16.4678047136183</v>
      </c>
      <c r="H1541">
        <v>-7.4048961853744997</v>
      </c>
      <c r="I1541">
        <v>-47.009916703909397</v>
      </c>
      <c r="J1541">
        <v>-8.1988928059653396</v>
      </c>
      <c r="K1541">
        <v>216.85107491016501</v>
      </c>
      <c r="L1541">
        <v>221.28112627856501</v>
      </c>
      <c r="M1541">
        <v>28.739265347662599</v>
      </c>
      <c r="N1541">
        <v>0.93704881124504003</v>
      </c>
      <c r="O1541">
        <v>62.963687971028598</v>
      </c>
      <c r="P1541">
        <v>21.994029850746202</v>
      </c>
    </row>
    <row r="1542" spans="1:17" hidden="1" x14ac:dyDescent="0.3">
      <c r="A1542" t="s">
        <v>3256</v>
      </c>
      <c r="B1542" t="s">
        <v>3257</v>
      </c>
      <c r="C1542" t="str">
        <f>IFERROR(VLOOKUP(Table1[[#This Row],[Ticker]],[1]!Table2[[Symbol]:[Industry]],2,FALSE),"-")</f>
        <v>-</v>
      </c>
      <c r="D1542" t="s">
        <v>521</v>
      </c>
      <c r="E1542">
        <v>861.50814600000001</v>
      </c>
      <c r="F1542">
        <v>256.8</v>
      </c>
      <c r="G1542">
        <v>63.954640347188104</v>
      </c>
      <c r="H1542">
        <v>20.769629193259199</v>
      </c>
      <c r="I1542">
        <v>30.970308484073801</v>
      </c>
      <c r="J1542">
        <v>-3.2892367115451</v>
      </c>
      <c r="K1542">
        <v>228.66942054378299</v>
      </c>
      <c r="L1542">
        <v>189.77435837487201</v>
      </c>
      <c r="M1542">
        <v>54.185971196307399</v>
      </c>
      <c r="N1542">
        <v>0.859624167799937</v>
      </c>
      <c r="O1542">
        <v>7.0872274143302096</v>
      </c>
      <c r="P1542">
        <v>94.840667678300406</v>
      </c>
      <c r="Q1542">
        <v>8.1463897412570999E-2</v>
      </c>
    </row>
    <row r="1543" spans="1:17" hidden="1" x14ac:dyDescent="0.3">
      <c r="A1543" t="s">
        <v>3258</v>
      </c>
      <c r="B1543" t="s">
        <v>3259</v>
      </c>
      <c r="C1543" t="str">
        <f>IFERROR(VLOOKUP(Table1[[#This Row],[Ticker]],[1]!Table2[[Symbol]:[Industry]],2,FALSE),"-")</f>
        <v>-</v>
      </c>
      <c r="D1543" t="s">
        <v>933</v>
      </c>
      <c r="E1543">
        <v>860.7</v>
      </c>
      <c r="F1543">
        <v>204.88</v>
      </c>
      <c r="G1543">
        <v>-4.6089059045014</v>
      </c>
      <c r="H1543">
        <v>11.0643945028585</v>
      </c>
      <c r="I1543">
        <v>-11.0065183314391</v>
      </c>
      <c r="J1543">
        <v>2.08921463448256</v>
      </c>
      <c r="K1543">
        <v>184.920777512863</v>
      </c>
      <c r="L1543">
        <v>181.10314474789701</v>
      </c>
      <c r="M1543">
        <v>52.946503234223698</v>
      </c>
      <c r="N1543">
        <v>0.82979676115855705</v>
      </c>
      <c r="O1543">
        <v>12.456071846934799</v>
      </c>
      <c r="P1543">
        <v>81.309734513274293</v>
      </c>
    </row>
    <row r="1544" spans="1:17" hidden="1" x14ac:dyDescent="0.3">
      <c r="A1544" t="s">
        <v>3260</v>
      </c>
      <c r="B1544" t="s">
        <v>3261</v>
      </c>
      <c r="C1544" t="str">
        <f>IFERROR(VLOOKUP(Table1[[#This Row],[Ticker]],[1]!Table2[[Symbol]:[Industry]],2,FALSE),"-")</f>
        <v>-</v>
      </c>
      <c r="D1544" t="s">
        <v>183</v>
      </c>
      <c r="E1544">
        <v>859.49741085499898</v>
      </c>
      <c r="F1544">
        <v>338.35</v>
      </c>
      <c r="G1544">
        <v>36.829603105281599</v>
      </c>
      <c r="H1544">
        <v>19.956288687611</v>
      </c>
      <c r="I1544">
        <v>8.1016856298617803</v>
      </c>
      <c r="J1544">
        <v>12.000045470776101</v>
      </c>
      <c r="K1544">
        <v>294.10626466193298</v>
      </c>
      <c r="L1544">
        <v>258.21854073836101</v>
      </c>
      <c r="M1544">
        <v>70.545380565216703</v>
      </c>
      <c r="N1544">
        <v>3.3916002901459499</v>
      </c>
      <c r="O1544">
        <v>5.9405940594059201</v>
      </c>
      <c r="P1544">
        <v>85.295728368017507</v>
      </c>
      <c r="Q1544">
        <v>6.0334891752642998E-2</v>
      </c>
    </row>
    <row r="1545" spans="1:17" hidden="1" x14ac:dyDescent="0.3">
      <c r="A1545" t="s">
        <v>3262</v>
      </c>
      <c r="B1545" t="s">
        <v>3263</v>
      </c>
      <c r="C1545" t="str">
        <f>IFERROR(VLOOKUP(Table1[[#This Row],[Ticker]],[1]!Table2[[Symbol]:[Industry]],2,FALSE),"-")</f>
        <v>-</v>
      </c>
      <c r="D1545" t="s">
        <v>499</v>
      </c>
      <c r="E1545">
        <v>854.32540520800001</v>
      </c>
      <c r="F1545">
        <v>139.47999999999999</v>
      </c>
      <c r="G1545">
        <v>-20.916023449261601</v>
      </c>
      <c r="H1545">
        <v>1.70025900300997</v>
      </c>
      <c r="I1545">
        <v>-29.962280873167</v>
      </c>
      <c r="J1545">
        <v>2.3035130469709699</v>
      </c>
      <c r="K1545">
        <v>137.089662948761</v>
      </c>
      <c r="L1545">
        <v>142.83919122212501</v>
      </c>
      <c r="M1545">
        <v>54.443341593237697</v>
      </c>
      <c r="N1545">
        <v>0.80105019691145596</v>
      </c>
      <c r="O1545">
        <v>45.182104961284701</v>
      </c>
      <c r="P1545">
        <v>24.1477525589675</v>
      </c>
      <c r="Q1545">
        <v>-0.12231873721419</v>
      </c>
    </row>
    <row r="1546" spans="1:17" hidden="1" x14ac:dyDescent="0.3">
      <c r="A1546" t="s">
        <v>3264</v>
      </c>
      <c r="B1546" t="s">
        <v>3265</v>
      </c>
      <c r="C1546" t="str">
        <f>IFERROR(VLOOKUP(Table1[[#This Row],[Ticker]],[1]!Table2[[Symbol]:[Industry]],2,FALSE),"-")</f>
        <v>-</v>
      </c>
      <c r="D1546" t="s">
        <v>95</v>
      </c>
      <c r="E1546">
        <v>853.96600000000001</v>
      </c>
      <c r="F1546">
        <v>72.37</v>
      </c>
      <c r="G1546">
        <v>68.371675780135504</v>
      </c>
      <c r="H1546">
        <v>11.8565574419929</v>
      </c>
      <c r="I1546">
        <v>4.2499076030082801</v>
      </c>
      <c r="J1546">
        <v>0.118592427959123</v>
      </c>
      <c r="K1546">
        <v>63.142370083398703</v>
      </c>
      <c r="L1546">
        <v>56.824615744825003</v>
      </c>
      <c r="M1546">
        <v>76.1045673394609</v>
      </c>
      <c r="N1546">
        <v>2.9847361498280098</v>
      </c>
      <c r="O1546">
        <v>5.7067845792455296</v>
      </c>
      <c r="P1546">
        <v>114.11242603550301</v>
      </c>
      <c r="Q1546">
        <v>9.3821281017908001E-2</v>
      </c>
    </row>
    <row r="1547" spans="1:17" hidden="1" x14ac:dyDescent="0.3">
      <c r="A1547" t="s">
        <v>3266</v>
      </c>
      <c r="B1547" t="s">
        <v>3267</v>
      </c>
      <c r="C1547" t="str">
        <f>IFERROR(VLOOKUP(Table1[[#This Row],[Ticker]],[1]!Table2[[Symbol]:[Industry]],2,FALSE),"-")</f>
        <v>-</v>
      </c>
      <c r="D1547" t="s">
        <v>610</v>
      </c>
      <c r="E1547">
        <v>849.35760000000005</v>
      </c>
      <c r="F1547">
        <v>1361.15</v>
      </c>
      <c r="G1547">
        <v>-1.80957835778634</v>
      </c>
      <c r="H1547">
        <v>16.155707246580199</v>
      </c>
      <c r="I1547">
        <v>14.281984399634</v>
      </c>
      <c r="J1547">
        <v>-2.2865742644109899</v>
      </c>
      <c r="K1547">
        <v>1235.25479251672</v>
      </c>
      <c r="L1547">
        <v>1080.9647777657599</v>
      </c>
      <c r="M1547">
        <v>47.238527853876903</v>
      </c>
      <c r="N1547">
        <v>0.62360844415408501</v>
      </c>
      <c r="O1547">
        <v>15.2701759541564</v>
      </c>
      <c r="P1547">
        <v>70.143749999999997</v>
      </c>
      <c r="Q1547">
        <v>3.0789321788326E-2</v>
      </c>
    </row>
    <row r="1548" spans="1:17" hidden="1" x14ac:dyDescent="0.3">
      <c r="A1548" t="s">
        <v>3268</v>
      </c>
      <c r="B1548" t="s">
        <v>3269</v>
      </c>
      <c r="C1548" t="str">
        <f>IFERROR(VLOOKUP(Table1[[#This Row],[Ticker]],[1]!Table2[[Symbol]:[Industry]],2,FALSE),"-")</f>
        <v>-</v>
      </c>
      <c r="D1548" t="s">
        <v>933</v>
      </c>
      <c r="E1548">
        <v>841.28</v>
      </c>
      <c r="F1548">
        <v>2629</v>
      </c>
      <c r="G1548">
        <v>33.909598150771799</v>
      </c>
      <c r="H1548">
        <v>1.7930924456575701</v>
      </c>
      <c r="I1548">
        <v>31.6413960290479</v>
      </c>
      <c r="J1548">
        <v>4.0605488788405104</v>
      </c>
      <c r="K1548">
        <v>2382.0184329917702</v>
      </c>
      <c r="L1548">
        <v>2029.7298761933801</v>
      </c>
      <c r="M1548">
        <v>71.789537953133106</v>
      </c>
      <c r="N1548">
        <v>0.68428393421146705</v>
      </c>
      <c r="O1548">
        <v>0.79878280715099903</v>
      </c>
      <c r="P1548">
        <v>74.025286291123294</v>
      </c>
      <c r="Q1548">
        <v>-4.0053978714688E-2</v>
      </c>
    </row>
    <row r="1549" spans="1:17" hidden="1" x14ac:dyDescent="0.3">
      <c r="A1549" t="s">
        <v>3270</v>
      </c>
      <c r="B1549" t="s">
        <v>3271</v>
      </c>
      <c r="C1549" t="str">
        <f>IFERROR(VLOOKUP(Table1[[#This Row],[Ticker]],[1]!Table2[[Symbol]:[Industry]],2,FALSE),"-")</f>
        <v>-</v>
      </c>
      <c r="D1549" t="s">
        <v>303</v>
      </c>
      <c r="E1549">
        <v>838.29474033500003</v>
      </c>
      <c r="F1549">
        <v>132.72999999999999</v>
      </c>
      <c r="G1549">
        <v>6046.7453380216002</v>
      </c>
      <c r="H1549">
        <v>17.8472800134114</v>
      </c>
      <c r="I1549">
        <v>204.175300685472</v>
      </c>
      <c r="J1549">
        <v>8.0511612750760193</v>
      </c>
      <c r="K1549">
        <v>61.969911264104901</v>
      </c>
      <c r="L1549">
        <v>22.188181688425601</v>
      </c>
      <c r="M1549">
        <v>54.720386382943701</v>
      </c>
      <c r="N1549">
        <v>3.65115638766519</v>
      </c>
      <c r="O1549">
        <v>5.2663301439011603</v>
      </c>
      <c r="P1549">
        <v>6536.49999999999</v>
      </c>
      <c r="Q1549">
        <v>0.14558331581400699</v>
      </c>
    </row>
    <row r="1550" spans="1:17" hidden="1" x14ac:dyDescent="0.3">
      <c r="A1550" t="s">
        <v>3272</v>
      </c>
      <c r="B1550" t="s">
        <v>3273</v>
      </c>
      <c r="C1550" t="str">
        <f>IFERROR(VLOOKUP(Table1[[#This Row],[Ticker]],[1]!Table2[[Symbol]:[Industry]],2,FALSE),"-")</f>
        <v>-</v>
      </c>
      <c r="D1550" t="s">
        <v>68</v>
      </c>
      <c r="E1550">
        <v>836.68548239999996</v>
      </c>
      <c r="F1550">
        <v>130.80000000000001</v>
      </c>
      <c r="G1550">
        <v>-5.7998995360489101</v>
      </c>
      <c r="H1550">
        <v>19.748496479818801</v>
      </c>
      <c r="I1550">
        <v>13.0899889962558</v>
      </c>
      <c r="J1550">
        <v>-3.5089968423898799</v>
      </c>
      <c r="K1550">
        <v>116.961039265499</v>
      </c>
      <c r="L1550">
        <v>113.70658503576099</v>
      </c>
      <c r="M1550">
        <v>71.109752011574798</v>
      </c>
      <c r="N1550">
        <v>2.19117576586389</v>
      </c>
      <c r="O1550">
        <v>7.2629969418960201</v>
      </c>
      <c r="P1550">
        <v>48.720864127345003</v>
      </c>
      <c r="Q1550">
        <v>0.194555332953807</v>
      </c>
    </row>
    <row r="1551" spans="1:17" hidden="1" x14ac:dyDescent="0.3">
      <c r="A1551" t="s">
        <v>3274</v>
      </c>
      <c r="B1551" t="s">
        <v>3275</v>
      </c>
      <c r="C1551" t="str">
        <f>IFERROR(VLOOKUP(Table1[[#This Row],[Ticker]],[1]!Table2[[Symbol]:[Industry]],2,FALSE),"-")</f>
        <v>-</v>
      </c>
      <c r="D1551" t="s">
        <v>524</v>
      </c>
      <c r="E1551">
        <v>835.40820443300004</v>
      </c>
      <c r="F1551">
        <v>173.69</v>
      </c>
      <c r="G1551">
        <v>-48.274545252803399</v>
      </c>
      <c r="H1551">
        <v>-6.43288393751659</v>
      </c>
      <c r="I1551">
        <v>-47.792516896063603</v>
      </c>
      <c r="J1551">
        <v>0.45960939418401597</v>
      </c>
      <c r="K1551">
        <v>174.668201078572</v>
      </c>
      <c r="L1551">
        <v>190.81785787733401</v>
      </c>
      <c r="M1551">
        <v>59.665723772545903</v>
      </c>
      <c r="N1551">
        <v>0.57882697090073298</v>
      </c>
      <c r="O1551">
        <v>65.2944901836605</v>
      </c>
      <c r="P1551">
        <v>13.6714659685863</v>
      </c>
      <c r="Q1551">
        <v>7.9381627054807002E-2</v>
      </c>
    </row>
    <row r="1552" spans="1:17" hidden="1" x14ac:dyDescent="0.3">
      <c r="A1552" t="s">
        <v>3276</v>
      </c>
      <c r="B1552" t="s">
        <v>3277</v>
      </c>
      <c r="C1552" t="str">
        <f>IFERROR(VLOOKUP(Table1[[#This Row],[Ticker]],[1]!Table2[[Symbol]:[Industry]],2,FALSE),"-")</f>
        <v>-</v>
      </c>
      <c r="D1552" t="s">
        <v>257</v>
      </c>
      <c r="E1552">
        <v>834.03599999999994</v>
      </c>
      <c r="F1552">
        <v>1489.35</v>
      </c>
      <c r="G1552">
        <v>10.439413965535</v>
      </c>
      <c r="H1552">
        <v>-3.0671706484294301</v>
      </c>
      <c r="I1552">
        <v>-27.6932356971705</v>
      </c>
      <c r="J1552">
        <v>-1.71412451841386</v>
      </c>
      <c r="K1552">
        <v>1527.06693707674</v>
      </c>
      <c r="L1552">
        <v>1468.11403092302</v>
      </c>
      <c r="M1552">
        <v>37.328689453242397</v>
      </c>
      <c r="N1552">
        <v>0.81613437782464604</v>
      </c>
      <c r="O1552">
        <v>19.820727162856201</v>
      </c>
      <c r="P1552">
        <v>46.014705882352899</v>
      </c>
      <c r="Q1552">
        <v>3.4938206086234998E-2</v>
      </c>
    </row>
    <row r="1553" spans="1:17" hidden="1" x14ac:dyDescent="0.3">
      <c r="A1553" t="s">
        <v>3278</v>
      </c>
      <c r="B1553" t="s">
        <v>3279</v>
      </c>
      <c r="C1553" t="str">
        <f>IFERROR(VLOOKUP(Table1[[#This Row],[Ticker]],[1]!Table2[[Symbol]:[Industry]],2,FALSE),"-")</f>
        <v>-</v>
      </c>
      <c r="D1553" t="s">
        <v>391</v>
      </c>
      <c r="E1553">
        <v>831.20241171499902</v>
      </c>
      <c r="F1553">
        <v>378.55</v>
      </c>
      <c r="G1553">
        <v>-21.765219318227299</v>
      </c>
      <c r="H1553">
        <v>14.2199402465065</v>
      </c>
      <c r="I1553">
        <v>12.595764997876</v>
      </c>
      <c r="J1553">
        <v>-2.9909552748085302</v>
      </c>
      <c r="K1553">
        <v>350.50746170131902</v>
      </c>
      <c r="L1553">
        <v>316.45967249365799</v>
      </c>
      <c r="M1553">
        <v>47.914195440098901</v>
      </c>
      <c r="N1553">
        <v>1.00609063035042</v>
      </c>
      <c r="O1553">
        <v>33.575485404834197</v>
      </c>
      <c r="P1553">
        <v>64.443961772371793</v>
      </c>
      <c r="Q1553">
        <v>4.6856853709254999E-2</v>
      </c>
    </row>
    <row r="1554" spans="1:17" hidden="1" x14ac:dyDescent="0.3">
      <c r="A1554" t="s">
        <v>3280</v>
      </c>
      <c r="B1554" t="s">
        <v>3281</v>
      </c>
      <c r="C1554" t="str">
        <f>IFERROR(VLOOKUP(Table1[[#This Row],[Ticker]],[1]!Table2[[Symbol]:[Industry]],2,FALSE),"-")</f>
        <v>-</v>
      </c>
      <c r="D1554" t="s">
        <v>692</v>
      </c>
      <c r="E1554">
        <v>831.01495079999995</v>
      </c>
      <c r="F1554">
        <v>137.36000000000001</v>
      </c>
      <c r="G1554">
        <v>-16.6348176385507</v>
      </c>
      <c r="H1554">
        <v>16.2242067365734</v>
      </c>
      <c r="I1554">
        <v>-9.2016513051980198</v>
      </c>
      <c r="J1554">
        <v>0.69128168021221503</v>
      </c>
      <c r="K1554">
        <v>128.63186424967299</v>
      </c>
      <c r="L1554">
        <v>125.23084346781</v>
      </c>
      <c r="M1554">
        <v>53.168028339976203</v>
      </c>
      <c r="N1554">
        <v>0.51708639296232295</v>
      </c>
      <c r="O1554">
        <v>10.585323238206101</v>
      </c>
      <c r="P1554">
        <v>36.608652411735399</v>
      </c>
      <c r="Q1554">
        <v>-6.9564725687000006E-2</v>
      </c>
    </row>
    <row r="1555" spans="1:17" hidden="1" x14ac:dyDescent="0.3">
      <c r="A1555" t="s">
        <v>3282</v>
      </c>
      <c r="B1555" t="s">
        <v>3283</v>
      </c>
      <c r="C1555" t="str">
        <f>IFERROR(VLOOKUP(Table1[[#This Row],[Ticker]],[1]!Table2[[Symbol]:[Industry]],2,FALSE),"-")</f>
        <v>-</v>
      </c>
      <c r="D1555" t="s">
        <v>548</v>
      </c>
      <c r="E1555">
        <v>829.23541031299999</v>
      </c>
      <c r="F1555">
        <v>256.43</v>
      </c>
      <c r="G1555">
        <v>0.32832370856371501</v>
      </c>
      <c r="H1555">
        <v>12.1338785396195</v>
      </c>
      <c r="I1555">
        <v>12.052584488263101</v>
      </c>
      <c r="J1555">
        <v>10.013460244976899</v>
      </c>
      <c r="K1555">
        <v>218.59203359795899</v>
      </c>
      <c r="L1555">
        <v>199.98406062764099</v>
      </c>
      <c r="M1555">
        <v>72.663182591989695</v>
      </c>
      <c r="N1555">
        <v>0.74183850616081604</v>
      </c>
      <c r="O1555">
        <v>1.3921928011543001</v>
      </c>
      <c r="P1555">
        <v>65.278762487914904</v>
      </c>
      <c r="Q1555">
        <v>2.4110705146113999E-2</v>
      </c>
    </row>
    <row r="1556" spans="1:17" hidden="1" x14ac:dyDescent="0.3">
      <c r="A1556" t="s">
        <v>3284</v>
      </c>
      <c r="B1556" t="s">
        <v>3285</v>
      </c>
      <c r="C1556" t="str">
        <f>IFERROR(VLOOKUP(Table1[[#This Row],[Ticker]],[1]!Table2[[Symbol]:[Industry]],2,FALSE),"-")</f>
        <v>-</v>
      </c>
      <c r="D1556" t="s">
        <v>413</v>
      </c>
      <c r="E1556">
        <v>826.68440980000003</v>
      </c>
      <c r="F1556">
        <v>69.2</v>
      </c>
      <c r="G1556">
        <v>467.75868414164103</v>
      </c>
      <c r="H1556">
        <v>-0.82932868009583505</v>
      </c>
      <c r="I1556">
        <v>311.889344452464</v>
      </c>
      <c r="J1556">
        <v>-3.9507598852336798</v>
      </c>
      <c r="K1556">
        <v>70.285913256718104</v>
      </c>
      <c r="L1556">
        <v>51.070184724965699</v>
      </c>
      <c r="M1556">
        <v>46.302813185206098</v>
      </c>
      <c r="N1556">
        <v>0.42139292908120901</v>
      </c>
      <c r="O1556">
        <v>35.072254335260098</v>
      </c>
      <c r="P1556">
        <v>665.48672566371602</v>
      </c>
      <c r="Q1556">
        <v>0.107339925384551</v>
      </c>
    </row>
    <row r="1557" spans="1:17" hidden="1" x14ac:dyDescent="0.3">
      <c r="A1557" t="s">
        <v>3286</v>
      </c>
      <c r="B1557" t="s">
        <v>3287</v>
      </c>
      <c r="C1557" t="str">
        <f>IFERROR(VLOOKUP(Table1[[#This Row],[Ticker]],[1]!Table2[[Symbol]:[Industry]],2,FALSE),"-")</f>
        <v>-</v>
      </c>
      <c r="D1557" t="s">
        <v>933</v>
      </c>
      <c r="E1557">
        <v>825.23215000000005</v>
      </c>
      <c r="F1557">
        <v>507</v>
      </c>
      <c r="G1557">
        <v>-8.3818808088974901</v>
      </c>
      <c r="H1557">
        <v>10.5962552461237</v>
      </c>
      <c r="I1557">
        <v>-22.4225091402853</v>
      </c>
      <c r="J1557">
        <v>2.4264536057269801</v>
      </c>
      <c r="K1557">
        <v>478.64973926126902</v>
      </c>
      <c r="L1557">
        <v>464.59884337452399</v>
      </c>
      <c r="M1557">
        <v>77.711088510805496</v>
      </c>
      <c r="N1557">
        <v>2.5075232233181501</v>
      </c>
      <c r="O1557">
        <v>17.928994082840202</v>
      </c>
      <c r="P1557">
        <v>31.347150259067298</v>
      </c>
    </row>
    <row r="1558" spans="1:17" hidden="1" x14ac:dyDescent="0.3">
      <c r="A1558" t="s">
        <v>3288</v>
      </c>
      <c r="B1558" t="s">
        <v>3289</v>
      </c>
      <c r="C1558" t="str">
        <f>IFERROR(VLOOKUP(Table1[[#This Row],[Ticker]],[1]!Table2[[Symbol]:[Industry]],2,FALSE),"-")</f>
        <v>-</v>
      </c>
      <c r="D1558" t="s">
        <v>262</v>
      </c>
      <c r="E1558">
        <v>825.00953749999996</v>
      </c>
      <c r="F1558">
        <v>633.79999999999995</v>
      </c>
      <c r="G1558">
        <v>305.44244155081299</v>
      </c>
      <c r="H1558">
        <v>54.550593465402002</v>
      </c>
      <c r="I1558">
        <v>126.914559452204</v>
      </c>
      <c r="J1558">
        <v>17.818862040888</v>
      </c>
      <c r="K1558">
        <v>412.58463132291098</v>
      </c>
      <c r="L1558">
        <v>305.77949370444799</v>
      </c>
      <c r="M1558">
        <v>93.028897896859505</v>
      </c>
      <c r="N1558">
        <v>1.5755368375388601</v>
      </c>
      <c r="O1558">
        <v>0</v>
      </c>
      <c r="P1558">
        <v>352.71428571428498</v>
      </c>
      <c r="Q1558">
        <v>0.120819459541444</v>
      </c>
    </row>
    <row r="1559" spans="1:17" hidden="1" x14ac:dyDescent="0.3">
      <c r="A1559" t="s">
        <v>3290</v>
      </c>
      <c r="B1559" t="s">
        <v>3291</v>
      </c>
      <c r="C1559" t="str">
        <f>IFERROR(VLOOKUP(Table1[[#This Row],[Ticker]],[1]!Table2[[Symbol]:[Industry]],2,FALSE),"-")</f>
        <v>-</v>
      </c>
      <c r="D1559" t="s">
        <v>521</v>
      </c>
      <c r="E1559">
        <v>824.99654250000003</v>
      </c>
      <c r="F1559">
        <v>2146.5</v>
      </c>
      <c r="G1559">
        <v>65.707766125831</v>
      </c>
      <c r="H1559">
        <v>-17.515553965639299</v>
      </c>
      <c r="I1559">
        <v>86.562419031509805</v>
      </c>
      <c r="J1559">
        <v>-5.75775746039516</v>
      </c>
      <c r="K1559">
        <v>2184.7269773852699</v>
      </c>
      <c r="L1559">
        <v>1822.6411948351799</v>
      </c>
      <c r="M1559">
        <v>55.775715805890897</v>
      </c>
      <c r="N1559">
        <v>0.55623258272923504</v>
      </c>
      <c r="O1559">
        <v>30.444910319124102</v>
      </c>
      <c r="P1559">
        <v>114.65</v>
      </c>
      <c r="Q1559">
        <v>0.25930150249359302</v>
      </c>
    </row>
    <row r="1560" spans="1:17" hidden="1" x14ac:dyDescent="0.3">
      <c r="A1560" t="s">
        <v>3292</v>
      </c>
      <c r="B1560" t="s">
        <v>3293</v>
      </c>
      <c r="C1560" t="str">
        <f>IFERROR(VLOOKUP(Table1[[#This Row],[Ticker]],[1]!Table2[[Symbol]:[Industry]],2,FALSE),"-")</f>
        <v>-</v>
      </c>
      <c r="D1560" t="s">
        <v>2499</v>
      </c>
      <c r="E1560">
        <v>824.81676159999995</v>
      </c>
      <c r="F1560">
        <v>30.08</v>
      </c>
      <c r="G1560">
        <v>-54.435341763724097</v>
      </c>
      <c r="H1560">
        <v>-11.137702067396599</v>
      </c>
      <c r="I1560">
        <v>-51.271149374696101</v>
      </c>
      <c r="J1560">
        <v>-4.9780690073383402</v>
      </c>
      <c r="K1560">
        <v>31.277842676091499</v>
      </c>
      <c r="L1560">
        <v>36.654842179878202</v>
      </c>
      <c r="M1560">
        <v>39.025434127549602</v>
      </c>
      <c r="N1560">
        <v>0.884458645921961</v>
      </c>
      <c r="O1560">
        <v>96.143617021276597</v>
      </c>
      <c r="P1560">
        <v>15.3374233128834</v>
      </c>
      <c r="Q1560">
        <v>7.5407102107940993E-2</v>
      </c>
    </row>
    <row r="1561" spans="1:17" hidden="1" x14ac:dyDescent="0.3">
      <c r="A1561" t="s">
        <v>3294</v>
      </c>
      <c r="B1561" t="s">
        <v>3295</v>
      </c>
      <c r="C1561" t="str">
        <f>IFERROR(VLOOKUP(Table1[[#This Row],[Ticker]],[1]!Table2[[Symbol]:[Industry]],2,FALSE),"-")</f>
        <v>-</v>
      </c>
      <c r="D1561" t="s">
        <v>626</v>
      </c>
      <c r="E1561">
        <v>823.40484000000004</v>
      </c>
      <c r="F1561">
        <v>428.25</v>
      </c>
      <c r="G1561">
        <v>41.6295149481914</v>
      </c>
      <c r="H1561">
        <v>-4.1085140409248497</v>
      </c>
      <c r="I1561">
        <v>2.4122801389065298</v>
      </c>
      <c r="J1561">
        <v>-0.30363934954367</v>
      </c>
      <c r="K1561">
        <v>405.00837861748101</v>
      </c>
      <c r="L1561">
        <v>353.43111985960797</v>
      </c>
      <c r="M1561">
        <v>56.759860485921898</v>
      </c>
      <c r="N1561">
        <v>0.70368809415590505</v>
      </c>
      <c r="O1561">
        <v>7.4138937536485496</v>
      </c>
      <c r="P1561">
        <v>89.407341884122005</v>
      </c>
    </row>
    <row r="1562" spans="1:17" hidden="1" x14ac:dyDescent="0.3">
      <c r="A1562" t="s">
        <v>3296</v>
      </c>
      <c r="B1562" t="s">
        <v>3297</v>
      </c>
      <c r="C1562" t="str">
        <f>IFERROR(VLOOKUP(Table1[[#This Row],[Ticker]],[1]!Table2[[Symbol]:[Industry]],2,FALSE),"-")</f>
        <v>-</v>
      </c>
      <c r="D1562" t="s">
        <v>303</v>
      </c>
      <c r="E1562">
        <v>823.09500000000003</v>
      </c>
      <c r="F1562">
        <v>1524.25</v>
      </c>
      <c r="G1562">
        <v>126.41258791828599</v>
      </c>
      <c r="H1562">
        <v>-7.9348782701659601</v>
      </c>
      <c r="I1562">
        <v>-0.57965200825517305</v>
      </c>
      <c r="J1562">
        <v>3.3287254829084997E-2</v>
      </c>
      <c r="K1562">
        <v>1628.2921186220999</v>
      </c>
      <c r="L1562">
        <v>1393.22924701034</v>
      </c>
      <c r="M1562">
        <v>35.8843212293189</v>
      </c>
      <c r="N1562">
        <v>1.0570722047113399</v>
      </c>
      <c r="O1562">
        <v>31.1464654748236</v>
      </c>
      <c r="P1562">
        <v>156.17647058823499</v>
      </c>
      <c r="Q1562">
        <v>0.14148038717011599</v>
      </c>
    </row>
    <row r="1563" spans="1:17" hidden="1" x14ac:dyDescent="0.3">
      <c r="A1563" t="s">
        <v>3298</v>
      </c>
      <c r="B1563" t="s">
        <v>3299</v>
      </c>
      <c r="C1563" t="str">
        <f>IFERROR(VLOOKUP(Table1[[#This Row],[Ticker]],[1]!Table2[[Symbol]:[Industry]],2,FALSE),"-")</f>
        <v>-</v>
      </c>
      <c r="D1563" t="s">
        <v>424</v>
      </c>
      <c r="E1563">
        <v>822.90757120000001</v>
      </c>
      <c r="F1563">
        <v>79.040000000000006</v>
      </c>
      <c r="G1563">
        <v>20.445047865268801</v>
      </c>
      <c r="H1563">
        <v>5.6879025793373401</v>
      </c>
      <c r="I1563">
        <v>-11.202683278580199</v>
      </c>
      <c r="J1563">
        <v>-7.3870933082297698</v>
      </c>
      <c r="K1563">
        <v>72.328384332352499</v>
      </c>
      <c r="L1563">
        <v>66.4787810385792</v>
      </c>
      <c r="M1563">
        <v>54.702728739165401</v>
      </c>
      <c r="N1563">
        <v>2.4313588167136899</v>
      </c>
      <c r="O1563">
        <v>8.6791497975708491</v>
      </c>
      <c r="P1563">
        <v>63.305785123966899</v>
      </c>
      <c r="Q1563">
        <v>8.0609950843520004E-2</v>
      </c>
    </row>
    <row r="1564" spans="1:17" hidden="1" x14ac:dyDescent="0.3">
      <c r="A1564" t="s">
        <v>3300</v>
      </c>
      <c r="B1564" t="s">
        <v>3301</v>
      </c>
      <c r="C1564" t="str">
        <f>IFERROR(VLOOKUP(Table1[[#This Row],[Ticker]],[1]!Table2[[Symbol]:[Industry]],2,FALSE),"-")</f>
        <v>-</v>
      </c>
      <c r="D1564" t="s">
        <v>626</v>
      </c>
      <c r="E1564">
        <v>820.52055312499999</v>
      </c>
      <c r="F1564">
        <v>1404.55</v>
      </c>
      <c r="G1564">
        <v>-15.6147802538676</v>
      </c>
      <c r="H1564">
        <v>-7.4883703801556996</v>
      </c>
      <c r="I1564">
        <v>-18.452372232626701</v>
      </c>
      <c r="J1564">
        <v>0.52029552110069099</v>
      </c>
      <c r="K1564">
        <v>1413.34851275509</v>
      </c>
      <c r="L1564">
        <v>1358.8661417140599</v>
      </c>
      <c r="M1564">
        <v>53.0468067136988</v>
      </c>
      <c r="N1564">
        <v>0.465193826537383</v>
      </c>
      <c r="O1564">
        <v>15.816453668434701</v>
      </c>
      <c r="P1564">
        <v>24.296460176991101</v>
      </c>
      <c r="Q1564">
        <v>-5.4160826677020997E-2</v>
      </c>
    </row>
    <row r="1565" spans="1:17" hidden="1" x14ac:dyDescent="0.3">
      <c r="A1565" t="s">
        <v>3302</v>
      </c>
      <c r="B1565" t="s">
        <v>3303</v>
      </c>
      <c r="C1565" t="str">
        <f>IFERROR(VLOOKUP(Table1[[#This Row],[Ticker]],[1]!Table2[[Symbol]:[Industry]],2,FALSE),"-")</f>
        <v>-</v>
      </c>
      <c r="D1565" t="s">
        <v>231</v>
      </c>
      <c r="E1565">
        <v>819.375</v>
      </c>
      <c r="F1565">
        <v>690</v>
      </c>
      <c r="G1565">
        <v>130.04892722370801</v>
      </c>
      <c r="H1565">
        <v>11.591275492980699</v>
      </c>
      <c r="I1565">
        <v>34.631088296387901</v>
      </c>
      <c r="J1565">
        <v>-5.9991957679017203</v>
      </c>
      <c r="K1565">
        <v>628.521118301878</v>
      </c>
      <c r="L1565">
        <v>462.988774314762</v>
      </c>
      <c r="M1565">
        <v>44.325761844370398</v>
      </c>
      <c r="N1565">
        <v>0.23654559451326099</v>
      </c>
      <c r="O1565">
        <v>26.5217391304347</v>
      </c>
      <c r="P1565">
        <v>170.058708414872</v>
      </c>
    </row>
    <row r="1566" spans="1:17" hidden="1" x14ac:dyDescent="0.3">
      <c r="A1566" t="s">
        <v>3304</v>
      </c>
      <c r="B1566" t="s">
        <v>3305</v>
      </c>
      <c r="C1566" t="str">
        <f>IFERROR(VLOOKUP(Table1[[#This Row],[Ticker]],[1]!Table2[[Symbol]:[Industry]],2,FALSE),"-")</f>
        <v>-</v>
      </c>
      <c r="D1566" t="s">
        <v>424</v>
      </c>
      <c r="E1566">
        <v>813.48903089999999</v>
      </c>
      <c r="F1566">
        <v>104.65</v>
      </c>
      <c r="G1566">
        <v>-40.823493841531302</v>
      </c>
      <c r="H1566">
        <v>-0.96689665417890502</v>
      </c>
      <c r="I1566">
        <v>-38.828490499604797</v>
      </c>
      <c r="J1566">
        <v>-5.36400579158021</v>
      </c>
      <c r="K1566">
        <v>109.985813034269</v>
      </c>
      <c r="L1566">
        <v>118.592613496757</v>
      </c>
      <c r="M1566">
        <v>43.920594102892998</v>
      </c>
      <c r="N1566">
        <v>1.18525765143386</v>
      </c>
      <c r="O1566">
        <v>57.381748686096401</v>
      </c>
      <c r="P1566">
        <v>7.27831881086622</v>
      </c>
      <c r="Q1566">
        <v>-5.5360230998976002E-2</v>
      </c>
    </row>
    <row r="1567" spans="1:17" hidden="1" x14ac:dyDescent="0.3">
      <c r="A1567" t="s">
        <v>3306</v>
      </c>
      <c r="B1567" t="s">
        <v>3307</v>
      </c>
      <c r="C1567" t="str">
        <f>IFERROR(VLOOKUP(Table1[[#This Row],[Ticker]],[1]!Table2[[Symbol]:[Industry]],2,FALSE),"-")</f>
        <v>-</v>
      </c>
      <c r="E1567">
        <v>812.5</v>
      </c>
      <c r="F1567">
        <v>325</v>
      </c>
      <c r="G1567">
        <v>87.072755402267703</v>
      </c>
      <c r="H1567">
        <v>-24.364037212903401</v>
      </c>
      <c r="I1567">
        <v>-64.422365834056194</v>
      </c>
      <c r="J1567">
        <v>-6.6661031953725196</v>
      </c>
      <c r="K1567">
        <v>402.66041688441499</v>
      </c>
      <c r="L1567">
        <v>370.34744263431998</v>
      </c>
      <c r="M1567">
        <v>20.705895271846501</v>
      </c>
      <c r="N1567">
        <v>0.77927983794286604</v>
      </c>
      <c r="O1567">
        <v>190.49230769230701</v>
      </c>
      <c r="P1567">
        <v>149.328730341388</v>
      </c>
    </row>
    <row r="1568" spans="1:17" hidden="1" x14ac:dyDescent="0.3">
      <c r="A1568" t="s">
        <v>3308</v>
      </c>
      <c r="B1568" t="s">
        <v>3309</v>
      </c>
      <c r="C1568" t="str">
        <f>IFERROR(VLOOKUP(Table1[[#This Row],[Ticker]],[1]!Table2[[Symbol]:[Industry]],2,FALSE),"-")</f>
        <v>-</v>
      </c>
      <c r="D1568" t="s">
        <v>118</v>
      </c>
      <c r="E1568">
        <v>810.09757788000002</v>
      </c>
      <c r="F1568">
        <v>628.04999999999995</v>
      </c>
      <c r="G1568">
        <v>98.590635396370601</v>
      </c>
      <c r="H1568">
        <v>-6.8273617704579603</v>
      </c>
      <c r="I1568">
        <v>69.286425490896406</v>
      </c>
      <c r="J1568">
        <v>-0.80163671567166295</v>
      </c>
      <c r="K1568">
        <v>618.27273177036898</v>
      </c>
      <c r="L1568">
        <v>501.217988482056</v>
      </c>
      <c r="M1568">
        <v>62.781475314380501</v>
      </c>
      <c r="N1568">
        <v>0.51069738869630898</v>
      </c>
      <c r="O1568">
        <v>26.781307220762599</v>
      </c>
      <c r="P1568">
        <v>157.51602763885799</v>
      </c>
      <c r="Q1568">
        <v>0.13665389485551499</v>
      </c>
    </row>
    <row r="1569" spans="1:17" hidden="1" x14ac:dyDescent="0.3">
      <c r="A1569" t="s">
        <v>3310</v>
      </c>
      <c r="B1569" t="s">
        <v>3311</v>
      </c>
      <c r="C1569" t="str">
        <f>IFERROR(VLOOKUP(Table1[[#This Row],[Ticker]],[1]!Table2[[Symbol]:[Industry]],2,FALSE),"-")</f>
        <v>-</v>
      </c>
      <c r="D1569" t="s">
        <v>3312</v>
      </c>
      <c r="E1569">
        <v>809.95575237499997</v>
      </c>
      <c r="F1569">
        <v>841.25</v>
      </c>
      <c r="G1569">
        <v>244.178482683433</v>
      </c>
      <c r="H1569">
        <v>29.853258384580698</v>
      </c>
      <c r="I1569">
        <v>11.232610023800101</v>
      </c>
      <c r="J1569">
        <v>10.526162304368199</v>
      </c>
      <c r="K1569">
        <v>643.58138632973703</v>
      </c>
      <c r="L1569">
        <v>510.72679391045398</v>
      </c>
      <c r="M1569">
        <v>85.5156776209067</v>
      </c>
      <c r="N1569">
        <v>1.37976297629762</v>
      </c>
      <c r="O1569">
        <v>0</v>
      </c>
      <c r="P1569">
        <v>391.95906432748501</v>
      </c>
    </row>
    <row r="1570" spans="1:17" hidden="1" x14ac:dyDescent="0.3">
      <c r="A1570" t="s">
        <v>3313</v>
      </c>
      <c r="B1570" t="s">
        <v>3314</v>
      </c>
      <c r="C1570" t="str">
        <f>IFERROR(VLOOKUP(Table1[[#This Row],[Ticker]],[1]!Table2[[Symbol]:[Industry]],2,FALSE),"-")</f>
        <v>-</v>
      </c>
      <c r="D1570" t="s">
        <v>46</v>
      </c>
      <c r="E1570">
        <v>807.45629713799997</v>
      </c>
      <c r="F1570">
        <v>212.82</v>
      </c>
      <c r="G1570">
        <v>225.025560969905</v>
      </c>
      <c r="H1570">
        <v>52.386748028973102</v>
      </c>
      <c r="I1570">
        <v>27.369601295545099</v>
      </c>
      <c r="J1570">
        <v>29.4104758843025</v>
      </c>
      <c r="K1570">
        <v>154.45520325388699</v>
      </c>
      <c r="L1570">
        <v>120.81824316888699</v>
      </c>
      <c r="M1570">
        <v>80.1300317760805</v>
      </c>
      <c r="N1570">
        <v>1.78669733269047</v>
      </c>
      <c r="O1570">
        <v>6.1930269711493402</v>
      </c>
      <c r="P1570">
        <v>276.00706713780897</v>
      </c>
      <c r="Q1570">
        <v>0.107751087137229</v>
      </c>
    </row>
    <row r="1571" spans="1:17" hidden="1" x14ac:dyDescent="0.3">
      <c r="A1571" t="s">
        <v>3315</v>
      </c>
      <c r="B1571" t="s">
        <v>3316</v>
      </c>
      <c r="C1571" t="str">
        <f>IFERROR(VLOOKUP(Table1[[#This Row],[Ticker]],[1]!Table2[[Symbol]:[Industry]],2,FALSE),"-")</f>
        <v>-</v>
      </c>
      <c r="D1571" t="s">
        <v>127</v>
      </c>
      <c r="E1571">
        <v>806.53895444</v>
      </c>
      <c r="F1571">
        <v>699.8</v>
      </c>
      <c r="G1571">
        <v>6.5522040238216297</v>
      </c>
      <c r="H1571">
        <v>35.919925051247397</v>
      </c>
      <c r="I1571">
        <v>24.6888506253038</v>
      </c>
      <c r="J1571">
        <v>37.121930992661603</v>
      </c>
      <c r="K1571">
        <v>566.11237145693701</v>
      </c>
      <c r="L1571">
        <v>530.12443204195301</v>
      </c>
      <c r="M1571">
        <v>85.146638267750006</v>
      </c>
      <c r="N1571">
        <v>1.5401069518716499</v>
      </c>
      <c r="O1571">
        <v>0.60017147756501399</v>
      </c>
      <c r="P1571">
        <v>57.258426966292099</v>
      </c>
    </row>
    <row r="1572" spans="1:17" hidden="1" x14ac:dyDescent="0.3">
      <c r="A1572" t="s">
        <v>3317</v>
      </c>
      <c r="B1572" t="s">
        <v>3318</v>
      </c>
      <c r="C1572" t="str">
        <f>IFERROR(VLOOKUP(Table1[[#This Row],[Ticker]],[1]!Table2[[Symbol]:[Industry]],2,FALSE),"-")</f>
        <v>-</v>
      </c>
      <c r="D1572" t="s">
        <v>1525</v>
      </c>
      <c r="E1572">
        <v>806.51319647900004</v>
      </c>
      <c r="F1572">
        <v>229.01</v>
      </c>
      <c r="G1572">
        <v>-19.327461838771001</v>
      </c>
      <c r="H1572">
        <v>-3.1970252076846002</v>
      </c>
      <c r="I1572">
        <v>-27.274991833869901</v>
      </c>
      <c r="J1572">
        <v>-2.5862238851233199</v>
      </c>
      <c r="K1572">
        <v>234.84580836615501</v>
      </c>
      <c r="L1572">
        <v>240.22455946497001</v>
      </c>
      <c r="M1572">
        <v>34.250707601644201</v>
      </c>
      <c r="N1572">
        <v>0.74527059467415102</v>
      </c>
      <c r="O1572">
        <v>46.281821754508499</v>
      </c>
      <c r="P1572">
        <v>22.432504677893501</v>
      </c>
      <c r="Q1572">
        <v>4.1902398992127998E-2</v>
      </c>
    </row>
    <row r="1573" spans="1:17" hidden="1" x14ac:dyDescent="0.3">
      <c r="A1573" t="s">
        <v>3319</v>
      </c>
      <c r="B1573" t="s">
        <v>3320</v>
      </c>
      <c r="C1573" t="str">
        <f>IFERROR(VLOOKUP(Table1[[#This Row],[Ticker]],[1]!Table2[[Symbol]:[Industry]],2,FALSE),"-")</f>
        <v>-</v>
      </c>
      <c r="D1573" t="s">
        <v>626</v>
      </c>
      <c r="E1573">
        <v>806.50560822399996</v>
      </c>
      <c r="F1573">
        <v>42.08</v>
      </c>
      <c r="G1573">
        <v>195.709073208277</v>
      </c>
      <c r="H1573">
        <v>-9.5346749916433904</v>
      </c>
      <c r="I1573">
        <v>96.186137057464705</v>
      </c>
      <c r="J1573">
        <v>-3.8042097131149202</v>
      </c>
      <c r="K1573">
        <v>38.953181356441803</v>
      </c>
      <c r="L1573">
        <v>26.963353481098402</v>
      </c>
      <c r="M1573">
        <v>39.509642394728402</v>
      </c>
      <c r="N1573">
        <v>0.42795510154804201</v>
      </c>
      <c r="O1573">
        <v>22.6235741444867</v>
      </c>
      <c r="P1573">
        <v>236.64</v>
      </c>
      <c r="Q1573">
        <v>6.4988590144836003E-2</v>
      </c>
    </row>
    <row r="1574" spans="1:17" hidden="1" x14ac:dyDescent="0.3">
      <c r="A1574" t="s">
        <v>3321</v>
      </c>
      <c r="B1574" t="s">
        <v>3322</v>
      </c>
      <c r="C1574" t="str">
        <f>IFERROR(VLOOKUP(Table1[[#This Row],[Ticker]],[1]!Table2[[Symbol]:[Industry]],2,FALSE),"-")</f>
        <v>-</v>
      </c>
      <c r="D1574" t="s">
        <v>548</v>
      </c>
      <c r="E1574">
        <v>806.31493</v>
      </c>
      <c r="F1574">
        <v>310.25</v>
      </c>
      <c r="G1574">
        <v>12.914854742448</v>
      </c>
      <c r="H1574">
        <v>16.431865349754901</v>
      </c>
      <c r="I1574">
        <v>-12.9796887746301</v>
      </c>
      <c r="J1574">
        <v>3.4100888873984898</v>
      </c>
      <c r="K1574">
        <v>288.29125483892699</v>
      </c>
      <c r="L1574">
        <v>269.10963176779001</v>
      </c>
      <c r="M1574">
        <v>54.991271544526903</v>
      </c>
      <c r="N1574">
        <v>1.09551387899229</v>
      </c>
      <c r="O1574">
        <v>15.3908138597904</v>
      </c>
      <c r="P1574">
        <v>47.003079838900703</v>
      </c>
      <c r="Q1574">
        <v>-1.1897556501768001E-2</v>
      </c>
    </row>
    <row r="1575" spans="1:17" hidden="1" x14ac:dyDescent="0.3">
      <c r="A1575" t="s">
        <v>3323</v>
      </c>
      <c r="B1575" t="s">
        <v>3324</v>
      </c>
      <c r="C1575" t="str">
        <f>IFERROR(VLOOKUP(Table1[[#This Row],[Ticker]],[1]!Table2[[Symbol]:[Industry]],2,FALSE),"-")</f>
        <v>-</v>
      </c>
      <c r="D1575" t="s">
        <v>46</v>
      </c>
      <c r="E1575">
        <v>805.71376199999997</v>
      </c>
      <c r="F1575">
        <v>141</v>
      </c>
      <c r="G1575">
        <v>317.351454117559</v>
      </c>
      <c r="H1575">
        <v>10.082411177773499</v>
      </c>
      <c r="I1575">
        <v>48.017790984307901</v>
      </c>
      <c r="J1575">
        <v>-2.4362396710304699</v>
      </c>
      <c r="K1575">
        <v>137.47074571127899</v>
      </c>
      <c r="L1575">
        <v>109.339172809411</v>
      </c>
      <c r="M1575">
        <v>45.785973411527998</v>
      </c>
      <c r="N1575">
        <v>0.93782487124219505</v>
      </c>
      <c r="O1575">
        <v>14.1702127659574</v>
      </c>
      <c r="P1575">
        <v>362.29508196721298</v>
      </c>
      <c r="Q1575">
        <v>9.6754358231684004E-2</v>
      </c>
    </row>
    <row r="1576" spans="1:17" hidden="1" x14ac:dyDescent="0.3">
      <c r="A1576" t="s">
        <v>3325</v>
      </c>
      <c r="B1576" t="s">
        <v>3326</v>
      </c>
      <c r="C1576" t="str">
        <f>IFERROR(VLOOKUP(Table1[[#This Row],[Ticker]],[1]!Table2[[Symbol]:[Industry]],2,FALSE),"-")</f>
        <v>-</v>
      </c>
      <c r="D1576" t="s">
        <v>133</v>
      </c>
      <c r="E1576">
        <v>804.68333192</v>
      </c>
      <c r="F1576">
        <v>384.8</v>
      </c>
      <c r="G1576">
        <v>86.265546055901495</v>
      </c>
      <c r="H1576">
        <v>-3.6146727250769399</v>
      </c>
      <c r="I1576">
        <v>23.897024223857201</v>
      </c>
      <c r="J1576">
        <v>-0.749345603083022</v>
      </c>
      <c r="K1576">
        <v>362.72900481278799</v>
      </c>
      <c r="L1576">
        <v>293.151898894721</v>
      </c>
      <c r="M1576">
        <v>60.177512123396902</v>
      </c>
      <c r="N1576">
        <v>0.38292890041718403</v>
      </c>
      <c r="O1576">
        <v>8.7448024948024905</v>
      </c>
      <c r="P1576">
        <v>137.091805298829</v>
      </c>
      <c r="Q1576">
        <v>8.5714788652226995E-2</v>
      </c>
    </row>
    <row r="1577" spans="1:17" hidden="1" x14ac:dyDescent="0.3">
      <c r="A1577" t="s">
        <v>3327</v>
      </c>
      <c r="B1577" t="s">
        <v>3328</v>
      </c>
      <c r="C1577" t="str">
        <f>IFERROR(VLOOKUP(Table1[[#This Row],[Ticker]],[1]!Table2[[Symbol]:[Industry]],2,FALSE),"-")</f>
        <v>-</v>
      </c>
      <c r="D1577" t="s">
        <v>262</v>
      </c>
      <c r="E1577">
        <v>803.45605667500001</v>
      </c>
      <c r="F1577">
        <v>435.35</v>
      </c>
      <c r="G1577">
        <v>59.942214642134097</v>
      </c>
      <c r="H1577">
        <v>-9.0462433539574008</v>
      </c>
      <c r="I1577">
        <v>31.3360235500387</v>
      </c>
      <c r="J1577">
        <v>1.88625736837322</v>
      </c>
      <c r="K1577">
        <v>415.66711944471399</v>
      </c>
      <c r="L1577">
        <v>335.57841266186102</v>
      </c>
      <c r="M1577">
        <v>51.192625749383801</v>
      </c>
      <c r="N1577">
        <v>0.37061130680856502</v>
      </c>
      <c r="O1577">
        <v>9.5555300333065301</v>
      </c>
      <c r="P1577">
        <v>126.744791666666</v>
      </c>
      <c r="Q1577">
        <v>0.125779579416087</v>
      </c>
    </row>
    <row r="1578" spans="1:17" hidden="1" x14ac:dyDescent="0.3">
      <c r="A1578" t="s">
        <v>3329</v>
      </c>
      <c r="B1578" t="s">
        <v>3330</v>
      </c>
      <c r="C1578" t="str">
        <f>IFERROR(VLOOKUP(Table1[[#This Row],[Ticker]],[1]!Table2[[Symbol]:[Industry]],2,FALSE),"-")</f>
        <v>-</v>
      </c>
      <c r="D1578" t="s">
        <v>377</v>
      </c>
      <c r="E1578">
        <v>799.77294319999999</v>
      </c>
      <c r="F1578">
        <v>82.46</v>
      </c>
      <c r="G1578">
        <v>2.09935996058234E-2</v>
      </c>
      <c r="H1578">
        <v>16.5722025565032</v>
      </c>
      <c r="I1578">
        <v>-18.713772325515698</v>
      </c>
      <c r="J1578">
        <v>11.921930992661601</v>
      </c>
      <c r="K1578">
        <v>76.122437861286997</v>
      </c>
      <c r="L1578">
        <v>72.983212827022797</v>
      </c>
      <c r="M1578">
        <v>54.893892803228603</v>
      </c>
      <c r="N1578">
        <v>1.81368608589434</v>
      </c>
      <c r="O1578">
        <v>16.723259762308999</v>
      </c>
      <c r="P1578">
        <v>39.055649241146703</v>
      </c>
      <c r="Q1578">
        <v>7.8170659429240008E-3</v>
      </c>
    </row>
    <row r="1579" spans="1:17" hidden="1" x14ac:dyDescent="0.3">
      <c r="A1579" t="s">
        <v>3331</v>
      </c>
      <c r="B1579" t="s">
        <v>3332</v>
      </c>
      <c r="C1579" t="str">
        <f>IFERROR(VLOOKUP(Table1[[#This Row],[Ticker]],[1]!Table2[[Symbol]:[Industry]],2,FALSE),"-")</f>
        <v>-</v>
      </c>
      <c r="D1579" t="s">
        <v>626</v>
      </c>
      <c r="E1579">
        <v>798.14592000000005</v>
      </c>
      <c r="F1579">
        <v>238.68</v>
      </c>
      <c r="G1579">
        <v>-16.345254237928899</v>
      </c>
      <c r="H1579">
        <v>8.7098333081281805</v>
      </c>
      <c r="I1579">
        <v>-17.230483940315299</v>
      </c>
      <c r="J1579">
        <v>4.8412476812293201</v>
      </c>
      <c r="K1579">
        <v>226.51212515319401</v>
      </c>
      <c r="L1579">
        <v>218.60590705628499</v>
      </c>
      <c r="M1579">
        <v>53.568752728415497</v>
      </c>
      <c r="N1579">
        <v>1.12520590512317</v>
      </c>
      <c r="O1579">
        <v>13.7925255572314</v>
      </c>
      <c r="P1579">
        <v>34.847457627118601</v>
      </c>
      <c r="Q1579">
        <v>3.4314037497242003E-2</v>
      </c>
    </row>
    <row r="1580" spans="1:17" hidden="1" x14ac:dyDescent="0.3">
      <c r="A1580" t="s">
        <v>3333</v>
      </c>
      <c r="B1580" t="s">
        <v>3334</v>
      </c>
      <c r="C1580" t="str">
        <f>IFERROR(VLOOKUP(Table1[[#This Row],[Ticker]],[1]!Table2[[Symbol]:[Industry]],2,FALSE),"-")</f>
        <v>-</v>
      </c>
      <c r="D1580" t="s">
        <v>1444</v>
      </c>
      <c r="E1580">
        <v>796.48295280000002</v>
      </c>
      <c r="F1580">
        <v>663.55</v>
      </c>
      <c r="G1580">
        <v>-1.0111534461203899</v>
      </c>
      <c r="H1580">
        <v>3.3676224196684998</v>
      </c>
      <c r="I1580">
        <v>-4.2632029087822696</v>
      </c>
      <c r="J1580">
        <v>1.9922359685846101</v>
      </c>
      <c r="K1580">
        <v>617.39851878347895</v>
      </c>
      <c r="L1580">
        <v>583.34377821131602</v>
      </c>
      <c r="M1580">
        <v>61.054652477320602</v>
      </c>
      <c r="N1580">
        <v>0.83016647610281602</v>
      </c>
      <c r="O1580">
        <v>17.2481350312712</v>
      </c>
      <c r="P1580">
        <v>42.545649838882902</v>
      </c>
      <c r="Q1580">
        <v>-6.8078244685690001E-3</v>
      </c>
    </row>
    <row r="1581" spans="1:17" hidden="1" x14ac:dyDescent="0.3">
      <c r="A1581" t="s">
        <v>3335</v>
      </c>
      <c r="B1581" t="s">
        <v>3336</v>
      </c>
      <c r="C1581" t="str">
        <f>IFERROR(VLOOKUP(Table1[[#This Row],[Ticker]],[1]!Table2[[Symbol]:[Industry]],2,FALSE),"-")</f>
        <v>-</v>
      </c>
      <c r="D1581" t="s">
        <v>1204</v>
      </c>
      <c r="E1581">
        <v>794.64026851999995</v>
      </c>
      <c r="F1581">
        <v>301.7</v>
      </c>
      <c r="G1581">
        <v>6.2816572866082199</v>
      </c>
      <c r="H1581">
        <v>-2.0899110143263</v>
      </c>
      <c r="I1581">
        <v>-3.2191530887165301</v>
      </c>
      <c r="J1581">
        <v>-0.921202406223953</v>
      </c>
      <c r="K1581">
        <v>293.04241032729198</v>
      </c>
      <c r="L1581">
        <v>260.15092122435999</v>
      </c>
      <c r="M1581">
        <v>42.530353475225297</v>
      </c>
      <c r="N1581">
        <v>0.56468606791743303</v>
      </c>
      <c r="O1581">
        <v>18.080875041431899</v>
      </c>
      <c r="P1581">
        <v>65.769230769230703</v>
      </c>
    </row>
    <row r="1582" spans="1:17" hidden="1" x14ac:dyDescent="0.3">
      <c r="A1582" t="s">
        <v>3337</v>
      </c>
      <c r="B1582" t="s">
        <v>3338</v>
      </c>
      <c r="C1582" t="str">
        <f>IFERROR(VLOOKUP(Table1[[#This Row],[Ticker]],[1]!Table2[[Symbol]:[Industry]],2,FALSE),"-")</f>
        <v>-</v>
      </c>
      <c r="D1582" t="s">
        <v>133</v>
      </c>
      <c r="E1582">
        <v>794.07989399999997</v>
      </c>
      <c r="F1582">
        <v>15.13</v>
      </c>
      <c r="G1582">
        <v>300.65809587208599</v>
      </c>
      <c r="H1582">
        <v>-11.0294725391139</v>
      </c>
      <c r="I1582">
        <v>7.4045263009795796</v>
      </c>
      <c r="J1582">
        <v>-9.7716193388633492</v>
      </c>
      <c r="K1582">
        <v>16.625401825133501</v>
      </c>
      <c r="L1582">
        <v>13.7936655101661</v>
      </c>
      <c r="M1582">
        <v>30.497786326612101</v>
      </c>
      <c r="N1582">
        <v>0.36647919886126401</v>
      </c>
      <c r="O1582">
        <v>44.6794448116325</v>
      </c>
      <c r="P1582">
        <v>390.70270270270203</v>
      </c>
    </row>
    <row r="1583" spans="1:17" hidden="1" x14ac:dyDescent="0.3">
      <c r="A1583" t="s">
        <v>3339</v>
      </c>
      <c r="B1583" t="s">
        <v>3340</v>
      </c>
      <c r="C1583" t="str">
        <f>IFERROR(VLOOKUP(Table1[[#This Row],[Ticker]],[1]!Table2[[Symbol]:[Industry]],2,FALSE),"-")</f>
        <v>-</v>
      </c>
      <c r="D1583" t="s">
        <v>548</v>
      </c>
      <c r="E1583">
        <v>789.02439979999997</v>
      </c>
      <c r="F1583">
        <v>869.05</v>
      </c>
      <c r="G1583">
        <v>-14.4771769470139</v>
      </c>
      <c r="H1583">
        <v>-3.6322280588003899</v>
      </c>
      <c r="I1583">
        <v>-28.626084569112798</v>
      </c>
      <c r="J1583">
        <v>2.72947816247297</v>
      </c>
      <c r="K1583">
        <v>830.55161418904095</v>
      </c>
      <c r="L1583">
        <v>855.74173647721705</v>
      </c>
      <c r="M1583">
        <v>85.3436631704935</v>
      </c>
      <c r="N1583">
        <v>1.07647098113832</v>
      </c>
      <c r="O1583">
        <v>36.240722628157101</v>
      </c>
      <c r="P1583">
        <v>18.625443625443602</v>
      </c>
      <c r="Q1583">
        <v>9.0570271387337004E-2</v>
      </c>
    </row>
    <row r="1584" spans="1:17" hidden="1" x14ac:dyDescent="0.3">
      <c r="A1584" t="s">
        <v>3341</v>
      </c>
      <c r="B1584" t="s">
        <v>3342</v>
      </c>
      <c r="C1584" t="str">
        <f>IFERROR(VLOOKUP(Table1[[#This Row],[Ticker]],[1]!Table2[[Symbol]:[Industry]],2,FALSE),"-")</f>
        <v>-</v>
      </c>
      <c r="D1584" t="s">
        <v>692</v>
      </c>
      <c r="E1584">
        <v>788.49490300000002</v>
      </c>
      <c r="F1584">
        <v>463.3</v>
      </c>
      <c r="G1584">
        <v>33.263873198485101</v>
      </c>
      <c r="H1584">
        <v>-11.1442370841949</v>
      </c>
      <c r="I1584">
        <v>-25.4843276692697</v>
      </c>
      <c r="J1584">
        <v>0.39037807475859398</v>
      </c>
      <c r="K1584">
        <v>471.18937367328698</v>
      </c>
      <c r="L1584">
        <v>434.95451495163798</v>
      </c>
      <c r="M1584">
        <v>41.340352382410202</v>
      </c>
      <c r="N1584">
        <v>0.51992276377667801</v>
      </c>
      <c r="O1584">
        <v>18.2818907835095</v>
      </c>
      <c r="P1584">
        <v>62.561403508771903</v>
      </c>
      <c r="Q1584">
        <v>2.7205820392331999E-2</v>
      </c>
    </row>
    <row r="1585" spans="1:17" hidden="1" x14ac:dyDescent="0.3">
      <c r="A1585" t="s">
        <v>3343</v>
      </c>
      <c r="B1585" t="s">
        <v>3344</v>
      </c>
      <c r="C1585" t="str">
        <f>IFERROR(VLOOKUP(Table1[[#This Row],[Ticker]],[1]!Table2[[Symbol]:[Industry]],2,FALSE),"-")</f>
        <v>-</v>
      </c>
      <c r="D1585" t="s">
        <v>551</v>
      </c>
      <c r="E1585">
        <v>785.76772241000003</v>
      </c>
      <c r="F1585">
        <v>427.55</v>
      </c>
      <c r="G1585">
        <v>62.271112701351001</v>
      </c>
      <c r="H1585">
        <v>21.5899034529753</v>
      </c>
      <c r="I1585">
        <v>-4.3488507626841599</v>
      </c>
      <c r="J1585">
        <v>8.3499564703686602</v>
      </c>
      <c r="K1585">
        <v>365.67325167049398</v>
      </c>
      <c r="L1585">
        <v>341.43068631820103</v>
      </c>
      <c r="M1585">
        <v>73.132544810813599</v>
      </c>
      <c r="N1585">
        <v>3.0316201838833798</v>
      </c>
      <c r="O1585">
        <v>2.9119401239620899</v>
      </c>
      <c r="P1585">
        <v>92.157303370786494</v>
      </c>
      <c r="Q1585">
        <v>2.9579240750681E-2</v>
      </c>
    </row>
    <row r="1586" spans="1:17" hidden="1" x14ac:dyDescent="0.3">
      <c r="A1586" t="s">
        <v>3345</v>
      </c>
      <c r="B1586" t="s">
        <v>3346</v>
      </c>
      <c r="C1586" t="str">
        <f>IFERROR(VLOOKUP(Table1[[#This Row],[Ticker]],[1]!Table2[[Symbol]:[Industry]],2,FALSE),"-")</f>
        <v>-</v>
      </c>
      <c r="D1586" t="s">
        <v>257</v>
      </c>
      <c r="E1586">
        <v>783</v>
      </c>
      <c r="F1586">
        <v>1740</v>
      </c>
      <c r="G1586">
        <v>125.430878972061</v>
      </c>
      <c r="H1586">
        <v>-7.2781300541010001</v>
      </c>
      <c r="I1586">
        <v>27.305055148411</v>
      </c>
      <c r="J1586">
        <v>0.66643966318189396</v>
      </c>
      <c r="K1586">
        <v>1821.01645723303</v>
      </c>
      <c r="L1586">
        <v>1505.08394962805</v>
      </c>
      <c r="M1586">
        <v>34.290235704044903</v>
      </c>
      <c r="N1586">
        <v>0.29441400796675399</v>
      </c>
      <c r="O1586">
        <v>20.689655172413701</v>
      </c>
      <c r="P1586">
        <v>159.47880550273999</v>
      </c>
      <c r="Q1586">
        <v>8.3862484549969002E-2</v>
      </c>
    </row>
    <row r="1587" spans="1:17" hidden="1" x14ac:dyDescent="0.3">
      <c r="A1587" t="s">
        <v>3347</v>
      </c>
      <c r="B1587" t="s">
        <v>3348</v>
      </c>
      <c r="C1587" t="str">
        <f>IFERROR(VLOOKUP(Table1[[#This Row],[Ticker]],[1]!Table2[[Symbol]:[Industry]],2,FALSE),"-")</f>
        <v>-</v>
      </c>
      <c r="D1587" t="s">
        <v>303</v>
      </c>
      <c r="E1587">
        <v>782.98437277999994</v>
      </c>
      <c r="F1587">
        <v>597.65</v>
      </c>
      <c r="G1587">
        <v>9.0865113831289896</v>
      </c>
      <c r="H1587">
        <v>12.649497118524399</v>
      </c>
      <c r="I1587">
        <v>8.5684693571729191</v>
      </c>
      <c r="J1587">
        <v>11.0477984350053</v>
      </c>
      <c r="K1587">
        <v>465.04305451501301</v>
      </c>
      <c r="L1587">
        <v>452.16604750262201</v>
      </c>
      <c r="M1587">
        <v>90.219269965033703</v>
      </c>
      <c r="N1587">
        <v>2.1656395955353398</v>
      </c>
      <c r="O1587">
        <v>0.39320672634486298</v>
      </c>
      <c r="P1587">
        <v>52.422851313440397</v>
      </c>
      <c r="Q1587">
        <v>-1.6620215088619002E-2</v>
      </c>
    </row>
    <row r="1588" spans="1:17" hidden="1" x14ac:dyDescent="0.3">
      <c r="A1588" t="s">
        <v>3349</v>
      </c>
      <c r="B1588" t="s">
        <v>3350</v>
      </c>
      <c r="C1588" t="str">
        <f>IFERROR(VLOOKUP(Table1[[#This Row],[Ticker]],[1]!Table2[[Symbol]:[Industry]],2,FALSE),"-")</f>
        <v>-</v>
      </c>
      <c r="D1588" t="s">
        <v>267</v>
      </c>
      <c r="E1588">
        <v>779.46249999999998</v>
      </c>
      <c r="F1588">
        <v>317.5</v>
      </c>
      <c r="G1588">
        <v>-13.0659843041411</v>
      </c>
      <c r="H1588">
        <v>-11.266281845304199</v>
      </c>
      <c r="I1588">
        <v>-1.5940996074207701</v>
      </c>
      <c r="J1588">
        <v>0.75767829620557203</v>
      </c>
      <c r="K1588">
        <v>304.189294117646</v>
      </c>
      <c r="M1588">
        <v>36.876665247138497</v>
      </c>
      <c r="O1588">
        <v>33.858267716535401</v>
      </c>
      <c r="P1588">
        <v>67.105263157894697</v>
      </c>
    </row>
    <row r="1589" spans="1:17" hidden="1" x14ac:dyDescent="0.3">
      <c r="A1589" t="s">
        <v>3351</v>
      </c>
      <c r="B1589" t="s">
        <v>3352</v>
      </c>
      <c r="C1589" t="str">
        <f>IFERROR(VLOOKUP(Table1[[#This Row],[Ticker]],[1]!Table2[[Symbol]:[Industry]],2,FALSE),"-")</f>
        <v>-</v>
      </c>
      <c r="D1589" t="s">
        <v>257</v>
      </c>
      <c r="E1589">
        <v>777.69669465000004</v>
      </c>
      <c r="F1589">
        <v>420.45</v>
      </c>
      <c r="G1589">
        <v>83.797777145408702</v>
      </c>
      <c r="H1589">
        <v>-3.0555168530655301</v>
      </c>
      <c r="I1589">
        <v>3.7859085327086799</v>
      </c>
      <c r="J1589">
        <v>1.9106840488963699</v>
      </c>
      <c r="K1589">
        <v>422.21303420635701</v>
      </c>
      <c r="L1589">
        <v>361.51817349773899</v>
      </c>
      <c r="M1589">
        <v>44.764058381164801</v>
      </c>
      <c r="N1589">
        <v>0.90203332153459304</v>
      </c>
      <c r="O1589">
        <v>13.1525746224283</v>
      </c>
      <c r="P1589">
        <v>140.11993146773199</v>
      </c>
      <c r="Q1589">
        <v>0.176737320333823</v>
      </c>
    </row>
    <row r="1590" spans="1:17" hidden="1" x14ac:dyDescent="0.3">
      <c r="A1590" t="s">
        <v>3353</v>
      </c>
      <c r="B1590" t="s">
        <v>3354</v>
      </c>
      <c r="C1590" t="str">
        <f>IFERROR(VLOOKUP(Table1[[#This Row],[Ticker]],[1]!Table2[[Symbol]:[Industry]],2,FALSE),"-")</f>
        <v>-</v>
      </c>
      <c r="D1590" t="s">
        <v>626</v>
      </c>
      <c r="E1590">
        <v>774.64465645500002</v>
      </c>
      <c r="F1590">
        <v>315.05</v>
      </c>
      <c r="G1590">
        <v>9.8492052522340892</v>
      </c>
      <c r="H1590">
        <v>27.741887554291001</v>
      </c>
      <c r="I1590">
        <v>17.186281779392601</v>
      </c>
      <c r="J1590">
        <v>9.2367193606633204</v>
      </c>
      <c r="K1590">
        <v>263.79603906290998</v>
      </c>
      <c r="L1590">
        <v>233.729546629136</v>
      </c>
      <c r="M1590">
        <v>63.161287185057503</v>
      </c>
      <c r="N1590">
        <v>0.872697701984948</v>
      </c>
      <c r="O1590">
        <v>6.2974131090303098</v>
      </c>
      <c r="P1590">
        <v>88.314405260011895</v>
      </c>
      <c r="Q1590">
        <v>1.1813781800683E-2</v>
      </c>
    </row>
    <row r="1591" spans="1:17" hidden="1" x14ac:dyDescent="0.3">
      <c r="A1591" t="s">
        <v>3355</v>
      </c>
      <c r="B1591" t="s">
        <v>3356</v>
      </c>
      <c r="C1591" t="str">
        <f>IFERROR(VLOOKUP(Table1[[#This Row],[Ticker]],[1]!Table2[[Symbol]:[Industry]],2,FALSE),"-")</f>
        <v>-</v>
      </c>
      <c r="D1591" t="s">
        <v>354</v>
      </c>
      <c r="E1591">
        <v>767.95077712499995</v>
      </c>
      <c r="F1591">
        <v>116.45</v>
      </c>
      <c r="G1591">
        <v>-51.773614126782398</v>
      </c>
      <c r="H1591">
        <v>-26.568232843489302</v>
      </c>
      <c r="I1591">
        <v>-56.219425236764998</v>
      </c>
      <c r="J1591">
        <v>-15.7586253849648</v>
      </c>
      <c r="K1591">
        <v>144.79589225178</v>
      </c>
      <c r="L1591">
        <v>155.71650104147699</v>
      </c>
      <c r="M1591">
        <v>7.9801232397180497</v>
      </c>
      <c r="N1591">
        <v>1.99237393251401</v>
      </c>
      <c r="O1591">
        <v>87.033061399742294</v>
      </c>
      <c r="P1591">
        <v>0.89239299948016204</v>
      </c>
      <c r="Q1591">
        <v>0.18523933529686701</v>
      </c>
    </row>
    <row r="1592" spans="1:17" hidden="1" x14ac:dyDescent="0.3">
      <c r="A1592" t="s">
        <v>3357</v>
      </c>
      <c r="B1592" t="s">
        <v>3358</v>
      </c>
      <c r="C1592" t="str">
        <f>IFERROR(VLOOKUP(Table1[[#This Row],[Ticker]],[1]!Table2[[Symbol]:[Industry]],2,FALSE),"-")</f>
        <v>-</v>
      </c>
      <c r="D1592" t="s">
        <v>89</v>
      </c>
      <c r="E1592">
        <v>767.53240074300004</v>
      </c>
      <c r="F1592">
        <v>85.27</v>
      </c>
      <c r="G1592">
        <v>10.3469980829243</v>
      </c>
      <c r="H1592">
        <v>-8.0756793443569403</v>
      </c>
      <c r="I1592">
        <v>-52.6186879492736</v>
      </c>
      <c r="J1592">
        <v>7.6485132711426704</v>
      </c>
      <c r="K1592">
        <v>86.695867077411606</v>
      </c>
      <c r="L1592">
        <v>89.624017357062897</v>
      </c>
      <c r="M1592">
        <v>57.861148324816199</v>
      </c>
      <c r="N1592">
        <v>1.1616058800067699</v>
      </c>
      <c r="O1592">
        <v>63.363433798522301</v>
      </c>
      <c r="P1592">
        <v>46.1353898886032</v>
      </c>
      <c r="Q1592">
        <v>-2.3065437029523E-2</v>
      </c>
    </row>
    <row r="1593" spans="1:17" hidden="1" x14ac:dyDescent="0.3">
      <c r="A1593" t="s">
        <v>3359</v>
      </c>
      <c r="B1593" t="s">
        <v>3360</v>
      </c>
      <c r="C1593" t="str">
        <f>IFERROR(VLOOKUP(Table1[[#This Row],[Ticker]],[1]!Table2[[Symbol]:[Industry]],2,FALSE),"-")</f>
        <v>-</v>
      </c>
      <c r="D1593" t="s">
        <v>2391</v>
      </c>
      <c r="E1593">
        <v>765.90536999999995</v>
      </c>
      <c r="F1593">
        <v>1280.3499999999999</v>
      </c>
      <c r="G1593">
        <v>317.71877148413898</v>
      </c>
      <c r="H1593">
        <v>-1.80601502761754</v>
      </c>
      <c r="I1593">
        <v>31.054564911018101</v>
      </c>
      <c r="J1593">
        <v>9.39693099266165</v>
      </c>
      <c r="K1593">
        <v>1053.6343862925301</v>
      </c>
      <c r="L1593">
        <v>793.22806605660696</v>
      </c>
      <c r="M1593">
        <v>64.568861493080504</v>
      </c>
      <c r="N1593">
        <v>0.76197314808630001</v>
      </c>
      <c r="O1593">
        <v>6.0608427383137498</v>
      </c>
      <c r="P1593">
        <v>356.29009265858798</v>
      </c>
    </row>
    <row r="1594" spans="1:17" hidden="1" x14ac:dyDescent="0.3">
      <c r="A1594" t="s">
        <v>3361</v>
      </c>
      <c r="B1594" t="s">
        <v>3362</v>
      </c>
      <c r="C1594" t="str">
        <f>IFERROR(VLOOKUP(Table1[[#This Row],[Ticker]],[1]!Table2[[Symbol]:[Industry]],2,FALSE),"-")</f>
        <v>-</v>
      </c>
      <c r="D1594" t="s">
        <v>133</v>
      </c>
      <c r="E1594">
        <v>764.448125</v>
      </c>
      <c r="F1594">
        <v>408.25</v>
      </c>
      <c r="G1594">
        <v>205.16753503427401</v>
      </c>
      <c r="H1594">
        <v>16.252452461986799</v>
      </c>
      <c r="I1594">
        <v>5.6201742853571997</v>
      </c>
      <c r="J1594">
        <v>17.690945077168699</v>
      </c>
      <c r="K1594">
        <v>362.04455623808599</v>
      </c>
      <c r="L1594">
        <v>313.825839566767</v>
      </c>
      <c r="M1594">
        <v>70.578983555066102</v>
      </c>
      <c r="N1594">
        <v>2.0741703070992998</v>
      </c>
      <c r="O1594">
        <v>11.206368646662501</v>
      </c>
      <c r="P1594">
        <v>254.99999999999901</v>
      </c>
      <c r="Q1594">
        <v>0.22029011493218201</v>
      </c>
    </row>
    <row r="1595" spans="1:17" hidden="1" x14ac:dyDescent="0.3">
      <c r="A1595" t="s">
        <v>3363</v>
      </c>
      <c r="B1595" t="s">
        <v>3364</v>
      </c>
      <c r="C1595" t="str">
        <f>IFERROR(VLOOKUP(Table1[[#This Row],[Ticker]],[1]!Table2[[Symbol]:[Industry]],2,FALSE),"-")</f>
        <v>-</v>
      </c>
      <c r="D1595" t="s">
        <v>626</v>
      </c>
      <c r="E1595">
        <v>762.99695999999994</v>
      </c>
      <c r="F1595">
        <v>871.2</v>
      </c>
      <c r="G1595">
        <v>8.1757504160320398</v>
      </c>
      <c r="H1595">
        <v>20.7809179590488</v>
      </c>
      <c r="I1595">
        <v>18.266557553568699</v>
      </c>
      <c r="J1595">
        <v>-1.6217471682578699</v>
      </c>
      <c r="K1595">
        <v>776.66137248536995</v>
      </c>
      <c r="L1595">
        <v>688.52267975443203</v>
      </c>
      <c r="M1595">
        <v>51.082072013205597</v>
      </c>
      <c r="N1595">
        <v>0.60345219344963297</v>
      </c>
      <c r="O1595">
        <v>11.5702479338842</v>
      </c>
      <c r="P1595">
        <v>77.614678899082506</v>
      </c>
      <c r="Q1595">
        <v>-6.5532053538152002E-2</v>
      </c>
    </row>
    <row r="1596" spans="1:17" hidden="1" x14ac:dyDescent="0.3">
      <c r="A1596" t="s">
        <v>3365</v>
      </c>
      <c r="B1596" t="s">
        <v>3366</v>
      </c>
      <c r="C1596" t="str">
        <f>IFERROR(VLOOKUP(Table1[[#This Row],[Ticker]],[1]!Table2[[Symbol]:[Industry]],2,FALSE),"-")</f>
        <v>-</v>
      </c>
      <c r="D1596" t="s">
        <v>3367</v>
      </c>
      <c r="E1596">
        <v>762.97069499999998</v>
      </c>
      <c r="F1596">
        <v>635.65</v>
      </c>
      <c r="G1596">
        <v>-15.3134609274073</v>
      </c>
      <c r="H1596">
        <v>29.738501155993699</v>
      </c>
      <c r="I1596">
        <v>30.520135028973598</v>
      </c>
      <c r="J1596">
        <v>0.368485163928013</v>
      </c>
      <c r="K1596">
        <v>552.07691442276905</v>
      </c>
      <c r="L1596">
        <v>460.55577065600198</v>
      </c>
      <c r="M1596">
        <v>51.561824671250697</v>
      </c>
      <c r="N1596">
        <v>0.66318244284345895</v>
      </c>
      <c r="O1596">
        <v>5.8758750884920996</v>
      </c>
      <c r="P1596">
        <v>91.460843373493901</v>
      </c>
      <c r="Q1596">
        <v>0.113336139186218</v>
      </c>
    </row>
    <row r="1597" spans="1:17" hidden="1" x14ac:dyDescent="0.3">
      <c r="A1597" t="s">
        <v>3368</v>
      </c>
      <c r="B1597" t="s">
        <v>3369</v>
      </c>
      <c r="C1597" t="str">
        <f>IFERROR(VLOOKUP(Table1[[#This Row],[Ticker]],[1]!Table2[[Symbol]:[Industry]],2,FALSE),"-")</f>
        <v>-</v>
      </c>
      <c r="D1597" t="s">
        <v>434</v>
      </c>
      <c r="E1597">
        <v>760.06881438000005</v>
      </c>
      <c r="F1597">
        <v>581.79999999999995</v>
      </c>
      <c r="G1597">
        <v>37.5376379602085</v>
      </c>
      <c r="H1597">
        <v>24.620772975484801</v>
      </c>
      <c r="I1597">
        <v>43.343899698368197</v>
      </c>
      <c r="J1597">
        <v>-3.5731454080174601</v>
      </c>
      <c r="K1597">
        <v>498.239799145495</v>
      </c>
      <c r="L1597">
        <v>394.519542258699</v>
      </c>
      <c r="M1597">
        <v>49.4183174914372</v>
      </c>
      <c r="N1597">
        <v>0.12812472989179499</v>
      </c>
      <c r="O1597">
        <v>20.221725678927399</v>
      </c>
      <c r="P1597">
        <v>117.780273254725</v>
      </c>
      <c r="Q1597">
        <v>1.0504541382639E-2</v>
      </c>
    </row>
    <row r="1598" spans="1:17" hidden="1" x14ac:dyDescent="0.3">
      <c r="A1598" t="s">
        <v>3370</v>
      </c>
      <c r="B1598" t="s">
        <v>3371</v>
      </c>
      <c r="C1598" t="str">
        <f>IFERROR(VLOOKUP(Table1[[#This Row],[Ticker]],[1]!Table2[[Symbol]:[Industry]],2,FALSE),"-")</f>
        <v>-</v>
      </c>
      <c r="D1598" t="s">
        <v>548</v>
      </c>
      <c r="E1598">
        <v>759.09314910000001</v>
      </c>
      <c r="F1598">
        <v>1032.3499999999999</v>
      </c>
      <c r="G1598">
        <v>-7.3617099893118096</v>
      </c>
      <c r="H1598">
        <v>-3.3606318286991499</v>
      </c>
      <c r="I1598">
        <v>5.8966910008907298</v>
      </c>
      <c r="J1598">
        <v>0.68937399339712802</v>
      </c>
      <c r="K1598">
        <v>973.87687360662903</v>
      </c>
      <c r="L1598">
        <v>875.25286061837198</v>
      </c>
      <c r="M1598">
        <v>52.096443923621301</v>
      </c>
      <c r="N1598">
        <v>0.32572121818961502</v>
      </c>
      <c r="O1598">
        <v>7.8122729694386699</v>
      </c>
      <c r="P1598">
        <v>41.417808219177999</v>
      </c>
      <c r="Q1598">
        <v>8.6528160038028004E-2</v>
      </c>
    </row>
    <row r="1599" spans="1:17" hidden="1" x14ac:dyDescent="0.3">
      <c r="A1599" t="s">
        <v>3372</v>
      </c>
      <c r="B1599" t="s">
        <v>3373</v>
      </c>
      <c r="C1599" t="str">
        <f>IFERROR(VLOOKUP(Table1[[#This Row],[Ticker]],[1]!Table2[[Symbol]:[Industry]],2,FALSE),"-")</f>
        <v>-</v>
      </c>
      <c r="D1599" t="s">
        <v>1465</v>
      </c>
      <c r="E1599">
        <v>757.63021149999997</v>
      </c>
      <c r="F1599">
        <v>140.94999999999999</v>
      </c>
      <c r="G1599">
        <v>44.728985393303702</v>
      </c>
      <c r="H1599">
        <v>-2.9136515910882999</v>
      </c>
      <c r="I1599">
        <v>-13.758725896122099</v>
      </c>
      <c r="J1599">
        <v>3.6326150818238498</v>
      </c>
      <c r="K1599">
        <v>140.63063870984101</v>
      </c>
      <c r="L1599">
        <v>136.53358086736301</v>
      </c>
      <c r="M1599">
        <v>61.635946453267103</v>
      </c>
      <c r="N1599">
        <v>1.0118654719100799</v>
      </c>
      <c r="O1599">
        <v>34.0191557289819</v>
      </c>
      <c r="P1599">
        <v>80.705128205128105</v>
      </c>
      <c r="Q1599">
        <v>0.122356177693958</v>
      </c>
    </row>
    <row r="1600" spans="1:17" hidden="1" x14ac:dyDescent="0.3">
      <c r="A1600" t="s">
        <v>3374</v>
      </c>
      <c r="B1600" t="s">
        <v>3375</v>
      </c>
      <c r="C1600" t="str">
        <f>IFERROR(VLOOKUP(Table1[[#This Row],[Ticker]],[1]!Table2[[Symbol]:[Industry]],2,FALSE),"-")</f>
        <v>-</v>
      </c>
      <c r="D1600" t="s">
        <v>1465</v>
      </c>
      <c r="E1600">
        <v>756.51138719999994</v>
      </c>
      <c r="F1600">
        <v>746.8</v>
      </c>
      <c r="G1600">
        <v>470.21939598453798</v>
      </c>
      <c r="H1600">
        <v>3.8505226034432698</v>
      </c>
      <c r="I1600">
        <v>35.293366754336098</v>
      </c>
      <c r="J1600">
        <v>-4.8571539746586003</v>
      </c>
      <c r="K1600">
        <v>655.30968155236405</v>
      </c>
      <c r="L1600">
        <v>433.70381758858099</v>
      </c>
      <c r="M1600">
        <v>47.737759246095699</v>
      </c>
      <c r="N1600">
        <v>1.79566887879846</v>
      </c>
      <c r="O1600">
        <v>12.1451526513122</v>
      </c>
      <c r="P1600">
        <v>496.962430055955</v>
      </c>
    </row>
    <row r="1601" spans="1:17" hidden="1" x14ac:dyDescent="0.3">
      <c r="A1601" t="s">
        <v>3376</v>
      </c>
      <c r="B1601" t="s">
        <v>3377</v>
      </c>
      <c r="C1601" t="str">
        <f>IFERROR(VLOOKUP(Table1[[#This Row],[Ticker]],[1]!Table2[[Symbol]:[Industry]],2,FALSE),"-")</f>
        <v>-</v>
      </c>
      <c r="D1601" t="s">
        <v>54</v>
      </c>
      <c r="E1601">
        <v>755.55529995299901</v>
      </c>
      <c r="F1601">
        <v>36.21</v>
      </c>
      <c r="G1601">
        <v>127.362229086478</v>
      </c>
      <c r="H1601">
        <v>5.8423131109489397</v>
      </c>
      <c r="I1601">
        <v>68.535957224288595</v>
      </c>
      <c r="J1601">
        <v>9.8955910232895192</v>
      </c>
      <c r="K1601">
        <v>33.006370443351301</v>
      </c>
      <c r="L1601">
        <v>26.200235738774701</v>
      </c>
      <c r="M1601">
        <v>73.796581305790298</v>
      </c>
      <c r="N1601">
        <v>0.61179613382673703</v>
      </c>
      <c r="O1601">
        <v>34.217067108533499</v>
      </c>
      <c r="P1601">
        <v>162.39130434782601</v>
      </c>
      <c r="Q1601">
        <v>0.109484922518529</v>
      </c>
    </row>
    <row r="1602" spans="1:17" hidden="1" x14ac:dyDescent="0.3">
      <c r="A1602" t="s">
        <v>3378</v>
      </c>
      <c r="B1602" t="s">
        <v>3379</v>
      </c>
      <c r="C1602" t="str">
        <f>IFERROR(VLOOKUP(Table1[[#This Row],[Ticker]],[1]!Table2[[Symbol]:[Industry]],2,FALSE),"-")</f>
        <v>-</v>
      </c>
      <c r="D1602" t="s">
        <v>1564</v>
      </c>
      <c r="E1602">
        <v>754.85018202799995</v>
      </c>
      <c r="F1602">
        <v>102.68</v>
      </c>
      <c r="G1602">
        <v>37.808247979865598</v>
      </c>
      <c r="H1602">
        <v>4.3626296775819799</v>
      </c>
      <c r="I1602">
        <v>-10.7090312484231</v>
      </c>
      <c r="J1602">
        <v>1.8723188940659601</v>
      </c>
      <c r="K1602">
        <v>100.56934072659</v>
      </c>
      <c r="L1602">
        <v>95.064978328188502</v>
      </c>
      <c r="M1602">
        <v>57.442381348629702</v>
      </c>
      <c r="N1602">
        <v>1.6999735174452699</v>
      </c>
      <c r="O1602">
        <v>24.610440202570999</v>
      </c>
      <c r="P1602">
        <v>71.133333333333297</v>
      </c>
      <c r="Q1602">
        <v>3.4953643739110002E-3</v>
      </c>
    </row>
    <row r="1603" spans="1:17" hidden="1" x14ac:dyDescent="0.3">
      <c r="A1603" t="s">
        <v>3380</v>
      </c>
      <c r="B1603" t="s">
        <v>3381</v>
      </c>
      <c r="C1603" t="str">
        <f>IFERROR(VLOOKUP(Table1[[#This Row],[Ticker]],[1]!Table2[[Symbol]:[Industry]],2,FALSE),"-")</f>
        <v>-</v>
      </c>
      <c r="D1603" t="s">
        <v>1525</v>
      </c>
      <c r="E1603">
        <v>753.78593795999996</v>
      </c>
      <c r="F1603">
        <v>310.2</v>
      </c>
      <c r="G1603">
        <v>142.76174438210199</v>
      </c>
      <c r="H1603">
        <v>-14.9056714780367</v>
      </c>
      <c r="I1603">
        <v>78.241015316507799</v>
      </c>
      <c r="J1603">
        <v>-13.751781744465699</v>
      </c>
      <c r="K1603">
        <v>339.98442207122201</v>
      </c>
      <c r="L1603">
        <v>237.25087238406999</v>
      </c>
      <c r="M1603">
        <v>24.405976181779401</v>
      </c>
      <c r="N1603">
        <v>0.73086805832204604</v>
      </c>
      <c r="O1603">
        <v>48.936170212765902</v>
      </c>
      <c r="P1603">
        <v>176.96428571428501</v>
      </c>
    </row>
    <row r="1604" spans="1:17" hidden="1" x14ac:dyDescent="0.3">
      <c r="A1604" t="s">
        <v>3382</v>
      </c>
      <c r="B1604" t="s">
        <v>3383</v>
      </c>
      <c r="C1604" t="str">
        <f>IFERROR(VLOOKUP(Table1[[#This Row],[Ticker]],[1]!Table2[[Symbol]:[Industry]],2,FALSE),"-")</f>
        <v>-</v>
      </c>
      <c r="D1604" t="s">
        <v>551</v>
      </c>
      <c r="E1604">
        <v>753.1167653</v>
      </c>
      <c r="F1604">
        <v>325.25</v>
      </c>
      <c r="G1604">
        <v>29.364477327671601</v>
      </c>
      <c r="H1604">
        <v>10.5014907516466</v>
      </c>
      <c r="I1604">
        <v>-28.503108825142899</v>
      </c>
      <c r="J1604">
        <v>1.9843734255662</v>
      </c>
      <c r="K1604">
        <v>297.66050803137898</v>
      </c>
      <c r="L1604">
        <v>291.72778624482299</v>
      </c>
      <c r="M1604">
        <v>72.496419372295804</v>
      </c>
      <c r="N1604">
        <v>2.2557875049907499</v>
      </c>
      <c r="O1604">
        <v>33.343581860107598</v>
      </c>
      <c r="P1604">
        <v>57.735208535402499</v>
      </c>
      <c r="Q1604">
        <v>5.5349136993922E-2</v>
      </c>
    </row>
    <row r="1605" spans="1:17" hidden="1" x14ac:dyDescent="0.3">
      <c r="A1605" t="s">
        <v>3384</v>
      </c>
      <c r="B1605" t="s">
        <v>3385</v>
      </c>
      <c r="C1605" t="str">
        <f>IFERROR(VLOOKUP(Table1[[#This Row],[Ticker]],[1]!Table2[[Symbol]:[Industry]],2,FALSE),"-")</f>
        <v>-</v>
      </c>
      <c r="D1605" t="s">
        <v>548</v>
      </c>
      <c r="E1605">
        <v>748.71590790000005</v>
      </c>
      <c r="F1605">
        <v>171.55</v>
      </c>
      <c r="G1605">
        <v>-14.251230792727901</v>
      </c>
      <c r="H1605">
        <v>-0.81956876864660999</v>
      </c>
      <c r="I1605">
        <v>-11.080441813202</v>
      </c>
      <c r="J1605">
        <v>4.8815574824023997</v>
      </c>
      <c r="K1605">
        <v>167.78491393964001</v>
      </c>
      <c r="L1605">
        <v>164.60960708461201</v>
      </c>
      <c r="M1605">
        <v>56.295633664583299</v>
      </c>
      <c r="N1605">
        <v>1.25102144979865</v>
      </c>
      <c r="O1605">
        <v>19.411250364325198</v>
      </c>
      <c r="P1605">
        <v>22.535714285714299</v>
      </c>
      <c r="Q1605">
        <v>-7.8444472402231999E-2</v>
      </c>
    </row>
    <row r="1606" spans="1:17" hidden="1" x14ac:dyDescent="0.3">
      <c r="A1606" t="s">
        <v>3386</v>
      </c>
      <c r="B1606" t="s">
        <v>3387</v>
      </c>
      <c r="C1606" t="str">
        <f>IFERROR(VLOOKUP(Table1[[#This Row],[Ticker]],[1]!Table2[[Symbol]:[Industry]],2,FALSE),"-")</f>
        <v>-</v>
      </c>
      <c r="D1606" t="s">
        <v>626</v>
      </c>
      <c r="E1606">
        <v>747.29200000000003</v>
      </c>
      <c r="F1606">
        <v>143.71</v>
      </c>
      <c r="G1606">
        <v>26.2213086640811</v>
      </c>
      <c r="H1606">
        <v>-0.70213377228194895</v>
      </c>
      <c r="I1606">
        <v>15.433716473416601</v>
      </c>
      <c r="J1606">
        <v>2.8622845090212001</v>
      </c>
      <c r="K1606">
        <v>126.846792199167</v>
      </c>
      <c r="L1606">
        <v>110.876168265204</v>
      </c>
      <c r="M1606">
        <v>65.2138849997459</v>
      </c>
      <c r="N1606">
        <v>1.2433345843160399</v>
      </c>
      <c r="O1606">
        <v>4.3072855055319597</v>
      </c>
      <c r="P1606">
        <v>64.616265750286303</v>
      </c>
      <c r="Q1606">
        <v>7.8863621270145998E-2</v>
      </c>
    </row>
    <row r="1607" spans="1:17" hidden="1" x14ac:dyDescent="0.3">
      <c r="A1607" t="s">
        <v>3388</v>
      </c>
      <c r="B1607" t="s">
        <v>3389</v>
      </c>
      <c r="C1607" t="str">
        <f>IFERROR(VLOOKUP(Table1[[#This Row],[Ticker]],[1]!Table2[[Symbol]:[Industry]],2,FALSE),"-")</f>
        <v>-</v>
      </c>
      <c r="D1607" t="s">
        <v>548</v>
      </c>
      <c r="E1607">
        <v>747.05390213999999</v>
      </c>
      <c r="F1607">
        <v>407.4</v>
      </c>
      <c r="G1607">
        <v>-43.8623505193871</v>
      </c>
      <c r="H1607">
        <v>-3.07536064540809</v>
      </c>
      <c r="I1607">
        <v>-20.856317393236001</v>
      </c>
      <c r="J1607">
        <v>0.28255118678747299</v>
      </c>
      <c r="K1607">
        <v>397.270611379554</v>
      </c>
      <c r="L1607">
        <v>404.25513519846999</v>
      </c>
      <c r="M1607">
        <v>54.3866734243446</v>
      </c>
      <c r="N1607">
        <v>0.70125669125342904</v>
      </c>
      <c r="O1607">
        <v>27.638684339715201</v>
      </c>
      <c r="P1607">
        <v>30.828516377649301</v>
      </c>
      <c r="Q1607">
        <v>8.1069524789485994E-2</v>
      </c>
    </row>
    <row r="1608" spans="1:17" hidden="1" x14ac:dyDescent="0.3">
      <c r="A1608" t="s">
        <v>3390</v>
      </c>
      <c r="B1608" t="s">
        <v>3391</v>
      </c>
      <c r="C1608" t="str">
        <f>IFERROR(VLOOKUP(Table1[[#This Row],[Ticker]],[1]!Table2[[Symbol]:[Industry]],2,FALSE),"-")</f>
        <v>-</v>
      </c>
      <c r="D1608" t="s">
        <v>201</v>
      </c>
      <c r="E1608">
        <v>746.67696000000001</v>
      </c>
      <c r="F1608">
        <v>133.24</v>
      </c>
      <c r="G1608">
        <v>-30.471357770838399</v>
      </c>
      <c r="H1608">
        <v>-6.58098990726024</v>
      </c>
      <c r="I1608">
        <v>-20.908543142401399</v>
      </c>
      <c r="J1608">
        <v>4.0671874328515498</v>
      </c>
      <c r="K1608">
        <v>131.52844594811501</v>
      </c>
      <c r="L1608">
        <v>130.39358556267999</v>
      </c>
      <c r="M1608">
        <v>49.912772852189697</v>
      </c>
      <c r="N1608">
        <v>1.13230072309111</v>
      </c>
      <c r="O1608">
        <v>24.8874211948363</v>
      </c>
      <c r="P1608">
        <v>23.256244218316301</v>
      </c>
      <c r="Q1608">
        <v>3.4741301518041001E-2</v>
      </c>
    </row>
    <row r="1609" spans="1:17" hidden="1" x14ac:dyDescent="0.3">
      <c r="A1609" t="s">
        <v>3392</v>
      </c>
      <c r="B1609" t="s">
        <v>3393</v>
      </c>
      <c r="C1609" t="str">
        <f>IFERROR(VLOOKUP(Table1[[#This Row],[Ticker]],[1]!Table2[[Symbol]:[Industry]],2,FALSE),"-")</f>
        <v>-</v>
      </c>
      <c r="D1609" t="s">
        <v>231</v>
      </c>
      <c r="E1609">
        <v>745.83062989999996</v>
      </c>
      <c r="F1609">
        <v>29.71</v>
      </c>
      <c r="G1609">
        <v>73.055217441697195</v>
      </c>
      <c r="H1609">
        <v>-9.8363249487525408</v>
      </c>
      <c r="I1609">
        <v>-49.657191777522897</v>
      </c>
      <c r="J1609">
        <v>-4.3408141053775502</v>
      </c>
      <c r="K1609">
        <v>31.333626502879198</v>
      </c>
      <c r="L1609">
        <v>31.5805551682983</v>
      </c>
      <c r="M1609">
        <v>43.744378175640399</v>
      </c>
      <c r="N1609">
        <v>1.0547707039337</v>
      </c>
      <c r="O1609">
        <v>143.62167620329799</v>
      </c>
      <c r="P1609">
        <v>120.564216778025</v>
      </c>
      <c r="Q1609">
        <v>0.13299067061227601</v>
      </c>
    </row>
    <row r="1610" spans="1:17" hidden="1" x14ac:dyDescent="0.3">
      <c r="A1610" t="s">
        <v>3394</v>
      </c>
      <c r="B1610" t="s">
        <v>3395</v>
      </c>
      <c r="C1610" t="str">
        <f>IFERROR(VLOOKUP(Table1[[#This Row],[Ticker]],[1]!Table2[[Symbol]:[Industry]],2,FALSE),"-")</f>
        <v>-</v>
      </c>
      <c r="D1610" t="s">
        <v>62</v>
      </c>
      <c r="E1610">
        <v>742.497661505</v>
      </c>
      <c r="F1610">
        <v>257.14999999999998</v>
      </c>
      <c r="G1610">
        <v>54.9884146918344</v>
      </c>
      <c r="H1610">
        <v>49.179648109646003</v>
      </c>
      <c r="I1610">
        <v>45.900897005748803</v>
      </c>
      <c r="J1610">
        <v>2.0935949135842198</v>
      </c>
      <c r="K1610">
        <v>201.87102671790899</v>
      </c>
      <c r="L1610">
        <v>175.86936977559901</v>
      </c>
      <c r="M1610">
        <v>71.653025247070502</v>
      </c>
      <c r="N1610">
        <v>2.5412760965215302</v>
      </c>
      <c r="O1610">
        <v>3.8304491541901702</v>
      </c>
      <c r="P1610">
        <v>83.416547788873004</v>
      </c>
      <c r="Q1610">
        <v>-3.3947811338331003E-2</v>
      </c>
    </row>
    <row r="1611" spans="1:17" hidden="1" x14ac:dyDescent="0.3">
      <c r="A1611" t="s">
        <v>3396</v>
      </c>
      <c r="B1611" t="s">
        <v>3397</v>
      </c>
      <c r="C1611" t="str">
        <f>IFERROR(VLOOKUP(Table1[[#This Row],[Ticker]],[1]!Table2[[Symbol]:[Industry]],2,FALSE),"-")</f>
        <v>-</v>
      </c>
      <c r="D1611" t="s">
        <v>3398</v>
      </c>
      <c r="E1611">
        <v>741.85715837999999</v>
      </c>
      <c r="F1611">
        <v>787.8</v>
      </c>
      <c r="G1611">
        <v>130.70794632074001</v>
      </c>
      <c r="H1611">
        <v>-2.7445910777848002</v>
      </c>
      <c r="I1611">
        <v>71.788093175464098</v>
      </c>
      <c r="J1611">
        <v>-6.1833684472349404</v>
      </c>
      <c r="K1611">
        <v>721.88738333205595</v>
      </c>
      <c r="L1611">
        <v>546.73206012061905</v>
      </c>
      <c r="M1611">
        <v>52.465551932287397</v>
      </c>
      <c r="N1611">
        <v>1.3865897571548</v>
      </c>
      <c r="O1611">
        <v>14.2421934501142</v>
      </c>
      <c r="P1611">
        <v>184.301696138578</v>
      </c>
    </row>
    <row r="1612" spans="1:17" hidden="1" x14ac:dyDescent="0.3">
      <c r="A1612" t="s">
        <v>3399</v>
      </c>
      <c r="B1612" t="s">
        <v>3400</v>
      </c>
      <c r="C1612" t="str">
        <f>IFERROR(VLOOKUP(Table1[[#This Row],[Ticker]],[1]!Table2[[Symbol]:[Industry]],2,FALSE),"-")</f>
        <v>-</v>
      </c>
      <c r="D1612" t="s">
        <v>46</v>
      </c>
      <c r="E1612">
        <v>741.50223974400001</v>
      </c>
      <c r="F1612">
        <v>67.56</v>
      </c>
      <c r="G1612">
        <v>208.54232573007201</v>
      </c>
      <c r="H1612">
        <v>-3.2385738449997898</v>
      </c>
      <c r="I1612">
        <v>-3.1383692917085502</v>
      </c>
      <c r="J1612">
        <v>5.8896667818010702</v>
      </c>
      <c r="K1612">
        <v>61.968699891455103</v>
      </c>
      <c r="L1612">
        <v>49.745319530872798</v>
      </c>
      <c r="M1612">
        <v>52.265046015986101</v>
      </c>
      <c r="N1612">
        <v>0.353621980177736</v>
      </c>
      <c r="O1612">
        <v>25.947306098283001</v>
      </c>
      <c r="P1612">
        <v>239.49748743718499</v>
      </c>
      <c r="Q1612">
        <v>8.9797894941579998E-2</v>
      </c>
    </row>
    <row r="1613" spans="1:17" hidden="1" x14ac:dyDescent="0.3">
      <c r="A1613" t="s">
        <v>3401</v>
      </c>
      <c r="B1613" t="s">
        <v>3402</v>
      </c>
      <c r="C1613" t="str">
        <f>IFERROR(VLOOKUP(Table1[[#This Row],[Ticker]],[1]!Table2[[Symbol]:[Industry]],2,FALSE),"-")</f>
        <v>-</v>
      </c>
      <c r="D1613" t="s">
        <v>3403</v>
      </c>
      <c r="E1613">
        <v>741.23521200000005</v>
      </c>
      <c r="F1613">
        <v>810</v>
      </c>
      <c r="G1613">
        <v>14.9396666457428</v>
      </c>
      <c r="H1613">
        <v>-3.18441199955799</v>
      </c>
      <c r="I1613">
        <v>-3.57012200104927</v>
      </c>
      <c r="J1613">
        <v>5.1172875432420799</v>
      </c>
      <c r="K1613">
        <v>793.03823660905095</v>
      </c>
      <c r="L1613">
        <v>739.51412062364705</v>
      </c>
      <c r="M1613">
        <v>70.504036932298803</v>
      </c>
      <c r="N1613">
        <v>1.5099551951127901</v>
      </c>
      <c r="O1613">
        <v>24.567901234567799</v>
      </c>
      <c r="P1613">
        <v>64.550533265617005</v>
      </c>
      <c r="Q1613">
        <v>4.8248641266064998E-2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Row],[Ticker]],[1]!Table2[[Symbol]:[Industry]],2,FALSE),"-")</f>
        <v>-</v>
      </c>
      <c r="D1614" t="s">
        <v>170</v>
      </c>
      <c r="E1614">
        <v>740.46661076999999</v>
      </c>
      <c r="F1614">
        <v>296.89999999999998</v>
      </c>
      <c r="G1614">
        <v>-37.112845392171103</v>
      </c>
      <c r="H1614">
        <v>-9.9300749487525408</v>
      </c>
      <c r="I1614">
        <v>-22.009016502071599</v>
      </c>
      <c r="J1614">
        <v>-1.12671765598699</v>
      </c>
      <c r="K1614">
        <v>308.10842461449602</v>
      </c>
      <c r="L1614">
        <v>310.91000382621201</v>
      </c>
      <c r="M1614">
        <v>45.379334529811203</v>
      </c>
      <c r="N1614">
        <v>0.60092945268963205</v>
      </c>
      <c r="O1614">
        <v>27.9892219602559</v>
      </c>
      <c r="P1614">
        <v>21.0601427115188</v>
      </c>
      <c r="Q1614">
        <v>-1.8367330942491999E-2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Row],[Ticker]],[1]!Table2[[Symbol]:[Industry]],2,FALSE),"-")</f>
        <v>-</v>
      </c>
      <c r="D1615" t="s">
        <v>127</v>
      </c>
      <c r="E1615">
        <v>738.777682981</v>
      </c>
      <c r="F1615">
        <v>223.99</v>
      </c>
      <c r="G1615">
        <v>-37.858113436495799</v>
      </c>
      <c r="H1615">
        <v>-8.2634082820858801</v>
      </c>
      <c r="I1615">
        <v>-26.386228739775401</v>
      </c>
      <c r="J1615">
        <v>-4.1948072047632303</v>
      </c>
      <c r="M1615">
        <v>25.937999117970801</v>
      </c>
      <c r="O1615">
        <v>21.880441091120101</v>
      </c>
      <c r="P1615">
        <v>1.8136363636363599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Row],[Ticker]],[1]!Table2[[Symbol]:[Industry]],2,FALSE),"-")</f>
        <v>-</v>
      </c>
      <c r="D1616" t="s">
        <v>62</v>
      </c>
      <c r="E1616">
        <v>737.56508107000002</v>
      </c>
      <c r="F1616">
        <v>1292.3499999999999</v>
      </c>
      <c r="G1616">
        <v>39.144906368863303</v>
      </c>
      <c r="H1616">
        <v>-9.2433016929385801</v>
      </c>
      <c r="I1616">
        <v>-22.6694010227327</v>
      </c>
      <c r="J1616">
        <v>5.0077658079972798</v>
      </c>
      <c r="K1616">
        <v>1255.0143743728099</v>
      </c>
      <c r="L1616">
        <v>1121.8700014552401</v>
      </c>
      <c r="M1616">
        <v>54.545283680021903</v>
      </c>
      <c r="N1616">
        <v>1.07314956522169</v>
      </c>
      <c r="O1616">
        <v>24.4167601655898</v>
      </c>
      <c r="P1616">
        <v>77.936114553214907</v>
      </c>
      <c r="Q1616">
        <v>8.3117211394267004E-2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Row],[Ticker]],[1]!Table2[[Symbol]:[Industry]],2,FALSE),"-")</f>
        <v>-</v>
      </c>
      <c r="D1617" t="s">
        <v>183</v>
      </c>
      <c r="E1617">
        <v>737.44712063999998</v>
      </c>
      <c r="F1617">
        <v>136.35</v>
      </c>
      <c r="G1617">
        <v>23.753654670305298</v>
      </c>
      <c r="H1617">
        <v>-8.6072088835200606</v>
      </c>
      <c r="I1617">
        <v>-17.913062976980999</v>
      </c>
      <c r="J1617">
        <v>0.84018136973556901</v>
      </c>
      <c r="K1617">
        <v>140.14011188561</v>
      </c>
      <c r="L1617">
        <v>136.28036955622099</v>
      </c>
      <c r="M1617">
        <v>42.955551433794803</v>
      </c>
      <c r="N1617">
        <v>0.77632742105331298</v>
      </c>
      <c r="O1617">
        <v>28.346167950128301</v>
      </c>
      <c r="P1617">
        <v>111.55934833204</v>
      </c>
      <c r="Q1617">
        <v>7.6563427107100998E-2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Row],[Ticker]],[1]!Table2[[Symbol]:[Industry]],2,FALSE),"-")</f>
        <v>-</v>
      </c>
      <c r="D1618" t="s">
        <v>21</v>
      </c>
      <c r="E1618">
        <v>735.80418222900005</v>
      </c>
      <c r="F1618">
        <v>185.73</v>
      </c>
      <c r="G1618">
        <v>132.11410878572599</v>
      </c>
      <c r="H1618">
        <v>51.705195379046501</v>
      </c>
      <c r="I1618">
        <v>41.927327138211197</v>
      </c>
      <c r="J1618">
        <v>19.188597659328298</v>
      </c>
      <c r="K1618">
        <v>129.87147990505099</v>
      </c>
      <c r="L1618">
        <v>96.305563394957602</v>
      </c>
      <c r="M1618">
        <v>89.150974108556895</v>
      </c>
      <c r="N1618">
        <v>2.1093097535959302</v>
      </c>
      <c r="O1618">
        <v>3.8604425779357099</v>
      </c>
      <c r="P1618">
        <v>225.27145359019201</v>
      </c>
      <c r="Q1618">
        <v>8.9668359859758004E-2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Row],[Ticker]],[1]!Table2[[Symbol]:[Industry]],2,FALSE),"-")</f>
        <v>-</v>
      </c>
      <c r="D1619" t="s">
        <v>1301</v>
      </c>
      <c r="E1619">
        <v>734.80681641499996</v>
      </c>
      <c r="F1619">
        <v>317.45</v>
      </c>
      <c r="G1619">
        <v>67.356629639986707</v>
      </c>
      <c r="H1619">
        <v>97.298219150911095</v>
      </c>
      <c r="I1619">
        <v>78.828514336707102</v>
      </c>
      <c r="J1619">
        <v>33.685974074683102</v>
      </c>
      <c r="O1619">
        <v>6.75696960151204</v>
      </c>
      <c r="P1619">
        <v>103.75481386392801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Row],[Ticker]],[1]!Table2[[Symbol]:[Industry]],2,FALSE),"-")</f>
        <v>-</v>
      </c>
      <c r="D1620" t="s">
        <v>201</v>
      </c>
      <c r="E1620">
        <v>729.236030139999</v>
      </c>
      <c r="F1620">
        <v>943.4</v>
      </c>
      <c r="G1620">
        <v>0.33131937685940099</v>
      </c>
      <c r="H1620">
        <v>-5.64175842984905</v>
      </c>
      <c r="I1620">
        <v>-7.7060162579980798</v>
      </c>
      <c r="J1620">
        <v>-1.0548440850885901</v>
      </c>
      <c r="K1620">
        <v>946.86681933186901</v>
      </c>
      <c r="L1620">
        <v>869.31782590637999</v>
      </c>
      <c r="M1620">
        <v>44.518320063762602</v>
      </c>
      <c r="N1620">
        <v>0.49697790409402498</v>
      </c>
      <c r="O1620">
        <v>15.9052363790545</v>
      </c>
      <c r="P1620">
        <v>46.729916789797002</v>
      </c>
      <c r="Q1620">
        <v>-4.6215682643174001E-2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Row],[Ticker]],[1]!Table2[[Symbol]:[Industry]],2,FALSE),"-")</f>
        <v>-</v>
      </c>
      <c r="D1621" t="s">
        <v>201</v>
      </c>
      <c r="E1621">
        <v>728.78889000000004</v>
      </c>
      <c r="F1621">
        <v>182.22</v>
      </c>
      <c r="G1621">
        <v>-3.0363130938197198</v>
      </c>
      <c r="H1621">
        <v>12.704963972834699</v>
      </c>
      <c r="I1621">
        <v>-21.100606739037101</v>
      </c>
      <c r="J1621">
        <v>13.7010958167187</v>
      </c>
      <c r="K1621">
        <v>161.95372226191699</v>
      </c>
      <c r="L1621">
        <v>156.661332305256</v>
      </c>
      <c r="M1621">
        <v>85.499904318462697</v>
      </c>
      <c r="N1621">
        <v>2.9825886361962799</v>
      </c>
      <c r="O1621">
        <v>16.2880035122379</v>
      </c>
      <c r="P1621">
        <v>44.161392405063197</v>
      </c>
      <c r="Q1621">
        <v>-1.2087627903813E-2</v>
      </c>
    </row>
    <row r="1622" spans="1:17" hidden="1" x14ac:dyDescent="0.3">
      <c r="A1622" t="s">
        <v>3420</v>
      </c>
      <c r="B1622" t="s">
        <v>3421</v>
      </c>
      <c r="C1622" t="str">
        <f>IFERROR(VLOOKUP(Table1[[#This Row],[Ticker]],[1]!Table2[[Symbol]:[Industry]],2,FALSE),"-")</f>
        <v>-</v>
      </c>
      <c r="D1622" t="s">
        <v>377</v>
      </c>
      <c r="E1622">
        <v>728.53034660900005</v>
      </c>
      <c r="F1622">
        <v>80.930000000000007</v>
      </c>
      <c r="G1622">
        <v>13.395494067111599</v>
      </c>
      <c r="H1622">
        <v>26.761491598290601</v>
      </c>
      <c r="I1622">
        <v>18.276705410782402</v>
      </c>
      <c r="J1622">
        <v>-9.4444611729292607</v>
      </c>
      <c r="K1622">
        <v>67.504345859047106</v>
      </c>
      <c r="M1622">
        <v>58.606742972384801</v>
      </c>
      <c r="N1622">
        <v>2.86399363458623</v>
      </c>
      <c r="O1622">
        <v>16.149759051031701</v>
      </c>
      <c r="P1622">
        <v>79.844444444444406</v>
      </c>
    </row>
    <row r="1623" spans="1:17" hidden="1" x14ac:dyDescent="0.3">
      <c r="A1623" t="s">
        <v>3422</v>
      </c>
      <c r="B1623" t="s">
        <v>3423</v>
      </c>
      <c r="C1623" t="str">
        <f>IFERROR(VLOOKUP(Table1[[#This Row],[Ticker]],[1]!Table2[[Symbol]:[Industry]],2,FALSE),"-")</f>
        <v>-</v>
      </c>
      <c r="D1623" t="s">
        <v>521</v>
      </c>
      <c r="E1623">
        <v>727.51718229999994</v>
      </c>
      <c r="F1623">
        <v>26.83</v>
      </c>
      <c r="G1623">
        <v>119.403754919409</v>
      </c>
      <c r="H1623">
        <v>25.118001974324301</v>
      </c>
      <c r="I1623">
        <v>26.311964081768199</v>
      </c>
      <c r="J1623">
        <v>9.4734562747343691</v>
      </c>
      <c r="K1623">
        <v>22.712584224260599</v>
      </c>
      <c r="L1623">
        <v>18.589779618860199</v>
      </c>
      <c r="M1623">
        <v>69.002856160891298</v>
      </c>
      <c r="N1623">
        <v>2.2624200472465699</v>
      </c>
      <c r="O1623">
        <v>7.1188967573611697</v>
      </c>
      <c r="P1623">
        <v>178.03108808290099</v>
      </c>
      <c r="Q1623">
        <v>4.9900645431553002E-2</v>
      </c>
    </row>
    <row r="1624" spans="1:17" hidden="1" x14ac:dyDescent="0.3">
      <c r="A1624" t="s">
        <v>3424</v>
      </c>
      <c r="B1624" t="s">
        <v>3425</v>
      </c>
      <c r="C1624" t="str">
        <f>IFERROR(VLOOKUP(Table1[[#This Row],[Ticker]],[1]!Table2[[Symbol]:[Industry]],2,FALSE),"-")</f>
        <v>-</v>
      </c>
      <c r="D1624" t="s">
        <v>626</v>
      </c>
      <c r="E1624">
        <v>727.38486323199902</v>
      </c>
      <c r="F1624">
        <v>143.38</v>
      </c>
      <c r="G1624">
        <v>78.819689942920405</v>
      </c>
      <c r="H1624">
        <v>34.793724612913103</v>
      </c>
      <c r="I1624">
        <v>59.369532720309898</v>
      </c>
      <c r="J1624">
        <v>21.011625377878399</v>
      </c>
      <c r="K1624">
        <v>109.76138027933</v>
      </c>
      <c r="L1624">
        <v>91.482236537895702</v>
      </c>
      <c r="M1624">
        <v>83.165296075664898</v>
      </c>
      <c r="N1624">
        <v>1.46768730827599</v>
      </c>
      <c r="O1624">
        <v>3.9196540661179999</v>
      </c>
      <c r="P1624">
        <v>127.046714172604</v>
      </c>
      <c r="Q1624">
        <v>3.5158095567277003E-2</v>
      </c>
    </row>
    <row r="1625" spans="1:17" hidden="1" x14ac:dyDescent="0.3">
      <c r="A1625" t="s">
        <v>3426</v>
      </c>
      <c r="B1625" t="s">
        <v>3427</v>
      </c>
      <c r="C1625" t="str">
        <f>IFERROR(VLOOKUP(Table1[[#This Row],[Ticker]],[1]!Table2[[Symbol]:[Industry]],2,FALSE),"-")</f>
        <v>-</v>
      </c>
      <c r="D1625" t="s">
        <v>2208</v>
      </c>
      <c r="E1625">
        <v>727.24202849999995</v>
      </c>
      <c r="F1625">
        <v>291</v>
      </c>
      <c r="G1625">
        <v>156.05579974782501</v>
      </c>
      <c r="H1625">
        <v>-13.829775547554901</v>
      </c>
      <c r="I1625">
        <v>35.077597719078099</v>
      </c>
      <c r="J1625">
        <v>-2.7770723295974702</v>
      </c>
      <c r="K1625">
        <v>282.448730468848</v>
      </c>
      <c r="M1625">
        <v>32.218500732681903</v>
      </c>
      <c r="N1625">
        <v>0.27414425427872802</v>
      </c>
      <c r="O1625">
        <v>44.329896907216401</v>
      </c>
      <c r="P1625">
        <v>206.31578947368399</v>
      </c>
    </row>
    <row r="1626" spans="1:17" hidden="1" x14ac:dyDescent="0.3">
      <c r="A1626" t="s">
        <v>3428</v>
      </c>
      <c r="B1626" t="s">
        <v>3429</v>
      </c>
      <c r="C1626" t="str">
        <f>IFERROR(VLOOKUP(Table1[[#This Row],[Ticker]],[1]!Table2[[Symbol]:[Industry]],2,FALSE),"-")</f>
        <v>-</v>
      </c>
      <c r="D1626" t="s">
        <v>127</v>
      </c>
      <c r="E1626">
        <v>726.57899999999995</v>
      </c>
      <c r="F1626">
        <v>637.35</v>
      </c>
      <c r="G1626">
        <v>148.036013137033</v>
      </c>
      <c r="H1626">
        <v>-11.3344867134584</v>
      </c>
      <c r="I1626">
        <v>29.367452690434899</v>
      </c>
      <c r="J1626">
        <v>-14.591434997541199</v>
      </c>
      <c r="K1626">
        <v>691.821258602846</v>
      </c>
      <c r="L1626">
        <v>540.48903829303094</v>
      </c>
      <c r="M1626">
        <v>37.789822570586601</v>
      </c>
      <c r="N1626">
        <v>0.41286334743788</v>
      </c>
      <c r="O1626">
        <v>49.211579195104697</v>
      </c>
      <c r="P1626">
        <v>200.424228140466</v>
      </c>
      <c r="Q1626">
        <v>0.180463562816571</v>
      </c>
    </row>
    <row r="1627" spans="1:17" hidden="1" x14ac:dyDescent="0.3">
      <c r="A1627" t="s">
        <v>3430</v>
      </c>
      <c r="B1627" t="s">
        <v>3431</v>
      </c>
      <c r="C1627" t="str">
        <f>IFERROR(VLOOKUP(Table1[[#This Row],[Ticker]],[1]!Table2[[Symbol]:[Industry]],2,FALSE),"-")</f>
        <v>-</v>
      </c>
      <c r="D1627" t="s">
        <v>46</v>
      </c>
      <c r="E1627">
        <v>723.38499999999999</v>
      </c>
      <c r="F1627">
        <v>46.67</v>
      </c>
      <c r="G1627">
        <v>10.119136016560001</v>
      </c>
      <c r="H1627">
        <v>-6.9523531953053403</v>
      </c>
      <c r="I1627">
        <v>22.195713659177201</v>
      </c>
      <c r="J1627">
        <v>-2.5206040987887901</v>
      </c>
      <c r="K1627">
        <v>45.878412054138899</v>
      </c>
      <c r="L1627">
        <v>35.6934680166706</v>
      </c>
      <c r="M1627">
        <v>43.5798652150538</v>
      </c>
      <c r="N1627">
        <v>0.19063507921818301</v>
      </c>
      <c r="O1627">
        <v>30.704949646453802</v>
      </c>
      <c r="Q1627">
        <v>0.109006392942261</v>
      </c>
    </row>
    <row r="1628" spans="1:17" hidden="1" x14ac:dyDescent="0.3">
      <c r="A1628" t="s">
        <v>3432</v>
      </c>
      <c r="B1628" t="s">
        <v>3433</v>
      </c>
      <c r="C1628" t="str">
        <f>IFERROR(VLOOKUP(Table1[[#This Row],[Ticker]],[1]!Table2[[Symbol]:[Industry]],2,FALSE),"-")</f>
        <v>-</v>
      </c>
      <c r="D1628" t="s">
        <v>231</v>
      </c>
      <c r="E1628">
        <v>723.23032799999999</v>
      </c>
      <c r="F1628">
        <v>701.6</v>
      </c>
      <c r="G1628">
        <v>46.051083575642302</v>
      </c>
      <c r="H1628">
        <v>0.98689378708795705</v>
      </c>
      <c r="I1628">
        <v>6.0709467858019801</v>
      </c>
      <c r="J1628">
        <v>11.1284883697108</v>
      </c>
      <c r="K1628">
        <v>602.90884640602803</v>
      </c>
      <c r="L1628">
        <v>519.37499146635696</v>
      </c>
      <c r="M1628">
        <v>70.958481461649399</v>
      </c>
      <c r="N1628">
        <v>0.85260444309651895</v>
      </c>
      <c r="O1628">
        <v>8.1527936145952005</v>
      </c>
      <c r="P1628">
        <v>109.487031470828</v>
      </c>
      <c r="Q1628">
        <v>0.231492823808645</v>
      </c>
    </row>
    <row r="1629" spans="1:17" hidden="1" x14ac:dyDescent="0.3">
      <c r="A1629" t="s">
        <v>3434</v>
      </c>
      <c r="B1629" t="s">
        <v>3435</v>
      </c>
      <c r="C1629" t="str">
        <f>IFERROR(VLOOKUP(Table1[[#This Row],[Ticker]],[1]!Table2[[Symbol]:[Industry]],2,FALSE),"-")</f>
        <v>-</v>
      </c>
      <c r="D1629" t="s">
        <v>133</v>
      </c>
      <c r="E1629">
        <v>722.83592336999902</v>
      </c>
      <c r="F1629">
        <v>16.61</v>
      </c>
      <c r="G1629">
        <v>88.971251642869206</v>
      </c>
      <c r="H1629">
        <v>18.105914273726199</v>
      </c>
      <c r="I1629">
        <v>-15.210908410840601</v>
      </c>
      <c r="J1629">
        <v>34.136784187825697</v>
      </c>
      <c r="K1629">
        <v>13.143642344674401</v>
      </c>
      <c r="L1629">
        <v>12.568840594823399</v>
      </c>
      <c r="M1629">
        <v>89.086477727199494</v>
      </c>
      <c r="N1629">
        <v>2.1656711471154702</v>
      </c>
      <c r="O1629">
        <v>3.8531005418422599</v>
      </c>
      <c r="P1629">
        <v>133.94366197183101</v>
      </c>
      <c r="Q1629">
        <v>1.1862935718492E-2</v>
      </c>
    </row>
    <row r="1630" spans="1:17" hidden="1" x14ac:dyDescent="0.3">
      <c r="A1630" t="s">
        <v>3436</v>
      </c>
      <c r="B1630" t="s">
        <v>3437</v>
      </c>
      <c r="C1630" t="str">
        <f>IFERROR(VLOOKUP(Table1[[#This Row],[Ticker]],[1]!Table2[[Symbol]:[Industry]],2,FALSE),"-")</f>
        <v>-</v>
      </c>
      <c r="D1630" t="s">
        <v>46</v>
      </c>
      <c r="E1630">
        <v>722.39519340000004</v>
      </c>
      <c r="F1630">
        <v>252.9</v>
      </c>
      <c r="G1630">
        <v>-34.962957860202501</v>
      </c>
      <c r="H1630">
        <v>-4.1480936695013702</v>
      </c>
      <c r="I1630">
        <v>-21.413290773842501</v>
      </c>
      <c r="J1630">
        <v>-1.82730978824941</v>
      </c>
      <c r="K1630">
        <v>254.28969386956899</v>
      </c>
      <c r="L1630">
        <v>250.485645788038</v>
      </c>
      <c r="M1630">
        <v>40.693334008828103</v>
      </c>
      <c r="N1630">
        <v>0.68603027455138399</v>
      </c>
      <c r="O1630">
        <v>57.591933570581197</v>
      </c>
      <c r="P1630">
        <v>40.5</v>
      </c>
      <c r="Q1630">
        <v>8.8547537009492999E-2</v>
      </c>
    </row>
    <row r="1631" spans="1:17" hidden="1" x14ac:dyDescent="0.3">
      <c r="A1631" t="s">
        <v>3438</v>
      </c>
      <c r="B1631" t="s">
        <v>3439</v>
      </c>
      <c r="C1631" t="str">
        <f>IFERROR(VLOOKUP(Table1[[#This Row],[Ticker]],[1]!Table2[[Symbol]:[Industry]],2,FALSE),"-")</f>
        <v>-</v>
      </c>
      <c r="D1631" t="s">
        <v>3403</v>
      </c>
      <c r="E1631">
        <v>722.22799999999995</v>
      </c>
      <c r="F1631">
        <v>292.39999999999998</v>
      </c>
      <c r="G1631">
        <v>-33.917637246019602</v>
      </c>
      <c r="H1631">
        <v>-2.0134082820858801</v>
      </c>
      <c r="I1631">
        <v>-22.4457525492992</v>
      </c>
      <c r="J1631">
        <v>-8.1530342153173105</v>
      </c>
      <c r="M1631">
        <v>33.435964878006502</v>
      </c>
      <c r="O1631">
        <v>30.9165526675786</v>
      </c>
      <c r="P1631">
        <v>9.0841260958776306</v>
      </c>
    </row>
    <row r="1632" spans="1:17" hidden="1" x14ac:dyDescent="0.3">
      <c r="A1632" t="s">
        <v>3440</v>
      </c>
      <c r="B1632" t="s">
        <v>3441</v>
      </c>
      <c r="C1632" t="str">
        <f>IFERROR(VLOOKUP(Table1[[#This Row],[Ticker]],[1]!Table2[[Symbol]:[Industry]],2,FALSE),"-")</f>
        <v>-</v>
      </c>
      <c r="D1632" t="s">
        <v>1170</v>
      </c>
      <c r="E1632">
        <v>715.982282335999</v>
      </c>
      <c r="F1632">
        <v>70.52</v>
      </c>
      <c r="G1632">
        <v>23.140069010411299</v>
      </c>
      <c r="H1632">
        <v>-0.25802171681339298</v>
      </c>
      <c r="I1632">
        <v>-39.524640244728303</v>
      </c>
      <c r="J1632">
        <v>6.01653876338111</v>
      </c>
      <c r="K1632">
        <v>70.7419115136518</v>
      </c>
      <c r="L1632">
        <v>74.449257722381006</v>
      </c>
      <c r="M1632">
        <v>51.335013715273199</v>
      </c>
      <c r="N1632">
        <v>1.3803095035756401</v>
      </c>
      <c r="O1632">
        <v>103.77197958025999</v>
      </c>
      <c r="P1632">
        <v>53.471164309031501</v>
      </c>
      <c r="Q1632">
        <v>1.606396177829E-3</v>
      </c>
    </row>
    <row r="1633" spans="1:17" hidden="1" x14ac:dyDescent="0.3">
      <c r="A1633" t="s">
        <v>3442</v>
      </c>
      <c r="B1633" t="s">
        <v>3443</v>
      </c>
      <c r="C1633" t="str">
        <f>IFERROR(VLOOKUP(Table1[[#This Row],[Ticker]],[1]!Table2[[Symbol]:[Industry]],2,FALSE),"-")</f>
        <v>-</v>
      </c>
      <c r="D1633" t="s">
        <v>626</v>
      </c>
      <c r="E1633">
        <v>715.83483628800002</v>
      </c>
      <c r="F1633">
        <v>49.66</v>
      </c>
      <c r="G1633">
        <v>134.625386981215</v>
      </c>
      <c r="H1633">
        <v>3.80137599931009</v>
      </c>
      <c r="I1633">
        <v>45.181193113187497</v>
      </c>
      <c r="J1633">
        <v>3.4102558657581001</v>
      </c>
      <c r="K1633">
        <v>46.642820153854998</v>
      </c>
      <c r="L1633">
        <v>37.570130486574499</v>
      </c>
      <c r="M1633">
        <v>50.178610356276899</v>
      </c>
      <c r="N1633">
        <v>0.92627331247896205</v>
      </c>
      <c r="O1633">
        <v>15.867901731776</v>
      </c>
      <c r="P1633">
        <v>168.43243243243199</v>
      </c>
      <c r="Q1633">
        <v>4.8941559185010003E-2</v>
      </c>
    </row>
    <row r="1634" spans="1:17" hidden="1" x14ac:dyDescent="0.3">
      <c r="A1634" t="s">
        <v>3444</v>
      </c>
      <c r="B1634" t="s">
        <v>3445</v>
      </c>
      <c r="C1634" t="str">
        <f>IFERROR(VLOOKUP(Table1[[#This Row],[Ticker]],[1]!Table2[[Symbol]:[Industry]],2,FALSE),"-")</f>
        <v>-</v>
      </c>
      <c r="D1634" t="s">
        <v>127</v>
      </c>
      <c r="E1634">
        <v>714.41918341199903</v>
      </c>
      <c r="F1634">
        <v>221.43</v>
      </c>
      <c r="G1634">
        <v>196.51244038113799</v>
      </c>
      <c r="H1634">
        <v>-9.8178620051199701</v>
      </c>
      <c r="I1634">
        <v>-42.312335536145802</v>
      </c>
      <c r="J1634">
        <v>6.0109035325969904</v>
      </c>
      <c r="K1634">
        <v>224.362061443979</v>
      </c>
      <c r="L1634">
        <v>200.98068207597501</v>
      </c>
      <c r="M1634">
        <v>56.329720699175603</v>
      </c>
      <c r="N1634">
        <v>0.87567663848606703</v>
      </c>
      <c r="O1634">
        <v>41.986180734317799</v>
      </c>
      <c r="P1634">
        <v>230.98654708520101</v>
      </c>
      <c r="Q1634">
        <v>0.12874061397268399</v>
      </c>
    </row>
    <row r="1635" spans="1:17" hidden="1" x14ac:dyDescent="0.3">
      <c r="A1635" t="s">
        <v>3446</v>
      </c>
      <c r="B1635" t="s">
        <v>3447</v>
      </c>
      <c r="C1635" t="str">
        <f>IFERROR(VLOOKUP(Table1[[#This Row],[Ticker]],[1]!Table2[[Symbol]:[Industry]],2,FALSE),"-")</f>
        <v>-</v>
      </c>
      <c r="D1635" t="s">
        <v>303</v>
      </c>
      <c r="E1635">
        <v>713.81009700000004</v>
      </c>
      <c r="F1635">
        <v>77.22</v>
      </c>
      <c r="G1635">
        <v>42.043851174485098</v>
      </c>
      <c r="H1635">
        <v>15.129280118575499</v>
      </c>
      <c r="I1635">
        <v>-15.6002878064482</v>
      </c>
      <c r="J1635">
        <v>17.797436804112301</v>
      </c>
      <c r="K1635">
        <v>71.997637553708003</v>
      </c>
      <c r="L1635">
        <v>67.717224519158506</v>
      </c>
      <c r="M1635">
        <v>68.498076997837202</v>
      </c>
      <c r="N1635">
        <v>2.6740287554465598</v>
      </c>
      <c r="O1635">
        <v>18.6868686868686</v>
      </c>
      <c r="P1635">
        <v>96.488549618320604</v>
      </c>
      <c r="Q1635">
        <v>5.1942065885886998E-2</v>
      </c>
    </row>
    <row r="1636" spans="1:17" hidden="1" x14ac:dyDescent="0.3">
      <c r="A1636" t="s">
        <v>3448</v>
      </c>
      <c r="B1636" t="s">
        <v>3449</v>
      </c>
      <c r="C1636" t="str">
        <f>IFERROR(VLOOKUP(Table1[[#This Row],[Ticker]],[1]!Table2[[Symbol]:[Industry]],2,FALSE),"-")</f>
        <v>-</v>
      </c>
      <c r="D1636" t="s">
        <v>548</v>
      </c>
      <c r="E1636">
        <v>712.78852767199999</v>
      </c>
      <c r="F1636">
        <v>4.03</v>
      </c>
      <c r="G1636">
        <v>5.3881134695671502</v>
      </c>
      <c r="H1636">
        <v>-5.99966257761852</v>
      </c>
      <c r="I1636">
        <v>-19.318768422315099</v>
      </c>
      <c r="J1636">
        <v>-0.86948991886648996</v>
      </c>
      <c r="K1636">
        <v>3.8348136911901198</v>
      </c>
      <c r="L1636">
        <v>3.8227828381982198</v>
      </c>
      <c r="M1636">
        <v>74.630522144783001</v>
      </c>
      <c r="N1636">
        <v>1.29939922846387</v>
      </c>
      <c r="O1636">
        <v>40.198511166253098</v>
      </c>
      <c r="P1636">
        <v>43.928571428571402</v>
      </c>
      <c r="Q1636">
        <v>6.0034166501862003E-2</v>
      </c>
    </row>
    <row r="1637" spans="1:17" hidden="1" x14ac:dyDescent="0.3">
      <c r="A1637" t="s">
        <v>3450</v>
      </c>
      <c r="B1637" t="s">
        <v>3451</v>
      </c>
      <c r="C1637" t="str">
        <f>IFERROR(VLOOKUP(Table1[[#This Row],[Ticker]],[1]!Table2[[Symbol]:[Industry]],2,FALSE),"-")</f>
        <v>-</v>
      </c>
      <c r="D1637" t="s">
        <v>62</v>
      </c>
      <c r="E1637">
        <v>711.76580475000003</v>
      </c>
      <c r="F1637">
        <v>327.25</v>
      </c>
      <c r="G1637">
        <v>2.3751351927381998</v>
      </c>
      <c r="H1637">
        <v>2.5985175312977799E-2</v>
      </c>
      <c r="I1637">
        <v>-37.705375494629699</v>
      </c>
      <c r="J1637">
        <v>-5.0774117022890399</v>
      </c>
      <c r="K1637">
        <v>332.355080169394</v>
      </c>
      <c r="L1637">
        <v>342.99788035966498</v>
      </c>
      <c r="M1637">
        <v>45.957222699415603</v>
      </c>
      <c r="N1637">
        <v>0.95218981147459203</v>
      </c>
      <c r="O1637">
        <v>46.371275783040502</v>
      </c>
      <c r="P1637">
        <v>31.372942593335999</v>
      </c>
      <c r="Q1637">
        <v>4.5097617533948003E-2</v>
      </c>
    </row>
    <row r="1638" spans="1:17" hidden="1" x14ac:dyDescent="0.3">
      <c r="A1638" t="s">
        <v>3452</v>
      </c>
      <c r="B1638" t="s">
        <v>3453</v>
      </c>
      <c r="C1638" t="str">
        <f>IFERROR(VLOOKUP(Table1[[#This Row],[Ticker]],[1]!Table2[[Symbol]:[Industry]],2,FALSE),"-")</f>
        <v>-</v>
      </c>
      <c r="D1638" t="s">
        <v>372</v>
      </c>
      <c r="E1638">
        <v>710.93982960000005</v>
      </c>
      <c r="F1638">
        <v>193.27</v>
      </c>
      <c r="G1638">
        <v>-14.7756825375014</v>
      </c>
      <c r="H1638">
        <v>11.793959749535899</v>
      </c>
      <c r="I1638">
        <v>-9.9181921656472998</v>
      </c>
      <c r="J1638">
        <v>8.5781107679425599</v>
      </c>
      <c r="K1638">
        <v>174.53559297276399</v>
      </c>
      <c r="L1638">
        <v>177.44476617276001</v>
      </c>
      <c r="M1638">
        <v>59.9594456172413</v>
      </c>
      <c r="N1638">
        <v>2.0716883482339798</v>
      </c>
      <c r="O1638">
        <v>23.8422931650023</v>
      </c>
      <c r="P1638">
        <v>43.8020833333333</v>
      </c>
    </row>
    <row r="1639" spans="1:17" hidden="1" x14ac:dyDescent="0.3">
      <c r="A1639" t="s">
        <v>3454</v>
      </c>
      <c r="B1639" t="s">
        <v>3455</v>
      </c>
      <c r="C1639" t="str">
        <f>IFERROR(VLOOKUP(Table1[[#This Row],[Ticker]],[1]!Table2[[Symbol]:[Industry]],2,FALSE),"-")</f>
        <v>-</v>
      </c>
      <c r="D1639" t="s">
        <v>231</v>
      </c>
      <c r="E1639">
        <v>709.51569500000005</v>
      </c>
      <c r="F1639">
        <v>150.5</v>
      </c>
      <c r="G1639">
        <v>115.257287523695</v>
      </c>
      <c r="H1639">
        <v>1.31303799890585</v>
      </c>
      <c r="I1639">
        <v>15.8835347211644</v>
      </c>
      <c r="J1639">
        <v>-8.5470770171966404</v>
      </c>
      <c r="K1639">
        <v>140.645823625915</v>
      </c>
      <c r="L1639">
        <v>111.673509298673</v>
      </c>
      <c r="M1639">
        <v>43.4204567864113</v>
      </c>
      <c r="N1639">
        <v>0.95699287859838</v>
      </c>
      <c r="O1639">
        <v>16.943521594684398</v>
      </c>
      <c r="P1639">
        <v>161.739130434782</v>
      </c>
      <c r="Q1639">
        <v>7.7301973475897998E-2</v>
      </c>
    </row>
    <row r="1640" spans="1:17" hidden="1" x14ac:dyDescent="0.3">
      <c r="A1640" t="s">
        <v>3456</v>
      </c>
      <c r="B1640" t="s">
        <v>3457</v>
      </c>
      <c r="C1640" t="str">
        <f>IFERROR(VLOOKUP(Table1[[#This Row],[Ticker]],[1]!Table2[[Symbol]:[Industry]],2,FALSE),"-")</f>
        <v>-</v>
      </c>
      <c r="D1640" t="s">
        <v>377</v>
      </c>
      <c r="E1640">
        <v>708.70702855499997</v>
      </c>
      <c r="F1640">
        <v>11.85</v>
      </c>
      <c r="G1640">
        <v>5.6592005654550501</v>
      </c>
      <c r="H1640">
        <v>-9.5345053284993799</v>
      </c>
      <c r="I1640">
        <v>-35.473169576716302</v>
      </c>
      <c r="J1640">
        <v>-2.0561280790682899</v>
      </c>
      <c r="K1640">
        <v>11.770334069283599</v>
      </c>
      <c r="L1640">
        <v>11.187598749745501</v>
      </c>
      <c r="M1640">
        <v>49.050372563772903</v>
      </c>
      <c r="N1640">
        <v>0.78527454676504804</v>
      </c>
      <c r="O1640">
        <v>33.755274261603297</v>
      </c>
      <c r="P1640">
        <v>49.999999999999901</v>
      </c>
      <c r="Q1640">
        <v>-1.3708944100343999E-2</v>
      </c>
    </row>
    <row r="1641" spans="1:17" hidden="1" x14ac:dyDescent="0.3">
      <c r="A1641" t="s">
        <v>3458</v>
      </c>
      <c r="B1641" t="s">
        <v>3459</v>
      </c>
      <c r="C1641" t="str">
        <f>IFERROR(VLOOKUP(Table1[[#This Row],[Ticker]],[1]!Table2[[Symbol]:[Industry]],2,FALSE),"-")</f>
        <v>-</v>
      </c>
      <c r="D1641" t="s">
        <v>295</v>
      </c>
      <c r="E1641">
        <v>708.52124407999997</v>
      </c>
      <c r="F1641">
        <v>275.60000000000002</v>
      </c>
      <c r="G1641">
        <v>546.272838944456</v>
      </c>
      <c r="H1641">
        <v>15.123343854666199</v>
      </c>
      <c r="I1641">
        <v>232.48910299123401</v>
      </c>
      <c r="J1641">
        <v>1.36952157913906</v>
      </c>
      <c r="K1641">
        <v>241.49473839990401</v>
      </c>
      <c r="L1641">
        <v>173.277649420009</v>
      </c>
      <c r="M1641">
        <v>62.211722077433201</v>
      </c>
      <c r="N1641">
        <v>1.3478869455106</v>
      </c>
      <c r="O1641">
        <v>10.6676342525399</v>
      </c>
      <c r="P1641">
        <v>573.83863080684603</v>
      </c>
      <c r="Q1641">
        <v>0.16603636523357701</v>
      </c>
    </row>
    <row r="1642" spans="1:17" hidden="1" x14ac:dyDescent="0.3">
      <c r="A1642" t="s">
        <v>3460</v>
      </c>
      <c r="B1642" t="s">
        <v>2523</v>
      </c>
      <c r="C1642" t="str">
        <f>IFERROR(VLOOKUP(Table1[[#This Row],[Ticker]],[1]!Table2[[Symbol]:[Industry]],2,FALSE),"-")</f>
        <v>-</v>
      </c>
      <c r="D1642" t="s">
        <v>228</v>
      </c>
      <c r="E1642">
        <v>707.43204000000003</v>
      </c>
      <c r="F1642">
        <v>1765.05</v>
      </c>
      <c r="G1642">
        <v>638.00999885752606</v>
      </c>
      <c r="H1642">
        <v>3.8050440988665</v>
      </c>
      <c r="I1642">
        <v>61.128011129001599</v>
      </c>
      <c r="J1642">
        <v>5.8485154732999396</v>
      </c>
      <c r="K1642">
        <v>1462.58440553015</v>
      </c>
      <c r="L1642">
        <v>965.14942036240495</v>
      </c>
      <c r="M1642">
        <v>65.036184435278599</v>
      </c>
      <c r="N1642">
        <v>0.45796380348291699</v>
      </c>
      <c r="O1642">
        <v>7.3850599133169004</v>
      </c>
      <c r="P1642">
        <v>736.51658767772506</v>
      </c>
    </row>
    <row r="1643" spans="1:17" hidden="1" x14ac:dyDescent="0.3">
      <c r="A1643" t="s">
        <v>3461</v>
      </c>
      <c r="B1643" t="s">
        <v>3462</v>
      </c>
      <c r="C1643" t="str">
        <f>IFERROR(VLOOKUP(Table1[[#This Row],[Ticker]],[1]!Table2[[Symbol]:[Industry]],2,FALSE),"-")</f>
        <v>-</v>
      </c>
      <c r="D1643" t="s">
        <v>928</v>
      </c>
      <c r="E1643">
        <v>703.21024018999901</v>
      </c>
      <c r="F1643">
        <v>377.05</v>
      </c>
      <c r="G1643">
        <v>-27.1129640489564</v>
      </c>
      <c r="H1643">
        <v>6.5970613099079696</v>
      </c>
      <c r="I1643">
        <v>-7.3421383542295198</v>
      </c>
      <c r="J1643">
        <v>3.6330421037727598</v>
      </c>
      <c r="K1643">
        <v>345.542202080555</v>
      </c>
      <c r="L1643">
        <v>334.33463942819799</v>
      </c>
      <c r="M1643">
        <v>65.7909772769694</v>
      </c>
      <c r="N1643">
        <v>0.55149480489622205</v>
      </c>
      <c r="O1643">
        <v>10.529107545418301</v>
      </c>
      <c r="P1643">
        <v>58.4243697478991</v>
      </c>
      <c r="Q1643">
        <v>6.0032894756612998E-2</v>
      </c>
    </row>
    <row r="1644" spans="1:17" hidden="1" x14ac:dyDescent="0.3">
      <c r="A1644" t="s">
        <v>3463</v>
      </c>
      <c r="B1644" t="s">
        <v>3464</v>
      </c>
      <c r="C1644" t="str">
        <f>IFERROR(VLOOKUP(Table1[[#This Row],[Ticker]],[1]!Table2[[Symbol]:[Industry]],2,FALSE),"-")</f>
        <v>-</v>
      </c>
      <c r="D1644" t="s">
        <v>2160</v>
      </c>
      <c r="E1644">
        <v>700.54214999999999</v>
      </c>
      <c r="F1644">
        <v>162.05000000000001</v>
      </c>
      <c r="G1644">
        <v>26.858861663180701</v>
      </c>
      <c r="H1644">
        <v>-16.7753130439906</v>
      </c>
      <c r="I1644">
        <v>29.675183362334302</v>
      </c>
      <c r="J1644">
        <v>-3.1765984191030299</v>
      </c>
      <c r="K1644">
        <v>128.30136702128101</v>
      </c>
      <c r="L1644">
        <v>117.87647680915001</v>
      </c>
      <c r="M1644">
        <v>90.825714535200404</v>
      </c>
      <c r="N1644">
        <v>1.56479619810614</v>
      </c>
      <c r="O1644">
        <v>0</v>
      </c>
      <c r="P1644">
        <v>94.537815126050404</v>
      </c>
      <c r="Q1644">
        <v>0.13993451958261</v>
      </c>
    </row>
    <row r="1645" spans="1:17" hidden="1" x14ac:dyDescent="0.3">
      <c r="A1645" t="s">
        <v>3465</v>
      </c>
      <c r="B1645" t="s">
        <v>3466</v>
      </c>
      <c r="C1645" t="str">
        <f>IFERROR(VLOOKUP(Table1[[#This Row],[Ticker]],[1]!Table2[[Symbol]:[Industry]],2,FALSE),"-")</f>
        <v>-</v>
      </c>
      <c r="D1645" t="s">
        <v>626</v>
      </c>
      <c r="E1645">
        <v>697.74</v>
      </c>
      <c r="F1645">
        <v>69.599999999999994</v>
      </c>
      <c r="G1645">
        <v>939.10688935890403</v>
      </c>
      <c r="H1645">
        <v>14.672983894387899</v>
      </c>
      <c r="I1645">
        <v>48.4165270128861</v>
      </c>
      <c r="J1645">
        <v>3.7298591901186602</v>
      </c>
      <c r="K1645">
        <v>63.232312061493097</v>
      </c>
      <c r="L1645">
        <v>44.952779703666103</v>
      </c>
      <c r="M1645">
        <v>51.322442416243298</v>
      </c>
      <c r="N1645">
        <v>0.549003014301925</v>
      </c>
      <c r="O1645">
        <v>7.7586206896551797</v>
      </c>
      <c r="P1645">
        <v>984.11214953270996</v>
      </c>
      <c r="Q1645">
        <v>0.20519880503360299</v>
      </c>
    </row>
    <row r="1646" spans="1:17" hidden="1" x14ac:dyDescent="0.3">
      <c r="A1646" t="s">
        <v>3467</v>
      </c>
      <c r="B1646" t="s">
        <v>3468</v>
      </c>
      <c r="C1646" t="str">
        <f>IFERROR(VLOOKUP(Table1[[#This Row],[Ticker]],[1]!Table2[[Symbol]:[Industry]],2,FALSE),"-")</f>
        <v>-</v>
      </c>
      <c r="D1646" t="s">
        <v>127</v>
      </c>
      <c r="E1646">
        <v>697.51998000000003</v>
      </c>
      <c r="F1646">
        <v>450</v>
      </c>
      <c r="G1646">
        <v>-35.346959025083699</v>
      </c>
      <c r="H1646">
        <v>-3.0028740458179999</v>
      </c>
      <c r="I1646">
        <v>-29.122015652096302</v>
      </c>
      <c r="J1646">
        <v>-0.196220595458972</v>
      </c>
      <c r="K1646">
        <v>455.90365238662201</v>
      </c>
      <c r="L1646">
        <v>485.72103916009598</v>
      </c>
      <c r="M1646">
        <v>62.738181615795902</v>
      </c>
      <c r="N1646">
        <v>0.82396687558356996</v>
      </c>
      <c r="O1646">
        <v>51.433333333333302</v>
      </c>
      <c r="P1646">
        <v>8.1600769138324694</v>
      </c>
      <c r="Q1646">
        <v>5.4146689357935998E-2</v>
      </c>
    </row>
    <row r="1647" spans="1:17" hidden="1" x14ac:dyDescent="0.3">
      <c r="A1647" t="s">
        <v>3469</v>
      </c>
      <c r="B1647" t="s">
        <v>3470</v>
      </c>
      <c r="C1647" t="str">
        <f>IFERROR(VLOOKUP(Table1[[#This Row],[Ticker]],[1]!Table2[[Symbol]:[Industry]],2,FALSE),"-")</f>
        <v>-</v>
      </c>
      <c r="D1647" t="s">
        <v>626</v>
      </c>
      <c r="E1647">
        <v>697.51089966400002</v>
      </c>
      <c r="F1647">
        <v>161.44</v>
      </c>
      <c r="G1647">
        <v>3.6608431499082501</v>
      </c>
      <c r="H1647">
        <v>22.763694048207899</v>
      </c>
      <c r="I1647">
        <v>1.58733777695064</v>
      </c>
      <c r="J1647">
        <v>7.5606406700810096</v>
      </c>
      <c r="K1647">
        <v>138.52379307126401</v>
      </c>
      <c r="L1647">
        <v>130.50875903781201</v>
      </c>
      <c r="M1647">
        <v>62.683270543884902</v>
      </c>
      <c r="N1647">
        <v>3.8352202107467401</v>
      </c>
      <c r="O1647">
        <v>8.0896927651139698</v>
      </c>
      <c r="P1647">
        <v>52.878787878787797</v>
      </c>
      <c r="Q1647">
        <v>6.6622536670579999E-3</v>
      </c>
    </row>
    <row r="1648" spans="1:17" hidden="1" x14ac:dyDescent="0.3">
      <c r="A1648" t="s">
        <v>3471</v>
      </c>
      <c r="B1648" t="s">
        <v>3472</v>
      </c>
      <c r="C1648" t="str">
        <f>IFERROR(VLOOKUP(Table1[[#This Row],[Ticker]],[1]!Table2[[Symbol]:[Industry]],2,FALSE),"-")</f>
        <v>-</v>
      </c>
      <c r="D1648" t="s">
        <v>21</v>
      </c>
      <c r="E1648">
        <v>697.28564652499995</v>
      </c>
      <c r="F1648">
        <v>375.05</v>
      </c>
      <c r="G1648">
        <v>202.24819399875901</v>
      </c>
      <c r="H1648">
        <v>51.022306003628401</v>
      </c>
      <c r="I1648">
        <v>2.2625391242070498</v>
      </c>
      <c r="J1648">
        <v>11.3135246879331</v>
      </c>
      <c r="K1648">
        <v>296.26877307782001</v>
      </c>
      <c r="L1648">
        <v>251.28443878216501</v>
      </c>
      <c r="M1648">
        <v>67.419001324847301</v>
      </c>
      <c r="N1648">
        <v>2.5660881338487598</v>
      </c>
      <c r="O1648">
        <v>14.0647913611518</v>
      </c>
      <c r="P1648">
        <v>236.36771300448399</v>
      </c>
    </row>
    <row r="1649" spans="1:17" hidden="1" x14ac:dyDescent="0.3">
      <c r="A1649" t="s">
        <v>3473</v>
      </c>
      <c r="B1649" t="s">
        <v>3474</v>
      </c>
      <c r="C1649" t="str">
        <f>IFERROR(VLOOKUP(Table1[[#This Row],[Ticker]],[1]!Table2[[Symbol]:[Industry]],2,FALSE),"-")</f>
        <v>-</v>
      </c>
      <c r="D1649" t="s">
        <v>118</v>
      </c>
      <c r="E1649">
        <v>696.91499999999996</v>
      </c>
      <c r="F1649">
        <v>136.65</v>
      </c>
      <c r="G1649">
        <v>-28.292025425883299</v>
      </c>
      <c r="H1649">
        <v>-0.27266754134514298</v>
      </c>
      <c r="I1649">
        <v>-19.376412532590798</v>
      </c>
      <c r="J1649">
        <v>3.27950675023741</v>
      </c>
      <c r="K1649">
        <v>133.71607434133301</v>
      </c>
      <c r="L1649">
        <v>137.56677956678701</v>
      </c>
      <c r="M1649">
        <v>56.403023597973402</v>
      </c>
      <c r="N1649">
        <v>1.1385319887098599</v>
      </c>
      <c r="O1649">
        <v>26.747164288327799</v>
      </c>
      <c r="P1649">
        <v>15.8050847457627</v>
      </c>
      <c r="Q1649">
        <v>-8.9892470003973005E-2</v>
      </c>
    </row>
    <row r="1650" spans="1:17" hidden="1" x14ac:dyDescent="0.3">
      <c r="A1650" t="s">
        <v>3475</v>
      </c>
      <c r="B1650" t="s">
        <v>3476</v>
      </c>
      <c r="C1650" t="str">
        <f>IFERROR(VLOOKUP(Table1[[#This Row],[Ticker]],[1]!Table2[[Symbol]:[Industry]],2,FALSE),"-")</f>
        <v>-</v>
      </c>
      <c r="D1650" t="s">
        <v>133</v>
      </c>
      <c r="E1650">
        <v>694.75702090799996</v>
      </c>
      <c r="F1650">
        <v>26.68</v>
      </c>
      <c r="G1650">
        <v>149.73364986640701</v>
      </c>
      <c r="H1650">
        <v>8.0967845553796902</v>
      </c>
      <c r="I1650">
        <v>11.1743482556356</v>
      </c>
      <c r="J1650">
        <v>5.7219309926616599</v>
      </c>
      <c r="K1650">
        <v>26.451364627485699</v>
      </c>
      <c r="L1650">
        <v>23.811394504781799</v>
      </c>
      <c r="M1650">
        <v>60.912449320478601</v>
      </c>
      <c r="N1650">
        <v>1.04276365773263</v>
      </c>
      <c r="O1650">
        <v>62.856071964018</v>
      </c>
      <c r="P1650">
        <v>185.34759358288699</v>
      </c>
      <c r="Q1650">
        <v>9.6488250928385005E-2</v>
      </c>
    </row>
    <row r="1651" spans="1:17" hidden="1" x14ac:dyDescent="0.3">
      <c r="A1651" t="s">
        <v>3477</v>
      </c>
      <c r="B1651" t="s">
        <v>3478</v>
      </c>
      <c r="C1651" t="str">
        <f>IFERROR(VLOOKUP(Table1[[#This Row],[Ticker]],[1]!Table2[[Symbol]:[Industry]],2,FALSE),"-")</f>
        <v>-</v>
      </c>
      <c r="D1651" t="s">
        <v>183</v>
      </c>
      <c r="E1651">
        <v>693.618123502</v>
      </c>
      <c r="F1651">
        <v>41.11</v>
      </c>
      <c r="G1651">
        <v>-31.625033145919001</v>
      </c>
      <c r="H1651">
        <v>-14.4884913385642</v>
      </c>
      <c r="I1651">
        <v>-45.021662019945602</v>
      </c>
      <c r="J1651">
        <v>1.0437818924046001</v>
      </c>
      <c r="K1651">
        <v>43.597220381489798</v>
      </c>
      <c r="L1651">
        <v>45.279364312438197</v>
      </c>
      <c r="M1651">
        <v>61.612976986955701</v>
      </c>
      <c r="N1651">
        <v>1.63672108609296</v>
      </c>
      <c r="O1651">
        <v>52.517635611773201</v>
      </c>
      <c r="P1651">
        <v>11.560379918588801</v>
      </c>
      <c r="Q1651">
        <v>0.147816286514455</v>
      </c>
    </row>
    <row r="1652" spans="1:17" hidden="1" x14ac:dyDescent="0.3">
      <c r="A1652" t="s">
        <v>3479</v>
      </c>
      <c r="B1652" t="s">
        <v>3480</v>
      </c>
      <c r="C1652" t="str">
        <f>IFERROR(VLOOKUP(Table1[[#This Row],[Ticker]],[1]!Table2[[Symbol]:[Industry]],2,FALSE),"-")</f>
        <v>-</v>
      </c>
      <c r="D1652" t="s">
        <v>396</v>
      </c>
      <c r="E1652">
        <v>693.00559999999996</v>
      </c>
      <c r="F1652">
        <v>263.2</v>
      </c>
      <c r="G1652">
        <v>-22.546676193348301</v>
      </c>
      <c r="H1652">
        <v>-2.1532134972916501</v>
      </c>
      <c r="I1652">
        <v>-44.849744692421801</v>
      </c>
      <c r="J1652">
        <v>-1.2184337375507699</v>
      </c>
      <c r="K1652">
        <v>261.24758753003499</v>
      </c>
      <c r="L1652">
        <v>283.29298482828</v>
      </c>
      <c r="M1652">
        <v>50.9673707427323</v>
      </c>
      <c r="N1652">
        <v>1.5827418425630799</v>
      </c>
      <c r="O1652">
        <v>112.917933130699</v>
      </c>
      <c r="P1652">
        <v>22.418604651162699</v>
      </c>
      <c r="Q1652">
        <v>9.2544135360660001E-2</v>
      </c>
    </row>
    <row r="1653" spans="1:17" hidden="1" x14ac:dyDescent="0.3">
      <c r="A1653" t="s">
        <v>3481</v>
      </c>
      <c r="B1653" t="s">
        <v>3482</v>
      </c>
      <c r="C1653" t="str">
        <f>IFERROR(VLOOKUP(Table1[[#This Row],[Ticker]],[1]!Table2[[Symbol]:[Industry]],2,FALSE),"-")</f>
        <v>-</v>
      </c>
      <c r="D1653" t="s">
        <v>295</v>
      </c>
      <c r="E1653">
        <v>692.61744506499997</v>
      </c>
      <c r="F1653">
        <v>489.55</v>
      </c>
      <c r="G1653">
        <v>134.83858495075799</v>
      </c>
      <c r="H1653">
        <v>37.817205326082799</v>
      </c>
      <c r="I1653">
        <v>46.403223148421397</v>
      </c>
      <c r="J1653">
        <v>3.4023937175973802</v>
      </c>
      <c r="K1653">
        <v>408.26068863941299</v>
      </c>
      <c r="L1653">
        <v>310.59153369628899</v>
      </c>
      <c r="M1653">
        <v>57.1632356080327</v>
      </c>
      <c r="N1653">
        <v>0.77477608222159799</v>
      </c>
      <c r="O1653">
        <v>14.176284342763701</v>
      </c>
      <c r="P1653">
        <v>225.82362728785299</v>
      </c>
      <c r="Q1653">
        <v>0.11765613858494101</v>
      </c>
    </row>
    <row r="1654" spans="1:17" hidden="1" x14ac:dyDescent="0.3">
      <c r="A1654" t="s">
        <v>3483</v>
      </c>
      <c r="B1654" t="s">
        <v>3484</v>
      </c>
      <c r="C1654" t="str">
        <f>IFERROR(VLOOKUP(Table1[[#This Row],[Ticker]],[1]!Table2[[Symbol]:[Industry]],2,FALSE),"-")</f>
        <v>-</v>
      </c>
      <c r="D1654" t="s">
        <v>62</v>
      </c>
      <c r="E1654">
        <v>691.62083147999999</v>
      </c>
      <c r="F1654">
        <v>30.84</v>
      </c>
      <c r="G1654">
        <v>-1.3771804128798799</v>
      </c>
      <c r="H1654">
        <v>-2.5277061907499698</v>
      </c>
      <c r="I1654">
        <v>-30.8935843952159</v>
      </c>
      <c r="J1654">
        <v>5.9267337370870496</v>
      </c>
      <c r="K1654">
        <v>31.3589438914249</v>
      </c>
      <c r="L1654">
        <v>31.067236322173201</v>
      </c>
      <c r="M1654">
        <v>53.382921495004197</v>
      </c>
      <c r="N1654">
        <v>1.3944745703461801</v>
      </c>
      <c r="O1654">
        <v>48.184176394293097</v>
      </c>
      <c r="P1654">
        <v>43.4418604651162</v>
      </c>
      <c r="Q1654">
        <v>-1.9361276369195001E-2</v>
      </c>
    </row>
    <row r="1655" spans="1:17" hidden="1" x14ac:dyDescent="0.3">
      <c r="A1655" t="s">
        <v>3485</v>
      </c>
      <c r="B1655" t="s">
        <v>3486</v>
      </c>
      <c r="C1655" t="str">
        <f>IFERROR(VLOOKUP(Table1[[#This Row],[Ticker]],[1]!Table2[[Symbol]:[Industry]],2,FALSE),"-")</f>
        <v>-</v>
      </c>
      <c r="D1655" t="s">
        <v>626</v>
      </c>
      <c r="E1655">
        <v>691.26593951999996</v>
      </c>
      <c r="F1655">
        <v>76.83</v>
      </c>
      <c r="G1655">
        <v>133.521193570859</v>
      </c>
      <c r="H1655">
        <v>19.293107503580401</v>
      </c>
      <c r="I1655">
        <v>56.262675139704399</v>
      </c>
      <c r="J1655">
        <v>6.6416008688652202</v>
      </c>
      <c r="K1655">
        <v>67.531152981877895</v>
      </c>
      <c r="L1655">
        <v>55.919362772784602</v>
      </c>
      <c r="M1655">
        <v>62.725428697586104</v>
      </c>
      <c r="N1655">
        <v>1.1804595147722601</v>
      </c>
      <c r="O1655">
        <v>14.5385916959521</v>
      </c>
      <c r="P1655">
        <v>173.903743315508</v>
      </c>
      <c r="Q1655">
        <v>8.6863526671369998E-2</v>
      </c>
    </row>
    <row r="1656" spans="1:17" hidden="1" x14ac:dyDescent="0.3">
      <c r="A1656" t="s">
        <v>3487</v>
      </c>
      <c r="B1656" t="s">
        <v>3488</v>
      </c>
      <c r="C1656" t="str">
        <f>IFERROR(VLOOKUP(Table1[[#This Row],[Ticker]],[1]!Table2[[Symbol]:[Industry]],2,FALSE),"-")</f>
        <v>-</v>
      </c>
      <c r="D1656" t="s">
        <v>829</v>
      </c>
      <c r="E1656">
        <v>687.92397093</v>
      </c>
      <c r="F1656">
        <v>288.89999999999998</v>
      </c>
      <c r="G1656">
        <v>14.355867027484599</v>
      </c>
      <c r="H1656">
        <v>-5.7608583024857101</v>
      </c>
      <c r="I1656">
        <v>25.827751724204902</v>
      </c>
      <c r="J1656">
        <v>-7.5306291972332096</v>
      </c>
      <c r="K1656">
        <v>273.96101904256602</v>
      </c>
      <c r="M1656">
        <v>49.692530608059698</v>
      </c>
      <c r="N1656">
        <v>0.63157161919127403</v>
      </c>
      <c r="O1656">
        <v>10.626514364832101</v>
      </c>
      <c r="P1656">
        <v>85.9671709044094</v>
      </c>
    </row>
    <row r="1657" spans="1:17" hidden="1" x14ac:dyDescent="0.3">
      <c r="A1657" t="s">
        <v>3489</v>
      </c>
      <c r="B1657" t="s">
        <v>3490</v>
      </c>
      <c r="C1657" t="str">
        <f>IFERROR(VLOOKUP(Table1[[#This Row],[Ticker]],[1]!Table2[[Symbol]:[Industry]],2,FALSE),"-")</f>
        <v>-</v>
      </c>
      <c r="D1657" t="s">
        <v>262</v>
      </c>
      <c r="E1657">
        <v>687.22621479399902</v>
      </c>
      <c r="F1657">
        <v>212.59</v>
      </c>
      <c r="G1657">
        <v>33.460432394295601</v>
      </c>
      <c r="H1657">
        <v>3.4826405140185099</v>
      </c>
      <c r="I1657">
        <v>-38.119997133723501</v>
      </c>
      <c r="J1657">
        <v>8.0134095979673301</v>
      </c>
      <c r="K1657">
        <v>205.243614999009</v>
      </c>
      <c r="L1657">
        <v>215.25942116605401</v>
      </c>
      <c r="M1657">
        <v>79.693288836931501</v>
      </c>
      <c r="N1657">
        <v>0.789827163457546</v>
      </c>
      <c r="O1657">
        <v>63.201467613716503</v>
      </c>
      <c r="P1657">
        <v>70.072000000000003</v>
      </c>
      <c r="Q1657">
        <v>4.4422517260095003E-2</v>
      </c>
    </row>
    <row r="1658" spans="1:17" hidden="1" x14ac:dyDescent="0.3">
      <c r="A1658" t="s">
        <v>3491</v>
      </c>
      <c r="B1658" t="s">
        <v>3492</v>
      </c>
      <c r="C1658" t="str">
        <f>IFERROR(VLOOKUP(Table1[[#This Row],[Ticker]],[1]!Table2[[Symbol]:[Industry]],2,FALSE),"-")</f>
        <v>-</v>
      </c>
      <c r="D1658" t="s">
        <v>303</v>
      </c>
      <c r="E1658">
        <v>683.28869288500005</v>
      </c>
      <c r="F1658">
        <v>390.05</v>
      </c>
      <c r="G1658">
        <v>-32.006773314867701</v>
      </c>
      <c r="H1658">
        <v>5.6393694956919003</v>
      </c>
      <c r="I1658">
        <v>7.1743065976787097</v>
      </c>
      <c r="J1658">
        <v>-3.0339755139713098</v>
      </c>
      <c r="K1658">
        <v>361.90530975212801</v>
      </c>
      <c r="L1658">
        <v>327.43876756196698</v>
      </c>
      <c r="M1658">
        <v>48.208074732576499</v>
      </c>
      <c r="N1658">
        <v>0.96381030532255696</v>
      </c>
      <c r="O1658">
        <v>15.0960846119832</v>
      </c>
      <c r="P1658">
        <v>57.914979757085</v>
      </c>
      <c r="Q1658">
        <v>3.0243908031367998E-2</v>
      </c>
    </row>
    <row r="1659" spans="1:17" hidden="1" x14ac:dyDescent="0.3">
      <c r="A1659" t="s">
        <v>3493</v>
      </c>
      <c r="B1659" t="s">
        <v>3494</v>
      </c>
      <c r="C1659" t="str">
        <f>IFERROR(VLOOKUP(Table1[[#This Row],[Ticker]],[1]!Table2[[Symbol]:[Industry]],2,FALSE),"-")</f>
        <v>-</v>
      </c>
      <c r="D1659" t="s">
        <v>626</v>
      </c>
      <c r="E1659">
        <v>681.36072000000001</v>
      </c>
      <c r="F1659">
        <v>445.8</v>
      </c>
      <c r="G1659">
        <v>289.89247994727498</v>
      </c>
      <c r="H1659">
        <v>-20.343470434522899</v>
      </c>
      <c r="I1659">
        <v>265.75449165094398</v>
      </c>
      <c r="J1659">
        <v>-2.8184046486949801</v>
      </c>
      <c r="K1659">
        <v>365.64704764530501</v>
      </c>
      <c r="L1659">
        <v>215.50161409550699</v>
      </c>
      <c r="M1659">
        <v>69.923473847634696</v>
      </c>
      <c r="N1659">
        <v>0.14558353317346101</v>
      </c>
      <c r="O1659">
        <v>16.644235082996801</v>
      </c>
      <c r="P1659">
        <v>424.47058823529397</v>
      </c>
    </row>
    <row r="1660" spans="1:17" hidden="1" x14ac:dyDescent="0.3">
      <c r="A1660" t="s">
        <v>3495</v>
      </c>
      <c r="B1660" t="s">
        <v>3496</v>
      </c>
      <c r="C1660" t="str">
        <f>IFERROR(VLOOKUP(Table1[[#This Row],[Ticker]],[1]!Table2[[Symbol]:[Industry]],2,FALSE),"-")</f>
        <v>-</v>
      </c>
      <c r="D1660" t="s">
        <v>391</v>
      </c>
      <c r="E1660">
        <v>681.04220780000003</v>
      </c>
      <c r="F1660">
        <v>498.65</v>
      </c>
      <c r="G1660">
        <v>57.6348546325953</v>
      </c>
      <c r="H1660">
        <v>-1.2484029230290801</v>
      </c>
      <c r="I1660">
        <v>4.0373803537402999</v>
      </c>
      <c r="J1660">
        <v>3.7204933429064702</v>
      </c>
      <c r="K1660">
        <v>498.72198547480201</v>
      </c>
      <c r="L1660">
        <v>449.73323586164599</v>
      </c>
      <c r="M1660">
        <v>54.078467497338899</v>
      </c>
      <c r="N1660">
        <v>0.49830691393260401</v>
      </c>
      <c r="O1660">
        <v>34.041913165546902</v>
      </c>
      <c r="P1660">
        <v>109.384841486458</v>
      </c>
      <c r="Q1660">
        <v>0.22212613706447401</v>
      </c>
    </row>
    <row r="1661" spans="1:17" hidden="1" x14ac:dyDescent="0.3">
      <c r="A1661" t="s">
        <v>3497</v>
      </c>
      <c r="B1661" t="s">
        <v>3498</v>
      </c>
      <c r="C1661" t="str">
        <f>IFERROR(VLOOKUP(Table1[[#This Row],[Ticker]],[1]!Table2[[Symbol]:[Industry]],2,FALSE),"-")</f>
        <v>-</v>
      </c>
      <c r="D1661" t="s">
        <v>127</v>
      </c>
      <c r="E1661">
        <v>680.82234225000002</v>
      </c>
      <c r="F1661">
        <v>275.25</v>
      </c>
      <c r="G1661">
        <v>161.326039711943</v>
      </c>
      <c r="H1661">
        <v>-14.705160114438501</v>
      </c>
      <c r="I1661">
        <v>172.79792440866299</v>
      </c>
      <c r="J1661">
        <v>-11.560347488350899</v>
      </c>
      <c r="K1661">
        <v>286.98482253414301</v>
      </c>
      <c r="M1661">
        <v>25.731027222364801</v>
      </c>
      <c r="N1661">
        <v>0.41890850368847898</v>
      </c>
      <c r="O1661">
        <v>43.106267029972699</v>
      </c>
      <c r="P1661">
        <v>205.66352026651799</v>
      </c>
    </row>
    <row r="1662" spans="1:17" hidden="1" x14ac:dyDescent="0.3">
      <c r="A1662" t="s">
        <v>3499</v>
      </c>
      <c r="B1662" t="s">
        <v>3500</v>
      </c>
      <c r="C1662" t="str">
        <f>IFERROR(VLOOKUP(Table1[[#This Row],[Ticker]],[1]!Table2[[Symbol]:[Industry]],2,FALSE),"-")</f>
        <v>-</v>
      </c>
      <c r="D1662" t="s">
        <v>2629</v>
      </c>
      <c r="E1662">
        <v>679.56833096699995</v>
      </c>
      <c r="F1662">
        <v>79.89</v>
      </c>
      <c r="G1662">
        <v>681.04260799127303</v>
      </c>
      <c r="H1662">
        <v>64.870736837176494</v>
      </c>
      <c r="I1662">
        <v>50.889416349097502</v>
      </c>
      <c r="J1662">
        <v>-2.5018473927859599</v>
      </c>
      <c r="K1662">
        <v>63.266811672884899</v>
      </c>
      <c r="L1662">
        <v>46.126817608550603</v>
      </c>
      <c r="M1662">
        <v>57.179651099075201</v>
      </c>
      <c r="N1662">
        <v>2.8799398466566899</v>
      </c>
      <c r="O1662">
        <v>22.430842408311399</v>
      </c>
      <c r="P1662">
        <v>707.78564206268902</v>
      </c>
    </row>
    <row r="1663" spans="1:17" hidden="1" x14ac:dyDescent="0.3">
      <c r="A1663" t="s">
        <v>3501</v>
      </c>
      <c r="B1663" t="s">
        <v>3502</v>
      </c>
      <c r="C1663" t="str">
        <f>IFERROR(VLOOKUP(Table1[[#This Row],[Ticker]],[1]!Table2[[Symbol]:[Industry]],2,FALSE),"-")</f>
        <v>-</v>
      </c>
      <c r="D1663" t="s">
        <v>521</v>
      </c>
      <c r="E1663">
        <v>678.15</v>
      </c>
      <c r="F1663">
        <v>1027.5</v>
      </c>
      <c r="G1663">
        <v>71.999712543670498</v>
      </c>
      <c r="H1663">
        <v>-9.2192454556649803</v>
      </c>
      <c r="I1663">
        <v>7.9746224856853196</v>
      </c>
      <c r="J1663">
        <v>-5.7848287601568602</v>
      </c>
      <c r="K1663">
        <v>1030.8609797121501</v>
      </c>
      <c r="L1663">
        <v>904.94797500264303</v>
      </c>
      <c r="M1663">
        <v>43.987959463925101</v>
      </c>
      <c r="N1663">
        <v>0.62915039768363901</v>
      </c>
      <c r="O1663">
        <v>14.841849148418399</v>
      </c>
      <c r="P1663">
        <v>104.274353876739</v>
      </c>
      <c r="Q1663">
        <v>5.3561865454095997E-2</v>
      </c>
    </row>
    <row r="1664" spans="1:17" hidden="1" x14ac:dyDescent="0.3">
      <c r="A1664" t="s">
        <v>3503</v>
      </c>
      <c r="B1664" t="s">
        <v>3504</v>
      </c>
      <c r="C1664" t="str">
        <f>IFERROR(VLOOKUP(Table1[[#This Row],[Ticker]],[1]!Table2[[Symbol]:[Industry]],2,FALSE),"-")</f>
        <v>-</v>
      </c>
      <c r="D1664" t="s">
        <v>62</v>
      </c>
      <c r="E1664">
        <v>677.045916648</v>
      </c>
      <c r="F1664">
        <v>206.76</v>
      </c>
      <c r="G1664">
        <v>270.87235054396803</v>
      </c>
      <c r="H1664">
        <v>31.825656889869201</v>
      </c>
      <c r="I1664">
        <v>23.727169953034899</v>
      </c>
      <c r="J1664">
        <v>10.067959398763699</v>
      </c>
      <c r="K1664">
        <v>174.53461170607599</v>
      </c>
      <c r="L1664">
        <v>139.860614324035</v>
      </c>
      <c r="M1664">
        <v>60.988715742169497</v>
      </c>
      <c r="N1664">
        <v>1.63260779722414</v>
      </c>
      <c r="O1664">
        <v>8.0721609595666397</v>
      </c>
      <c r="P1664">
        <v>321.959183673469</v>
      </c>
      <c r="Q1664">
        <v>7.5968339870519999E-2</v>
      </c>
    </row>
    <row r="1665" spans="1:17" hidden="1" x14ac:dyDescent="0.3">
      <c r="A1665" t="s">
        <v>3505</v>
      </c>
      <c r="B1665" t="s">
        <v>3506</v>
      </c>
      <c r="C1665" t="str">
        <f>IFERROR(VLOOKUP(Table1[[#This Row],[Ticker]],[1]!Table2[[Symbol]:[Industry]],2,FALSE),"-")</f>
        <v>-</v>
      </c>
      <c r="D1665" t="s">
        <v>728</v>
      </c>
      <c r="E1665">
        <v>676.62342616799901</v>
      </c>
      <c r="F1665">
        <v>902.22</v>
      </c>
      <c r="G1665">
        <v>-1.96500735164215</v>
      </c>
      <c r="H1665">
        <v>0.73218507145627898</v>
      </c>
      <c r="I1665">
        <v>-4.0680774366592197E-2</v>
      </c>
      <c r="J1665">
        <v>-0.70064344410953505</v>
      </c>
      <c r="K1665">
        <v>864.09571596935302</v>
      </c>
      <c r="L1665">
        <v>804.03808577134805</v>
      </c>
      <c r="M1665">
        <v>64.306050640641899</v>
      </c>
      <c r="N1665">
        <v>0.24577980384030901</v>
      </c>
      <c r="O1665">
        <v>0.524262375030493</v>
      </c>
      <c r="P1665">
        <v>33.664202432628599</v>
      </c>
      <c r="Q1665">
        <v>2.0547319375944E-2</v>
      </c>
    </row>
    <row r="1666" spans="1:17" hidden="1" x14ac:dyDescent="0.3">
      <c r="A1666" t="s">
        <v>3507</v>
      </c>
      <c r="B1666" t="s">
        <v>3508</v>
      </c>
      <c r="C1666" t="str">
        <f>IFERROR(VLOOKUP(Table1[[#This Row],[Ticker]],[1]!Table2[[Symbol]:[Industry]],2,FALSE),"-")</f>
        <v>-</v>
      </c>
      <c r="D1666" t="s">
        <v>303</v>
      </c>
      <c r="E1666">
        <v>676.02599999999995</v>
      </c>
      <c r="F1666">
        <v>144.44999999999999</v>
      </c>
      <c r="G1666">
        <v>-14.939628498661</v>
      </c>
      <c r="H1666">
        <v>-7.9091791778567702</v>
      </c>
      <c r="I1666">
        <v>-24.479194629252898</v>
      </c>
      <c r="J1666">
        <v>-5.31590684517617</v>
      </c>
      <c r="K1666">
        <v>146.76147524375401</v>
      </c>
      <c r="L1666">
        <v>144.151548853977</v>
      </c>
      <c r="M1666">
        <v>41.992868887011298</v>
      </c>
      <c r="N1666">
        <v>0.70260817635326001</v>
      </c>
      <c r="O1666">
        <v>21.841467635860099</v>
      </c>
      <c r="P1666">
        <v>20.274771024146499</v>
      </c>
      <c r="Q1666">
        <v>0.10435240808202</v>
      </c>
    </row>
    <row r="1667" spans="1:17" hidden="1" x14ac:dyDescent="0.3">
      <c r="A1667" t="s">
        <v>3509</v>
      </c>
      <c r="B1667" t="s">
        <v>3510</v>
      </c>
      <c r="C1667" t="str">
        <f>IFERROR(VLOOKUP(Table1[[#This Row],[Ticker]],[1]!Table2[[Symbol]:[Industry]],2,FALSE),"-")</f>
        <v>-</v>
      </c>
      <c r="D1667" t="s">
        <v>92</v>
      </c>
      <c r="E1667">
        <v>675.4701632</v>
      </c>
      <c r="F1667">
        <v>753.55</v>
      </c>
      <c r="G1667">
        <v>-2.5674823729289802</v>
      </c>
      <c r="H1667">
        <v>-9.8442921235369507</v>
      </c>
      <c r="I1667">
        <v>9.3134583792924701</v>
      </c>
      <c r="J1667">
        <v>-1.3589590596943599</v>
      </c>
      <c r="K1667">
        <v>794.84211552554495</v>
      </c>
      <c r="L1667">
        <v>692.73906053339101</v>
      </c>
      <c r="M1667">
        <v>34.496138090456803</v>
      </c>
      <c r="N1667">
        <v>0.75493745540811596</v>
      </c>
      <c r="O1667">
        <v>40.5082608984141</v>
      </c>
      <c r="P1667">
        <v>55.339105339105302</v>
      </c>
      <c r="Q1667">
        <v>4.7049614065237999E-2</v>
      </c>
    </row>
    <row r="1668" spans="1:17" hidden="1" x14ac:dyDescent="0.3">
      <c r="A1668" t="s">
        <v>3511</v>
      </c>
      <c r="B1668" t="s">
        <v>3512</v>
      </c>
      <c r="C1668" t="str">
        <f>IFERROR(VLOOKUP(Table1[[#This Row],[Ticker]],[1]!Table2[[Symbol]:[Industry]],2,FALSE),"-")</f>
        <v>-</v>
      </c>
      <c r="D1668" t="s">
        <v>257</v>
      </c>
      <c r="E1668">
        <v>670.82734040000003</v>
      </c>
      <c r="F1668">
        <v>3212.75</v>
      </c>
      <c r="G1668">
        <v>0.58031234002886101</v>
      </c>
      <c r="H1668">
        <v>-8.8371891983984804E-2</v>
      </c>
      <c r="I1668">
        <v>13.236280476706799</v>
      </c>
      <c r="J1668">
        <v>4.4419618985917397</v>
      </c>
      <c r="K1668">
        <v>3170.5173042044798</v>
      </c>
      <c r="L1668">
        <v>2828.2928647892199</v>
      </c>
      <c r="M1668">
        <v>50.495052966345902</v>
      </c>
      <c r="N1668">
        <v>0.373576741828758</v>
      </c>
      <c r="O1668">
        <v>36.082795113220698</v>
      </c>
      <c r="P1668">
        <v>54.756743737957599</v>
      </c>
      <c r="Q1668">
        <v>7.1397612762359999E-3</v>
      </c>
    </row>
    <row r="1669" spans="1:17" hidden="1" x14ac:dyDescent="0.3">
      <c r="A1669" t="s">
        <v>3513</v>
      </c>
      <c r="B1669" t="s">
        <v>3514</v>
      </c>
      <c r="C1669" t="str">
        <f>IFERROR(VLOOKUP(Table1[[#This Row],[Ticker]],[1]!Table2[[Symbol]:[Industry]],2,FALSE),"-")</f>
        <v>-</v>
      </c>
      <c r="D1669" t="s">
        <v>1103</v>
      </c>
      <c r="E1669">
        <v>669.7388995</v>
      </c>
      <c r="F1669">
        <v>2231.0500000000002</v>
      </c>
      <c r="G1669">
        <v>150.785265468327</v>
      </c>
      <c r="H1669">
        <v>65.105305545909502</v>
      </c>
      <c r="I1669">
        <v>92.268385509024796</v>
      </c>
      <c r="J1669">
        <v>2.5479357207940501</v>
      </c>
      <c r="K1669">
        <v>1748.81077679332</v>
      </c>
      <c r="L1669">
        <v>1303.7583226664599</v>
      </c>
      <c r="M1669">
        <v>62.869881743128403</v>
      </c>
      <c r="N1669">
        <v>0.93353401892672705</v>
      </c>
      <c r="O1669">
        <v>7.0348042401559603</v>
      </c>
      <c r="P1669">
        <v>238.06348965830699</v>
      </c>
      <c r="Q1669">
        <v>9.9715616011638003E-2</v>
      </c>
    </row>
    <row r="1670" spans="1:17" hidden="1" x14ac:dyDescent="0.3">
      <c r="A1670" t="s">
        <v>3515</v>
      </c>
      <c r="B1670" t="s">
        <v>3516</v>
      </c>
      <c r="C1670" t="str">
        <f>IFERROR(VLOOKUP(Table1[[#This Row],[Ticker]],[1]!Table2[[Symbol]:[Industry]],2,FALSE),"-")</f>
        <v>-</v>
      </c>
      <c r="D1670" t="s">
        <v>257</v>
      </c>
      <c r="E1670">
        <v>669.69371230499996</v>
      </c>
      <c r="F1670">
        <v>355.45</v>
      </c>
      <c r="G1670">
        <v>44.228586900204498</v>
      </c>
      <c r="H1670">
        <v>-20.4601203002264</v>
      </c>
      <c r="I1670">
        <v>55.7004715969248</v>
      </c>
      <c r="J1670">
        <v>-7.15339368266301</v>
      </c>
      <c r="K1670">
        <v>377.74073088306199</v>
      </c>
      <c r="M1670">
        <v>28.8514259686328</v>
      </c>
      <c r="N1670">
        <v>0.36868281391735902</v>
      </c>
      <c r="O1670">
        <v>37.853425235616797</v>
      </c>
      <c r="P1670">
        <v>82.282051282051199</v>
      </c>
    </row>
    <row r="1671" spans="1:17" hidden="1" x14ac:dyDescent="0.3">
      <c r="A1671" t="s">
        <v>3517</v>
      </c>
      <c r="B1671" t="s">
        <v>3518</v>
      </c>
      <c r="C1671" t="str">
        <f>IFERROR(VLOOKUP(Table1[[#This Row],[Ticker]],[1]!Table2[[Symbol]:[Industry]],2,FALSE),"-")</f>
        <v>-</v>
      </c>
      <c r="D1671" t="s">
        <v>201</v>
      </c>
      <c r="E1671">
        <v>667.69999878599901</v>
      </c>
      <c r="F1671">
        <v>54.63</v>
      </c>
      <c r="G1671">
        <v>79.407909324809907</v>
      </c>
      <c r="H1671">
        <v>19.6199494236578</v>
      </c>
      <c r="I1671">
        <v>9.0291919222322203</v>
      </c>
      <c r="J1671">
        <v>32.500586275479101</v>
      </c>
      <c r="K1671">
        <v>40.592057208772701</v>
      </c>
      <c r="L1671">
        <v>38.170423830402498</v>
      </c>
      <c r="M1671">
        <v>90.490779588083896</v>
      </c>
      <c r="N1671">
        <v>3.4881940735557402</v>
      </c>
      <c r="O1671">
        <v>9.2257001647446408</v>
      </c>
      <c r="P1671">
        <v>115.502958579881</v>
      </c>
      <c r="Q1671">
        <v>7.3693553408469004E-2</v>
      </c>
    </row>
    <row r="1672" spans="1:17" hidden="1" x14ac:dyDescent="0.3">
      <c r="A1672" t="s">
        <v>3519</v>
      </c>
      <c r="B1672" t="s">
        <v>3520</v>
      </c>
      <c r="C1672" t="str">
        <f>IFERROR(VLOOKUP(Table1[[#This Row],[Ticker]],[1]!Table2[[Symbol]:[Industry]],2,FALSE),"-")</f>
        <v>-</v>
      </c>
      <c r="D1672" t="s">
        <v>201</v>
      </c>
      <c r="E1672">
        <v>667.40625</v>
      </c>
      <c r="F1672">
        <v>254.25</v>
      </c>
      <c r="G1672">
        <v>37.236327424875</v>
      </c>
      <c r="H1672">
        <v>-1.53680404703406</v>
      </c>
      <c r="I1672">
        <v>40.138386077626599</v>
      </c>
      <c r="J1672">
        <v>13.6580451529251</v>
      </c>
      <c r="K1672">
        <v>211.53018493334099</v>
      </c>
      <c r="L1672">
        <v>168.194471644418</v>
      </c>
      <c r="M1672">
        <v>60.337361432920702</v>
      </c>
      <c r="N1672">
        <v>1.01101677051044</v>
      </c>
      <c r="O1672">
        <v>11.1111111111111</v>
      </c>
      <c r="P1672">
        <v>106.70731707317</v>
      </c>
      <c r="Q1672">
        <v>8.1559242554471001E-2</v>
      </c>
    </row>
    <row r="1673" spans="1:17" hidden="1" x14ac:dyDescent="0.3">
      <c r="A1673" t="s">
        <v>3521</v>
      </c>
      <c r="B1673" t="s">
        <v>3522</v>
      </c>
      <c r="C1673" t="str">
        <f>IFERROR(VLOOKUP(Table1[[#This Row],[Ticker]],[1]!Table2[[Symbol]:[Industry]],2,FALSE),"-")</f>
        <v>-</v>
      </c>
      <c r="D1673" t="s">
        <v>89</v>
      </c>
      <c r="E1673">
        <v>664.94909099999995</v>
      </c>
      <c r="F1673">
        <v>595.95000000000005</v>
      </c>
      <c r="G1673">
        <v>43.504073484646902</v>
      </c>
      <c r="H1673">
        <v>-15.9866335338667</v>
      </c>
      <c r="I1673">
        <v>-46.806562092255902</v>
      </c>
      <c r="J1673">
        <v>-7.2780690073383401</v>
      </c>
      <c r="K1673">
        <v>637.17561030145896</v>
      </c>
      <c r="L1673">
        <v>638.37394517783503</v>
      </c>
      <c r="M1673">
        <v>44.951827036808801</v>
      </c>
      <c r="N1673">
        <v>1.1829841877609499</v>
      </c>
      <c r="O1673">
        <v>62.110915345247001</v>
      </c>
      <c r="P1673">
        <v>77.895522388059703</v>
      </c>
      <c r="Q1673">
        <v>0.22901022534849699</v>
      </c>
    </row>
    <row r="1674" spans="1:17" hidden="1" x14ac:dyDescent="0.3">
      <c r="A1674" t="s">
        <v>3523</v>
      </c>
      <c r="B1674" t="s">
        <v>3524</v>
      </c>
      <c r="C1674" t="str">
        <f>IFERROR(VLOOKUP(Table1[[#This Row],[Ticker]],[1]!Table2[[Symbol]:[Industry]],2,FALSE),"-")</f>
        <v>-</v>
      </c>
      <c r="D1674" t="s">
        <v>231</v>
      </c>
      <c r="E1674">
        <v>663.30381377000003</v>
      </c>
      <c r="F1674">
        <v>275.05</v>
      </c>
      <c r="G1674">
        <v>-42.513972671936997</v>
      </c>
      <c r="H1674">
        <v>-12.0349136584299</v>
      </c>
      <c r="I1674">
        <v>-31.042087975216699</v>
      </c>
      <c r="J1674">
        <v>-12.3019064934516</v>
      </c>
      <c r="M1674">
        <v>20.064241742133099</v>
      </c>
      <c r="O1674">
        <v>44.246500636247902</v>
      </c>
      <c r="P1674">
        <v>2.9956936903201501</v>
      </c>
    </row>
    <row r="1675" spans="1:17" hidden="1" x14ac:dyDescent="0.3">
      <c r="A1675" t="s">
        <v>3525</v>
      </c>
      <c r="B1675" t="s">
        <v>3526</v>
      </c>
      <c r="C1675" t="str">
        <f>IFERROR(VLOOKUP(Table1[[#This Row],[Ticker]],[1]!Table2[[Symbol]:[Industry]],2,FALSE),"-")</f>
        <v>-</v>
      </c>
      <c r="D1675" t="s">
        <v>626</v>
      </c>
      <c r="E1675">
        <v>661.064872272</v>
      </c>
      <c r="F1675">
        <v>25.34</v>
      </c>
      <c r="G1675">
        <v>0.75382127449548897</v>
      </c>
      <c r="H1675">
        <v>24.391758699640601</v>
      </c>
      <c r="I1675">
        <v>-21.4192975228442</v>
      </c>
      <c r="J1675">
        <v>10.4385976593283</v>
      </c>
      <c r="K1675">
        <v>22.408722939134201</v>
      </c>
      <c r="L1675">
        <v>23.199325063555499</v>
      </c>
      <c r="M1675">
        <v>64.588117720283194</v>
      </c>
      <c r="N1675">
        <v>3.9874574864981098</v>
      </c>
      <c r="O1675">
        <v>39.700078926598202</v>
      </c>
      <c r="P1675">
        <v>30.956072351421099</v>
      </c>
      <c r="Q1675">
        <v>5.8944684074865999E-2</v>
      </c>
    </row>
    <row r="1676" spans="1:17" hidden="1" x14ac:dyDescent="0.3">
      <c r="A1676" t="s">
        <v>3527</v>
      </c>
      <c r="B1676" t="s">
        <v>3528</v>
      </c>
      <c r="C1676" t="str">
        <f>IFERROR(VLOOKUP(Table1[[#This Row],[Ticker]],[1]!Table2[[Symbol]:[Industry]],2,FALSE),"-")</f>
        <v>-</v>
      </c>
      <c r="D1676" t="s">
        <v>1684</v>
      </c>
      <c r="E1676">
        <v>657.80431639999995</v>
      </c>
      <c r="F1676">
        <v>44</v>
      </c>
      <c r="G1676">
        <v>1191.3285339133899</v>
      </c>
      <c r="H1676">
        <v>35.886408389972701</v>
      </c>
      <c r="I1676">
        <v>451.73915990365401</v>
      </c>
      <c r="J1676">
        <v>5.6964545633737798</v>
      </c>
      <c r="K1676">
        <v>30.908737065668198</v>
      </c>
      <c r="L1676">
        <v>17.5043599711715</v>
      </c>
      <c r="M1676">
        <v>99.010495657534406</v>
      </c>
      <c r="N1676">
        <v>1.14275409763262</v>
      </c>
      <c r="O1676">
        <v>0</v>
      </c>
      <c r="P1676">
        <v>1596.0020412695501</v>
      </c>
      <c r="Q1676">
        <v>0.17707972746956799</v>
      </c>
    </row>
    <row r="1677" spans="1:17" hidden="1" x14ac:dyDescent="0.3">
      <c r="A1677" t="s">
        <v>3529</v>
      </c>
      <c r="B1677" t="s">
        <v>3530</v>
      </c>
      <c r="C1677" t="str">
        <f>IFERROR(VLOOKUP(Table1[[#This Row],[Ticker]],[1]!Table2[[Symbol]:[Industry]],2,FALSE),"-")</f>
        <v>-</v>
      </c>
      <c r="D1677" t="s">
        <v>361</v>
      </c>
      <c r="E1677">
        <v>656.05829796</v>
      </c>
      <c r="F1677">
        <v>21.54</v>
      </c>
      <c r="G1677">
        <v>51.2734948542033</v>
      </c>
      <c r="H1677">
        <v>4.8631349277906599</v>
      </c>
      <c r="I1677">
        <v>-32.742413742512198</v>
      </c>
      <c r="J1677">
        <v>2.1387801121285701</v>
      </c>
      <c r="K1677">
        <v>20.910663738694399</v>
      </c>
      <c r="L1677">
        <v>19.053803200592601</v>
      </c>
      <c r="M1677">
        <v>51.891212820322203</v>
      </c>
      <c r="N1677">
        <v>4.1750751492724296</v>
      </c>
      <c r="O1677">
        <v>33.472609099350002</v>
      </c>
      <c r="P1677">
        <v>120.923076923076</v>
      </c>
      <c r="Q1677">
        <v>7.5377502616658001E-2</v>
      </c>
    </row>
    <row r="1678" spans="1:17" hidden="1" x14ac:dyDescent="0.3">
      <c r="A1678" t="s">
        <v>3531</v>
      </c>
      <c r="B1678" t="s">
        <v>3532</v>
      </c>
      <c r="C1678" t="str">
        <f>IFERROR(VLOOKUP(Table1[[#This Row],[Ticker]],[1]!Table2[[Symbol]:[Industry]],2,FALSE),"-")</f>
        <v>-</v>
      </c>
      <c r="D1678" t="s">
        <v>1645</v>
      </c>
      <c r="E1678">
        <v>651.53970000000004</v>
      </c>
      <c r="F1678">
        <v>59.35</v>
      </c>
      <c r="G1678">
        <v>-9.56633120863264</v>
      </c>
      <c r="H1678">
        <v>-6.6284778971554896</v>
      </c>
      <c r="I1678">
        <v>-4.4401503084029104</v>
      </c>
      <c r="J1678">
        <v>-2.8982370745652299</v>
      </c>
      <c r="K1678">
        <v>61.049546921568698</v>
      </c>
      <c r="L1678">
        <v>57.405436111531202</v>
      </c>
      <c r="M1678">
        <v>63.305866194264297</v>
      </c>
      <c r="N1678">
        <v>1.08890295753271</v>
      </c>
      <c r="O1678">
        <v>8.7615838247683193</v>
      </c>
      <c r="P1678">
        <v>23.260643821391501</v>
      </c>
      <c r="Q1678">
        <v>-3.0371808196612001E-2</v>
      </c>
    </row>
    <row r="1679" spans="1:17" hidden="1" x14ac:dyDescent="0.3">
      <c r="A1679" t="s">
        <v>3533</v>
      </c>
      <c r="B1679" t="s">
        <v>3534</v>
      </c>
      <c r="C1679" t="str">
        <f>IFERROR(VLOOKUP(Table1[[#This Row],[Ticker]],[1]!Table2[[Symbol]:[Industry]],2,FALSE),"-")</f>
        <v>-</v>
      </c>
      <c r="D1679" t="s">
        <v>295</v>
      </c>
      <c r="E1679">
        <v>651.33973109999999</v>
      </c>
      <c r="F1679">
        <v>3.81</v>
      </c>
      <c r="G1679">
        <v>38.909139841627002</v>
      </c>
      <c r="H1679">
        <v>-8.1245193931969801</v>
      </c>
      <c r="I1679">
        <v>-49.5814942022823</v>
      </c>
      <c r="J1679">
        <v>-3.2472997765691001</v>
      </c>
      <c r="K1679">
        <v>3.9597452876280501</v>
      </c>
      <c r="L1679">
        <v>3.8693082367108298</v>
      </c>
      <c r="M1679">
        <v>29.035069553617699</v>
      </c>
      <c r="N1679">
        <v>0.76007340083192498</v>
      </c>
      <c r="O1679">
        <v>74.540682414698097</v>
      </c>
      <c r="P1679">
        <v>73.181818181818102</v>
      </c>
      <c r="Q1679">
        <v>5.9235989424032999E-2</v>
      </c>
    </row>
    <row r="1680" spans="1:17" hidden="1" x14ac:dyDescent="0.3">
      <c r="A1680" t="s">
        <v>3535</v>
      </c>
      <c r="B1680" t="s">
        <v>3536</v>
      </c>
      <c r="C1680" t="str">
        <f>IFERROR(VLOOKUP(Table1[[#This Row],[Ticker]],[1]!Table2[[Symbol]:[Industry]],2,FALSE),"-")</f>
        <v>-</v>
      </c>
      <c r="D1680" t="s">
        <v>1465</v>
      </c>
      <c r="E1680">
        <v>649.13978362</v>
      </c>
      <c r="F1680">
        <v>1081.9000000000001</v>
      </c>
      <c r="G1680">
        <v>10.076441110372899</v>
      </c>
      <c r="H1680">
        <v>5.5217322801631203</v>
      </c>
      <c r="I1680">
        <v>-10.109796342036599</v>
      </c>
      <c r="J1680">
        <v>-2.6020359494870902</v>
      </c>
      <c r="K1680">
        <v>1065.7314058376401</v>
      </c>
      <c r="L1680">
        <v>1006.35368210365</v>
      </c>
      <c r="M1680">
        <v>43.5101160336161</v>
      </c>
      <c r="N1680">
        <v>0.75761443406625195</v>
      </c>
      <c r="O1680">
        <v>15.260190405767601</v>
      </c>
      <c r="P1680">
        <v>39.6</v>
      </c>
      <c r="Q1680">
        <v>-5.713595859386E-3</v>
      </c>
    </row>
    <row r="1681" spans="1:17" hidden="1" x14ac:dyDescent="0.3">
      <c r="A1681" t="s">
        <v>3537</v>
      </c>
      <c r="B1681" t="s">
        <v>3538</v>
      </c>
      <c r="C1681" t="str">
        <f>IFERROR(VLOOKUP(Table1[[#This Row],[Ticker]],[1]!Table2[[Symbol]:[Industry]],2,FALSE),"-")</f>
        <v>-</v>
      </c>
      <c r="D1681" t="s">
        <v>354</v>
      </c>
      <c r="E1681">
        <v>648.42859650000003</v>
      </c>
      <c r="F1681">
        <v>309.25</v>
      </c>
      <c r="G1681">
        <v>193.39154149794101</v>
      </c>
      <c r="H1681">
        <v>-3.7435670122446001</v>
      </c>
      <c r="I1681">
        <v>-9.1819555496532193</v>
      </c>
      <c r="J1681">
        <v>9.9505024212330895</v>
      </c>
      <c r="K1681">
        <v>280.90779006212102</v>
      </c>
      <c r="L1681">
        <v>252.988444916189</v>
      </c>
      <c r="M1681">
        <v>65.166671963394506</v>
      </c>
      <c r="N1681">
        <v>0.82467431212168396</v>
      </c>
      <c r="O1681">
        <v>14.7938561034761</v>
      </c>
      <c r="P1681">
        <v>250.822461712989</v>
      </c>
    </row>
    <row r="1682" spans="1:17" hidden="1" x14ac:dyDescent="0.3">
      <c r="A1682" t="s">
        <v>3539</v>
      </c>
      <c r="B1682" t="s">
        <v>3540</v>
      </c>
      <c r="C1682" t="str">
        <f>IFERROR(VLOOKUP(Table1[[#This Row],[Ticker]],[1]!Table2[[Symbol]:[Industry]],2,FALSE),"-")</f>
        <v>-</v>
      </c>
      <c r="D1682" t="s">
        <v>3541</v>
      </c>
      <c r="E1682">
        <v>648.20412999999996</v>
      </c>
      <c r="F1682">
        <v>1127.9000000000001</v>
      </c>
      <c r="G1682">
        <v>-26.633537166161101</v>
      </c>
      <c r="H1682">
        <v>1.9493640140197399</v>
      </c>
      <c r="I1682">
        <v>-6.46350901197179</v>
      </c>
      <c r="J1682">
        <v>-7.7772143064836401</v>
      </c>
      <c r="K1682">
        <v>1047.9276096537201</v>
      </c>
      <c r="L1682">
        <v>1016.09852964255</v>
      </c>
      <c r="M1682">
        <v>49.3620225735513</v>
      </c>
      <c r="N1682">
        <v>1.24802559387142</v>
      </c>
      <c r="O1682">
        <v>63.295102013997898</v>
      </c>
      <c r="P1682">
        <v>40.811485642946302</v>
      </c>
      <c r="Q1682">
        <v>-7.2080210678512002E-2</v>
      </c>
    </row>
    <row r="1683" spans="1:17" hidden="1" x14ac:dyDescent="0.3">
      <c r="A1683" t="s">
        <v>3542</v>
      </c>
      <c r="B1683" t="s">
        <v>3543</v>
      </c>
      <c r="C1683" t="str">
        <f>IFERROR(VLOOKUP(Table1[[#This Row],[Ticker]],[1]!Table2[[Symbol]:[Industry]],2,FALSE),"-")</f>
        <v>-</v>
      </c>
      <c r="D1683" t="s">
        <v>872</v>
      </c>
      <c r="E1683">
        <v>646.59023999999999</v>
      </c>
      <c r="F1683">
        <v>117.12</v>
      </c>
      <c r="G1683">
        <v>-12.9790709825383</v>
      </c>
      <c r="H1683">
        <v>-4.2787791232789099</v>
      </c>
      <c r="I1683">
        <v>19.0715897856617</v>
      </c>
      <c r="J1683">
        <v>8.1563445024745302</v>
      </c>
      <c r="K1683">
        <v>116.31797903452799</v>
      </c>
      <c r="L1683">
        <v>109.582431939175</v>
      </c>
      <c r="M1683">
        <v>56.681525206915701</v>
      </c>
      <c r="N1683">
        <v>0.79237609371158502</v>
      </c>
      <c r="O1683">
        <v>29.311816939890601</v>
      </c>
      <c r="P1683">
        <v>46.418302287785899</v>
      </c>
      <c r="Q1683">
        <v>-1.477218780424E-2</v>
      </c>
    </row>
    <row r="1684" spans="1:17" hidden="1" x14ac:dyDescent="0.3">
      <c r="A1684" t="s">
        <v>3544</v>
      </c>
      <c r="B1684" t="s">
        <v>3545</v>
      </c>
      <c r="C1684" t="str">
        <f>IFERROR(VLOOKUP(Table1[[#This Row],[Ticker]],[1]!Table2[[Symbol]:[Industry]],2,FALSE),"-")</f>
        <v>-</v>
      </c>
      <c r="D1684" t="s">
        <v>2979</v>
      </c>
      <c r="E1684">
        <v>641.93729687999996</v>
      </c>
      <c r="F1684">
        <v>15.9</v>
      </c>
      <c r="G1684">
        <v>6.3113592340228797</v>
      </c>
      <c r="H1684">
        <v>528.09332406602505</v>
      </c>
      <c r="I1684">
        <v>-34.764820260771998</v>
      </c>
      <c r="J1684">
        <v>581.52193099266105</v>
      </c>
      <c r="K1684">
        <v>18.193794080622801</v>
      </c>
      <c r="L1684">
        <v>18.5504273997302</v>
      </c>
      <c r="M1684">
        <v>53.647285751151699</v>
      </c>
      <c r="N1684">
        <v>1.0643894432185199</v>
      </c>
      <c r="O1684">
        <v>553.45911949685501</v>
      </c>
      <c r="P1684">
        <v>38.864628820960696</v>
      </c>
      <c r="Q1684">
        <v>-7.6170485614130007E-2</v>
      </c>
    </row>
    <row r="1685" spans="1:17" hidden="1" x14ac:dyDescent="0.3">
      <c r="A1685" t="s">
        <v>3546</v>
      </c>
      <c r="B1685" t="s">
        <v>3547</v>
      </c>
      <c r="C1685" t="str">
        <f>IFERROR(VLOOKUP(Table1[[#This Row],[Ticker]],[1]!Table2[[Symbol]:[Industry]],2,FALSE),"-")</f>
        <v>-</v>
      </c>
      <c r="D1685" t="s">
        <v>551</v>
      </c>
      <c r="E1685">
        <v>641.6714217</v>
      </c>
      <c r="F1685">
        <v>46.43</v>
      </c>
      <c r="G1685">
        <v>-29.098449423677199</v>
      </c>
      <c r="H1685">
        <v>3.0168603520420101</v>
      </c>
      <c r="I1685">
        <v>-35.150355586948002</v>
      </c>
      <c r="J1685">
        <v>-1.4245321335477501</v>
      </c>
      <c r="K1685">
        <v>45.628762932263399</v>
      </c>
      <c r="L1685">
        <v>46.491891163018899</v>
      </c>
      <c r="M1685">
        <v>51.731883588137798</v>
      </c>
      <c r="N1685">
        <v>1.55694152730443</v>
      </c>
      <c r="O1685">
        <v>36.9804006030583</v>
      </c>
      <c r="P1685">
        <v>17.3957016434892</v>
      </c>
      <c r="Q1685">
        <v>0.127678844312303</v>
      </c>
    </row>
    <row r="1686" spans="1:17" hidden="1" x14ac:dyDescent="0.3">
      <c r="A1686" t="s">
        <v>3548</v>
      </c>
      <c r="B1686" t="s">
        <v>3549</v>
      </c>
      <c r="C1686" t="str">
        <f>IFERROR(VLOOKUP(Table1[[#This Row],[Ticker]],[1]!Table2[[Symbol]:[Industry]],2,FALSE),"-")</f>
        <v>-</v>
      </c>
      <c r="D1686" t="s">
        <v>786</v>
      </c>
      <c r="E1686">
        <v>640.14631999999995</v>
      </c>
      <c r="F1686">
        <v>440</v>
      </c>
      <c r="G1686">
        <v>-35.456727017474499</v>
      </c>
      <c r="H1686">
        <v>0.17784083576873699</v>
      </c>
      <c r="I1686">
        <v>-25.475231007349102</v>
      </c>
      <c r="J1686">
        <v>-4.6062002420978203</v>
      </c>
      <c r="K1686">
        <v>458.38060055311098</v>
      </c>
      <c r="L1686">
        <v>440.456782082139</v>
      </c>
      <c r="M1686">
        <v>38.456051084055098</v>
      </c>
      <c r="N1686">
        <v>0.21555174385362999</v>
      </c>
      <c r="O1686">
        <v>30</v>
      </c>
      <c r="P1686">
        <v>15.183246073298401</v>
      </c>
    </row>
    <row r="1687" spans="1:17" hidden="1" x14ac:dyDescent="0.3">
      <c r="A1687" t="s">
        <v>3550</v>
      </c>
      <c r="B1687" t="s">
        <v>3551</v>
      </c>
      <c r="C1687" t="str">
        <f>IFERROR(VLOOKUP(Table1[[#This Row],[Ticker]],[1]!Table2[[Symbol]:[Industry]],2,FALSE),"-")</f>
        <v>-</v>
      </c>
      <c r="D1687" t="s">
        <v>201</v>
      </c>
      <c r="E1687">
        <v>639.18861390999996</v>
      </c>
      <c r="F1687">
        <v>183.26</v>
      </c>
      <c r="G1687">
        <v>121.240727768908</v>
      </c>
      <c r="H1687">
        <v>-11.4523521764753</v>
      </c>
      <c r="I1687">
        <v>-3.3839767756363499</v>
      </c>
      <c r="J1687">
        <v>-5.2188677544017699</v>
      </c>
      <c r="K1687">
        <v>192.02653644716199</v>
      </c>
      <c r="L1687">
        <v>163.46660592852999</v>
      </c>
      <c r="M1687">
        <v>27.2286713615478</v>
      </c>
      <c r="N1687">
        <v>0.37075255943229501</v>
      </c>
      <c r="O1687">
        <v>20.048019207683001</v>
      </c>
      <c r="Q1687">
        <v>0.12736389774593401</v>
      </c>
    </row>
    <row r="1688" spans="1:17" hidden="1" x14ac:dyDescent="0.3">
      <c r="A1688" t="s">
        <v>3552</v>
      </c>
      <c r="B1688" t="s">
        <v>3553</v>
      </c>
      <c r="C1688" t="str">
        <f>IFERROR(VLOOKUP(Table1[[#This Row],[Ticker]],[1]!Table2[[Symbol]:[Industry]],2,FALSE),"-")</f>
        <v>-</v>
      </c>
      <c r="D1688" t="s">
        <v>626</v>
      </c>
      <c r="E1688">
        <v>638.42387670000005</v>
      </c>
      <c r="F1688">
        <v>350.45</v>
      </c>
      <c r="G1688">
        <v>267.021010872403</v>
      </c>
      <c r="H1688">
        <v>12.5488024144731</v>
      </c>
      <c r="I1688">
        <v>192.27602043662401</v>
      </c>
      <c r="J1688">
        <v>14.6720153096937</v>
      </c>
      <c r="K1688">
        <v>270.58780546832401</v>
      </c>
      <c r="L1688">
        <v>188.286962201031</v>
      </c>
      <c r="M1688">
        <v>78.445529796380299</v>
      </c>
      <c r="N1688">
        <v>1.08140562840724</v>
      </c>
      <c r="O1688">
        <v>4.0662005992295498</v>
      </c>
      <c r="P1688">
        <v>307.5</v>
      </c>
      <c r="Q1688">
        <v>0.23067032205137999</v>
      </c>
    </row>
    <row r="1689" spans="1:17" hidden="1" x14ac:dyDescent="0.3">
      <c r="A1689" t="s">
        <v>3554</v>
      </c>
      <c r="B1689" t="s">
        <v>3555</v>
      </c>
      <c r="C1689" t="str">
        <f>IFERROR(VLOOKUP(Table1[[#This Row],[Ticker]],[1]!Table2[[Symbol]:[Industry]],2,FALSE),"-")</f>
        <v>-</v>
      </c>
      <c r="D1689" t="s">
        <v>231</v>
      </c>
      <c r="E1689">
        <v>637.94500000000005</v>
      </c>
      <c r="F1689">
        <v>579.95000000000005</v>
      </c>
      <c r="G1689">
        <v>99.490630839837607</v>
      </c>
      <c r="H1689">
        <v>-2.1690392951022899</v>
      </c>
      <c r="I1689">
        <v>64.753683777562102</v>
      </c>
      <c r="J1689">
        <v>-5.8555738554314196</v>
      </c>
      <c r="K1689">
        <v>559.32707395587897</v>
      </c>
      <c r="L1689">
        <v>415.741049138562</v>
      </c>
      <c r="M1689">
        <v>42.641727607034298</v>
      </c>
      <c r="N1689">
        <v>0.297820361329246</v>
      </c>
      <c r="O1689">
        <v>14.837485990171499</v>
      </c>
      <c r="P1689">
        <v>155.20352035203501</v>
      </c>
      <c r="Q1689">
        <v>0.23564034420793201</v>
      </c>
    </row>
    <row r="1690" spans="1:17" hidden="1" x14ac:dyDescent="0.3">
      <c r="A1690" t="s">
        <v>3556</v>
      </c>
      <c r="B1690" t="s">
        <v>3557</v>
      </c>
      <c r="C1690" t="str">
        <f>IFERROR(VLOOKUP(Table1[[#This Row],[Ticker]],[1]!Table2[[Symbol]:[Industry]],2,FALSE),"-")</f>
        <v>-</v>
      </c>
      <c r="D1690" t="s">
        <v>391</v>
      </c>
      <c r="E1690">
        <v>635.41505488999996</v>
      </c>
      <c r="F1690">
        <v>40.46</v>
      </c>
      <c r="G1690">
        <v>35.096965928583501</v>
      </c>
      <c r="H1690">
        <v>6.00242308326004</v>
      </c>
      <c r="I1690">
        <v>-29.277525570232701</v>
      </c>
      <c r="J1690">
        <v>5.5601837711573898</v>
      </c>
      <c r="K1690">
        <v>39.083026891423899</v>
      </c>
      <c r="L1690">
        <v>36.268384214680196</v>
      </c>
      <c r="M1690">
        <v>51.341441217227697</v>
      </c>
      <c r="N1690">
        <v>2.64929424435535</v>
      </c>
      <c r="O1690">
        <v>21.848739495798299</v>
      </c>
      <c r="P1690">
        <v>74.021505376344095</v>
      </c>
      <c r="Q1690">
        <v>1.0744543433988001E-2</v>
      </c>
    </row>
    <row r="1691" spans="1:17" hidden="1" x14ac:dyDescent="0.3">
      <c r="A1691" t="s">
        <v>3558</v>
      </c>
      <c r="B1691" t="s">
        <v>3559</v>
      </c>
      <c r="C1691" t="str">
        <f>IFERROR(VLOOKUP(Table1[[#This Row],[Ticker]],[1]!Table2[[Symbol]:[Industry]],2,FALSE),"-")</f>
        <v>-</v>
      </c>
      <c r="D1691" t="s">
        <v>155</v>
      </c>
      <c r="E1691">
        <v>635.28708070000005</v>
      </c>
      <c r="F1691">
        <v>96.94</v>
      </c>
      <c r="G1691">
        <v>-57.9180429461058</v>
      </c>
      <c r="H1691">
        <v>-3.1698708671198901</v>
      </c>
      <c r="I1691">
        <v>-42.191616770097497</v>
      </c>
      <c r="J1691">
        <v>-2.9831195123888401</v>
      </c>
      <c r="K1691">
        <v>100.716730376445</v>
      </c>
      <c r="L1691">
        <v>113.20955225141201</v>
      </c>
      <c r="M1691">
        <v>38.666814896459698</v>
      </c>
      <c r="N1691">
        <v>1.06942132432912</v>
      </c>
      <c r="O1691">
        <v>60.872704765834499</v>
      </c>
      <c r="P1691">
        <v>6.4105378704720097</v>
      </c>
      <c r="Q1691">
        <v>2.0827086508801999E-2</v>
      </c>
    </row>
    <row r="1692" spans="1:17" hidden="1" x14ac:dyDescent="0.3">
      <c r="A1692" t="s">
        <v>3560</v>
      </c>
      <c r="B1692" t="s">
        <v>3561</v>
      </c>
      <c r="C1692" t="str">
        <f>IFERROR(VLOOKUP(Table1[[#This Row],[Ticker]],[1]!Table2[[Symbol]:[Industry]],2,FALSE),"-")</f>
        <v>-</v>
      </c>
      <c r="D1692" t="s">
        <v>1564</v>
      </c>
      <c r="E1692">
        <v>626.34742055599997</v>
      </c>
      <c r="F1692">
        <v>27.08</v>
      </c>
      <c r="G1692">
        <v>-3.3717356659494899</v>
      </c>
      <c r="H1692">
        <v>0.57131137287406497</v>
      </c>
      <c r="I1692">
        <v>-30.778169655507298</v>
      </c>
      <c r="J1692">
        <v>-3.5307005862857102</v>
      </c>
      <c r="K1692">
        <v>27.213358431580001</v>
      </c>
      <c r="L1692">
        <v>26.754604624026801</v>
      </c>
      <c r="M1692">
        <v>46.940709901851697</v>
      </c>
      <c r="N1692">
        <v>2.0484772989213398</v>
      </c>
      <c r="O1692">
        <v>36.262924667651397</v>
      </c>
      <c r="P1692">
        <v>31.776155717761501</v>
      </c>
      <c r="Q1692">
        <v>-2.3481869787750999E-2</v>
      </c>
    </row>
    <row r="1693" spans="1:17" hidden="1" x14ac:dyDescent="0.3">
      <c r="A1693" t="s">
        <v>3562</v>
      </c>
      <c r="B1693" t="s">
        <v>3563</v>
      </c>
      <c r="C1693" t="str">
        <f>IFERROR(VLOOKUP(Table1[[#This Row],[Ticker]],[1]!Table2[[Symbol]:[Industry]],2,FALSE),"-")</f>
        <v>-</v>
      </c>
      <c r="D1693" t="s">
        <v>548</v>
      </c>
      <c r="E1693">
        <v>626.25723005999998</v>
      </c>
      <c r="F1693">
        <v>531.29999999999995</v>
      </c>
      <c r="G1693">
        <v>105.977071053419</v>
      </c>
      <c r="H1693">
        <v>13.7907008217044</v>
      </c>
      <c r="I1693">
        <v>50.397700017258899</v>
      </c>
      <c r="J1693">
        <v>29.541517759650802</v>
      </c>
      <c r="K1693">
        <v>428.07742079918899</v>
      </c>
      <c r="L1693">
        <v>352.47188696350003</v>
      </c>
      <c r="M1693">
        <v>67.051913100781604</v>
      </c>
      <c r="N1693">
        <v>2.0523551037347798</v>
      </c>
      <c r="O1693">
        <v>9.8814229249011891</v>
      </c>
      <c r="P1693">
        <v>143.32493702770699</v>
      </c>
      <c r="Q1693">
        <v>1.6503656204339998E-2</v>
      </c>
    </row>
    <row r="1694" spans="1:17" hidden="1" x14ac:dyDescent="0.3">
      <c r="A1694" t="s">
        <v>3564</v>
      </c>
      <c r="B1694" t="s">
        <v>3565</v>
      </c>
      <c r="C1694" t="str">
        <f>IFERROR(VLOOKUP(Table1[[#This Row],[Ticker]],[1]!Table2[[Symbol]:[Industry]],2,FALSE),"-")</f>
        <v>-</v>
      </c>
      <c r="D1694" t="s">
        <v>289</v>
      </c>
      <c r="E1694">
        <v>622.98707999999999</v>
      </c>
      <c r="F1694">
        <v>135.6</v>
      </c>
      <c r="G1694">
        <v>-21.012039919369599</v>
      </c>
      <c r="H1694">
        <v>7.7657081837775701</v>
      </c>
      <c r="I1694">
        <v>-18.552176478833001</v>
      </c>
      <c r="J1694">
        <v>6.7309038379981398</v>
      </c>
      <c r="K1694">
        <v>128.44448784003799</v>
      </c>
      <c r="L1694">
        <v>125.40444727403199</v>
      </c>
      <c r="M1694">
        <v>53.523358843219597</v>
      </c>
      <c r="N1694">
        <v>0.96967645514060896</v>
      </c>
      <c r="O1694">
        <v>12.7581120943952</v>
      </c>
      <c r="P1694">
        <v>35.599999999999902</v>
      </c>
      <c r="Q1694">
        <v>4.1409710044903E-2</v>
      </c>
    </row>
    <row r="1695" spans="1:17" hidden="1" x14ac:dyDescent="0.3">
      <c r="A1695" t="s">
        <v>3566</v>
      </c>
      <c r="B1695" t="s">
        <v>3567</v>
      </c>
      <c r="C1695" t="str">
        <f>IFERROR(VLOOKUP(Table1[[#This Row],[Ticker]],[1]!Table2[[Symbol]:[Industry]],2,FALSE),"-")</f>
        <v>-</v>
      </c>
      <c r="D1695" t="s">
        <v>95</v>
      </c>
      <c r="E1695">
        <v>620.31286799999998</v>
      </c>
      <c r="F1695">
        <v>297.2</v>
      </c>
      <c r="G1695">
        <v>747.37461298740698</v>
      </c>
      <c r="H1695">
        <v>-18.899016611853298</v>
      </c>
      <c r="I1695">
        <v>39.520517291970499</v>
      </c>
      <c r="J1695">
        <v>-5.1630722817325703</v>
      </c>
      <c r="K1695">
        <v>314.76264931517898</v>
      </c>
      <c r="L1695">
        <v>234.50257072755801</v>
      </c>
      <c r="M1695">
        <v>41.723879292993303</v>
      </c>
      <c r="N1695">
        <v>0.78352400612294004</v>
      </c>
      <c r="O1695">
        <v>33.462314939434698</v>
      </c>
      <c r="P1695">
        <v>774.11764705882297</v>
      </c>
    </row>
    <row r="1696" spans="1:17" hidden="1" x14ac:dyDescent="0.3">
      <c r="A1696" t="s">
        <v>3568</v>
      </c>
      <c r="B1696" t="s">
        <v>3569</v>
      </c>
      <c r="C1696" t="str">
        <f>IFERROR(VLOOKUP(Table1[[#This Row],[Ticker]],[1]!Table2[[Symbol]:[Industry]],2,FALSE),"-")</f>
        <v>-</v>
      </c>
      <c r="D1696" t="s">
        <v>133</v>
      </c>
      <c r="E1696">
        <v>619.89619556800005</v>
      </c>
      <c r="F1696">
        <v>46.18</v>
      </c>
      <c r="G1696">
        <v>41.490117112554401</v>
      </c>
      <c r="H1696">
        <v>-0.38910808538442199</v>
      </c>
      <c r="I1696">
        <v>-31.077895044705201</v>
      </c>
      <c r="J1696">
        <v>2.4320278114721599</v>
      </c>
      <c r="K1696">
        <v>44.810663155004498</v>
      </c>
      <c r="L1696">
        <v>41.741306925466802</v>
      </c>
      <c r="M1696">
        <v>58.8639115113278</v>
      </c>
      <c r="N1696">
        <v>1.7886696700739799</v>
      </c>
      <c r="O1696">
        <v>27.7609354699003</v>
      </c>
      <c r="P1696">
        <v>74.593572778827905</v>
      </c>
      <c r="Q1696">
        <v>8.8758300930652997E-2</v>
      </c>
    </row>
    <row r="1697" spans="1:17" hidden="1" x14ac:dyDescent="0.3">
      <c r="A1697" t="s">
        <v>3570</v>
      </c>
      <c r="B1697" t="s">
        <v>3571</v>
      </c>
      <c r="C1697" t="str">
        <f>IFERROR(VLOOKUP(Table1[[#This Row],[Ticker]],[1]!Table2[[Symbol]:[Industry]],2,FALSE),"-")</f>
        <v>-</v>
      </c>
      <c r="D1697" t="s">
        <v>521</v>
      </c>
      <c r="E1697">
        <v>619.08295811400001</v>
      </c>
      <c r="F1697">
        <v>37.270000000000003</v>
      </c>
      <c r="G1697">
        <v>100.397646477085</v>
      </c>
      <c r="H1697">
        <v>47.373041851474397</v>
      </c>
      <c r="I1697">
        <v>72.250863203920204</v>
      </c>
      <c r="J1697">
        <v>22.521930992661598</v>
      </c>
      <c r="K1697">
        <v>25.083172953899599</v>
      </c>
      <c r="L1697">
        <v>19.831395942401201</v>
      </c>
      <c r="M1697">
        <v>92.868105550029696</v>
      </c>
      <c r="N1697">
        <v>1.47138819140276</v>
      </c>
      <c r="O1697">
        <v>0</v>
      </c>
      <c r="P1697">
        <v>183.422053231939</v>
      </c>
      <c r="Q1697">
        <v>9.5295483028904004E-2</v>
      </c>
    </row>
    <row r="1698" spans="1:17" hidden="1" x14ac:dyDescent="0.3">
      <c r="A1698" t="s">
        <v>3572</v>
      </c>
      <c r="B1698" t="s">
        <v>3573</v>
      </c>
      <c r="C1698" t="str">
        <f>IFERROR(VLOOKUP(Table1[[#This Row],[Ticker]],[1]!Table2[[Symbol]:[Industry]],2,FALSE),"-")</f>
        <v>-</v>
      </c>
      <c r="D1698" t="s">
        <v>231</v>
      </c>
      <c r="E1698">
        <v>618.76903000000004</v>
      </c>
      <c r="F1698">
        <v>1949.8</v>
      </c>
      <c r="G1698">
        <v>689.19576842602999</v>
      </c>
      <c r="H1698">
        <v>47.848047643491199</v>
      </c>
      <c r="I1698">
        <v>452.35952096399501</v>
      </c>
      <c r="J1698">
        <v>6.8811987272154198</v>
      </c>
      <c r="K1698">
        <v>1323.44924765719</v>
      </c>
      <c r="L1698">
        <v>730.16459844172596</v>
      </c>
      <c r="M1698">
        <v>99.945449970692806</v>
      </c>
      <c r="N1698">
        <v>1.2355350326494301</v>
      </c>
      <c r="O1698">
        <v>0</v>
      </c>
      <c r="P1698">
        <v>837.40384615384596</v>
      </c>
      <c r="Q1698">
        <v>0.27552332368562799</v>
      </c>
    </row>
    <row r="1699" spans="1:17" hidden="1" x14ac:dyDescent="0.3">
      <c r="A1699" t="s">
        <v>3574</v>
      </c>
      <c r="B1699" t="s">
        <v>3575</v>
      </c>
      <c r="C1699" t="str">
        <f>IFERROR(VLOOKUP(Table1[[#This Row],[Ticker]],[1]!Table2[[Symbol]:[Industry]],2,FALSE),"-")</f>
        <v>-</v>
      </c>
      <c r="D1699" t="s">
        <v>424</v>
      </c>
      <c r="E1699">
        <v>618.18315045500003</v>
      </c>
      <c r="F1699">
        <v>64.97</v>
      </c>
      <c r="G1699">
        <v>-26.588879608644699</v>
      </c>
      <c r="H1699">
        <v>-5.6065455369878396</v>
      </c>
      <c r="I1699">
        <v>-30.131587063072399</v>
      </c>
      <c r="J1699">
        <v>-5.1204047737616998</v>
      </c>
      <c r="K1699">
        <v>69.073063592937402</v>
      </c>
      <c r="L1699">
        <v>70.4550754203227</v>
      </c>
      <c r="M1699">
        <v>33.774130192151198</v>
      </c>
      <c r="N1699">
        <v>0.60009032786573901</v>
      </c>
      <c r="O1699">
        <v>50.823456980144599</v>
      </c>
      <c r="P1699">
        <v>8.1031613976705508</v>
      </c>
      <c r="Q1699">
        <v>-2.4890929966883E-2</v>
      </c>
    </row>
    <row r="1700" spans="1:17" hidden="1" x14ac:dyDescent="0.3">
      <c r="A1700" t="s">
        <v>3576</v>
      </c>
      <c r="B1700" t="s">
        <v>3577</v>
      </c>
      <c r="C1700" t="str">
        <f>IFERROR(VLOOKUP(Table1[[#This Row],[Ticker]],[1]!Table2[[Symbol]:[Industry]],2,FALSE),"-")</f>
        <v>-</v>
      </c>
      <c r="D1700" t="s">
        <v>2179</v>
      </c>
      <c r="E1700">
        <v>616.71225000000004</v>
      </c>
      <c r="F1700">
        <v>681.45</v>
      </c>
      <c r="G1700">
        <v>-4.4659840086136402</v>
      </c>
      <c r="H1700">
        <v>-0.15835253429657101</v>
      </c>
      <c r="I1700">
        <v>-12.7049242091331</v>
      </c>
      <c r="J1700">
        <v>-4.0643263172798596</v>
      </c>
      <c r="K1700">
        <v>666.80917053254905</v>
      </c>
      <c r="L1700">
        <v>609.54536263547197</v>
      </c>
      <c r="M1700">
        <v>47.8301096587914</v>
      </c>
      <c r="N1700">
        <v>0.83126177390223499</v>
      </c>
      <c r="O1700">
        <v>27.522195318805402</v>
      </c>
      <c r="P1700">
        <v>52.109375</v>
      </c>
    </row>
    <row r="1701" spans="1:17" hidden="1" x14ac:dyDescent="0.3">
      <c r="A1701" t="s">
        <v>3578</v>
      </c>
      <c r="B1701" t="s">
        <v>3579</v>
      </c>
      <c r="C1701" t="str">
        <f>IFERROR(VLOOKUP(Table1[[#This Row],[Ticker]],[1]!Table2[[Symbol]:[Industry]],2,FALSE),"-")</f>
        <v>-</v>
      </c>
      <c r="D1701" t="s">
        <v>21</v>
      </c>
      <c r="E1701">
        <v>612.20717995500002</v>
      </c>
      <c r="F1701">
        <v>36.15</v>
      </c>
      <c r="G1701">
        <v>-23.309557676566602</v>
      </c>
      <c r="H1701">
        <v>-2.5841845377936399</v>
      </c>
      <c r="I1701">
        <v>-52.401584157304796</v>
      </c>
      <c r="J1701">
        <v>-1.6583968761907999</v>
      </c>
      <c r="K1701">
        <v>37.812325320362397</v>
      </c>
      <c r="L1701">
        <v>40.509795014130503</v>
      </c>
      <c r="M1701">
        <v>31.979146743569299</v>
      </c>
      <c r="N1701">
        <v>0.74847752693553504</v>
      </c>
      <c r="O1701">
        <v>76.763485477178406</v>
      </c>
      <c r="P1701">
        <v>19.504132231404899</v>
      </c>
      <c r="Q1701">
        <v>2.2026155438102001E-2</v>
      </c>
    </row>
    <row r="1702" spans="1:17" hidden="1" x14ac:dyDescent="0.3">
      <c r="A1702" t="s">
        <v>3580</v>
      </c>
      <c r="B1702" t="s">
        <v>3581</v>
      </c>
      <c r="C1702" t="str">
        <f>IFERROR(VLOOKUP(Table1[[#This Row],[Ticker]],[1]!Table2[[Symbol]:[Industry]],2,FALSE),"-")</f>
        <v>-</v>
      </c>
      <c r="D1702" t="s">
        <v>295</v>
      </c>
      <c r="E1702">
        <v>610.55978113999902</v>
      </c>
      <c r="F1702">
        <v>542.9</v>
      </c>
      <c r="G1702">
        <v>-22.845565333998302</v>
      </c>
      <c r="H1702">
        <v>-6.0941798312118598</v>
      </c>
      <c r="I1702">
        <v>-7.4081283953917598</v>
      </c>
      <c r="J1702">
        <v>-2.3481868290286698</v>
      </c>
      <c r="K1702">
        <v>548.21775294567999</v>
      </c>
      <c r="L1702">
        <v>526.59291625592095</v>
      </c>
      <c r="M1702">
        <v>48.251354960763301</v>
      </c>
      <c r="N1702">
        <v>0.65661695762825301</v>
      </c>
      <c r="O1702">
        <v>56.785270691723603</v>
      </c>
      <c r="P1702">
        <v>32.576312576312503</v>
      </c>
      <c r="Q1702">
        <v>0.107647318419083</v>
      </c>
    </row>
    <row r="1703" spans="1:17" hidden="1" x14ac:dyDescent="0.3">
      <c r="A1703" t="s">
        <v>3582</v>
      </c>
      <c r="B1703" t="s">
        <v>3583</v>
      </c>
      <c r="C1703" t="str">
        <f>IFERROR(VLOOKUP(Table1[[#This Row],[Ticker]],[1]!Table2[[Symbol]:[Industry]],2,FALSE),"-")</f>
        <v>-</v>
      </c>
      <c r="D1703" t="s">
        <v>424</v>
      </c>
      <c r="E1703">
        <v>610.16259809999997</v>
      </c>
      <c r="F1703">
        <v>575.85</v>
      </c>
      <c r="G1703">
        <v>55.603387714523997</v>
      </c>
      <c r="H1703">
        <v>1.23031931648042</v>
      </c>
      <c r="I1703">
        <v>11.1087474759568</v>
      </c>
      <c r="J1703">
        <v>-3.2577300242874898</v>
      </c>
      <c r="K1703">
        <v>549.94313288922501</v>
      </c>
      <c r="L1703">
        <v>474.571369024251</v>
      </c>
      <c r="M1703">
        <v>46.9816361917281</v>
      </c>
      <c r="N1703">
        <v>0.74706813088354596</v>
      </c>
      <c r="O1703">
        <v>9.3948076756099592</v>
      </c>
      <c r="P1703">
        <v>87.329212752114501</v>
      </c>
      <c r="Q1703">
        <v>4.2440293956584003E-2</v>
      </c>
    </row>
    <row r="1704" spans="1:17" hidden="1" x14ac:dyDescent="0.3">
      <c r="A1704" t="s">
        <v>3584</v>
      </c>
      <c r="B1704" t="s">
        <v>3585</v>
      </c>
      <c r="C1704" t="str">
        <f>IFERROR(VLOOKUP(Table1[[#This Row],[Ticker]],[1]!Table2[[Symbol]:[Industry]],2,FALSE),"-")</f>
        <v>-</v>
      </c>
      <c r="D1704" t="s">
        <v>384</v>
      </c>
      <c r="E1704">
        <v>607.87518399999999</v>
      </c>
      <c r="F1704">
        <v>45.92</v>
      </c>
      <c r="G1704">
        <v>10.8092047345536</v>
      </c>
      <c r="H1704">
        <v>-5.0749247341602599</v>
      </c>
      <c r="I1704">
        <v>-21.7477277861014</v>
      </c>
      <c r="J1704">
        <v>6.4339954629152798</v>
      </c>
      <c r="K1704">
        <v>43.877167604530101</v>
      </c>
      <c r="L1704">
        <v>42.300263073021704</v>
      </c>
      <c r="M1704">
        <v>65.078342808986605</v>
      </c>
      <c r="N1704">
        <v>1.26192285351058</v>
      </c>
      <c r="O1704">
        <v>17.813588850174199</v>
      </c>
      <c r="P1704">
        <v>42.1671826625387</v>
      </c>
      <c r="Q1704">
        <v>4.4873970433087003E-2</v>
      </c>
    </row>
    <row r="1705" spans="1:17" hidden="1" x14ac:dyDescent="0.3">
      <c r="A1705" t="s">
        <v>3586</v>
      </c>
      <c r="B1705" t="s">
        <v>3587</v>
      </c>
      <c r="C1705" t="str">
        <f>IFERROR(VLOOKUP(Table1[[#This Row],[Ticker]],[1]!Table2[[Symbol]:[Industry]],2,FALSE),"-")</f>
        <v>-</v>
      </c>
      <c r="D1705" t="s">
        <v>396</v>
      </c>
      <c r="E1705">
        <v>607.05424831999903</v>
      </c>
      <c r="F1705">
        <v>121.88</v>
      </c>
      <c r="G1705">
        <v>23.078723765092398</v>
      </c>
      <c r="H1705">
        <v>10.0991579792175</v>
      </c>
      <c r="I1705">
        <v>-11.4993315798898</v>
      </c>
      <c r="J1705">
        <v>3.2871483839660001</v>
      </c>
      <c r="K1705">
        <v>113.270946395794</v>
      </c>
      <c r="L1705">
        <v>99.857670494055498</v>
      </c>
      <c r="M1705">
        <v>58.774684402290902</v>
      </c>
      <c r="N1705">
        <v>1.005234504735</v>
      </c>
      <c r="O1705">
        <v>12.3974401050213</v>
      </c>
      <c r="P1705">
        <v>76.254519161243607</v>
      </c>
    </row>
    <row r="1706" spans="1:17" hidden="1" x14ac:dyDescent="0.3">
      <c r="A1706" t="s">
        <v>3588</v>
      </c>
      <c r="B1706" t="s">
        <v>3589</v>
      </c>
      <c r="C1706" t="str">
        <f>IFERROR(VLOOKUP(Table1[[#This Row],[Ticker]],[1]!Table2[[Symbol]:[Industry]],2,FALSE),"-")</f>
        <v>-</v>
      </c>
      <c r="D1706" t="s">
        <v>155</v>
      </c>
      <c r="E1706">
        <v>606.21182639999995</v>
      </c>
      <c r="F1706">
        <v>50.67</v>
      </c>
      <c r="G1706">
        <v>17.205829564947098</v>
      </c>
      <c r="H1706">
        <v>1.6045608398620199</v>
      </c>
      <c r="I1706">
        <v>-25.1110070259416</v>
      </c>
      <c r="J1706">
        <v>-4.1923547216240502</v>
      </c>
      <c r="K1706">
        <v>51.096225551081801</v>
      </c>
      <c r="L1706">
        <v>48.970599607506003</v>
      </c>
      <c r="M1706">
        <v>39.191109300180898</v>
      </c>
      <c r="N1706">
        <v>1.31648007494033</v>
      </c>
      <c r="O1706">
        <v>42.786658772449101</v>
      </c>
      <c r="P1706">
        <v>65.588235294117595</v>
      </c>
      <c r="Q1706">
        <v>2.8395031149126001E-2</v>
      </c>
    </row>
    <row r="1707" spans="1:17" hidden="1" x14ac:dyDescent="0.3">
      <c r="A1707" t="s">
        <v>3590</v>
      </c>
      <c r="B1707" t="s">
        <v>3591</v>
      </c>
      <c r="C1707" t="str">
        <f>IFERROR(VLOOKUP(Table1[[#This Row],[Ticker]],[1]!Table2[[Symbol]:[Industry]],2,FALSE),"-")</f>
        <v>-</v>
      </c>
      <c r="D1707" t="s">
        <v>124</v>
      </c>
      <c r="E1707">
        <v>605.97550000000001</v>
      </c>
      <c r="F1707">
        <v>344.5</v>
      </c>
      <c r="G1707">
        <v>-9.5661633231171397</v>
      </c>
      <c r="H1707">
        <v>0.37789606574020701</v>
      </c>
      <c r="I1707">
        <v>-2.5236448746142801</v>
      </c>
      <c r="J1707">
        <v>9.0126142224753192</v>
      </c>
      <c r="K1707">
        <v>326.48269210220798</v>
      </c>
      <c r="L1707">
        <v>322.94167356715502</v>
      </c>
      <c r="M1707">
        <v>63.806218213282698</v>
      </c>
      <c r="N1707">
        <v>1.8060659908727399</v>
      </c>
      <c r="O1707">
        <v>23.947750362844701</v>
      </c>
      <c r="P1707">
        <v>36.896483210808597</v>
      </c>
    </row>
    <row r="1708" spans="1:17" hidden="1" x14ac:dyDescent="0.3">
      <c r="A1708" t="s">
        <v>3592</v>
      </c>
      <c r="B1708" t="s">
        <v>3593</v>
      </c>
      <c r="C1708" t="str">
        <f>IFERROR(VLOOKUP(Table1[[#This Row],[Ticker]],[1]!Table2[[Symbol]:[Industry]],2,FALSE),"-")</f>
        <v>-</v>
      </c>
      <c r="D1708" t="s">
        <v>610</v>
      </c>
      <c r="E1708">
        <v>605.26369420000003</v>
      </c>
      <c r="F1708">
        <v>427.9</v>
      </c>
      <c r="G1708">
        <v>388.79913460328203</v>
      </c>
      <c r="H1708">
        <v>2.9865917179141199</v>
      </c>
      <c r="I1708">
        <v>119.83874073519399</v>
      </c>
      <c r="J1708">
        <v>2.06049125400805</v>
      </c>
      <c r="K1708">
        <v>419.98242062534803</v>
      </c>
      <c r="L1708">
        <v>292.969824893885</v>
      </c>
      <c r="M1708">
        <v>43.9036356763078</v>
      </c>
      <c r="N1708">
        <v>0.92351266474007798</v>
      </c>
      <c r="O1708">
        <v>18.649217106800599</v>
      </c>
      <c r="P1708">
        <v>438.57772183763302</v>
      </c>
      <c r="Q1708">
        <v>0.19701332554570899</v>
      </c>
    </row>
    <row r="1709" spans="1:17" hidden="1" x14ac:dyDescent="0.3">
      <c r="A1709" t="s">
        <v>3594</v>
      </c>
      <c r="B1709" t="s">
        <v>3595</v>
      </c>
      <c r="C1709" t="str">
        <f>IFERROR(VLOOKUP(Table1[[#This Row],[Ticker]],[1]!Table2[[Symbol]:[Industry]],2,FALSE),"-")</f>
        <v>-</v>
      </c>
      <c r="D1709" t="s">
        <v>424</v>
      </c>
      <c r="E1709">
        <v>604.38656003000006</v>
      </c>
      <c r="F1709">
        <v>2460.0500000000002</v>
      </c>
      <c r="G1709">
        <v>38.916898588516197</v>
      </c>
      <c r="H1709">
        <v>1.33033684845114</v>
      </c>
      <c r="I1709">
        <v>11.548625859864099</v>
      </c>
      <c r="J1709">
        <v>4.9660565687986997</v>
      </c>
      <c r="K1709">
        <v>2131.1962109444698</v>
      </c>
      <c r="L1709">
        <v>1910.33793950111</v>
      </c>
      <c r="M1709">
        <v>67.115525868758198</v>
      </c>
      <c r="N1709">
        <v>0.49389870890885001</v>
      </c>
      <c r="O1709">
        <v>12.965183634478899</v>
      </c>
      <c r="P1709">
        <v>69.069791416102504</v>
      </c>
      <c r="Q1709">
        <v>-3.1679274067013E-2</v>
      </c>
    </row>
    <row r="1710" spans="1:17" hidden="1" x14ac:dyDescent="0.3">
      <c r="A1710" t="s">
        <v>3596</v>
      </c>
      <c r="B1710" t="s">
        <v>3597</v>
      </c>
      <c r="C1710" t="str">
        <f>IFERROR(VLOOKUP(Table1[[#This Row],[Ticker]],[1]!Table2[[Symbol]:[Industry]],2,FALSE),"-")</f>
        <v>-</v>
      </c>
      <c r="D1710" t="s">
        <v>155</v>
      </c>
      <c r="E1710">
        <v>603.06221006999999</v>
      </c>
      <c r="F1710">
        <v>87.86</v>
      </c>
      <c r="G1710">
        <v>-2.8220185566068499</v>
      </c>
      <c r="H1710">
        <v>8.2554246462869602E-2</v>
      </c>
      <c r="I1710">
        <v>6.7566284030816703</v>
      </c>
      <c r="J1710">
        <v>-2.2986766987835701</v>
      </c>
      <c r="K1710">
        <v>87.3864832572377</v>
      </c>
      <c r="L1710">
        <v>79.936212058970597</v>
      </c>
      <c r="M1710">
        <v>42.136413277000301</v>
      </c>
      <c r="N1710">
        <v>0.89758706896586704</v>
      </c>
      <c r="O1710">
        <v>21.215570225358501</v>
      </c>
      <c r="P1710">
        <v>53.155142359093503</v>
      </c>
      <c r="Q1710">
        <v>0.112197950091079</v>
      </c>
    </row>
    <row r="1711" spans="1:17" hidden="1" x14ac:dyDescent="0.3">
      <c r="A1711" t="s">
        <v>3598</v>
      </c>
      <c r="B1711" t="s">
        <v>3599</v>
      </c>
      <c r="C1711" t="str">
        <f>IFERROR(VLOOKUP(Table1[[#This Row],[Ticker]],[1]!Table2[[Symbol]:[Industry]],2,FALSE),"-")</f>
        <v>-</v>
      </c>
      <c r="D1711" t="s">
        <v>354</v>
      </c>
      <c r="E1711">
        <v>602.45071305099998</v>
      </c>
      <c r="F1711">
        <v>123.01</v>
      </c>
      <c r="G1711">
        <v>65.610367023188701</v>
      </c>
      <c r="H1711">
        <v>-5.4968511373880196</v>
      </c>
      <c r="I1711">
        <v>-3.1380591285702999</v>
      </c>
      <c r="J1711">
        <v>-3.9367902984618599</v>
      </c>
      <c r="K1711">
        <v>121.77236384045899</v>
      </c>
      <c r="L1711">
        <v>102.055250834839</v>
      </c>
      <c r="M1711">
        <v>35.739546217474398</v>
      </c>
      <c r="N1711">
        <v>0.208336149809279</v>
      </c>
      <c r="O1711">
        <v>20.193480204861299</v>
      </c>
      <c r="P1711">
        <v>96.658673061550701</v>
      </c>
      <c r="Q1711">
        <v>9.8937072686185998E-2</v>
      </c>
    </row>
    <row r="1712" spans="1:17" hidden="1" x14ac:dyDescent="0.3">
      <c r="A1712" t="s">
        <v>3600</v>
      </c>
      <c r="B1712" t="s">
        <v>3601</v>
      </c>
      <c r="C1712" t="str">
        <f>IFERROR(VLOOKUP(Table1[[#This Row],[Ticker]],[1]!Table2[[Symbol]:[Industry]],2,FALSE),"-")</f>
        <v>-</v>
      </c>
      <c r="D1712" t="s">
        <v>289</v>
      </c>
      <c r="E1712">
        <v>601.14197000000001</v>
      </c>
      <c r="F1712">
        <v>187.33</v>
      </c>
      <c r="G1712">
        <v>-19.971874196808201</v>
      </c>
      <c r="H1712">
        <v>6.0342107655331603</v>
      </c>
      <c r="I1712">
        <v>-21.465440811851799</v>
      </c>
      <c r="J1712">
        <v>-0.86926291080997997</v>
      </c>
      <c r="K1712">
        <v>183.30491353622801</v>
      </c>
      <c r="L1712">
        <v>174.31895323016499</v>
      </c>
      <c r="M1712">
        <v>43.201547795677598</v>
      </c>
      <c r="N1712">
        <v>0.65418697548776505</v>
      </c>
      <c r="O1712">
        <v>27.0485239950888</v>
      </c>
      <c r="P1712">
        <v>30.271210013908199</v>
      </c>
      <c r="Q1712">
        <v>1.3922051600062E-2</v>
      </c>
    </row>
    <row r="1713" spans="1:17" hidden="1" x14ac:dyDescent="0.3">
      <c r="A1713" t="s">
        <v>3602</v>
      </c>
      <c r="B1713" t="s">
        <v>3603</v>
      </c>
      <c r="C1713" t="str">
        <f>IFERROR(VLOOKUP(Table1[[#This Row],[Ticker]],[1]!Table2[[Symbol]:[Industry]],2,FALSE),"-")</f>
        <v>-</v>
      </c>
      <c r="D1713" t="s">
        <v>62</v>
      </c>
      <c r="E1713">
        <v>600.77764999999999</v>
      </c>
      <c r="F1713">
        <v>285.5</v>
      </c>
      <c r="G1713">
        <v>-36.108113436495799</v>
      </c>
      <c r="H1713">
        <v>-1.7045504732280701</v>
      </c>
      <c r="I1713">
        <v>-17.930542487549801</v>
      </c>
      <c r="J1713">
        <v>-2.5808263287974902</v>
      </c>
      <c r="K1713">
        <v>285.95411627042398</v>
      </c>
      <c r="M1713">
        <v>45.682168212064198</v>
      </c>
      <c r="N1713">
        <v>0.67261860660393602</v>
      </c>
      <c r="O1713">
        <v>27.4956217162872</v>
      </c>
      <c r="P1713">
        <v>27.4553571428571</v>
      </c>
    </row>
    <row r="1714" spans="1:17" hidden="1" x14ac:dyDescent="0.3">
      <c r="A1714" t="s">
        <v>3604</v>
      </c>
      <c r="B1714" t="s">
        <v>3605</v>
      </c>
      <c r="C1714" t="str">
        <f>IFERROR(VLOOKUP(Table1[[#This Row],[Ticker]],[1]!Table2[[Symbol]:[Industry]],2,FALSE),"-")</f>
        <v>-</v>
      </c>
      <c r="D1714" t="s">
        <v>62</v>
      </c>
      <c r="E1714">
        <v>600.27255667500003</v>
      </c>
      <c r="F1714">
        <v>373.25</v>
      </c>
      <c r="G1714">
        <v>64.177682041115503</v>
      </c>
      <c r="H1714">
        <v>4.6520250956458398</v>
      </c>
      <c r="I1714">
        <v>-30.633961166079299</v>
      </c>
      <c r="J1714">
        <v>-2.5053839486112199</v>
      </c>
      <c r="K1714">
        <v>348.33098963789899</v>
      </c>
      <c r="L1714">
        <v>332.69271152065198</v>
      </c>
      <c r="M1714">
        <v>64.237417517219001</v>
      </c>
      <c r="N1714">
        <v>2.9768896094979098</v>
      </c>
      <c r="O1714">
        <v>25.920964501004601</v>
      </c>
      <c r="Q1714">
        <v>4.4000332821131999E-2</v>
      </c>
    </row>
    <row r="1715" spans="1:17" hidden="1" x14ac:dyDescent="0.3">
      <c r="A1715" t="s">
        <v>3606</v>
      </c>
      <c r="B1715" t="s">
        <v>3607</v>
      </c>
      <c r="C1715" t="str">
        <f>IFERROR(VLOOKUP(Table1[[#This Row],[Ticker]],[1]!Table2[[Symbol]:[Industry]],2,FALSE),"-")</f>
        <v>-</v>
      </c>
      <c r="D1715" t="s">
        <v>68</v>
      </c>
      <c r="E1715">
        <v>599.26480919999995</v>
      </c>
      <c r="F1715">
        <v>200.8</v>
      </c>
      <c r="G1715">
        <v>59.096854868888897</v>
      </c>
      <c r="H1715">
        <v>51.453318336619098</v>
      </c>
      <c r="I1715">
        <v>12.504860806659201</v>
      </c>
      <c r="J1715">
        <v>26.524236719588799</v>
      </c>
      <c r="K1715">
        <v>159.57076445180701</v>
      </c>
      <c r="L1715">
        <v>139.35731420112899</v>
      </c>
      <c r="M1715">
        <v>66.251136566610697</v>
      </c>
      <c r="N1715">
        <v>2.7996551823587801</v>
      </c>
      <c r="O1715">
        <v>13.3964143426294</v>
      </c>
      <c r="P1715">
        <v>94.951456310679603</v>
      </c>
      <c r="Q1715">
        <v>5.1371507827903E-2</v>
      </c>
    </row>
    <row r="1716" spans="1:17" hidden="1" x14ac:dyDescent="0.3">
      <c r="A1716" t="s">
        <v>3608</v>
      </c>
      <c r="B1716" t="s">
        <v>3609</v>
      </c>
      <c r="C1716" t="str">
        <f>IFERROR(VLOOKUP(Table1[[#This Row],[Ticker]],[1]!Table2[[Symbol]:[Industry]],2,FALSE),"-")</f>
        <v>-</v>
      </c>
      <c r="D1716" t="s">
        <v>728</v>
      </c>
      <c r="E1716">
        <v>599.22049201000004</v>
      </c>
      <c r="F1716">
        <v>78.959999999999994</v>
      </c>
      <c r="G1716">
        <v>38.376162917291097</v>
      </c>
      <c r="H1716">
        <v>0.71697613076299205</v>
      </c>
      <c r="I1716">
        <v>19.610982500944399</v>
      </c>
      <c r="J1716">
        <v>1.93272756935684</v>
      </c>
      <c r="K1716">
        <v>75.211475370007605</v>
      </c>
      <c r="L1716">
        <v>64.719597510586098</v>
      </c>
      <c r="M1716">
        <v>47.3837917882664</v>
      </c>
      <c r="N1716">
        <v>0.87320477609312197</v>
      </c>
      <c r="O1716">
        <v>2.07700101317123</v>
      </c>
      <c r="P1716">
        <v>76.053511705685594</v>
      </c>
      <c r="Q1716">
        <v>1.14306047313E-3</v>
      </c>
    </row>
    <row r="1717" spans="1:17" hidden="1" x14ac:dyDescent="0.3">
      <c r="A1717" t="s">
        <v>3610</v>
      </c>
      <c r="B1717" t="s">
        <v>3611</v>
      </c>
      <c r="C1717" t="str">
        <f>IFERROR(VLOOKUP(Table1[[#This Row],[Ticker]],[1]!Table2[[Symbol]:[Industry]],2,FALSE),"-")</f>
        <v>-</v>
      </c>
      <c r="D1717" t="s">
        <v>692</v>
      </c>
      <c r="E1717">
        <v>597.81781049999995</v>
      </c>
      <c r="F1717">
        <v>23.25</v>
      </c>
      <c r="G1717">
        <v>16.333889005506599</v>
      </c>
      <c r="H1717">
        <v>13.036047702088201</v>
      </c>
      <c r="I1717">
        <v>-20.566465056977101</v>
      </c>
      <c r="J1717">
        <v>-1.88130856403058</v>
      </c>
      <c r="K1717">
        <v>22.333655654840101</v>
      </c>
      <c r="L1717">
        <v>20.853894509275101</v>
      </c>
      <c r="M1717">
        <v>47.447270547538302</v>
      </c>
      <c r="N1717">
        <v>0.71757580386175501</v>
      </c>
      <c r="O1717">
        <v>22.580645161290299</v>
      </c>
      <c r="P1717">
        <v>51.465798045602597</v>
      </c>
      <c r="Q1717">
        <v>6.3673264321205E-2</v>
      </c>
    </row>
    <row r="1718" spans="1:17" hidden="1" x14ac:dyDescent="0.3">
      <c r="A1718" t="s">
        <v>3612</v>
      </c>
      <c r="B1718" t="s">
        <v>3613</v>
      </c>
      <c r="C1718" t="str">
        <f>IFERROR(VLOOKUP(Table1[[#This Row],[Ticker]],[1]!Table2[[Symbol]:[Industry]],2,FALSE),"-")</f>
        <v>-</v>
      </c>
      <c r="D1718" t="s">
        <v>933</v>
      </c>
      <c r="E1718">
        <v>596.59898714999997</v>
      </c>
      <c r="F1718">
        <v>238.65</v>
      </c>
      <c r="G1718">
        <v>76.018223362738098</v>
      </c>
      <c r="H1718">
        <v>31.4550601863825</v>
      </c>
      <c r="I1718">
        <v>45.9243926719097</v>
      </c>
      <c r="J1718">
        <v>1.6885976593283201</v>
      </c>
      <c r="K1718">
        <v>206.57624231065299</v>
      </c>
      <c r="L1718">
        <v>160.27076276724901</v>
      </c>
      <c r="M1718">
        <v>44.017592269756001</v>
      </c>
      <c r="N1718">
        <v>0.314433888259391</v>
      </c>
      <c r="O1718">
        <v>24.366226691807999</v>
      </c>
      <c r="P1718">
        <v>113.080357142857</v>
      </c>
      <c r="Q1718">
        <v>4.6938468522866997E-2</v>
      </c>
    </row>
    <row r="1719" spans="1:17" hidden="1" x14ac:dyDescent="0.3">
      <c r="A1719" t="s">
        <v>3614</v>
      </c>
      <c r="B1719" t="s">
        <v>3615</v>
      </c>
      <c r="C1719" t="str">
        <f>IFERROR(VLOOKUP(Table1[[#This Row],[Ticker]],[1]!Table2[[Symbol]:[Industry]],2,FALSE),"-")</f>
        <v>-</v>
      </c>
      <c r="D1719" t="s">
        <v>201</v>
      </c>
      <c r="E1719">
        <v>595.53576120000002</v>
      </c>
      <c r="F1719">
        <v>766.55</v>
      </c>
      <c r="G1719">
        <v>-5.5931859894901201</v>
      </c>
      <c r="H1719">
        <v>-1.87035303188851</v>
      </c>
      <c r="I1719">
        <v>-12.2495918825592</v>
      </c>
      <c r="J1719">
        <v>1.0670674632677399</v>
      </c>
      <c r="K1719">
        <v>693.254666678474</v>
      </c>
      <c r="L1719">
        <v>542.79544946107296</v>
      </c>
      <c r="M1719">
        <v>72.794479082948499</v>
      </c>
      <c r="N1719">
        <v>1</v>
      </c>
      <c r="Q1719">
        <v>-5.0546889445763001E-2</v>
      </c>
    </row>
    <row r="1720" spans="1:17" hidden="1" x14ac:dyDescent="0.3">
      <c r="A1720" t="s">
        <v>3616</v>
      </c>
      <c r="B1720" t="s">
        <v>3617</v>
      </c>
      <c r="C1720" t="str">
        <f>IFERROR(VLOOKUP(Table1[[#This Row],[Ticker]],[1]!Table2[[Symbol]:[Industry]],2,FALSE),"-")</f>
        <v>-</v>
      </c>
      <c r="D1720" t="s">
        <v>303</v>
      </c>
      <c r="E1720">
        <v>593.07124894499998</v>
      </c>
      <c r="F1720">
        <v>223.53</v>
      </c>
      <c r="G1720">
        <v>-30.393896140381901</v>
      </c>
      <c r="H1720">
        <v>-5.0215330172282799</v>
      </c>
      <c r="I1720">
        <v>-46.965572598531097</v>
      </c>
      <c r="J1720">
        <v>5.7450615528924898</v>
      </c>
      <c r="K1720">
        <v>229.05725035127</v>
      </c>
      <c r="L1720">
        <v>242.192645246246</v>
      </c>
      <c r="M1720">
        <v>59.260387134088802</v>
      </c>
      <c r="N1720">
        <v>0.81962239807895698</v>
      </c>
      <c r="O1720">
        <v>66.420614682592898</v>
      </c>
      <c r="P1720">
        <v>19.7268344938403</v>
      </c>
      <c r="Q1720">
        <v>0.13921865430661701</v>
      </c>
    </row>
    <row r="1721" spans="1:17" hidden="1" x14ac:dyDescent="0.3">
      <c r="A1721" t="s">
        <v>3618</v>
      </c>
      <c r="B1721" t="s">
        <v>3619</v>
      </c>
      <c r="C1721" t="str">
        <f>IFERROR(VLOOKUP(Table1[[#This Row],[Ticker]],[1]!Table2[[Symbol]:[Industry]],2,FALSE),"-")</f>
        <v>-</v>
      </c>
      <c r="D1721" t="s">
        <v>46</v>
      </c>
      <c r="E1721">
        <v>591.27203399999996</v>
      </c>
      <c r="F1721">
        <v>257.7</v>
      </c>
      <c r="G1721">
        <v>-12.716485398850001</v>
      </c>
      <c r="H1721">
        <v>44.435076228929901</v>
      </c>
      <c r="I1721">
        <v>-1.2446007021297301</v>
      </c>
      <c r="J1721">
        <v>3.5529430706303202</v>
      </c>
      <c r="K1721">
        <v>209.63256916110799</v>
      </c>
      <c r="M1721">
        <v>66.774417779710305</v>
      </c>
      <c r="N1721">
        <v>2.5232648417146102</v>
      </c>
      <c r="O1721">
        <v>8.2266201008925002</v>
      </c>
      <c r="P1721">
        <v>80.399019950997499</v>
      </c>
    </row>
    <row r="1722" spans="1:17" hidden="1" x14ac:dyDescent="0.3">
      <c r="A1722" t="s">
        <v>3620</v>
      </c>
      <c r="B1722" t="s">
        <v>3621</v>
      </c>
      <c r="C1722" t="str">
        <f>IFERROR(VLOOKUP(Table1[[#This Row],[Ticker]],[1]!Table2[[Symbol]:[Industry]],2,FALSE),"-")</f>
        <v>-</v>
      </c>
      <c r="D1722" t="s">
        <v>626</v>
      </c>
      <c r="E1722">
        <v>590.84576984</v>
      </c>
      <c r="F1722">
        <v>172.6</v>
      </c>
      <c r="G1722">
        <v>-11.7913191197015</v>
      </c>
      <c r="H1722">
        <v>8.3783579861744109</v>
      </c>
      <c r="I1722">
        <v>-4.5946504968506403</v>
      </c>
      <c r="J1722">
        <v>-5.32764588834692</v>
      </c>
      <c r="K1722">
        <v>159.669378183167</v>
      </c>
      <c r="L1722">
        <v>152.825773446336</v>
      </c>
      <c r="M1722">
        <v>59.773690777420001</v>
      </c>
      <c r="N1722">
        <v>1.3685731566635599</v>
      </c>
      <c r="O1722">
        <v>5.7879490150637398</v>
      </c>
      <c r="P1722">
        <v>29.725667042465201</v>
      </c>
      <c r="Q1722">
        <v>3.1242744806484E-2</v>
      </c>
    </row>
    <row r="1723" spans="1:17" hidden="1" x14ac:dyDescent="0.3">
      <c r="A1723" t="s">
        <v>3622</v>
      </c>
      <c r="B1723" t="s">
        <v>3623</v>
      </c>
      <c r="C1723" t="str">
        <f>IFERROR(VLOOKUP(Table1[[#This Row],[Ticker]],[1]!Table2[[Symbol]:[Industry]],2,FALSE),"-")</f>
        <v>-</v>
      </c>
      <c r="D1723" t="s">
        <v>257</v>
      </c>
      <c r="E1723">
        <v>590.54033933999995</v>
      </c>
      <c r="F1723">
        <v>1499.4</v>
      </c>
      <c r="G1723">
        <v>117.538490855269</v>
      </c>
      <c r="H1723">
        <v>-10.325019965827</v>
      </c>
      <c r="I1723">
        <v>8.1362580327113001</v>
      </c>
      <c r="J1723">
        <v>-2.7791932043404799</v>
      </c>
      <c r="K1723">
        <v>1479.2842560233801</v>
      </c>
      <c r="L1723">
        <v>1211.795901321</v>
      </c>
      <c r="M1723">
        <v>50.280218443609897</v>
      </c>
      <c r="N1723">
        <v>0.60148423207193003</v>
      </c>
      <c r="O1723">
        <v>11.311191143123899</v>
      </c>
      <c r="P1723">
        <v>158.25008611780899</v>
      </c>
      <c r="Q1723">
        <v>0.16705903720736301</v>
      </c>
    </row>
    <row r="1724" spans="1:17" hidden="1" x14ac:dyDescent="0.3">
      <c r="A1724" t="s">
        <v>3624</v>
      </c>
      <c r="B1724" t="s">
        <v>3625</v>
      </c>
      <c r="C1724" t="str">
        <f>IFERROR(VLOOKUP(Table1[[#This Row],[Ticker]],[1]!Table2[[Symbol]:[Industry]],2,FALSE),"-")</f>
        <v>-</v>
      </c>
      <c r="D1724" t="s">
        <v>289</v>
      </c>
      <c r="E1724">
        <v>589.69966999999997</v>
      </c>
      <c r="F1724">
        <v>1026.0999999999999</v>
      </c>
      <c r="G1724">
        <v>-14.508962427992801</v>
      </c>
      <c r="H1724">
        <v>12.380792119866401</v>
      </c>
      <c r="I1724">
        <v>-3.0370777312725399</v>
      </c>
      <c r="J1724">
        <v>-14.4467101223209</v>
      </c>
      <c r="M1724">
        <v>42.610602764877697</v>
      </c>
      <c r="O1724">
        <v>38.198031380956998</v>
      </c>
      <c r="P1724">
        <v>17.840941716910699</v>
      </c>
    </row>
    <row r="1725" spans="1:17" hidden="1" x14ac:dyDescent="0.3">
      <c r="A1725" t="s">
        <v>3626</v>
      </c>
      <c r="B1725" t="s">
        <v>3627</v>
      </c>
      <c r="C1725" t="str">
        <f>IFERROR(VLOOKUP(Table1[[#This Row],[Ticker]],[1]!Table2[[Symbol]:[Industry]],2,FALSE),"-")</f>
        <v>-</v>
      </c>
      <c r="D1725" t="s">
        <v>46</v>
      </c>
      <c r="E1725">
        <v>588.87400000000002</v>
      </c>
      <c r="F1725">
        <v>159.5</v>
      </c>
      <c r="G1725">
        <v>-34.829130639188399</v>
      </c>
      <c r="H1725">
        <v>-7.7304799892565903</v>
      </c>
      <c r="I1725">
        <v>-14.097663805397</v>
      </c>
      <c r="J1725">
        <v>0.71650988907986901</v>
      </c>
      <c r="K1725">
        <v>165.24555397876799</v>
      </c>
      <c r="L1725">
        <v>143.56681354429</v>
      </c>
      <c r="M1725">
        <v>46.640153009498199</v>
      </c>
      <c r="N1725">
        <v>0.37192958836794399</v>
      </c>
      <c r="O1725">
        <v>36.739811912225697</v>
      </c>
      <c r="P1725">
        <v>18.896757361162798</v>
      </c>
      <c r="Q1725">
        <v>8.6916807102741994E-2</v>
      </c>
    </row>
    <row r="1726" spans="1:17" hidden="1" x14ac:dyDescent="0.3">
      <c r="A1726" t="s">
        <v>3628</v>
      </c>
      <c r="B1726" t="s">
        <v>3629</v>
      </c>
      <c r="C1726" t="str">
        <f>IFERROR(VLOOKUP(Table1[[#This Row],[Ticker]],[1]!Table2[[Symbol]:[Industry]],2,FALSE),"-")</f>
        <v>-</v>
      </c>
      <c r="D1726" t="s">
        <v>46</v>
      </c>
      <c r="E1726">
        <v>588.66333032</v>
      </c>
      <c r="F1726">
        <v>239.2</v>
      </c>
      <c r="G1726">
        <v>185.324806763547</v>
      </c>
      <c r="H1726">
        <v>15.437572110070899</v>
      </c>
      <c r="I1726">
        <v>-42.355435306718597</v>
      </c>
      <c r="J1726">
        <v>2.2633103030064801</v>
      </c>
      <c r="K1726">
        <v>229.71344522611599</v>
      </c>
      <c r="M1726">
        <v>53.232953722432299</v>
      </c>
      <c r="N1726">
        <v>0.66047626179421803</v>
      </c>
      <c r="O1726">
        <v>94.586120401337794</v>
      </c>
      <c r="P1726">
        <v>227.671232876712</v>
      </c>
    </row>
    <row r="1727" spans="1:17" hidden="1" x14ac:dyDescent="0.3">
      <c r="A1727" t="s">
        <v>3630</v>
      </c>
      <c r="B1727" t="s">
        <v>3631</v>
      </c>
      <c r="C1727" t="str">
        <f>IFERROR(VLOOKUP(Table1[[#This Row],[Ticker]],[1]!Table2[[Symbol]:[Industry]],2,FALSE),"-")</f>
        <v>-</v>
      </c>
      <c r="D1727" t="s">
        <v>1564</v>
      </c>
      <c r="E1727">
        <v>586.09212500000001</v>
      </c>
      <c r="F1727">
        <v>56.45</v>
      </c>
      <c r="G1727">
        <v>199.65187775281001</v>
      </c>
      <c r="H1727">
        <v>30.518009667564499</v>
      </c>
      <c r="I1727">
        <v>216.78767415471501</v>
      </c>
      <c r="J1727">
        <v>1.6611595909683401</v>
      </c>
      <c r="K1727">
        <v>42.829041372787003</v>
      </c>
      <c r="L1727">
        <v>27.721982918098</v>
      </c>
      <c r="M1727">
        <v>82.2097828123146</v>
      </c>
      <c r="N1727">
        <v>0.37087014118827499</v>
      </c>
      <c r="O1727">
        <v>0</v>
      </c>
      <c r="P1727">
        <v>494.21052631578902</v>
      </c>
    </row>
    <row r="1728" spans="1:17" hidden="1" x14ac:dyDescent="0.3">
      <c r="A1728" t="s">
        <v>3632</v>
      </c>
      <c r="B1728" t="s">
        <v>3633</v>
      </c>
      <c r="C1728" t="str">
        <f>IFERROR(VLOOKUP(Table1[[#This Row],[Ticker]],[1]!Table2[[Symbol]:[Industry]],2,FALSE),"-")</f>
        <v>-</v>
      </c>
      <c r="D1728" t="s">
        <v>75</v>
      </c>
      <c r="E1728">
        <v>585.76216892399998</v>
      </c>
      <c r="F1728">
        <v>199.41</v>
      </c>
      <c r="G1728">
        <v>-21.513482620229102</v>
      </c>
      <c r="H1728">
        <v>-4.9276477642865197</v>
      </c>
      <c r="I1728">
        <v>-26.4866435866284</v>
      </c>
      <c r="J1728">
        <v>1.68475741355259</v>
      </c>
      <c r="K1728">
        <v>194.183038596107</v>
      </c>
      <c r="L1728">
        <v>194.85407714145899</v>
      </c>
      <c r="M1728">
        <v>52.191510070372303</v>
      </c>
      <c r="N1728">
        <v>1.04498642704754</v>
      </c>
      <c r="O1728">
        <v>16.318138508600299</v>
      </c>
      <c r="P1728">
        <v>29.235255994815201</v>
      </c>
      <c r="Q1728">
        <v>-0.13367821822062401</v>
      </c>
    </row>
    <row r="1729" spans="1:17" hidden="1" x14ac:dyDescent="0.3">
      <c r="A1729" t="s">
        <v>3634</v>
      </c>
      <c r="B1729" t="s">
        <v>3635</v>
      </c>
      <c r="C1729" t="str">
        <f>IFERROR(VLOOKUP(Table1[[#This Row],[Ticker]],[1]!Table2[[Symbol]:[Industry]],2,FALSE),"-")</f>
        <v>-</v>
      </c>
      <c r="D1729" t="s">
        <v>257</v>
      </c>
      <c r="E1729">
        <v>585.21463015999996</v>
      </c>
      <c r="F1729">
        <v>531.79999999999995</v>
      </c>
      <c r="G1729">
        <v>143.61792169879101</v>
      </c>
      <c r="H1729">
        <v>-10.8396360208878</v>
      </c>
      <c r="I1729">
        <v>85.483852512808596</v>
      </c>
      <c r="J1729">
        <v>1.1564691452721001</v>
      </c>
      <c r="K1729">
        <v>535.37583714490199</v>
      </c>
      <c r="L1729">
        <v>436.62543395797599</v>
      </c>
      <c r="M1729">
        <v>61.8318431347397</v>
      </c>
      <c r="N1729">
        <v>1.2973590034898499</v>
      </c>
      <c r="O1729">
        <v>25.7991726212862</v>
      </c>
      <c r="P1729">
        <v>188.082340195016</v>
      </c>
      <c r="Q1729">
        <v>0.116721759070017</v>
      </c>
    </row>
    <row r="1730" spans="1:17" hidden="1" x14ac:dyDescent="0.3">
      <c r="A1730" t="s">
        <v>3636</v>
      </c>
      <c r="B1730" t="s">
        <v>3637</v>
      </c>
      <c r="C1730" t="str">
        <f>IFERROR(VLOOKUP(Table1[[#This Row],[Ticker]],[1]!Table2[[Symbol]:[Industry]],2,FALSE),"-")</f>
        <v>-</v>
      </c>
      <c r="D1730" t="s">
        <v>626</v>
      </c>
      <c r="E1730">
        <v>583.32000000000005</v>
      </c>
      <c r="F1730">
        <v>486.1</v>
      </c>
      <c r="G1730">
        <v>163.11981625655</v>
      </c>
      <c r="H1730">
        <v>-12.914121443149099</v>
      </c>
      <c r="I1730">
        <v>39.6858158787307</v>
      </c>
      <c r="J1730">
        <v>-4.0844947101495803</v>
      </c>
      <c r="K1730">
        <v>461.72356670438597</v>
      </c>
      <c r="L1730">
        <v>361.326137302696</v>
      </c>
      <c r="M1730">
        <v>46.629829419256097</v>
      </c>
      <c r="N1730">
        <v>0.22422102041665101</v>
      </c>
      <c r="O1730">
        <v>14.894054721250701</v>
      </c>
      <c r="P1730">
        <v>209.815168897386</v>
      </c>
      <c r="Q1730">
        <v>4.3612122745368999E-2</v>
      </c>
    </row>
    <row r="1731" spans="1:17" hidden="1" x14ac:dyDescent="0.3">
      <c r="A1731" t="s">
        <v>3638</v>
      </c>
      <c r="B1731" t="s">
        <v>3639</v>
      </c>
      <c r="C1731" t="str">
        <f>IFERROR(VLOOKUP(Table1[[#This Row],[Ticker]],[1]!Table2[[Symbol]:[Industry]],2,FALSE),"-")</f>
        <v>-</v>
      </c>
      <c r="D1731" t="s">
        <v>548</v>
      </c>
      <c r="E1731">
        <v>582.49982707499998</v>
      </c>
      <c r="F1731">
        <v>781.75</v>
      </c>
      <c r="G1731">
        <v>78.064406326802001</v>
      </c>
      <c r="H1731">
        <v>24.992736862977601</v>
      </c>
      <c r="I1731">
        <v>53.009982903853</v>
      </c>
      <c r="J1731">
        <v>4.8280534416412504</v>
      </c>
      <c r="K1731">
        <v>670.40527795520097</v>
      </c>
      <c r="L1731">
        <v>549.97036952594101</v>
      </c>
      <c r="M1731">
        <v>76.232993767801503</v>
      </c>
      <c r="N1731">
        <v>0.80162115990131</v>
      </c>
      <c r="O1731">
        <v>2.23217141029741</v>
      </c>
      <c r="P1731">
        <v>139.323434869126</v>
      </c>
      <c r="Q1731">
        <v>4.9215952022124997E-2</v>
      </c>
    </row>
    <row r="1732" spans="1:17" hidden="1" x14ac:dyDescent="0.3">
      <c r="A1732" t="s">
        <v>3640</v>
      </c>
      <c r="B1732" t="s">
        <v>3641</v>
      </c>
      <c r="C1732" t="str">
        <f>IFERROR(VLOOKUP(Table1[[#This Row],[Ticker]],[1]!Table2[[Symbol]:[Industry]],2,FALSE),"-")</f>
        <v>-</v>
      </c>
      <c r="D1732" t="s">
        <v>521</v>
      </c>
      <c r="E1732">
        <v>581.65017795000006</v>
      </c>
      <c r="F1732">
        <v>505.1</v>
      </c>
      <c r="G1732">
        <v>55.581811129147297</v>
      </c>
      <c r="H1732">
        <v>-7.8467416154192096</v>
      </c>
      <c r="I1732">
        <v>21.039739844032798</v>
      </c>
      <c r="J1732">
        <v>-3.0674599700102401</v>
      </c>
      <c r="K1732">
        <v>512.81418345645397</v>
      </c>
      <c r="L1732">
        <v>414.84236527581101</v>
      </c>
      <c r="M1732">
        <v>46.3060641925995</v>
      </c>
      <c r="N1732">
        <v>0.73428632615911704</v>
      </c>
      <c r="O1732">
        <v>22.154028905167198</v>
      </c>
      <c r="P1732">
        <v>172.58499730167199</v>
      </c>
      <c r="Q1732">
        <v>0.19729501792094001</v>
      </c>
    </row>
    <row r="1733" spans="1:17" hidden="1" x14ac:dyDescent="0.3">
      <c r="A1733" t="s">
        <v>3642</v>
      </c>
      <c r="B1733" t="s">
        <v>3643</v>
      </c>
      <c r="C1733" t="str">
        <f>IFERROR(VLOOKUP(Table1[[#This Row],[Ticker]],[1]!Table2[[Symbol]:[Industry]],2,FALSE),"-")</f>
        <v>-</v>
      </c>
      <c r="D1733" t="s">
        <v>717</v>
      </c>
      <c r="E1733">
        <v>581.59385359999999</v>
      </c>
      <c r="F1733">
        <v>398.5</v>
      </c>
      <c r="G1733">
        <v>-44.169474187454497</v>
      </c>
      <c r="H1733">
        <v>-0.130158250046914</v>
      </c>
      <c r="I1733">
        <v>-8.7772958204470299</v>
      </c>
      <c r="J1733">
        <v>-1.51592980953751</v>
      </c>
      <c r="K1733">
        <v>388.838809231266</v>
      </c>
      <c r="L1733">
        <v>399.10654477956098</v>
      </c>
      <c r="M1733">
        <v>51.434562987989402</v>
      </c>
      <c r="N1733">
        <v>0.514603719465905</v>
      </c>
      <c r="O1733">
        <v>25.457967377666201</v>
      </c>
      <c r="P1733">
        <v>31.953642384105901</v>
      </c>
      <c r="Q1733">
        <v>-2.132398961926E-3</v>
      </c>
    </row>
    <row r="1734" spans="1:17" hidden="1" x14ac:dyDescent="0.3">
      <c r="A1734" t="s">
        <v>3644</v>
      </c>
      <c r="B1734" t="s">
        <v>3645</v>
      </c>
      <c r="C1734" t="str">
        <f>IFERROR(VLOOKUP(Table1[[#This Row],[Ticker]],[1]!Table2[[Symbol]:[Industry]],2,FALSE),"-")</f>
        <v>-</v>
      </c>
      <c r="D1734" t="s">
        <v>298</v>
      </c>
      <c r="E1734">
        <v>581.37632091</v>
      </c>
      <c r="F1734">
        <v>524.1</v>
      </c>
      <c r="G1734">
        <v>-2.9301354179791699</v>
      </c>
      <c r="H1734">
        <v>18.666418732043699</v>
      </c>
      <c r="I1734">
        <v>-40.383673487005801</v>
      </c>
      <c r="J1734">
        <v>-2.5876480412165002</v>
      </c>
      <c r="K1734">
        <v>516.02723937191001</v>
      </c>
      <c r="L1734">
        <v>529.85540010205898</v>
      </c>
      <c r="M1734">
        <v>46.276999522416098</v>
      </c>
      <c r="N1734">
        <v>0.72815417284346295</v>
      </c>
      <c r="O1734">
        <v>63.279908414424703</v>
      </c>
      <c r="P1734">
        <v>37.216913208535097</v>
      </c>
      <c r="Q1734">
        <v>0.26162274804771601</v>
      </c>
    </row>
    <row r="1735" spans="1:17" hidden="1" x14ac:dyDescent="0.3">
      <c r="A1735" t="s">
        <v>3646</v>
      </c>
      <c r="B1735" t="s">
        <v>3647</v>
      </c>
      <c r="C1735" t="str">
        <f>IFERROR(VLOOKUP(Table1[[#This Row],[Ticker]],[1]!Table2[[Symbol]:[Industry]],2,FALSE),"-")</f>
        <v>-</v>
      </c>
      <c r="D1735" t="s">
        <v>21</v>
      </c>
      <c r="E1735">
        <v>580.92799597299995</v>
      </c>
      <c r="F1735">
        <v>186.61</v>
      </c>
      <c r="G1735">
        <v>16.5826187703654</v>
      </c>
      <c r="H1735">
        <v>1.9274016867614701</v>
      </c>
      <c r="I1735">
        <v>-15.479705524428701</v>
      </c>
      <c r="J1735">
        <v>-11.2873857174958</v>
      </c>
      <c r="K1735">
        <v>177.19804140638101</v>
      </c>
      <c r="L1735">
        <v>163.76566802589201</v>
      </c>
      <c r="M1735">
        <v>41.341273110304897</v>
      </c>
      <c r="N1735">
        <v>2.35360912214303</v>
      </c>
      <c r="O1735">
        <v>16.3656824393119</v>
      </c>
      <c r="P1735">
        <v>56.683459277917699</v>
      </c>
      <c r="Q1735">
        <v>-1.0583986635086E-2</v>
      </c>
    </row>
    <row r="1736" spans="1:17" hidden="1" x14ac:dyDescent="0.3">
      <c r="A1736" t="s">
        <v>3648</v>
      </c>
      <c r="B1736" t="s">
        <v>3649</v>
      </c>
      <c r="C1736" t="str">
        <f>IFERROR(VLOOKUP(Table1[[#This Row],[Ticker]],[1]!Table2[[Symbol]:[Industry]],2,FALSE),"-")</f>
        <v>-</v>
      </c>
      <c r="D1736" t="s">
        <v>62</v>
      </c>
      <c r="E1736">
        <v>580.88305000000003</v>
      </c>
      <c r="F1736">
        <v>133.69</v>
      </c>
      <c r="G1736">
        <v>-46.951926939217103</v>
      </c>
      <c r="H1736">
        <v>-7.2515035201811102</v>
      </c>
      <c r="I1736">
        <v>-48.492927596474303</v>
      </c>
      <c r="J1736">
        <v>-2.8323648443622398</v>
      </c>
      <c r="K1736">
        <v>142.19431799709699</v>
      </c>
      <c r="L1736">
        <v>165.08215000000001</v>
      </c>
      <c r="M1736">
        <v>37.373453915777198</v>
      </c>
      <c r="N1736">
        <v>0.87379549572461102</v>
      </c>
      <c r="O1736">
        <v>60.782407061111499</v>
      </c>
      <c r="P1736">
        <v>3.39520494972929</v>
      </c>
    </row>
    <row r="1737" spans="1:17" hidden="1" x14ac:dyDescent="0.3">
      <c r="A1737" t="s">
        <v>3650</v>
      </c>
      <c r="B1737" t="s">
        <v>3651</v>
      </c>
      <c r="C1737" t="str">
        <f>IFERROR(VLOOKUP(Table1[[#This Row],[Ticker]],[1]!Table2[[Symbol]:[Industry]],2,FALSE),"-")</f>
        <v>-</v>
      </c>
      <c r="D1737" t="s">
        <v>257</v>
      </c>
      <c r="E1737">
        <v>577.98571248300004</v>
      </c>
      <c r="F1737">
        <v>87.59</v>
      </c>
      <c r="G1737">
        <v>49.423498511045302</v>
      </c>
      <c r="H1737">
        <v>40.828121772558902</v>
      </c>
      <c r="I1737">
        <v>49.155357101744599</v>
      </c>
      <c r="J1737">
        <v>15.369524575549301</v>
      </c>
      <c r="K1737">
        <v>67.404978873480204</v>
      </c>
      <c r="L1737">
        <v>58.952964969074202</v>
      </c>
      <c r="M1737">
        <v>80.507918720184094</v>
      </c>
      <c r="N1737">
        <v>2.3840155163194598</v>
      </c>
      <c r="O1737">
        <v>6.7473455873958201</v>
      </c>
      <c r="P1737">
        <v>127.44741625551799</v>
      </c>
      <c r="Q1737">
        <v>0.14465483628435299</v>
      </c>
    </row>
    <row r="1738" spans="1:17" hidden="1" x14ac:dyDescent="0.3">
      <c r="A1738" t="s">
        <v>3652</v>
      </c>
      <c r="B1738" t="s">
        <v>3653</v>
      </c>
      <c r="C1738" t="str">
        <f>IFERROR(VLOOKUP(Table1[[#This Row],[Ticker]],[1]!Table2[[Symbol]:[Industry]],2,FALSE),"-")</f>
        <v>-</v>
      </c>
      <c r="D1738" t="s">
        <v>201</v>
      </c>
      <c r="E1738">
        <v>576.88860618399997</v>
      </c>
      <c r="F1738">
        <v>148.06</v>
      </c>
      <c r="G1738">
        <v>56.047089385373603</v>
      </c>
      <c r="H1738">
        <v>12.448957309311901</v>
      </c>
      <c r="I1738">
        <v>-2.2482486113373201</v>
      </c>
      <c r="J1738">
        <v>15.1500068296927</v>
      </c>
      <c r="K1738">
        <v>127.35504429031199</v>
      </c>
      <c r="L1738">
        <v>119.79676496931501</v>
      </c>
      <c r="M1738">
        <v>80.792195566980993</v>
      </c>
      <c r="N1738">
        <v>2.7136110923324099</v>
      </c>
      <c r="O1738">
        <v>11.6439281372416</v>
      </c>
      <c r="P1738">
        <v>88.852040816326493</v>
      </c>
      <c r="Q1738">
        <v>7.1406968651167996E-2</v>
      </c>
    </row>
    <row r="1739" spans="1:17" hidden="1" x14ac:dyDescent="0.3">
      <c r="A1739" t="s">
        <v>3654</v>
      </c>
      <c r="B1739" t="s">
        <v>3655</v>
      </c>
      <c r="C1739" t="str">
        <f>IFERROR(VLOOKUP(Table1[[#This Row],[Ticker]],[1]!Table2[[Symbol]:[Industry]],2,FALSE),"-")</f>
        <v>-</v>
      </c>
      <c r="D1739" t="s">
        <v>289</v>
      </c>
      <c r="E1739">
        <v>576.08133120000002</v>
      </c>
      <c r="F1739">
        <v>588.79999999999995</v>
      </c>
      <c r="G1739">
        <v>-25.487660038742298</v>
      </c>
      <c r="H1739">
        <v>12.0151631464855</v>
      </c>
      <c r="I1739">
        <v>1.98465068504699</v>
      </c>
      <c r="J1739">
        <v>-0.84667939803523695</v>
      </c>
      <c r="K1739">
        <v>573.36474934567002</v>
      </c>
      <c r="L1739">
        <v>541.85368745332096</v>
      </c>
      <c r="M1739">
        <v>45.243223086637499</v>
      </c>
      <c r="N1739">
        <v>1.05476350422873</v>
      </c>
      <c r="O1739">
        <v>17.7649456521739</v>
      </c>
      <c r="P1739">
        <v>31.988343420757602</v>
      </c>
    </row>
    <row r="1740" spans="1:17" hidden="1" x14ac:dyDescent="0.3">
      <c r="A1740" t="s">
        <v>3656</v>
      </c>
      <c r="B1740" t="s">
        <v>3657</v>
      </c>
      <c r="C1740" t="str">
        <f>IFERROR(VLOOKUP(Table1[[#This Row],[Ticker]],[1]!Table2[[Symbol]:[Industry]],2,FALSE),"-")</f>
        <v>-</v>
      </c>
      <c r="D1740" t="s">
        <v>548</v>
      </c>
      <c r="E1740">
        <v>575.85407999999995</v>
      </c>
      <c r="F1740">
        <v>155.19999999999999</v>
      </c>
      <c r="G1740">
        <v>-29.329024530869098</v>
      </c>
      <c r="H1740">
        <v>-4.4434337273784896</v>
      </c>
      <c r="I1740">
        <v>-17.8571398341487</v>
      </c>
      <c r="J1740">
        <v>0.16026246183725501</v>
      </c>
      <c r="M1740">
        <v>59.487856439596001</v>
      </c>
      <c r="O1740">
        <v>12.010309278350499</v>
      </c>
      <c r="P1740">
        <v>7.9426902211712198</v>
      </c>
    </row>
    <row r="1741" spans="1:17" hidden="1" x14ac:dyDescent="0.3">
      <c r="A1741" t="s">
        <v>3658</v>
      </c>
      <c r="B1741" t="s">
        <v>3659</v>
      </c>
      <c r="C1741" t="str">
        <f>IFERROR(VLOOKUP(Table1[[#This Row],[Ticker]],[1]!Table2[[Symbol]:[Industry]],2,FALSE),"-")</f>
        <v>-</v>
      </c>
      <c r="D1741" t="s">
        <v>201</v>
      </c>
      <c r="E1741">
        <v>575.60370399999999</v>
      </c>
      <c r="F1741">
        <v>472.55</v>
      </c>
      <c r="G1741">
        <v>31.0365986497855</v>
      </c>
      <c r="H1741">
        <v>-14.2889310373134</v>
      </c>
      <c r="I1741">
        <v>-27.518131733099001</v>
      </c>
      <c r="J1741">
        <v>-2.1363479759621402</v>
      </c>
      <c r="K1741">
        <v>505.35885415937901</v>
      </c>
      <c r="L1741">
        <v>474.37357713293301</v>
      </c>
      <c r="M1741">
        <v>37.455636459101001</v>
      </c>
      <c r="N1741">
        <v>1.3560548327523001</v>
      </c>
      <c r="O1741">
        <v>35.615278806475501</v>
      </c>
      <c r="P1741">
        <v>67.185565186626505</v>
      </c>
      <c r="Q1741">
        <v>0.145792278525748</v>
      </c>
    </row>
    <row r="1742" spans="1:17" hidden="1" x14ac:dyDescent="0.3">
      <c r="A1742" t="s">
        <v>3660</v>
      </c>
      <c r="B1742" t="s">
        <v>3661</v>
      </c>
      <c r="C1742" t="str">
        <f>IFERROR(VLOOKUP(Table1[[#This Row],[Ticker]],[1]!Table2[[Symbol]:[Industry]],2,FALSE),"-")</f>
        <v>-</v>
      </c>
      <c r="D1742" t="s">
        <v>257</v>
      </c>
      <c r="E1742">
        <v>574.83765000000005</v>
      </c>
      <c r="F1742">
        <v>1435.3</v>
      </c>
      <c r="G1742">
        <v>33.348427642932997</v>
      </c>
      <c r="H1742">
        <v>2.20227799242392</v>
      </c>
      <c r="I1742">
        <v>-19.8389685236322</v>
      </c>
      <c r="J1742">
        <v>-1.29091816934951</v>
      </c>
      <c r="K1742">
        <v>1423.72599324612</v>
      </c>
      <c r="L1742">
        <v>1326.1832390136301</v>
      </c>
      <c r="M1742">
        <v>47.975891479877902</v>
      </c>
      <c r="N1742">
        <v>0.64651711878273299</v>
      </c>
      <c r="O1742">
        <v>15.7214519612624</v>
      </c>
      <c r="P1742">
        <v>63.102272727272698</v>
      </c>
      <c r="Q1742">
        <v>7.3332818072112005E-2</v>
      </c>
    </row>
    <row r="1743" spans="1:17" hidden="1" x14ac:dyDescent="0.3">
      <c r="A1743" t="s">
        <v>3662</v>
      </c>
      <c r="B1743" t="s">
        <v>3663</v>
      </c>
      <c r="C1743" t="str">
        <f>IFERROR(VLOOKUP(Table1[[#This Row],[Ticker]],[1]!Table2[[Symbol]:[Industry]],2,FALSE),"-")</f>
        <v>-</v>
      </c>
      <c r="D1743" t="s">
        <v>62</v>
      </c>
      <c r="E1743">
        <v>571.81039475</v>
      </c>
      <c r="F1743">
        <v>182.35</v>
      </c>
      <c r="G1743">
        <v>46.982821670832699</v>
      </c>
      <c r="H1743">
        <v>-0.14900150242486199</v>
      </c>
      <c r="I1743">
        <v>15.2111322926105</v>
      </c>
      <c r="J1743">
        <v>2.0570137080067701</v>
      </c>
      <c r="K1743">
        <v>177.11258398556001</v>
      </c>
      <c r="L1743">
        <v>149.929807026243</v>
      </c>
      <c r="M1743">
        <v>58.806171024360502</v>
      </c>
      <c r="N1743">
        <v>0.48348832865324398</v>
      </c>
      <c r="O1743">
        <v>19.9186155834037</v>
      </c>
      <c r="P1743">
        <v>98.230159964740295</v>
      </c>
      <c r="Q1743">
        <v>0.11900753410855</v>
      </c>
    </row>
    <row r="1744" spans="1:17" hidden="1" x14ac:dyDescent="0.3">
      <c r="A1744" t="s">
        <v>3664</v>
      </c>
      <c r="B1744" t="s">
        <v>3665</v>
      </c>
      <c r="C1744" t="str">
        <f>IFERROR(VLOOKUP(Table1[[#This Row],[Ticker]],[1]!Table2[[Symbol]:[Industry]],2,FALSE),"-")</f>
        <v>-</v>
      </c>
      <c r="D1744" t="s">
        <v>21</v>
      </c>
      <c r="E1744">
        <v>569.53</v>
      </c>
      <c r="F1744">
        <v>438.1</v>
      </c>
      <c r="G1744">
        <v>152.035203281431</v>
      </c>
      <c r="H1744">
        <v>76.457264107041397</v>
      </c>
      <c r="I1744">
        <v>76.206123352576597</v>
      </c>
      <c r="J1744">
        <v>5.1424438131744798</v>
      </c>
      <c r="K1744">
        <v>306.97685715831102</v>
      </c>
      <c r="L1744">
        <v>231.87309346537401</v>
      </c>
      <c r="M1744">
        <v>79.133665206259593</v>
      </c>
      <c r="N1744">
        <v>1.1672543325878499</v>
      </c>
      <c r="O1744">
        <v>0.57064597123943595</v>
      </c>
      <c r="Q1744">
        <v>0.18959623835732001</v>
      </c>
    </row>
    <row r="1745" spans="1:17" hidden="1" x14ac:dyDescent="0.3">
      <c r="A1745" t="s">
        <v>3666</v>
      </c>
      <c r="B1745" t="s">
        <v>3667</v>
      </c>
      <c r="C1745" t="str">
        <f>IFERROR(VLOOKUP(Table1[[#This Row],[Ticker]],[1]!Table2[[Symbol]:[Industry]],2,FALSE),"-")</f>
        <v>-</v>
      </c>
      <c r="D1745" t="s">
        <v>548</v>
      </c>
      <c r="E1745">
        <v>568.93376879499999</v>
      </c>
      <c r="F1745">
        <v>646.6</v>
      </c>
      <c r="G1745">
        <v>-20.560260444681902</v>
      </c>
      <c r="H1745">
        <v>-7.06877434071456</v>
      </c>
      <c r="I1745">
        <v>-22.448869730710999</v>
      </c>
      <c r="J1745">
        <v>-0.52971219982659701</v>
      </c>
      <c r="K1745">
        <v>674.009231785579</v>
      </c>
      <c r="L1745">
        <v>662.29901372938502</v>
      </c>
      <c r="M1745">
        <v>36.631086095654801</v>
      </c>
      <c r="N1745">
        <v>0.98316701720994304</v>
      </c>
      <c r="O1745">
        <v>25.2706464583977</v>
      </c>
      <c r="P1745">
        <v>17.960412295904401</v>
      </c>
      <c r="Q1745">
        <v>-0.13542391867749301</v>
      </c>
    </row>
    <row r="1746" spans="1:17" hidden="1" x14ac:dyDescent="0.3">
      <c r="A1746" t="s">
        <v>3668</v>
      </c>
      <c r="B1746" t="s">
        <v>3669</v>
      </c>
      <c r="C1746" t="str">
        <f>IFERROR(VLOOKUP(Table1[[#This Row],[Ticker]],[1]!Table2[[Symbol]:[Industry]],2,FALSE),"-")</f>
        <v>-</v>
      </c>
      <c r="D1746" t="s">
        <v>133</v>
      </c>
      <c r="E1746">
        <v>567.07998803999999</v>
      </c>
      <c r="F1746">
        <v>40.229999999999997</v>
      </c>
      <c r="G1746">
        <v>154.58563725725401</v>
      </c>
      <c r="H1746">
        <v>-11.4994582086644</v>
      </c>
      <c r="I1746">
        <v>147.67002709589201</v>
      </c>
      <c r="J1746">
        <v>-13.5301412708877</v>
      </c>
      <c r="K1746">
        <v>43.106692354982599</v>
      </c>
      <c r="L1746">
        <v>31.5372153332053</v>
      </c>
      <c r="M1746">
        <v>24.3589026718718</v>
      </c>
      <c r="N1746">
        <v>1.3025438556481299</v>
      </c>
      <c r="O1746">
        <v>31.7673378076062</v>
      </c>
      <c r="P1746">
        <v>204.772727272727</v>
      </c>
      <c r="Q1746">
        <v>1.4058689178765E-2</v>
      </c>
    </row>
    <row r="1747" spans="1:17" hidden="1" x14ac:dyDescent="0.3">
      <c r="A1747" t="s">
        <v>3670</v>
      </c>
      <c r="B1747" t="s">
        <v>3671</v>
      </c>
      <c r="C1747" t="str">
        <f>IFERROR(VLOOKUP(Table1[[#This Row],[Ticker]],[1]!Table2[[Symbol]:[Industry]],2,FALSE),"-")</f>
        <v>-</v>
      </c>
      <c r="D1747" t="s">
        <v>62</v>
      </c>
      <c r="E1747">
        <v>566.49599999999998</v>
      </c>
      <c r="F1747">
        <v>14.05</v>
      </c>
      <c r="G1747">
        <v>-93.897705179800198</v>
      </c>
      <c r="H1747">
        <v>-12.593542743157199</v>
      </c>
      <c r="I1747">
        <v>-53.796636139080199</v>
      </c>
      <c r="J1747">
        <v>-10.9149558614913</v>
      </c>
      <c r="K1747">
        <v>18.023475186797899</v>
      </c>
      <c r="L1747">
        <v>22.529554768279699</v>
      </c>
      <c r="M1747">
        <v>30.7819032033313</v>
      </c>
      <c r="N1747">
        <v>1.66788565836819</v>
      </c>
      <c r="O1747">
        <v>219.67971530249099</v>
      </c>
      <c r="P1747">
        <v>3.00586510263929</v>
      </c>
      <c r="Q1747">
        <v>0.17001095545259601</v>
      </c>
    </row>
    <row r="1748" spans="1:17" hidden="1" x14ac:dyDescent="0.3">
      <c r="A1748" t="s">
        <v>3672</v>
      </c>
      <c r="B1748" t="s">
        <v>3673</v>
      </c>
      <c r="C1748" t="str">
        <f>IFERROR(VLOOKUP(Table1[[#This Row],[Ticker]],[1]!Table2[[Symbol]:[Industry]],2,FALSE),"-")</f>
        <v>-</v>
      </c>
      <c r="D1748" t="s">
        <v>986</v>
      </c>
      <c r="E1748">
        <v>565.22447424999996</v>
      </c>
      <c r="F1748">
        <v>49.85</v>
      </c>
      <c r="G1748">
        <v>46.347243706361297</v>
      </c>
      <c r="H1748">
        <v>12.063560602832901</v>
      </c>
      <c r="I1748">
        <v>13.7068583872702</v>
      </c>
      <c r="J1748">
        <v>0.42048171729934097</v>
      </c>
      <c r="K1748">
        <v>45.663264981425598</v>
      </c>
      <c r="L1748">
        <v>39.328161171695903</v>
      </c>
      <c r="M1748">
        <v>48.671241869030403</v>
      </c>
      <c r="N1748">
        <v>0.91320516001790397</v>
      </c>
      <c r="O1748">
        <v>9.3279839518555594</v>
      </c>
      <c r="P1748">
        <v>76.460176991150405</v>
      </c>
      <c r="Q1748">
        <v>6.3111821328396003E-2</v>
      </c>
    </row>
    <row r="1749" spans="1:17" hidden="1" x14ac:dyDescent="0.3">
      <c r="A1749" t="s">
        <v>3674</v>
      </c>
      <c r="B1749" t="s">
        <v>3675</v>
      </c>
      <c r="C1749" t="str">
        <f>IFERROR(VLOOKUP(Table1[[#This Row],[Ticker]],[1]!Table2[[Symbol]:[Industry]],2,FALSE),"-")</f>
        <v>-</v>
      </c>
      <c r="D1749" t="s">
        <v>424</v>
      </c>
      <c r="E1749">
        <v>563.65695590999997</v>
      </c>
      <c r="F1749">
        <v>342.7</v>
      </c>
      <c r="G1749">
        <v>-37.868552743615602</v>
      </c>
      <c r="H1749">
        <v>7.8136125409998698</v>
      </c>
      <c r="I1749">
        <v>-11.2966348115893</v>
      </c>
      <c r="J1749">
        <v>0.36524617717465802</v>
      </c>
      <c r="K1749">
        <v>314.54602117059</v>
      </c>
      <c r="L1749">
        <v>325.41147021018401</v>
      </c>
      <c r="M1749">
        <v>85.828030921280202</v>
      </c>
      <c r="N1749">
        <v>1.75564569041187</v>
      </c>
      <c r="O1749">
        <v>34.228187919462997</v>
      </c>
      <c r="P1749">
        <v>30.801526717557199</v>
      </c>
      <c r="Q1749">
        <v>-4.2449774993331003E-2</v>
      </c>
    </row>
    <row r="1750" spans="1:17" hidden="1" x14ac:dyDescent="0.3">
      <c r="A1750" t="s">
        <v>3676</v>
      </c>
      <c r="B1750" t="s">
        <v>3677</v>
      </c>
      <c r="C1750" t="str">
        <f>IFERROR(VLOOKUP(Table1[[#This Row],[Ticker]],[1]!Table2[[Symbol]:[Industry]],2,FALSE),"-")</f>
        <v>-</v>
      </c>
      <c r="D1750" t="s">
        <v>231</v>
      </c>
      <c r="E1750">
        <v>562.12312032</v>
      </c>
      <c r="F1750">
        <v>246.7</v>
      </c>
      <c r="G1750">
        <v>123.968348042404</v>
      </c>
      <c r="H1750">
        <v>41.170224452444998</v>
      </c>
      <c r="I1750">
        <v>21.404750902312099</v>
      </c>
      <c r="J1750">
        <v>28.102227888748001</v>
      </c>
      <c r="K1750">
        <v>185.849055089925</v>
      </c>
      <c r="L1750">
        <v>151.12552553152301</v>
      </c>
      <c r="M1750">
        <v>82.217296234929606</v>
      </c>
      <c r="N1750">
        <v>1.4617116021023899</v>
      </c>
      <c r="O1750">
        <v>2.41183623834617</v>
      </c>
      <c r="P1750">
        <v>254.19956927494599</v>
      </c>
      <c r="Q1750">
        <v>0.14617703702385901</v>
      </c>
    </row>
    <row r="1751" spans="1:17" hidden="1" x14ac:dyDescent="0.3">
      <c r="A1751" t="s">
        <v>3678</v>
      </c>
      <c r="B1751" t="s">
        <v>3679</v>
      </c>
      <c r="C1751" t="str">
        <f>IFERROR(VLOOKUP(Table1[[#This Row],[Ticker]],[1]!Table2[[Symbol]:[Industry]],2,FALSE),"-")</f>
        <v>-</v>
      </c>
      <c r="D1751" t="s">
        <v>21</v>
      </c>
      <c r="E1751">
        <v>559.91050903500002</v>
      </c>
      <c r="F1751">
        <v>13.35</v>
      </c>
      <c r="G1751">
        <v>-75.885891214273599</v>
      </c>
      <c r="H1751">
        <v>6.0697093480550501</v>
      </c>
      <c r="I1751">
        <v>-56.769834738412101</v>
      </c>
      <c r="J1751">
        <v>18.8959767941883</v>
      </c>
      <c r="K1751">
        <v>12.1968332687147</v>
      </c>
      <c r="L1751">
        <v>17.1253331038989</v>
      </c>
      <c r="M1751">
        <v>75.411905872828598</v>
      </c>
      <c r="N1751">
        <v>1.37279409062306</v>
      </c>
      <c r="O1751">
        <v>119.325842696629</v>
      </c>
      <c r="P1751">
        <v>39.790575916230303</v>
      </c>
      <c r="Q1751">
        <v>0.11619843241385</v>
      </c>
    </row>
    <row r="1752" spans="1:17" hidden="1" x14ac:dyDescent="0.3">
      <c r="A1752" t="s">
        <v>3680</v>
      </c>
      <c r="B1752" t="s">
        <v>3681</v>
      </c>
      <c r="C1752" t="str">
        <f>IFERROR(VLOOKUP(Table1[[#This Row],[Ticker]],[1]!Table2[[Symbol]:[Industry]],2,FALSE),"-")</f>
        <v>-</v>
      </c>
      <c r="D1752" t="s">
        <v>548</v>
      </c>
      <c r="E1752">
        <v>558.96880906899901</v>
      </c>
      <c r="F1752">
        <v>127.93</v>
      </c>
      <c r="G1752">
        <v>-21.3641213860787</v>
      </c>
      <c r="H1752">
        <v>1.2508915206754601</v>
      </c>
      <c r="I1752">
        <v>-18.683757906217402</v>
      </c>
      <c r="J1752">
        <v>3.4220822785920602</v>
      </c>
      <c r="K1752">
        <v>124.356957850707</v>
      </c>
      <c r="L1752">
        <v>123.916091551235</v>
      </c>
      <c r="M1752">
        <v>52.122534638497498</v>
      </c>
      <c r="N1752">
        <v>1.01160925815671</v>
      </c>
      <c r="O1752">
        <v>22.723364339873299</v>
      </c>
      <c r="P1752">
        <v>25.9773510585918</v>
      </c>
      <c r="Q1752">
        <v>-3.9382583384641998E-2</v>
      </c>
    </row>
    <row r="1753" spans="1:17" hidden="1" x14ac:dyDescent="0.3">
      <c r="A1753" t="s">
        <v>3682</v>
      </c>
      <c r="B1753" t="s">
        <v>3683</v>
      </c>
      <c r="C1753" t="str">
        <f>IFERROR(VLOOKUP(Table1[[#This Row],[Ticker]],[1]!Table2[[Symbol]:[Industry]],2,FALSE),"-")</f>
        <v>-</v>
      </c>
      <c r="D1753" t="s">
        <v>127</v>
      </c>
      <c r="E1753">
        <v>558.34237499999995</v>
      </c>
      <c r="F1753">
        <v>2827.05</v>
      </c>
      <c r="G1753">
        <v>50.319126911188398</v>
      </c>
      <c r="H1753">
        <v>5.0414936786984299</v>
      </c>
      <c r="I1753">
        <v>-35.647152754501697</v>
      </c>
      <c r="J1753">
        <v>-2.5357474500203798</v>
      </c>
      <c r="K1753">
        <v>2728.6444298922102</v>
      </c>
      <c r="L1753">
        <v>2606.6635642699998</v>
      </c>
      <c r="M1753">
        <v>56.798550520948403</v>
      </c>
      <c r="N1753">
        <v>0.40565443081598701</v>
      </c>
      <c r="O1753">
        <v>41.451336198510802</v>
      </c>
      <c r="P1753">
        <v>107.871323529411</v>
      </c>
      <c r="Q1753">
        <v>0.106247468779954</v>
      </c>
    </row>
    <row r="1754" spans="1:17" hidden="1" x14ac:dyDescent="0.3">
      <c r="A1754" t="s">
        <v>3684</v>
      </c>
      <c r="B1754" t="s">
        <v>3685</v>
      </c>
      <c r="C1754" t="str">
        <f>IFERROR(VLOOKUP(Table1[[#This Row],[Ticker]],[1]!Table2[[Symbol]:[Industry]],2,FALSE),"-")</f>
        <v>-</v>
      </c>
      <c r="D1754" t="s">
        <v>62</v>
      </c>
      <c r="E1754">
        <v>557.95929611400004</v>
      </c>
      <c r="F1754">
        <v>114.51</v>
      </c>
      <c r="G1754">
        <v>-41.223990008683003</v>
      </c>
      <c r="H1754">
        <v>0.82442955575195798</v>
      </c>
      <c r="I1754">
        <v>-8.4022739663899895</v>
      </c>
      <c r="J1754">
        <v>2.9764764472071099</v>
      </c>
      <c r="K1754">
        <v>109.539867691571</v>
      </c>
      <c r="L1754">
        <v>108.26479669177201</v>
      </c>
      <c r="M1754">
        <v>59.129368406446801</v>
      </c>
      <c r="N1754">
        <v>0.94065862812034295</v>
      </c>
      <c r="O1754">
        <v>33.350799056850903</v>
      </c>
      <c r="P1754">
        <v>27.944134078212301</v>
      </c>
    </row>
    <row r="1755" spans="1:17" hidden="1" x14ac:dyDescent="0.3">
      <c r="A1755" t="s">
        <v>3686</v>
      </c>
      <c r="B1755" t="s">
        <v>3687</v>
      </c>
      <c r="C1755" t="str">
        <f>IFERROR(VLOOKUP(Table1[[#This Row],[Ticker]],[1]!Table2[[Symbol]:[Industry]],2,FALSE),"-")</f>
        <v>-</v>
      </c>
      <c r="D1755" t="s">
        <v>21</v>
      </c>
      <c r="E1755">
        <v>556.36477832000003</v>
      </c>
      <c r="F1755">
        <v>16.899999999999999</v>
      </c>
      <c r="G1755">
        <v>-22.422046417095402</v>
      </c>
      <c r="H1755">
        <v>-2.6859229019689299</v>
      </c>
      <c r="I1755">
        <v>-45.5804277252115</v>
      </c>
      <c r="J1755">
        <v>0.319550040280699</v>
      </c>
      <c r="K1755">
        <v>17.174223682312999</v>
      </c>
      <c r="L1755">
        <v>17.6120056276132</v>
      </c>
      <c r="M1755">
        <v>47.744473939769399</v>
      </c>
      <c r="N1755">
        <v>1.76600169430508</v>
      </c>
      <c r="O1755">
        <v>56.2130177514792</v>
      </c>
      <c r="P1755">
        <v>21.1469534050179</v>
      </c>
      <c r="Q1755">
        <v>9.8107904400430001E-3</v>
      </c>
    </row>
    <row r="1756" spans="1:17" hidden="1" x14ac:dyDescent="0.3">
      <c r="A1756" t="s">
        <v>3688</v>
      </c>
      <c r="B1756" t="s">
        <v>3689</v>
      </c>
      <c r="C1756" t="str">
        <f>IFERROR(VLOOKUP(Table1[[#This Row],[Ticker]],[1]!Table2[[Symbol]:[Industry]],2,FALSE),"-")</f>
        <v>-</v>
      </c>
      <c r="D1756" t="s">
        <v>59</v>
      </c>
      <c r="E1756">
        <v>555.97340847600003</v>
      </c>
      <c r="F1756">
        <v>47.56</v>
      </c>
      <c r="G1756">
        <v>-34.839652428904301</v>
      </c>
      <c r="H1756">
        <v>-11.4181701868477</v>
      </c>
      <c r="I1756">
        <v>-53.141822137596101</v>
      </c>
      <c r="J1756">
        <v>-4.7889933770862401</v>
      </c>
      <c r="K1756">
        <v>52.097042436648202</v>
      </c>
      <c r="L1756">
        <v>61.128770825317702</v>
      </c>
      <c r="M1756">
        <v>47.736680942761801</v>
      </c>
      <c r="N1756">
        <v>1.20118435066406</v>
      </c>
      <c r="O1756">
        <v>83.137089991589505</v>
      </c>
      <c r="P1756">
        <v>4.5045045045045198</v>
      </c>
      <c r="Q1756">
        <v>-6.7574004415817998E-2</v>
      </c>
    </row>
    <row r="1757" spans="1:17" hidden="1" x14ac:dyDescent="0.3">
      <c r="A1757" t="s">
        <v>3690</v>
      </c>
      <c r="B1757" t="s">
        <v>3691</v>
      </c>
      <c r="C1757" t="str">
        <f>IFERROR(VLOOKUP(Table1[[#This Row],[Ticker]],[1]!Table2[[Symbol]:[Industry]],2,FALSE),"-")</f>
        <v>-</v>
      </c>
      <c r="D1757" t="s">
        <v>62</v>
      </c>
      <c r="E1757">
        <v>555.39835140000002</v>
      </c>
      <c r="F1757">
        <v>415.5</v>
      </c>
      <c r="G1757">
        <v>30.941975416249502</v>
      </c>
      <c r="H1757">
        <v>9.3298478737391797</v>
      </c>
      <c r="I1757">
        <v>-9.5325057813636107</v>
      </c>
      <c r="J1757">
        <v>5.1052424594682604</v>
      </c>
      <c r="K1757">
        <v>367.48254505128699</v>
      </c>
      <c r="L1757">
        <v>333.77122545397998</v>
      </c>
      <c r="M1757">
        <v>75.331873192710603</v>
      </c>
      <c r="N1757">
        <v>0.89650902514901398</v>
      </c>
      <c r="O1757">
        <v>3.4897713598074498</v>
      </c>
      <c r="P1757">
        <v>87.162162162162105</v>
      </c>
      <c r="Q1757">
        <v>-4.4028830327063999E-2</v>
      </c>
    </row>
    <row r="1758" spans="1:17" hidden="1" x14ac:dyDescent="0.3">
      <c r="A1758" t="s">
        <v>3692</v>
      </c>
      <c r="B1758" t="s">
        <v>3693</v>
      </c>
      <c r="C1758" t="str">
        <f>IFERROR(VLOOKUP(Table1[[#This Row],[Ticker]],[1]!Table2[[Symbol]:[Industry]],2,FALSE),"-")</f>
        <v>-</v>
      </c>
      <c r="D1758" t="s">
        <v>298</v>
      </c>
      <c r="E1758">
        <v>553.58504389999996</v>
      </c>
      <c r="F1758">
        <v>503.9</v>
      </c>
      <c r="G1758">
        <v>13.579995725297501</v>
      </c>
      <c r="H1758">
        <v>44.022514859100397</v>
      </c>
      <c r="I1758">
        <v>25.051880422017799</v>
      </c>
      <c r="J1758">
        <v>19.061802670021802</v>
      </c>
      <c r="O1758">
        <v>9.8432228616789104</v>
      </c>
      <c r="P1758">
        <v>47.339181286549703</v>
      </c>
    </row>
    <row r="1759" spans="1:17" hidden="1" x14ac:dyDescent="0.3">
      <c r="A1759" t="s">
        <v>3694</v>
      </c>
      <c r="B1759" t="s">
        <v>3695</v>
      </c>
      <c r="C1759" t="str">
        <f>IFERROR(VLOOKUP(Table1[[#This Row],[Ticker]],[1]!Table2[[Symbol]:[Industry]],2,FALSE),"-")</f>
        <v>-</v>
      </c>
      <c r="D1759" t="s">
        <v>1836</v>
      </c>
      <c r="E1759">
        <v>552.096</v>
      </c>
      <c r="F1759">
        <v>172.53</v>
      </c>
      <c r="G1759">
        <v>19.779258922214101</v>
      </c>
      <c r="H1759">
        <v>-2.50360436051725</v>
      </c>
      <c r="I1759">
        <v>-21.504845026870001</v>
      </c>
      <c r="J1759">
        <v>-4.1923547216240502</v>
      </c>
      <c r="K1759">
        <v>175.314748924111</v>
      </c>
      <c r="L1759">
        <v>170.936618439196</v>
      </c>
      <c r="M1759">
        <v>46.931939269936898</v>
      </c>
      <c r="N1759">
        <v>1.01769035206562</v>
      </c>
      <c r="O1759">
        <v>37.367414362719501</v>
      </c>
      <c r="P1759">
        <v>49.765624999999901</v>
      </c>
      <c r="Q1759">
        <v>0.109666059177771</v>
      </c>
    </row>
    <row r="1760" spans="1:17" hidden="1" x14ac:dyDescent="0.3">
      <c r="A1760" t="s">
        <v>3696</v>
      </c>
      <c r="B1760" t="s">
        <v>3697</v>
      </c>
      <c r="C1760" t="str">
        <f>IFERROR(VLOOKUP(Table1[[#This Row],[Ticker]],[1]!Table2[[Symbol]:[Industry]],2,FALSE),"-")</f>
        <v>-</v>
      </c>
      <c r="D1760" t="s">
        <v>46</v>
      </c>
      <c r="E1760">
        <v>551.26162399999998</v>
      </c>
      <c r="F1760">
        <v>459.4</v>
      </c>
      <c r="G1760">
        <v>223.27601354763101</v>
      </c>
      <c r="H1760">
        <v>-5.7756408527816898</v>
      </c>
      <c r="I1760">
        <v>234.74789824435101</v>
      </c>
      <c r="J1760">
        <v>-9.5680872607728702</v>
      </c>
      <c r="K1760">
        <v>407.11750583122102</v>
      </c>
      <c r="M1760">
        <v>41.677985256487801</v>
      </c>
      <c r="N1760">
        <v>0.38543710486156502</v>
      </c>
      <c r="O1760">
        <v>32.760121898127998</v>
      </c>
      <c r="P1760">
        <v>273.49593495934897</v>
      </c>
    </row>
    <row r="1761" spans="1:17" hidden="1" x14ac:dyDescent="0.3">
      <c r="A1761" t="s">
        <v>3698</v>
      </c>
      <c r="B1761" t="s">
        <v>3699</v>
      </c>
      <c r="C1761" t="str">
        <f>IFERROR(VLOOKUP(Table1[[#This Row],[Ticker]],[1]!Table2[[Symbol]:[Industry]],2,FALSE),"-")</f>
        <v>-</v>
      </c>
      <c r="D1761" t="s">
        <v>62</v>
      </c>
      <c r="E1761">
        <v>549.77930400000002</v>
      </c>
      <c r="F1761">
        <v>432.4</v>
      </c>
      <c r="G1761">
        <v>-73.547487537615595</v>
      </c>
      <c r="H1761">
        <v>-9.1537817989514902</v>
      </c>
      <c r="I1761">
        <v>-35.2119010873419</v>
      </c>
      <c r="J1761">
        <v>-5.67190160645728</v>
      </c>
      <c r="K1761">
        <v>469.14190631921798</v>
      </c>
      <c r="L1761">
        <v>526.585896770153</v>
      </c>
      <c r="M1761">
        <v>22.502945233884599</v>
      </c>
      <c r="N1761">
        <v>0.52048322462041297</v>
      </c>
      <c r="O1761">
        <v>95.420906567992603</v>
      </c>
      <c r="P1761">
        <v>21.648614432409602</v>
      </c>
      <c r="Q1761">
        <v>-2.6145670556319001E-2</v>
      </c>
    </row>
    <row r="1762" spans="1:17" hidden="1" x14ac:dyDescent="0.3">
      <c r="A1762" t="s">
        <v>3700</v>
      </c>
      <c r="B1762" t="s">
        <v>3701</v>
      </c>
      <c r="C1762" t="str">
        <f>IFERROR(VLOOKUP(Table1[[#This Row],[Ticker]],[1]!Table2[[Symbol]:[Industry]],2,FALSE),"-")</f>
        <v>-</v>
      </c>
      <c r="D1762" t="s">
        <v>1170</v>
      </c>
      <c r="E1762">
        <v>549.772235196</v>
      </c>
      <c r="F1762">
        <v>142.44</v>
      </c>
      <c r="G1762">
        <v>30.9978297159589</v>
      </c>
      <c r="H1762">
        <v>6.5164396971503002</v>
      </c>
      <c r="I1762">
        <v>-25.261670701710301</v>
      </c>
      <c r="J1762">
        <v>12.6265010933587</v>
      </c>
      <c r="K1762">
        <v>132.55510085233601</v>
      </c>
      <c r="L1762">
        <v>126.350122419694</v>
      </c>
      <c r="M1762">
        <v>62.624856193953597</v>
      </c>
      <c r="N1762">
        <v>1.8716672502101801</v>
      </c>
      <c r="O1762">
        <v>22.0513900589721</v>
      </c>
      <c r="P1762">
        <v>60.495774647887302</v>
      </c>
      <c r="Q1762">
        <v>1.4895973990104E-2</v>
      </c>
    </row>
    <row r="1763" spans="1:17" hidden="1" x14ac:dyDescent="0.3">
      <c r="A1763" t="s">
        <v>3702</v>
      </c>
      <c r="B1763" t="s">
        <v>3703</v>
      </c>
      <c r="C1763" t="str">
        <f>IFERROR(VLOOKUP(Table1[[#This Row],[Ticker]],[1]!Table2[[Symbol]:[Industry]],2,FALSE),"-")</f>
        <v>-</v>
      </c>
      <c r="D1763" t="s">
        <v>292</v>
      </c>
      <c r="E1763">
        <v>549.32684800000004</v>
      </c>
      <c r="F1763">
        <v>333.2</v>
      </c>
      <c r="G1763">
        <v>58.832014661526998</v>
      </c>
      <c r="H1763">
        <v>96.787761308557293</v>
      </c>
      <c r="I1763">
        <v>70.303899358247307</v>
      </c>
      <c r="J1763">
        <v>30.907145000443698</v>
      </c>
      <c r="M1763">
        <v>69.081414240069805</v>
      </c>
      <c r="O1763">
        <v>13.6854741896758</v>
      </c>
      <c r="P1763">
        <v>94.853801169590596</v>
      </c>
    </row>
    <row r="1764" spans="1:17" hidden="1" x14ac:dyDescent="0.3">
      <c r="A1764" t="s">
        <v>3704</v>
      </c>
      <c r="B1764" t="s">
        <v>3705</v>
      </c>
      <c r="C1764" t="str">
        <f>IFERROR(VLOOKUP(Table1[[#This Row],[Ticker]],[1]!Table2[[Symbol]:[Industry]],2,FALSE),"-")</f>
        <v>-</v>
      </c>
      <c r="D1764" t="s">
        <v>521</v>
      </c>
      <c r="E1764">
        <v>549.283613647999</v>
      </c>
      <c r="F1764">
        <v>27.94</v>
      </c>
      <c r="G1764">
        <v>74.698926995634693</v>
      </c>
      <c r="H1764">
        <v>2.5318152951499</v>
      </c>
      <c r="I1764">
        <v>-22.292779990336701</v>
      </c>
      <c r="J1764">
        <v>6.34660885287252</v>
      </c>
      <c r="K1764">
        <v>26.367783271648001</v>
      </c>
      <c r="L1764">
        <v>24.4331555997389</v>
      </c>
      <c r="M1764">
        <v>79.358931508294503</v>
      </c>
      <c r="N1764">
        <v>1.3523538102538799</v>
      </c>
      <c r="O1764">
        <v>15.425912670007101</v>
      </c>
      <c r="P1764">
        <v>108.507462686567</v>
      </c>
      <c r="Q1764">
        <v>0.166480593004668</v>
      </c>
    </row>
    <row r="1765" spans="1:17" hidden="1" x14ac:dyDescent="0.3">
      <c r="A1765" t="s">
        <v>3706</v>
      </c>
      <c r="B1765" t="s">
        <v>3707</v>
      </c>
      <c r="C1765" t="str">
        <f>IFERROR(VLOOKUP(Table1[[#This Row],[Ticker]],[1]!Table2[[Symbol]:[Industry]],2,FALSE),"-")</f>
        <v>-</v>
      </c>
      <c r="D1765" t="s">
        <v>262</v>
      </c>
      <c r="E1765">
        <v>547.01354505500001</v>
      </c>
      <c r="F1765">
        <v>326.64999999999998</v>
      </c>
      <c r="G1765">
        <v>-14.703932716588801</v>
      </c>
      <c r="H1765">
        <v>6.2679094465660299</v>
      </c>
      <c r="I1765">
        <v>-18.256002359549001</v>
      </c>
      <c r="J1765">
        <v>5.3835160668124997</v>
      </c>
      <c r="K1765">
        <v>311.95113992256302</v>
      </c>
      <c r="L1765">
        <v>302.82889721183102</v>
      </c>
      <c r="M1765">
        <v>51.689786637671602</v>
      </c>
      <c r="N1765">
        <v>1.68394080894535</v>
      </c>
      <c r="O1765">
        <v>9.8423388948415802</v>
      </c>
      <c r="P1765">
        <v>23.965844402277</v>
      </c>
      <c r="Q1765">
        <v>-1.3490165721504001E-2</v>
      </c>
    </row>
    <row r="1766" spans="1:17" hidden="1" x14ac:dyDescent="0.3">
      <c r="A1766" t="s">
        <v>3708</v>
      </c>
      <c r="B1766" t="s">
        <v>3709</v>
      </c>
      <c r="C1766" t="str">
        <f>IFERROR(VLOOKUP(Table1[[#This Row],[Ticker]],[1]!Table2[[Symbol]:[Industry]],2,FALSE),"-")</f>
        <v>-</v>
      </c>
      <c r="D1766" t="s">
        <v>201</v>
      </c>
      <c r="E1766">
        <v>546.98800000000006</v>
      </c>
      <c r="F1766">
        <v>174.2</v>
      </c>
      <c r="G1766">
        <v>1.9128004928375799</v>
      </c>
      <c r="H1766">
        <v>8.6359839124118807</v>
      </c>
      <c r="I1766">
        <v>-13.696805351372401</v>
      </c>
      <c r="J1766">
        <v>-4.9502912295605501</v>
      </c>
      <c r="K1766">
        <v>164.938131776137</v>
      </c>
      <c r="L1766">
        <v>153.280021500896</v>
      </c>
      <c r="M1766">
        <v>51.042841476717697</v>
      </c>
      <c r="N1766">
        <v>1.3359783879945599</v>
      </c>
      <c r="O1766">
        <v>17.2215843857634</v>
      </c>
      <c r="P1766">
        <v>50.172413793103402</v>
      </c>
      <c r="Q1766">
        <v>4.6517601177866998E-2</v>
      </c>
    </row>
    <row r="1767" spans="1:17" hidden="1" x14ac:dyDescent="0.3">
      <c r="A1767" t="s">
        <v>3710</v>
      </c>
      <c r="B1767" t="s">
        <v>3711</v>
      </c>
      <c r="C1767" t="str">
        <f>IFERROR(VLOOKUP(Table1[[#This Row],[Ticker]],[1]!Table2[[Symbol]:[Industry]],2,FALSE),"-")</f>
        <v>-</v>
      </c>
      <c r="D1767" t="s">
        <v>21</v>
      </c>
      <c r="E1767">
        <v>546.89956001999997</v>
      </c>
      <c r="F1767">
        <v>372.6</v>
      </c>
      <c r="G1767">
        <v>44.488583575642302</v>
      </c>
      <c r="H1767">
        <v>3.3621785723742099</v>
      </c>
      <c r="I1767">
        <v>17.847821686397101</v>
      </c>
      <c r="J1767">
        <v>-8.6509085135111796</v>
      </c>
      <c r="K1767">
        <v>369.59956141586099</v>
      </c>
      <c r="L1767">
        <v>315.876147706175</v>
      </c>
      <c r="M1767">
        <v>34.065399827939501</v>
      </c>
      <c r="N1767">
        <v>0.66714367487120696</v>
      </c>
      <c r="O1767">
        <v>20.692431561996699</v>
      </c>
      <c r="P1767">
        <v>99.624966514867396</v>
      </c>
    </row>
    <row r="1768" spans="1:17" hidden="1" x14ac:dyDescent="0.3">
      <c r="A1768" t="s">
        <v>3712</v>
      </c>
      <c r="B1768" t="s">
        <v>3713</v>
      </c>
      <c r="C1768" t="str">
        <f>IFERROR(VLOOKUP(Table1[[#This Row],[Ticker]],[1]!Table2[[Symbol]:[Industry]],2,FALSE),"-")</f>
        <v>-</v>
      </c>
      <c r="D1768" t="s">
        <v>303</v>
      </c>
      <c r="E1768">
        <v>543.91985999999997</v>
      </c>
      <c r="F1768">
        <v>106.11</v>
      </c>
      <c r="G1768">
        <v>12.8294749716614</v>
      </c>
      <c r="H1768">
        <v>-11.9448211764617</v>
      </c>
      <c r="I1768">
        <v>-41.711357346966402</v>
      </c>
      <c r="J1768">
        <v>-4.3939183060825</v>
      </c>
      <c r="K1768">
        <v>113.154485166725</v>
      </c>
      <c r="L1768">
        <v>109.08975065582599</v>
      </c>
      <c r="M1768">
        <v>32.940866263783697</v>
      </c>
      <c r="N1768">
        <v>1.23177517387808</v>
      </c>
      <c r="O1768">
        <v>64.734709263971297</v>
      </c>
      <c r="P1768">
        <v>60.529500756429599</v>
      </c>
    </row>
    <row r="1769" spans="1:17" hidden="1" x14ac:dyDescent="0.3">
      <c r="A1769" t="s">
        <v>3714</v>
      </c>
      <c r="B1769" t="s">
        <v>3715</v>
      </c>
      <c r="C1769" t="str">
        <f>IFERROR(VLOOKUP(Table1[[#This Row],[Ticker]],[1]!Table2[[Symbol]:[Industry]],2,FALSE),"-")</f>
        <v>-</v>
      </c>
      <c r="D1769" t="s">
        <v>465</v>
      </c>
      <c r="E1769">
        <v>543.80716594</v>
      </c>
      <c r="F1769">
        <v>445.4</v>
      </c>
      <c r="G1769">
        <v>95.623416253096707</v>
      </c>
      <c r="H1769">
        <v>-4.53631173522189</v>
      </c>
      <c r="I1769">
        <v>0.402139808526841</v>
      </c>
      <c r="J1769">
        <v>0.97439073234839402</v>
      </c>
      <c r="K1769">
        <v>449.78037246707999</v>
      </c>
      <c r="L1769">
        <v>371.497834477293</v>
      </c>
      <c r="M1769">
        <v>36.848180107902799</v>
      </c>
      <c r="N1769">
        <v>0.60447447306146496</v>
      </c>
      <c r="O1769">
        <v>14.6497530309833</v>
      </c>
      <c r="P1769">
        <v>140.756756756756</v>
      </c>
      <c r="Q1769">
        <v>5.6718092476028999E-2</v>
      </c>
    </row>
    <row r="1770" spans="1:17" hidden="1" x14ac:dyDescent="0.3">
      <c r="A1770" t="s">
        <v>3716</v>
      </c>
      <c r="B1770" t="s">
        <v>3717</v>
      </c>
      <c r="C1770" t="str">
        <f>IFERROR(VLOOKUP(Table1[[#This Row],[Ticker]],[1]!Table2[[Symbol]:[Industry]],2,FALSE),"-")</f>
        <v>-</v>
      </c>
      <c r="D1770" t="s">
        <v>548</v>
      </c>
      <c r="E1770">
        <v>542.84469978000004</v>
      </c>
      <c r="F1770">
        <v>591.4</v>
      </c>
      <c r="G1770">
        <v>-1.7509596764043001</v>
      </c>
      <c r="H1770">
        <v>7.0155121866251697</v>
      </c>
      <c r="I1770">
        <v>3.85464375653563</v>
      </c>
      <c r="J1770">
        <v>12.2283832306</v>
      </c>
      <c r="K1770">
        <v>517.086997577435</v>
      </c>
      <c r="L1770">
        <v>478.03332952654102</v>
      </c>
      <c r="M1770">
        <v>75.562429907771602</v>
      </c>
      <c r="N1770">
        <v>2.2774401295044902</v>
      </c>
      <c r="O1770">
        <v>4.0835306053432499</v>
      </c>
      <c r="P1770">
        <v>44.068209500609001</v>
      </c>
      <c r="Q1770">
        <v>-2.2616838659744998E-2</v>
      </c>
    </row>
    <row r="1771" spans="1:17" hidden="1" x14ac:dyDescent="0.3">
      <c r="A1771" t="s">
        <v>3718</v>
      </c>
      <c r="B1771" t="s">
        <v>3719</v>
      </c>
      <c r="C1771" t="str">
        <f>IFERROR(VLOOKUP(Table1[[#This Row],[Ticker]],[1]!Table2[[Symbol]:[Industry]],2,FALSE),"-")</f>
        <v>-</v>
      </c>
      <c r="D1771" t="s">
        <v>424</v>
      </c>
      <c r="E1771">
        <v>542.41011467999999</v>
      </c>
      <c r="F1771">
        <v>198.8</v>
      </c>
      <c r="G1771">
        <v>6.3671098857311899</v>
      </c>
      <c r="H1771">
        <v>5.2465406043690299</v>
      </c>
      <c r="I1771">
        <v>-7.3156782913401397</v>
      </c>
      <c r="J1771">
        <v>2.2612674855526498</v>
      </c>
      <c r="K1771">
        <v>183.309457395544</v>
      </c>
      <c r="L1771">
        <v>170.21018961962699</v>
      </c>
      <c r="M1771">
        <v>72.951087394663105</v>
      </c>
      <c r="N1771">
        <v>1.6364095369937799</v>
      </c>
      <c r="O1771">
        <v>5.1307847082494797</v>
      </c>
      <c r="P1771">
        <v>45.427944403803899</v>
      </c>
      <c r="Q1771">
        <v>-6.6888883145740001E-3</v>
      </c>
    </row>
    <row r="1772" spans="1:17" hidden="1" x14ac:dyDescent="0.3">
      <c r="A1772" t="s">
        <v>3720</v>
      </c>
      <c r="B1772" t="s">
        <v>3721</v>
      </c>
      <c r="C1772" t="str">
        <f>IFERROR(VLOOKUP(Table1[[#This Row],[Ticker]],[1]!Table2[[Symbol]:[Industry]],2,FALSE),"-")</f>
        <v>-</v>
      </c>
      <c r="D1772" t="s">
        <v>626</v>
      </c>
      <c r="E1772">
        <v>540.75549026199997</v>
      </c>
      <c r="F1772">
        <v>204.31</v>
      </c>
      <c r="G1772">
        <v>-17.222798209717102</v>
      </c>
      <c r="H1772">
        <v>5.0175115266117096</v>
      </c>
      <c r="I1772">
        <v>-9.3836137437036093</v>
      </c>
      <c r="J1772">
        <v>8.8951503658810296</v>
      </c>
      <c r="K1772">
        <v>177.25691086716</v>
      </c>
      <c r="L1772">
        <v>173.64160536293201</v>
      </c>
      <c r="M1772">
        <v>85.151264084389894</v>
      </c>
      <c r="N1772">
        <v>2.3815772317727699</v>
      </c>
      <c r="O1772">
        <v>12.2803582790857</v>
      </c>
      <c r="P1772">
        <v>50.671091445427699</v>
      </c>
      <c r="Q1772">
        <v>7.0879872750096995E-2</v>
      </c>
    </row>
    <row r="1773" spans="1:17" hidden="1" x14ac:dyDescent="0.3">
      <c r="A1773" t="s">
        <v>3722</v>
      </c>
      <c r="B1773" t="s">
        <v>3723</v>
      </c>
      <c r="C1773" t="str">
        <f>IFERROR(VLOOKUP(Table1[[#This Row],[Ticker]],[1]!Table2[[Symbol]:[Industry]],2,FALSE),"-")</f>
        <v>-</v>
      </c>
      <c r="D1773" t="s">
        <v>21</v>
      </c>
      <c r="E1773">
        <v>540.22338000000002</v>
      </c>
      <c r="F1773">
        <v>515.5</v>
      </c>
      <c r="G1773">
        <v>42.550890394921701</v>
      </c>
      <c r="H1773">
        <v>-3.0964173612038999</v>
      </c>
      <c r="I1773">
        <v>54.022775091642103</v>
      </c>
      <c r="J1773">
        <v>-0.101831383575965</v>
      </c>
      <c r="K1773">
        <v>526.90314250643803</v>
      </c>
      <c r="M1773">
        <v>40.144691752374101</v>
      </c>
      <c r="N1773">
        <v>0.38791169343982701</v>
      </c>
      <c r="O1773">
        <v>47.429679922405398</v>
      </c>
      <c r="P1773">
        <v>97.433933358866298</v>
      </c>
    </row>
    <row r="1774" spans="1:17" hidden="1" x14ac:dyDescent="0.3">
      <c r="A1774" t="s">
        <v>3724</v>
      </c>
      <c r="B1774" t="s">
        <v>3725</v>
      </c>
      <c r="C1774" t="str">
        <f>IFERROR(VLOOKUP(Table1[[#This Row],[Ticker]],[1]!Table2[[Symbol]:[Industry]],2,FALSE),"-")</f>
        <v>-</v>
      </c>
      <c r="D1774" t="s">
        <v>717</v>
      </c>
      <c r="E1774">
        <v>540.16376473499997</v>
      </c>
      <c r="F1774">
        <v>75.17</v>
      </c>
      <c r="G1774">
        <v>272.03680677738902</v>
      </c>
      <c r="H1774">
        <v>-5.9522316145823204</v>
      </c>
      <c r="I1774">
        <v>46.558775275465301</v>
      </c>
      <c r="J1774">
        <v>7.4329856305269599</v>
      </c>
      <c r="K1774">
        <v>74.070625147905403</v>
      </c>
      <c r="L1774">
        <v>57.769242531133699</v>
      </c>
      <c r="M1774">
        <v>53.535973123888503</v>
      </c>
      <c r="N1774">
        <v>1.8111811387641199</v>
      </c>
      <c r="O1774">
        <v>18.265265398430198</v>
      </c>
      <c r="P1774">
        <v>342.17647058823502</v>
      </c>
      <c r="Q1774">
        <v>9.7220376209652001E-2</v>
      </c>
    </row>
    <row r="1775" spans="1:17" hidden="1" x14ac:dyDescent="0.3">
      <c r="A1775" t="s">
        <v>3726</v>
      </c>
      <c r="B1775" t="s">
        <v>3727</v>
      </c>
      <c r="C1775" t="str">
        <f>IFERROR(VLOOKUP(Table1[[#This Row],[Ticker]],[1]!Table2[[Symbol]:[Industry]],2,FALSE),"-")</f>
        <v>-</v>
      </c>
      <c r="D1775" t="s">
        <v>2499</v>
      </c>
      <c r="E1775">
        <v>538.66004399999997</v>
      </c>
      <c r="F1775">
        <v>274.95</v>
      </c>
      <c r="G1775">
        <v>22.039433461051001</v>
      </c>
      <c r="H1775">
        <v>8.7877362100457397</v>
      </c>
      <c r="I1775">
        <v>9.1124742398707195</v>
      </c>
      <c r="J1775">
        <v>5.3614371655011599</v>
      </c>
      <c r="K1775">
        <v>241.42463831475999</v>
      </c>
      <c r="L1775">
        <v>226.36230862494301</v>
      </c>
      <c r="M1775">
        <v>84.158546167161902</v>
      </c>
      <c r="N1775">
        <v>1.6773715415019701</v>
      </c>
      <c r="O1775">
        <v>12.3840698308783</v>
      </c>
      <c r="P1775">
        <v>72.112676056338003</v>
      </c>
      <c r="Q1775">
        <v>0.183623756132482</v>
      </c>
    </row>
    <row r="1776" spans="1:17" hidden="1" x14ac:dyDescent="0.3">
      <c r="A1776" t="s">
        <v>3728</v>
      </c>
      <c r="B1776" t="s">
        <v>3729</v>
      </c>
      <c r="C1776" t="str">
        <f>IFERROR(VLOOKUP(Table1[[#This Row],[Ticker]],[1]!Table2[[Symbol]:[Industry]],2,FALSE),"-")</f>
        <v>-</v>
      </c>
      <c r="D1776" t="s">
        <v>933</v>
      </c>
      <c r="E1776">
        <v>538.57829230000004</v>
      </c>
      <c r="F1776">
        <v>296.60000000000002</v>
      </c>
      <c r="G1776">
        <v>18.495061166678699</v>
      </c>
      <c r="H1776">
        <v>-0.94034892135528603</v>
      </c>
      <c r="I1776">
        <v>27.3935932900465</v>
      </c>
      <c r="J1776">
        <v>-16.0102782593919</v>
      </c>
      <c r="M1776">
        <v>35.907310857829202</v>
      </c>
      <c r="O1776">
        <v>34.625758597437603</v>
      </c>
      <c r="P1776">
        <v>49.797979797979799</v>
      </c>
    </row>
    <row r="1777" spans="1:17" hidden="1" x14ac:dyDescent="0.3">
      <c r="A1777" t="s">
        <v>3730</v>
      </c>
      <c r="B1777" t="s">
        <v>3731</v>
      </c>
      <c r="C1777" t="str">
        <f>IFERROR(VLOOKUP(Table1[[#This Row],[Ticker]],[1]!Table2[[Symbol]:[Industry]],2,FALSE),"-")</f>
        <v>-</v>
      </c>
      <c r="D1777" t="s">
        <v>21</v>
      </c>
      <c r="E1777">
        <v>537.70187639999995</v>
      </c>
      <c r="F1777">
        <v>77.099999999999994</v>
      </c>
      <c r="G1777">
        <v>35.901489583800597</v>
      </c>
      <c r="H1777">
        <v>2.78659171791411</v>
      </c>
      <c r="I1777">
        <v>13.228850625303799</v>
      </c>
      <c r="J1777">
        <v>8.4247087704394197</v>
      </c>
      <c r="K1777">
        <v>74.347873671524894</v>
      </c>
      <c r="L1777">
        <v>66.978324773732894</v>
      </c>
      <c r="M1777">
        <v>64.6469994849366</v>
      </c>
      <c r="N1777">
        <v>2.13188524944831</v>
      </c>
      <c r="O1777">
        <v>17.3151750972762</v>
      </c>
      <c r="P1777">
        <v>108.097165991902</v>
      </c>
      <c r="Q1777">
        <v>0.21868185141575699</v>
      </c>
    </row>
    <row r="1778" spans="1:17" hidden="1" x14ac:dyDescent="0.3">
      <c r="A1778" t="s">
        <v>3732</v>
      </c>
      <c r="B1778" t="s">
        <v>3733</v>
      </c>
      <c r="C1778" t="str">
        <f>IFERROR(VLOOKUP(Table1[[#This Row],[Ticker]],[1]!Table2[[Symbol]:[Industry]],2,FALSE),"-")</f>
        <v>-</v>
      </c>
      <c r="D1778" t="s">
        <v>21</v>
      </c>
      <c r="E1778">
        <v>536.43004800000006</v>
      </c>
      <c r="F1778">
        <v>269.5</v>
      </c>
      <c r="G1778">
        <v>147.696884462188</v>
      </c>
      <c r="H1778">
        <v>25.4279062719047</v>
      </c>
      <c r="I1778">
        <v>81.300695993648105</v>
      </c>
      <c r="J1778">
        <v>-2.58704103785051</v>
      </c>
      <c r="K1778">
        <v>234.72503369490499</v>
      </c>
      <c r="L1778">
        <v>171.46100069899501</v>
      </c>
      <c r="M1778">
        <v>50.767489217789397</v>
      </c>
      <c r="N1778">
        <v>0.40171414460860499</v>
      </c>
      <c r="O1778">
        <v>6.16326530612245</v>
      </c>
      <c r="P1778">
        <v>204.864253393665</v>
      </c>
      <c r="Q1778">
        <v>6.3662103578633999E-2</v>
      </c>
    </row>
    <row r="1779" spans="1:17" hidden="1" x14ac:dyDescent="0.3">
      <c r="A1779" t="s">
        <v>3734</v>
      </c>
      <c r="B1779" t="s">
        <v>3735</v>
      </c>
      <c r="C1779" t="str">
        <f>IFERROR(VLOOKUP(Table1[[#This Row],[Ticker]],[1]!Table2[[Symbol]:[Industry]],2,FALSE),"-")</f>
        <v>-</v>
      </c>
      <c r="E1779">
        <v>533.98076679999997</v>
      </c>
      <c r="F1779">
        <v>36.01</v>
      </c>
      <c r="G1779">
        <v>570.85479622691696</v>
      </c>
      <c r="H1779">
        <v>-14.1423620533754</v>
      </c>
      <c r="I1779">
        <v>65.139672268590402</v>
      </c>
      <c r="J1779">
        <v>-12.6123791416484</v>
      </c>
      <c r="K1779">
        <v>36.356589251881402</v>
      </c>
      <c r="L1779">
        <v>25.822689572534902</v>
      </c>
      <c r="M1779">
        <v>43.6417802126292</v>
      </c>
      <c r="N1779">
        <v>0.85991439856261498</v>
      </c>
      <c r="O1779">
        <v>34.823660094418202</v>
      </c>
      <c r="P1779">
        <v>597.59783029833397</v>
      </c>
      <c r="Q1779">
        <v>0.20153339114500901</v>
      </c>
    </row>
    <row r="1780" spans="1:17" hidden="1" x14ac:dyDescent="0.3">
      <c r="A1780" t="s">
        <v>3736</v>
      </c>
      <c r="B1780" t="s">
        <v>3737</v>
      </c>
      <c r="C1780" t="str">
        <f>IFERROR(VLOOKUP(Table1[[#This Row],[Ticker]],[1]!Table2[[Symbol]:[Industry]],2,FALSE),"-")</f>
        <v>-</v>
      </c>
      <c r="D1780" t="s">
        <v>289</v>
      </c>
      <c r="E1780">
        <v>533.57233544999997</v>
      </c>
      <c r="F1780">
        <v>100.95</v>
      </c>
      <c r="G1780">
        <v>-43.553911698116003</v>
      </c>
      <c r="H1780">
        <v>0.51380260226786101</v>
      </c>
      <c r="I1780">
        <v>9.1127835972112408</v>
      </c>
      <c r="J1780">
        <v>0.248289141555012</v>
      </c>
      <c r="K1780">
        <v>98.8846982499484</v>
      </c>
      <c r="L1780">
        <v>100.98263530013</v>
      </c>
      <c r="M1780">
        <v>56.583861257553203</v>
      </c>
      <c r="N1780">
        <v>0.79055341414126501</v>
      </c>
      <c r="O1780">
        <v>31.2035661218424</v>
      </c>
      <c r="P1780">
        <v>31.1209247954279</v>
      </c>
      <c r="Q1780">
        <v>0.171361668695829</v>
      </c>
    </row>
    <row r="1781" spans="1:17" hidden="1" x14ac:dyDescent="0.3">
      <c r="A1781" t="s">
        <v>3738</v>
      </c>
      <c r="B1781" t="s">
        <v>3739</v>
      </c>
      <c r="C1781" t="str">
        <f>IFERROR(VLOOKUP(Table1[[#This Row],[Ticker]],[1]!Table2[[Symbol]:[Industry]],2,FALSE),"-")</f>
        <v>-</v>
      </c>
      <c r="D1781" t="s">
        <v>21</v>
      </c>
      <c r="E1781">
        <v>532.47215593800001</v>
      </c>
      <c r="F1781">
        <v>72.180000000000007</v>
      </c>
      <c r="G1781">
        <v>57.860546491243397</v>
      </c>
      <c r="H1781">
        <v>6.7116963415212396</v>
      </c>
      <c r="I1781">
        <v>4.0346357492708398</v>
      </c>
      <c r="J1781">
        <v>6.0262426191855898</v>
      </c>
      <c r="K1781">
        <v>69.493062270670606</v>
      </c>
      <c r="L1781">
        <v>65.155688247011398</v>
      </c>
      <c r="M1781">
        <v>62.757350428471597</v>
      </c>
      <c r="N1781">
        <v>1.0758424453439499</v>
      </c>
      <c r="O1781">
        <v>48.586866167913499</v>
      </c>
      <c r="P1781">
        <v>92.48</v>
      </c>
      <c r="Q1781">
        <v>0.11806226751261099</v>
      </c>
    </row>
    <row r="1782" spans="1:17" hidden="1" x14ac:dyDescent="0.3">
      <c r="A1782" t="s">
        <v>3740</v>
      </c>
      <c r="B1782" t="s">
        <v>3741</v>
      </c>
      <c r="C1782" t="str">
        <f>IFERROR(VLOOKUP(Table1[[#This Row],[Ticker]],[1]!Table2[[Symbol]:[Industry]],2,FALSE),"-")</f>
        <v>-</v>
      </c>
      <c r="D1782" t="s">
        <v>1781</v>
      </c>
      <c r="E1782">
        <v>529.72459200000003</v>
      </c>
      <c r="F1782">
        <v>390.1</v>
      </c>
      <c r="G1782">
        <v>-45.850140358535</v>
      </c>
      <c r="H1782">
        <v>-2.3460575039090399</v>
      </c>
      <c r="I1782">
        <v>-34.295539618598497</v>
      </c>
      <c r="J1782">
        <v>-7.98046135183594</v>
      </c>
      <c r="K1782">
        <v>417.61275310134801</v>
      </c>
      <c r="L1782">
        <v>425.52399619436301</v>
      </c>
      <c r="M1782">
        <v>29.524902130610801</v>
      </c>
      <c r="N1782">
        <v>0.85257578990243799</v>
      </c>
      <c r="O1782">
        <v>52.127659574467998</v>
      </c>
      <c r="P1782">
        <v>24.1763488779245</v>
      </c>
    </row>
    <row r="1783" spans="1:17" hidden="1" x14ac:dyDescent="0.3">
      <c r="A1783" t="s">
        <v>3742</v>
      </c>
      <c r="B1783" t="s">
        <v>3743</v>
      </c>
      <c r="C1783" t="str">
        <f>IFERROR(VLOOKUP(Table1[[#This Row],[Ticker]],[1]!Table2[[Symbol]:[Industry]],2,FALSE),"-")</f>
        <v>-</v>
      </c>
      <c r="D1783" t="s">
        <v>62</v>
      </c>
      <c r="E1783">
        <v>528.846375696</v>
      </c>
      <c r="F1783">
        <v>69.010000000000005</v>
      </c>
      <c r="G1783">
        <v>106.398857820475</v>
      </c>
      <c r="H1783">
        <v>43.516878721651501</v>
      </c>
      <c r="I1783">
        <v>1.9731591540161</v>
      </c>
      <c r="J1783">
        <v>-0.30479441115625</v>
      </c>
      <c r="K1783">
        <v>58.339524607858799</v>
      </c>
      <c r="L1783">
        <v>48.764778361447199</v>
      </c>
      <c r="M1783">
        <v>57.525642843801599</v>
      </c>
      <c r="N1783">
        <v>1.33544694971786</v>
      </c>
      <c r="O1783">
        <v>12.592377916244001</v>
      </c>
      <c r="P1783">
        <v>164.91362763915501</v>
      </c>
      <c r="Q1783">
        <v>6.5039847867535999E-2</v>
      </c>
    </row>
    <row r="1784" spans="1:17" hidden="1" x14ac:dyDescent="0.3">
      <c r="A1784" t="s">
        <v>3744</v>
      </c>
      <c r="B1784" t="s">
        <v>3745</v>
      </c>
      <c r="C1784" t="str">
        <f>IFERROR(VLOOKUP(Table1[[#This Row],[Ticker]],[1]!Table2[[Symbol]:[Industry]],2,FALSE),"-")</f>
        <v>-</v>
      </c>
      <c r="D1784" t="s">
        <v>127</v>
      </c>
      <c r="E1784">
        <v>528.56579999999997</v>
      </c>
      <c r="F1784">
        <v>19.850000000000001</v>
      </c>
      <c r="G1784">
        <v>259.945277616895</v>
      </c>
      <c r="H1784">
        <v>-4.2882857951793101</v>
      </c>
      <c r="I1784">
        <v>44.166601629319899</v>
      </c>
      <c r="J1784">
        <v>-1.9139664432357799</v>
      </c>
      <c r="K1784">
        <v>19.863110428900601</v>
      </c>
      <c r="L1784">
        <v>16.198569360724701</v>
      </c>
      <c r="M1784">
        <v>54.211649423643102</v>
      </c>
      <c r="N1784">
        <v>0.85850561238545797</v>
      </c>
      <c r="O1784">
        <v>23.425692695214099</v>
      </c>
      <c r="P1784">
        <v>294.37086092715202</v>
      </c>
      <c r="Q1784">
        <v>0.15003994161607201</v>
      </c>
    </row>
    <row r="1785" spans="1:17" hidden="1" x14ac:dyDescent="0.3">
      <c r="A1785" t="s">
        <v>3746</v>
      </c>
      <c r="B1785" t="s">
        <v>3747</v>
      </c>
      <c r="C1785" t="str">
        <f>IFERROR(VLOOKUP(Table1[[#This Row],[Ticker]],[1]!Table2[[Symbol]:[Industry]],2,FALSE),"-")</f>
        <v>-</v>
      </c>
      <c r="D1785" t="s">
        <v>1415</v>
      </c>
      <c r="E1785">
        <v>528.41664016999903</v>
      </c>
      <c r="F1785">
        <v>39.74</v>
      </c>
      <c r="G1785">
        <v>-33.935934585195</v>
      </c>
      <c r="H1785">
        <v>-6.5983628864957202</v>
      </c>
      <c r="I1785">
        <v>-28.879845026870001</v>
      </c>
      <c r="J1785">
        <v>-3.39641102769078</v>
      </c>
      <c r="K1785">
        <v>40.527560013252902</v>
      </c>
      <c r="L1785">
        <v>41.513385058077802</v>
      </c>
      <c r="M1785">
        <v>46.492880673785798</v>
      </c>
      <c r="N1785">
        <v>0.61573305917592303</v>
      </c>
      <c r="O1785">
        <v>31.0518369401107</v>
      </c>
      <c r="P1785">
        <v>20.424242424242401</v>
      </c>
      <c r="Q1785">
        <v>-1.5995099320462999E-2</v>
      </c>
    </row>
    <row r="1786" spans="1:17" hidden="1" x14ac:dyDescent="0.3">
      <c r="A1786" t="s">
        <v>3748</v>
      </c>
      <c r="B1786" t="s">
        <v>3749</v>
      </c>
      <c r="C1786" t="str">
        <f>IFERROR(VLOOKUP(Table1[[#This Row],[Ticker]],[1]!Table2[[Symbol]:[Industry]],2,FALSE),"-")</f>
        <v>-</v>
      </c>
      <c r="E1786">
        <v>528.32237024999995</v>
      </c>
      <c r="F1786">
        <v>77.53</v>
      </c>
      <c r="G1786">
        <v>69.287307268659404</v>
      </c>
      <c r="H1786">
        <v>110.61369443382399</v>
      </c>
      <c r="I1786">
        <v>192.02175589680601</v>
      </c>
      <c r="J1786">
        <v>5.7520320890592096</v>
      </c>
      <c r="K1786">
        <v>48.317959080195401</v>
      </c>
      <c r="M1786">
        <v>100</v>
      </c>
      <c r="N1786">
        <v>2.06484042589519</v>
      </c>
      <c r="O1786">
        <v>0</v>
      </c>
      <c r="P1786">
        <v>238.70685889034499</v>
      </c>
    </row>
    <row r="1787" spans="1:17" hidden="1" x14ac:dyDescent="0.3">
      <c r="A1787" t="s">
        <v>3750</v>
      </c>
      <c r="B1787" t="s">
        <v>3751</v>
      </c>
      <c r="C1787" t="str">
        <f>IFERROR(VLOOKUP(Table1[[#This Row],[Ticker]],[1]!Table2[[Symbol]:[Industry]],2,FALSE),"-")</f>
        <v>-</v>
      </c>
      <c r="D1787" t="s">
        <v>626</v>
      </c>
      <c r="E1787">
        <v>527.47428037500003</v>
      </c>
      <c r="F1787">
        <v>292.25</v>
      </c>
      <c r="G1787">
        <v>92.993808033846705</v>
      </c>
      <c r="H1787">
        <v>55.242113668239398</v>
      </c>
      <c r="I1787">
        <v>40.512432714856097</v>
      </c>
      <c r="J1787">
        <v>14.525979575657599</v>
      </c>
      <c r="K1787">
        <v>211.50579483803099</v>
      </c>
      <c r="L1787">
        <v>178.932549274612</v>
      </c>
      <c r="M1787">
        <v>91.596419006410898</v>
      </c>
      <c r="N1787">
        <v>4.0757772894849804</v>
      </c>
      <c r="O1787">
        <v>3.5757057313943399</v>
      </c>
      <c r="P1787">
        <v>151.93965517241301</v>
      </c>
    </row>
    <row r="1788" spans="1:17" hidden="1" x14ac:dyDescent="0.3">
      <c r="A1788" t="s">
        <v>3752</v>
      </c>
      <c r="B1788" t="s">
        <v>3753</v>
      </c>
      <c r="C1788" t="str">
        <f>IFERROR(VLOOKUP(Table1[[#This Row],[Ticker]],[1]!Table2[[Symbol]:[Industry]],2,FALSE),"-")</f>
        <v>-</v>
      </c>
      <c r="D1788" t="s">
        <v>257</v>
      </c>
      <c r="E1788">
        <v>527.31327999999996</v>
      </c>
      <c r="F1788">
        <v>83.2</v>
      </c>
      <c r="G1788">
        <v>-15.883607022782201</v>
      </c>
      <c r="H1788">
        <v>-0.44684656415578899</v>
      </c>
      <c r="I1788">
        <v>-29.762413506247999</v>
      </c>
      <c r="J1788">
        <v>2.6002004367637199</v>
      </c>
      <c r="K1788">
        <v>82.740053761817407</v>
      </c>
      <c r="L1788">
        <v>83.285336730818599</v>
      </c>
      <c r="M1788">
        <v>50.912474081602198</v>
      </c>
      <c r="N1788">
        <v>1.6752045862047</v>
      </c>
      <c r="O1788">
        <v>49.939903846153797</v>
      </c>
      <c r="P1788">
        <v>19.712230215827301</v>
      </c>
      <c r="Q1788">
        <v>7.913882956558E-3</v>
      </c>
    </row>
    <row r="1789" spans="1:17" hidden="1" x14ac:dyDescent="0.3">
      <c r="A1789" t="s">
        <v>3754</v>
      </c>
      <c r="B1789" t="s">
        <v>3755</v>
      </c>
      <c r="C1789" t="str">
        <f>IFERROR(VLOOKUP(Table1[[#This Row],[Ticker]],[1]!Table2[[Symbol]:[Industry]],2,FALSE),"-")</f>
        <v>-</v>
      </c>
      <c r="D1789" t="s">
        <v>59</v>
      </c>
      <c r="E1789">
        <v>526.23</v>
      </c>
      <c r="F1789">
        <v>389.8</v>
      </c>
      <c r="G1789">
        <v>18.0563715749431</v>
      </c>
      <c r="H1789">
        <v>16.611939353988799</v>
      </c>
      <c r="I1789">
        <v>21.3569613859067</v>
      </c>
      <c r="J1789">
        <v>-0.89276452822409602</v>
      </c>
      <c r="K1789">
        <v>347.85108274512697</v>
      </c>
      <c r="L1789">
        <v>294.19161836545402</v>
      </c>
      <c r="M1789">
        <v>55.454032207422102</v>
      </c>
      <c r="N1789">
        <v>0.67903034933887396</v>
      </c>
      <c r="O1789">
        <v>6.3750641354540702</v>
      </c>
      <c r="P1789">
        <v>73.090586145648302</v>
      </c>
    </row>
    <row r="1790" spans="1:17" hidden="1" x14ac:dyDescent="0.3">
      <c r="A1790" t="s">
        <v>3756</v>
      </c>
      <c r="B1790" t="s">
        <v>3757</v>
      </c>
      <c r="C1790" t="str">
        <f>IFERROR(VLOOKUP(Table1[[#This Row],[Ticker]],[1]!Table2[[Symbol]:[Industry]],2,FALSE),"-")</f>
        <v>-</v>
      </c>
      <c r="D1790" t="s">
        <v>62</v>
      </c>
      <c r="E1790">
        <v>525.76195266000002</v>
      </c>
      <c r="F1790">
        <v>506.7</v>
      </c>
      <c r="G1790">
        <v>15.5624821944958</v>
      </c>
      <c r="H1790">
        <v>2.0379966035866599</v>
      </c>
      <c r="I1790">
        <v>-3.5401681178052602</v>
      </c>
      <c r="J1790">
        <v>-1.2878251048993099</v>
      </c>
      <c r="K1790">
        <v>508.95035467923401</v>
      </c>
      <c r="L1790">
        <v>464.51590467409397</v>
      </c>
      <c r="M1790">
        <v>46.235499878173101</v>
      </c>
      <c r="N1790">
        <v>1.04004116983429</v>
      </c>
      <c r="O1790">
        <v>16.439707913953001</v>
      </c>
      <c r="P1790">
        <v>64.139941690962104</v>
      </c>
      <c r="Q1790">
        <v>5.0144704666405998E-2</v>
      </c>
    </row>
    <row r="1791" spans="1:17" hidden="1" x14ac:dyDescent="0.3">
      <c r="A1791" t="s">
        <v>3758</v>
      </c>
      <c r="B1791" t="s">
        <v>3759</v>
      </c>
      <c r="C1791" t="str">
        <f>IFERROR(VLOOKUP(Table1[[#This Row],[Ticker]],[1]!Table2[[Symbol]:[Industry]],2,FALSE),"-")</f>
        <v>-</v>
      </c>
      <c r="D1791" t="s">
        <v>138</v>
      </c>
      <c r="E1791">
        <v>525.23328657000002</v>
      </c>
      <c r="F1791">
        <v>64.39</v>
      </c>
      <c r="G1791">
        <v>-55.277995225689402</v>
      </c>
      <c r="H1791">
        <v>-6.4741925958113704</v>
      </c>
      <c r="I1791">
        <v>-39.607224580336499</v>
      </c>
      <c r="J1791">
        <v>4.1348342184681002</v>
      </c>
      <c r="K1791">
        <v>69.211749912853307</v>
      </c>
      <c r="L1791">
        <v>75.231336529330093</v>
      </c>
      <c r="M1791">
        <v>48.8202677030093</v>
      </c>
      <c r="N1791">
        <v>0.69768083891181298</v>
      </c>
      <c r="O1791">
        <v>72.231712998912798</v>
      </c>
      <c r="P1791">
        <v>6.6766070245195497</v>
      </c>
      <c r="Q1791">
        <v>4.3187204045472001E-2</v>
      </c>
    </row>
    <row r="1792" spans="1:17" hidden="1" x14ac:dyDescent="0.3">
      <c r="A1792" t="s">
        <v>3760</v>
      </c>
      <c r="B1792" t="s">
        <v>3761</v>
      </c>
      <c r="C1792" t="str">
        <f>IFERROR(VLOOKUP(Table1[[#This Row],[Ticker]],[1]!Table2[[Symbol]:[Industry]],2,FALSE),"-")</f>
        <v>-</v>
      </c>
      <c r="D1792" t="s">
        <v>144</v>
      </c>
      <c r="E1792">
        <v>525.01876322999999</v>
      </c>
      <c r="F1792">
        <v>210.55</v>
      </c>
      <c r="G1792">
        <v>128.77881058877699</v>
      </c>
      <c r="H1792">
        <v>19.211491316307601</v>
      </c>
      <c r="I1792">
        <v>26.608904533659601</v>
      </c>
      <c r="J1792">
        <v>-0.90973442929502202</v>
      </c>
      <c r="K1792">
        <v>186.445114068203</v>
      </c>
      <c r="L1792">
        <v>152.17118963846201</v>
      </c>
      <c r="M1792">
        <v>57.187766854137699</v>
      </c>
      <c r="N1792">
        <v>1.58142090217371</v>
      </c>
      <c r="O1792">
        <v>10.900023747328399</v>
      </c>
      <c r="P1792">
        <v>167.87531806615701</v>
      </c>
    </row>
    <row r="1793" spans="1:17" hidden="1" x14ac:dyDescent="0.3">
      <c r="A1793" t="s">
        <v>3762</v>
      </c>
      <c r="B1793" t="s">
        <v>3763</v>
      </c>
      <c r="C1793" t="str">
        <f>IFERROR(VLOOKUP(Table1[[#This Row],[Ticker]],[1]!Table2[[Symbol]:[Industry]],2,FALSE),"-")</f>
        <v>-</v>
      </c>
      <c r="D1793" t="s">
        <v>3764</v>
      </c>
      <c r="E1793">
        <v>524.4</v>
      </c>
      <c r="F1793">
        <v>131.1</v>
      </c>
      <c r="G1793">
        <v>-1.8858912142736</v>
      </c>
      <c r="H1793">
        <v>-3.6800749487525399</v>
      </c>
      <c r="I1793">
        <v>-46.488358188966799</v>
      </c>
      <c r="J1793">
        <v>-7.8161472991532799</v>
      </c>
      <c r="K1793">
        <v>134.16955269598199</v>
      </c>
      <c r="M1793">
        <v>42.946455640799897</v>
      </c>
      <c r="N1793">
        <v>0.86923129272508903</v>
      </c>
      <c r="O1793">
        <v>94.774980930587304</v>
      </c>
      <c r="P1793">
        <v>36.562499999999901</v>
      </c>
    </row>
    <row r="1794" spans="1:17" hidden="1" x14ac:dyDescent="0.3">
      <c r="A1794" t="s">
        <v>3765</v>
      </c>
      <c r="B1794" t="s">
        <v>3766</v>
      </c>
      <c r="C1794" t="str">
        <f>IFERROR(VLOOKUP(Table1[[#This Row],[Ticker]],[1]!Table2[[Symbol]:[Industry]],2,FALSE),"-")</f>
        <v>-</v>
      </c>
      <c r="D1794" t="s">
        <v>626</v>
      </c>
      <c r="E1794">
        <v>520.21875</v>
      </c>
      <c r="F1794">
        <v>134.25</v>
      </c>
      <c r="G1794">
        <v>-16.249206910922599</v>
      </c>
      <c r="H1794">
        <v>16.906852574591099</v>
      </c>
      <c r="I1794">
        <v>-15.8267049302516</v>
      </c>
      <c r="J1794">
        <v>-5.6209261501954799</v>
      </c>
      <c r="K1794">
        <v>123.570295768645</v>
      </c>
      <c r="L1794">
        <v>122.35515219285401</v>
      </c>
      <c r="M1794">
        <v>61.8416009028915</v>
      </c>
      <c r="N1794">
        <v>1.34092383766288</v>
      </c>
      <c r="O1794">
        <v>15.1582867783985</v>
      </c>
      <c r="P1794">
        <v>32.592592592592503</v>
      </c>
      <c r="Q1794">
        <v>9.7624993245450001E-2</v>
      </c>
    </row>
    <row r="1795" spans="1:17" hidden="1" x14ac:dyDescent="0.3">
      <c r="A1795" t="s">
        <v>3767</v>
      </c>
      <c r="B1795" t="s">
        <v>3768</v>
      </c>
      <c r="C1795" t="str">
        <f>IFERROR(VLOOKUP(Table1[[#This Row],[Ticker]],[1]!Table2[[Symbol]:[Industry]],2,FALSE),"-")</f>
        <v>-</v>
      </c>
      <c r="D1795" t="s">
        <v>354</v>
      </c>
      <c r="E1795">
        <v>519.89605934399901</v>
      </c>
      <c r="F1795">
        <v>84.96</v>
      </c>
      <c r="G1795">
        <v>-12.3804011463929</v>
      </c>
      <c r="H1795">
        <v>-7.8339211025987003</v>
      </c>
      <c r="I1795">
        <v>-38.034785738332403</v>
      </c>
      <c r="J1795">
        <v>2.6189306311723199</v>
      </c>
      <c r="K1795">
        <v>86.748877086898105</v>
      </c>
      <c r="L1795">
        <v>90.723267949679098</v>
      </c>
      <c r="M1795">
        <v>45.6188263954432</v>
      </c>
      <c r="N1795">
        <v>1.3011623399756</v>
      </c>
      <c r="O1795">
        <v>58.1920903954802</v>
      </c>
      <c r="P1795">
        <v>15.497553017944499</v>
      </c>
      <c r="Q1795">
        <v>2.4508244339243E-2</v>
      </c>
    </row>
    <row r="1796" spans="1:17" hidden="1" x14ac:dyDescent="0.3">
      <c r="A1796" t="s">
        <v>3769</v>
      </c>
      <c r="B1796" t="s">
        <v>3770</v>
      </c>
      <c r="C1796" t="str">
        <f>IFERROR(VLOOKUP(Table1[[#This Row],[Ticker]],[1]!Table2[[Symbol]:[Industry]],2,FALSE),"-")</f>
        <v>-</v>
      </c>
      <c r="D1796" t="s">
        <v>127</v>
      </c>
      <c r="E1796">
        <v>519.09687712499999</v>
      </c>
      <c r="F1796">
        <v>273.75</v>
      </c>
      <c r="G1796">
        <v>-65.3984962562904</v>
      </c>
      <c r="H1796">
        <v>1.8156757594627499</v>
      </c>
      <c r="I1796">
        <v>-53.926611559569999</v>
      </c>
      <c r="J1796">
        <v>0.60368039292001696</v>
      </c>
      <c r="K1796">
        <v>264.64574615128998</v>
      </c>
      <c r="M1796">
        <v>56.931893227758501</v>
      </c>
      <c r="N1796">
        <v>1.33323047312142</v>
      </c>
      <c r="O1796">
        <v>63.013698630136901</v>
      </c>
      <c r="P1796">
        <v>23.477672530446501</v>
      </c>
    </row>
    <row r="1797" spans="1:17" hidden="1" x14ac:dyDescent="0.3">
      <c r="A1797" t="s">
        <v>3771</v>
      </c>
      <c r="B1797" t="s">
        <v>3772</v>
      </c>
      <c r="C1797" t="str">
        <f>IFERROR(VLOOKUP(Table1[[#This Row],[Ticker]],[1]!Table2[[Symbol]:[Industry]],2,FALSE),"-")</f>
        <v>-</v>
      </c>
      <c r="D1797" t="s">
        <v>270</v>
      </c>
      <c r="E1797">
        <v>518.93794939999998</v>
      </c>
      <c r="F1797">
        <v>554</v>
      </c>
      <c r="G1797">
        <v>-24.782971496648798</v>
      </c>
      <c r="H1797">
        <v>16.364221839730199</v>
      </c>
      <c r="I1797">
        <v>-8.7019467200841998</v>
      </c>
      <c r="J1797">
        <v>-10.613662227677301</v>
      </c>
      <c r="K1797">
        <v>514.96074313588701</v>
      </c>
      <c r="L1797">
        <v>488.94200456684803</v>
      </c>
      <c r="M1797">
        <v>49.694256162360603</v>
      </c>
      <c r="N1797">
        <v>0.28355226377672399</v>
      </c>
      <c r="O1797">
        <v>17.996389891696701</v>
      </c>
      <c r="P1797">
        <v>42.783505154639101</v>
      </c>
      <c r="Q1797">
        <v>-3.9181877004143002E-2</v>
      </c>
    </row>
    <row r="1798" spans="1:17" hidden="1" x14ac:dyDescent="0.3">
      <c r="A1798" t="s">
        <v>3773</v>
      </c>
      <c r="B1798" t="s">
        <v>3774</v>
      </c>
      <c r="C1798" t="str">
        <f>IFERROR(VLOOKUP(Table1[[#This Row],[Ticker]],[1]!Table2[[Symbol]:[Industry]],2,FALSE),"-")</f>
        <v>-</v>
      </c>
      <c r="D1798" t="s">
        <v>231</v>
      </c>
      <c r="E1798">
        <v>517.15125</v>
      </c>
      <c r="F1798">
        <v>866.25</v>
      </c>
      <c r="G1798">
        <v>385.83093042562399</v>
      </c>
      <c r="H1798">
        <v>-14.4908857595633</v>
      </c>
      <c r="I1798">
        <v>164.842027666532</v>
      </c>
      <c r="J1798">
        <v>-7.6068638555444101</v>
      </c>
      <c r="K1798">
        <v>780.84745811759899</v>
      </c>
      <c r="L1798">
        <v>485.22699725588598</v>
      </c>
      <c r="M1798">
        <v>54.642195299043003</v>
      </c>
      <c r="N1798">
        <v>0.51882784309160701</v>
      </c>
      <c r="O1798">
        <v>26.6551226551226</v>
      </c>
      <c r="P1798">
        <v>562.52390057361299</v>
      </c>
    </row>
    <row r="1799" spans="1:17" hidden="1" x14ac:dyDescent="0.3">
      <c r="A1799" t="s">
        <v>3775</v>
      </c>
      <c r="B1799" t="s">
        <v>3776</v>
      </c>
      <c r="C1799" t="str">
        <f>IFERROR(VLOOKUP(Table1[[#This Row],[Ticker]],[1]!Table2[[Symbol]:[Industry]],2,FALSE),"-")</f>
        <v>-</v>
      </c>
      <c r="D1799" t="s">
        <v>231</v>
      </c>
      <c r="E1799">
        <v>517.05830000000003</v>
      </c>
      <c r="F1799">
        <v>159.34</v>
      </c>
      <c r="G1799">
        <v>46.546797358708602</v>
      </c>
      <c r="H1799">
        <v>21.172693013556</v>
      </c>
      <c r="I1799">
        <v>-6.5437525817926598</v>
      </c>
      <c r="J1799">
        <v>5.0052001064316798</v>
      </c>
      <c r="K1799">
        <v>138.588521521525</v>
      </c>
      <c r="L1799">
        <v>122.91134610952101</v>
      </c>
      <c r="M1799">
        <v>72.650444148711998</v>
      </c>
      <c r="N1799">
        <v>2.9576494499366599</v>
      </c>
      <c r="O1799">
        <v>6.1001631730889896</v>
      </c>
      <c r="P1799">
        <v>126.818505338078</v>
      </c>
      <c r="Q1799">
        <v>5.1364189158905997E-2</v>
      </c>
    </row>
    <row r="1800" spans="1:17" hidden="1" x14ac:dyDescent="0.3">
      <c r="A1800" t="s">
        <v>3777</v>
      </c>
      <c r="B1800" t="s">
        <v>3778</v>
      </c>
      <c r="C1800" t="str">
        <f>IFERROR(VLOOKUP(Table1[[#This Row],[Ticker]],[1]!Table2[[Symbol]:[Industry]],2,FALSE),"-")</f>
        <v>-</v>
      </c>
      <c r="D1800" t="s">
        <v>626</v>
      </c>
      <c r="E1800">
        <v>516.25599999999997</v>
      </c>
      <c r="F1800">
        <v>730</v>
      </c>
      <c r="G1800">
        <v>140.65623332785</v>
      </c>
      <c r="H1800">
        <v>15.0500837814061</v>
      </c>
      <c r="I1800">
        <v>152.12811802457099</v>
      </c>
      <c r="J1800">
        <v>-5.5868772974937801</v>
      </c>
      <c r="K1800">
        <v>654.46873317950201</v>
      </c>
      <c r="M1800">
        <v>39.172692396139702</v>
      </c>
      <c r="N1800">
        <v>0.24936267108877999</v>
      </c>
      <c r="O1800">
        <v>14.3835616438356</v>
      </c>
      <c r="P1800">
        <v>180.76923076923001</v>
      </c>
    </row>
    <row r="1801" spans="1:17" hidden="1" x14ac:dyDescent="0.3">
      <c r="A1801" t="s">
        <v>3779</v>
      </c>
      <c r="B1801" t="s">
        <v>3780</v>
      </c>
      <c r="C1801" t="str">
        <f>IFERROR(VLOOKUP(Table1[[#This Row],[Ticker]],[1]!Table2[[Symbol]:[Industry]],2,FALSE),"-")</f>
        <v>-</v>
      </c>
      <c r="D1801" t="s">
        <v>1404</v>
      </c>
      <c r="E1801">
        <v>515.88351669999997</v>
      </c>
      <c r="F1801">
        <v>476.6</v>
      </c>
      <c r="G1801">
        <v>58.475028452705402</v>
      </c>
      <c r="H1801">
        <v>38.191182536277303</v>
      </c>
      <c r="I1801">
        <v>22.514337760314</v>
      </c>
      <c r="J1801">
        <v>10.910301416207901</v>
      </c>
      <c r="K1801">
        <v>368.11286443416202</v>
      </c>
      <c r="L1801">
        <v>319.573237122161</v>
      </c>
      <c r="M1801">
        <v>82.464594439634794</v>
      </c>
      <c r="N1801">
        <v>1.1724400074665</v>
      </c>
      <c r="O1801">
        <v>9.1061686949223493</v>
      </c>
      <c r="P1801">
        <v>116.636363636363</v>
      </c>
      <c r="Q1801">
        <v>0.156767206635086</v>
      </c>
    </row>
    <row r="1802" spans="1:17" hidden="1" x14ac:dyDescent="0.3">
      <c r="A1802" t="s">
        <v>3781</v>
      </c>
      <c r="B1802" t="s">
        <v>3782</v>
      </c>
      <c r="C1802" t="str">
        <f>IFERROR(VLOOKUP(Table1[[#This Row],[Ticker]],[1]!Table2[[Symbol]:[Industry]],2,FALSE),"-")</f>
        <v>-</v>
      </c>
      <c r="D1802" t="s">
        <v>424</v>
      </c>
      <c r="E1802">
        <v>514.36</v>
      </c>
      <c r="F1802">
        <v>734.8</v>
      </c>
      <c r="G1802">
        <v>170.68663603584901</v>
      </c>
      <c r="H1802">
        <v>3.5021608858569402</v>
      </c>
      <c r="I1802">
        <v>29.946241929651698</v>
      </c>
      <c r="J1802">
        <v>6.2020552162641396</v>
      </c>
      <c r="K1802">
        <v>623.66348374696599</v>
      </c>
      <c r="L1802">
        <v>516.46653950208201</v>
      </c>
      <c r="M1802">
        <v>88.403320352169999</v>
      </c>
      <c r="N1802">
        <v>2.1492683090302398</v>
      </c>
      <c r="O1802">
        <v>6.8045726728360699E-3</v>
      </c>
      <c r="P1802">
        <v>214.084206026928</v>
      </c>
      <c r="Q1802">
        <v>0.16175941591576601</v>
      </c>
    </row>
    <row r="1803" spans="1:17" hidden="1" x14ac:dyDescent="0.3">
      <c r="A1803" t="s">
        <v>3783</v>
      </c>
      <c r="B1803" t="s">
        <v>3784</v>
      </c>
      <c r="C1803" t="str">
        <f>IFERROR(VLOOKUP(Table1[[#This Row],[Ticker]],[1]!Table2[[Symbol]:[Industry]],2,FALSE),"-")</f>
        <v>-</v>
      </c>
      <c r="D1803" t="s">
        <v>521</v>
      </c>
      <c r="E1803">
        <v>514.25547187500001</v>
      </c>
      <c r="F1803">
        <v>473.45</v>
      </c>
      <c r="G1803">
        <v>179.10321915855701</v>
      </c>
      <c r="H1803">
        <v>1.6651366325392101</v>
      </c>
      <c r="I1803">
        <v>91.3853325109433</v>
      </c>
      <c r="J1803">
        <v>-0.42844656936638897</v>
      </c>
      <c r="K1803">
        <v>407.52072927496198</v>
      </c>
      <c r="L1803">
        <v>292.705388161668</v>
      </c>
      <c r="M1803">
        <v>77.164069499433296</v>
      </c>
      <c r="N1803">
        <v>0.54692738956530496</v>
      </c>
      <c r="O1803">
        <v>4.5516950047523403</v>
      </c>
      <c r="P1803">
        <v>224.16980486134801</v>
      </c>
      <c r="Q1803">
        <v>0.349050705082048</v>
      </c>
    </row>
    <row r="1804" spans="1:17" hidden="1" x14ac:dyDescent="0.3">
      <c r="A1804" t="s">
        <v>3785</v>
      </c>
      <c r="B1804" t="s">
        <v>3786</v>
      </c>
      <c r="C1804" t="str">
        <f>IFERROR(VLOOKUP(Table1[[#This Row],[Ticker]],[1]!Table2[[Symbol]:[Industry]],2,FALSE),"-")</f>
        <v>-</v>
      </c>
      <c r="D1804" t="s">
        <v>127</v>
      </c>
      <c r="E1804">
        <v>514.08162000000004</v>
      </c>
      <c r="F1804">
        <v>98.37</v>
      </c>
      <c r="G1804">
        <v>47.548248706754997</v>
      </c>
      <c r="H1804">
        <v>0.87906483619368403</v>
      </c>
      <c r="I1804">
        <v>-33.056356228018203</v>
      </c>
      <c r="J1804">
        <v>4.4378188431289303</v>
      </c>
      <c r="K1804">
        <v>94.185165540922299</v>
      </c>
      <c r="L1804">
        <v>88.429938713413407</v>
      </c>
      <c r="M1804">
        <v>71.114321102840904</v>
      </c>
      <c r="N1804">
        <v>1.0447735055763401</v>
      </c>
      <c r="O1804">
        <v>28.596116702246601</v>
      </c>
      <c r="P1804">
        <v>576.826751066464</v>
      </c>
      <c r="Q1804">
        <v>0.13237011727183801</v>
      </c>
    </row>
    <row r="1805" spans="1:17" hidden="1" x14ac:dyDescent="0.3">
      <c r="A1805" t="s">
        <v>3787</v>
      </c>
      <c r="B1805" t="s">
        <v>3788</v>
      </c>
      <c r="C1805" t="str">
        <f>IFERROR(VLOOKUP(Table1[[#This Row],[Ticker]],[1]!Table2[[Symbol]:[Industry]],2,FALSE),"-")</f>
        <v>-</v>
      </c>
      <c r="D1805" t="s">
        <v>118</v>
      </c>
      <c r="E1805">
        <v>513.90802250000002</v>
      </c>
      <c r="F1805">
        <v>1673.15</v>
      </c>
      <c r="G1805">
        <v>22.2396470202535</v>
      </c>
      <c r="H1805">
        <v>14.25902761535</v>
      </c>
      <c r="I1805">
        <v>-15.0104830276203</v>
      </c>
      <c r="J1805">
        <v>-2.4862211812513899</v>
      </c>
      <c r="K1805">
        <v>1741.3193475421299</v>
      </c>
      <c r="L1805">
        <v>1504.5765578589201</v>
      </c>
      <c r="M1805">
        <v>30.159545721912199</v>
      </c>
      <c r="N1805">
        <v>0.93885571662614198</v>
      </c>
      <c r="O1805">
        <v>28.440366972477001</v>
      </c>
      <c r="P1805">
        <v>70.729591836734699</v>
      </c>
      <c r="Q1805">
        <v>7.8165625795608998E-2</v>
      </c>
    </row>
    <row r="1806" spans="1:17" hidden="1" x14ac:dyDescent="0.3">
      <c r="A1806" t="s">
        <v>3789</v>
      </c>
      <c r="B1806" t="s">
        <v>3790</v>
      </c>
      <c r="C1806" t="str">
        <f>IFERROR(VLOOKUP(Table1[[#This Row],[Ticker]],[1]!Table2[[Symbol]:[Industry]],2,FALSE),"-")</f>
        <v>-</v>
      </c>
      <c r="D1806" t="s">
        <v>289</v>
      </c>
      <c r="E1806">
        <v>513.64216198500003</v>
      </c>
      <c r="F1806">
        <v>94.65</v>
      </c>
      <c r="G1806">
        <v>0.886415766771254</v>
      </c>
      <c r="H1806">
        <v>13.7392798899571</v>
      </c>
      <c r="I1806">
        <v>-12.110386431916799</v>
      </c>
      <c r="J1806">
        <v>13.9122673261529</v>
      </c>
      <c r="K1806">
        <v>82.832394453380104</v>
      </c>
      <c r="L1806">
        <v>79.399381254577804</v>
      </c>
      <c r="M1806">
        <v>66.981767402716699</v>
      </c>
      <c r="N1806">
        <v>2.4127966979776501</v>
      </c>
      <c r="O1806">
        <v>7.0258848388800699</v>
      </c>
      <c r="P1806">
        <v>43.409090909090899</v>
      </c>
      <c r="Q1806">
        <v>-6.1038370694816997E-2</v>
      </c>
    </row>
    <row r="1807" spans="1:17" hidden="1" x14ac:dyDescent="0.3">
      <c r="A1807" t="s">
        <v>3791</v>
      </c>
      <c r="B1807" t="s">
        <v>3792</v>
      </c>
      <c r="C1807" t="str">
        <f>IFERROR(VLOOKUP(Table1[[#This Row],[Ticker]],[1]!Table2[[Symbol]:[Industry]],2,FALSE),"-")</f>
        <v>-</v>
      </c>
      <c r="D1807" t="s">
        <v>133</v>
      </c>
      <c r="E1807">
        <v>512.84373840000001</v>
      </c>
      <c r="F1807">
        <v>13.02</v>
      </c>
      <c r="G1807">
        <v>123.641581313198</v>
      </c>
      <c r="H1807">
        <v>1.7615654297963399</v>
      </c>
      <c r="I1807">
        <v>3.0924869889402502</v>
      </c>
      <c r="J1807">
        <v>-4.95801065577015</v>
      </c>
      <c r="K1807">
        <v>12.511016994101899</v>
      </c>
      <c r="L1807">
        <v>10.645862110190199</v>
      </c>
      <c r="M1807">
        <v>44.717757593488898</v>
      </c>
      <c r="N1807">
        <v>1.41650526750676</v>
      </c>
      <c r="O1807">
        <v>14.4393241167434</v>
      </c>
      <c r="P1807">
        <v>165.71428571428501</v>
      </c>
      <c r="Q1807">
        <v>5.6767989833527002E-2</v>
      </c>
    </row>
    <row r="1808" spans="1:17" hidden="1" x14ac:dyDescent="0.3">
      <c r="A1808" t="s">
        <v>3793</v>
      </c>
      <c r="B1808" t="s">
        <v>3794</v>
      </c>
      <c r="C1808" t="str">
        <f>IFERROR(VLOOKUP(Table1[[#This Row],[Ticker]],[1]!Table2[[Symbol]:[Industry]],2,FALSE),"-")</f>
        <v>-</v>
      </c>
      <c r="D1808" t="s">
        <v>626</v>
      </c>
      <c r="E1808">
        <v>512.72069948000001</v>
      </c>
      <c r="F1808">
        <v>63.8</v>
      </c>
      <c r="G1808">
        <v>-13.4215420643116</v>
      </c>
      <c r="H1808">
        <v>12.592274699071099</v>
      </c>
      <c r="I1808">
        <v>-14.8777583440116</v>
      </c>
      <c r="J1808">
        <v>-4.59149458130823</v>
      </c>
      <c r="K1808">
        <v>59.814714010348403</v>
      </c>
      <c r="L1808">
        <v>58.145227479295798</v>
      </c>
      <c r="M1808">
        <v>54.844712204676298</v>
      </c>
      <c r="N1808">
        <v>1.6323289656961999</v>
      </c>
      <c r="O1808">
        <v>17.398119122257</v>
      </c>
      <c r="P1808">
        <v>27.855711422845602</v>
      </c>
      <c r="Q1808">
        <v>-4.9218782731183998E-2</v>
      </c>
    </row>
    <row r="1809" spans="1:17" hidden="1" x14ac:dyDescent="0.3">
      <c r="A1809" t="s">
        <v>3795</v>
      </c>
      <c r="B1809" t="s">
        <v>3796</v>
      </c>
      <c r="C1809" t="str">
        <f>IFERROR(VLOOKUP(Table1[[#This Row],[Ticker]],[1]!Table2[[Symbol]:[Industry]],2,FALSE),"-")</f>
        <v>-</v>
      </c>
      <c r="D1809" t="s">
        <v>354</v>
      </c>
      <c r="E1809">
        <v>510.63624060900003</v>
      </c>
      <c r="F1809">
        <v>22.11</v>
      </c>
      <c r="G1809">
        <v>-19.931439868517899</v>
      </c>
      <c r="H1809">
        <v>3.8058007574621402</v>
      </c>
      <c r="I1809">
        <v>-16.785625989395399</v>
      </c>
      <c r="J1809">
        <v>1.6733908466762399</v>
      </c>
      <c r="K1809">
        <v>21.682530711799298</v>
      </c>
      <c r="L1809">
        <v>20.844668289633301</v>
      </c>
      <c r="M1809">
        <v>48.150962171880998</v>
      </c>
      <c r="N1809">
        <v>1.0643884352935</v>
      </c>
      <c r="O1809">
        <v>37.720488466757097</v>
      </c>
      <c r="P1809">
        <v>42.645161290322498</v>
      </c>
      <c r="Q1809">
        <v>1.7832711816230001E-2</v>
      </c>
    </row>
    <row r="1810" spans="1:17" hidden="1" x14ac:dyDescent="0.3">
      <c r="A1810" t="s">
        <v>3797</v>
      </c>
      <c r="B1810" t="s">
        <v>3798</v>
      </c>
      <c r="C1810" t="str">
        <f>IFERROR(VLOOKUP(Table1[[#This Row],[Ticker]],[1]!Table2[[Symbol]:[Industry]],2,FALSE),"-")</f>
        <v>-</v>
      </c>
      <c r="E1810">
        <v>510.63036499999998</v>
      </c>
      <c r="F1810">
        <v>204.5</v>
      </c>
      <c r="G1810">
        <v>-16.518272577318399</v>
      </c>
      <c r="H1810">
        <v>6.56327536250949</v>
      </c>
      <c r="I1810">
        <v>-5.0463878805981102</v>
      </c>
      <c r="J1810">
        <v>7.7652813039236896</v>
      </c>
      <c r="O1810">
        <v>0</v>
      </c>
      <c r="P1810">
        <v>15.7328805885682</v>
      </c>
    </row>
    <row r="1811" spans="1:17" hidden="1" x14ac:dyDescent="0.3">
      <c r="A1811" t="s">
        <v>3799</v>
      </c>
      <c r="B1811" t="s">
        <v>3800</v>
      </c>
      <c r="C1811" t="str">
        <f>IFERROR(VLOOKUP(Table1[[#This Row],[Ticker]],[1]!Table2[[Symbol]:[Industry]],2,FALSE),"-")</f>
        <v>-</v>
      </c>
      <c r="D1811" t="s">
        <v>127</v>
      </c>
      <c r="E1811">
        <v>510.348709208</v>
      </c>
      <c r="F1811">
        <v>50.86</v>
      </c>
      <c r="G1811">
        <v>41.389197333542199</v>
      </c>
      <c r="H1811">
        <v>-16.118671439980599</v>
      </c>
      <c r="I1811">
        <v>35.291313621159397</v>
      </c>
      <c r="J1811">
        <v>-4.6153239092991303</v>
      </c>
      <c r="K1811">
        <v>48.672271188169901</v>
      </c>
      <c r="L1811">
        <v>40.588037392128399</v>
      </c>
      <c r="M1811">
        <v>48.518977541132898</v>
      </c>
      <c r="N1811">
        <v>0.560803378815103</v>
      </c>
      <c r="O1811">
        <v>14.0385371608336</v>
      </c>
      <c r="P1811">
        <v>101.425742574257</v>
      </c>
      <c r="Q1811">
        <v>0.13703783663486599</v>
      </c>
    </row>
    <row r="1812" spans="1:17" hidden="1" x14ac:dyDescent="0.3">
      <c r="A1812" t="s">
        <v>3801</v>
      </c>
      <c r="B1812" t="s">
        <v>3802</v>
      </c>
      <c r="C1812" t="str">
        <f>IFERROR(VLOOKUP(Table1[[#This Row],[Ticker]],[1]!Table2[[Symbol]:[Industry]],2,FALSE),"-")</f>
        <v>-</v>
      </c>
      <c r="D1812" t="s">
        <v>257</v>
      </c>
      <c r="E1812">
        <v>507.10049097500001</v>
      </c>
      <c r="F1812">
        <v>1037.1500000000001</v>
      </c>
      <c r="G1812">
        <v>113.44918454831399</v>
      </c>
      <c r="H1812">
        <v>-6.4751060046531599</v>
      </c>
      <c r="I1812">
        <v>29.450820903682398</v>
      </c>
      <c r="J1812">
        <v>-0.85469238396171798</v>
      </c>
      <c r="K1812">
        <v>943.16220432434295</v>
      </c>
      <c r="L1812">
        <v>781.46978476290599</v>
      </c>
      <c r="M1812">
        <v>82.249125318817704</v>
      </c>
      <c r="N1812">
        <v>0.800722278235804</v>
      </c>
      <c r="O1812">
        <v>9.9937328255314792</v>
      </c>
      <c r="P1812">
        <v>184.03395864713099</v>
      </c>
      <c r="Q1812">
        <v>0.13124696202316999</v>
      </c>
    </row>
    <row r="1813" spans="1:17" hidden="1" x14ac:dyDescent="0.3">
      <c r="A1813" t="s">
        <v>3803</v>
      </c>
      <c r="B1813" t="s">
        <v>3804</v>
      </c>
      <c r="C1813" t="str">
        <f>IFERROR(VLOOKUP(Table1[[#This Row],[Ticker]],[1]!Table2[[Symbol]:[Industry]],2,FALSE),"-")</f>
        <v>-</v>
      </c>
      <c r="D1813" t="s">
        <v>424</v>
      </c>
      <c r="E1813">
        <v>506.98514678499998</v>
      </c>
      <c r="F1813">
        <v>26.65</v>
      </c>
      <c r="G1813">
        <v>-32.9996245810825</v>
      </c>
      <c r="H1813">
        <v>-0.15020683393485701</v>
      </c>
      <c r="I1813">
        <v>-38.024772563101898</v>
      </c>
      <c r="J1813">
        <v>-10.443586248717599</v>
      </c>
      <c r="K1813">
        <v>25.512797281133899</v>
      </c>
      <c r="L1813">
        <v>25.5585562692177</v>
      </c>
      <c r="M1813">
        <v>61.2750274182415</v>
      </c>
      <c r="N1813">
        <v>2.6002349407682201</v>
      </c>
      <c r="O1813">
        <v>36.810506566604097</v>
      </c>
      <c r="P1813">
        <v>19.346171070309001</v>
      </c>
      <c r="Q1813">
        <v>8.6003971701375997E-2</v>
      </c>
    </row>
    <row r="1814" spans="1:17" hidden="1" x14ac:dyDescent="0.3">
      <c r="A1814" t="s">
        <v>3805</v>
      </c>
      <c r="B1814" t="s">
        <v>3806</v>
      </c>
      <c r="C1814" t="str">
        <f>IFERROR(VLOOKUP(Table1[[#This Row],[Ticker]],[1]!Table2[[Symbol]:[Industry]],2,FALSE),"-")</f>
        <v>-</v>
      </c>
      <c r="D1814" t="s">
        <v>59</v>
      </c>
      <c r="E1814">
        <v>506.781918719999</v>
      </c>
      <c r="F1814">
        <v>15.84</v>
      </c>
      <c r="G1814">
        <v>231.62800665256501</v>
      </c>
      <c r="H1814">
        <v>78.138106869429294</v>
      </c>
      <c r="I1814">
        <v>66.588781738966304</v>
      </c>
      <c r="J1814">
        <v>43.096786244936197</v>
      </c>
      <c r="K1814">
        <v>11.2487015361927</v>
      </c>
      <c r="L1814">
        <v>9.2639412554990699</v>
      </c>
      <c r="M1814">
        <v>61.8413241040206</v>
      </c>
      <c r="N1814">
        <v>4.1902818753792799</v>
      </c>
      <c r="O1814">
        <v>33.901515151515099</v>
      </c>
      <c r="P1814">
        <v>268.37209302325499</v>
      </c>
      <c r="Q1814">
        <v>0.16086819212932599</v>
      </c>
    </row>
    <row r="1815" spans="1:17" hidden="1" x14ac:dyDescent="0.3">
      <c r="A1815" t="s">
        <v>3807</v>
      </c>
      <c r="B1815" t="s">
        <v>3808</v>
      </c>
      <c r="C1815" t="str">
        <f>IFERROR(VLOOKUP(Table1[[#This Row],[Ticker]],[1]!Table2[[Symbol]:[Industry]],2,FALSE),"-")</f>
        <v>-</v>
      </c>
      <c r="D1815" t="s">
        <v>3809</v>
      </c>
      <c r="E1815">
        <v>505.57703378000002</v>
      </c>
      <c r="F1815">
        <v>263.89999999999998</v>
      </c>
      <c r="G1815">
        <v>165.02037112482401</v>
      </c>
      <c r="H1815">
        <v>12.1751882091421</v>
      </c>
      <c r="I1815">
        <v>-12.5563493357742</v>
      </c>
      <c r="J1815">
        <v>3.0342137967359402</v>
      </c>
      <c r="K1815">
        <v>257.426928778719</v>
      </c>
      <c r="L1815">
        <v>237.60146432579199</v>
      </c>
      <c r="M1815">
        <v>71.559496808134796</v>
      </c>
      <c r="N1815">
        <v>1.1482440598279799</v>
      </c>
      <c r="O1815">
        <v>38.461538461538403</v>
      </c>
      <c r="P1815">
        <v>222.51756798044599</v>
      </c>
    </row>
    <row r="1816" spans="1:17" hidden="1" x14ac:dyDescent="0.3">
      <c r="A1816" t="s">
        <v>3810</v>
      </c>
      <c r="B1816" t="s">
        <v>3811</v>
      </c>
      <c r="C1816" t="str">
        <f>IFERROR(VLOOKUP(Table1[[#This Row],[Ticker]],[1]!Table2[[Symbol]:[Industry]],2,FALSE),"-")</f>
        <v>-</v>
      </c>
      <c r="D1816" t="s">
        <v>1836</v>
      </c>
      <c r="E1816">
        <v>504.45146859599998</v>
      </c>
      <c r="F1816">
        <v>248.46</v>
      </c>
      <c r="G1816">
        <v>-16.6588515282175</v>
      </c>
      <c r="H1816">
        <v>1.9794809937811899</v>
      </c>
      <c r="I1816">
        <v>-28.168607744547099</v>
      </c>
      <c r="J1816">
        <v>-0.68291759386631601</v>
      </c>
      <c r="K1816">
        <v>240.15461013818901</v>
      </c>
      <c r="L1816">
        <v>247.613352013953</v>
      </c>
      <c r="M1816">
        <v>61.6302928684769</v>
      </c>
      <c r="N1816">
        <v>1.26811295496037</v>
      </c>
      <c r="O1816">
        <v>28.3908878692747</v>
      </c>
      <c r="P1816">
        <v>27.4153846153846</v>
      </c>
      <c r="Q1816">
        <v>-5.0041061658091003E-2</v>
      </c>
    </row>
    <row r="1817" spans="1:17" hidden="1" x14ac:dyDescent="0.3">
      <c r="A1817" t="s">
        <v>3812</v>
      </c>
      <c r="B1817" t="s">
        <v>3813</v>
      </c>
      <c r="C1817" t="str">
        <f>IFERROR(VLOOKUP(Table1[[#This Row],[Ticker]],[1]!Table2[[Symbol]:[Industry]],2,FALSE),"-")</f>
        <v>-</v>
      </c>
      <c r="D1817" t="s">
        <v>130</v>
      </c>
      <c r="E1817">
        <v>504.28105199999999</v>
      </c>
      <c r="F1817">
        <v>326.7</v>
      </c>
      <c r="G1817">
        <v>-19.311268204925099</v>
      </c>
      <c r="H1817">
        <v>-2.79960934660361</v>
      </c>
      <c r="I1817">
        <v>37.642494435273399</v>
      </c>
      <c r="J1817">
        <v>3.0480003026835001</v>
      </c>
      <c r="K1817">
        <v>317.43294515904302</v>
      </c>
      <c r="L1817">
        <v>249.42520058971999</v>
      </c>
      <c r="M1817">
        <v>40.607967640251999</v>
      </c>
      <c r="N1817">
        <v>0.62931114479260097</v>
      </c>
      <c r="O1817">
        <v>22.6507499234772</v>
      </c>
      <c r="P1817">
        <v>148.44106463878299</v>
      </c>
    </row>
    <row r="1818" spans="1:17" hidden="1" x14ac:dyDescent="0.3">
      <c r="A1818" t="s">
        <v>3814</v>
      </c>
      <c r="B1818" t="s">
        <v>3815</v>
      </c>
      <c r="C1818" t="str">
        <f>IFERROR(VLOOKUP(Table1[[#This Row],[Ticker]],[1]!Table2[[Symbol]:[Industry]],2,FALSE),"-")</f>
        <v>-</v>
      </c>
      <c r="D1818" t="s">
        <v>95</v>
      </c>
      <c r="E1818">
        <v>503.48198250000002</v>
      </c>
      <c r="F1818">
        <v>1029</v>
      </c>
      <c r="G1818">
        <v>6.4177553171309301</v>
      </c>
      <c r="H1818">
        <v>-0.47044606209256601</v>
      </c>
      <c r="I1818">
        <v>8.2656775656964694</v>
      </c>
      <c r="J1818">
        <v>-1.98978775733834</v>
      </c>
      <c r="K1818">
        <v>986.48522013244303</v>
      </c>
      <c r="L1818">
        <v>862.21962444792598</v>
      </c>
      <c r="M1818">
        <v>55.568245260968602</v>
      </c>
      <c r="N1818">
        <v>3.4016166537482002</v>
      </c>
      <c r="O1818">
        <v>6.8027210884353799</v>
      </c>
      <c r="P1818">
        <v>53.582089552238799</v>
      </c>
      <c r="Q1818">
        <v>0.14782491381813501</v>
      </c>
    </row>
    <row r="1819" spans="1:17" hidden="1" x14ac:dyDescent="0.3">
      <c r="A1819" t="s">
        <v>3816</v>
      </c>
      <c r="B1819" t="s">
        <v>3817</v>
      </c>
      <c r="C1819" t="str">
        <f>IFERROR(VLOOKUP(Table1[[#This Row],[Ticker]],[1]!Table2[[Symbol]:[Industry]],2,FALSE),"-")</f>
        <v>-</v>
      </c>
      <c r="D1819" t="s">
        <v>2499</v>
      </c>
      <c r="E1819">
        <v>503.1</v>
      </c>
      <c r="F1819">
        <v>129</v>
      </c>
      <c r="G1819">
        <v>174.166693010458</v>
      </c>
      <c r="H1819">
        <v>-13.345375495200599</v>
      </c>
      <c r="I1819">
        <v>9.1021633904408006</v>
      </c>
      <c r="J1819">
        <v>-5.2354219485148104</v>
      </c>
      <c r="K1819">
        <v>162.914115750527</v>
      </c>
      <c r="L1819">
        <v>146.55334777835799</v>
      </c>
      <c r="M1819">
        <v>27.345927691978702</v>
      </c>
      <c r="N1819">
        <v>0.37697223888428899</v>
      </c>
      <c r="O1819">
        <v>220.38759689922401</v>
      </c>
      <c r="P1819">
        <v>239.47368421052599</v>
      </c>
      <c r="Q1819">
        <v>0.20194370990697899</v>
      </c>
    </row>
    <row r="1820" spans="1:17" hidden="1" x14ac:dyDescent="0.3">
      <c r="A1820" t="s">
        <v>3818</v>
      </c>
      <c r="B1820" t="s">
        <v>3819</v>
      </c>
      <c r="C1820" t="str">
        <f>IFERROR(VLOOKUP(Table1[[#This Row],[Ticker]],[1]!Table2[[Symbol]:[Industry]],2,FALSE),"-")</f>
        <v>-</v>
      </c>
      <c r="D1820" t="s">
        <v>633</v>
      </c>
      <c r="E1820">
        <v>502.99427639999999</v>
      </c>
      <c r="F1820">
        <v>659.4</v>
      </c>
      <c r="G1820">
        <v>153.494959978732</v>
      </c>
      <c r="H1820">
        <v>1.34685503329413</v>
      </c>
      <c r="I1820">
        <v>58.255166414777499</v>
      </c>
      <c r="J1820">
        <v>5.3689973600871204</v>
      </c>
      <c r="K1820">
        <v>618.97200407723301</v>
      </c>
      <c r="L1820">
        <v>469.11610343058902</v>
      </c>
      <c r="M1820">
        <v>51.192173226492102</v>
      </c>
      <c r="N1820">
        <v>0.95242381834318202</v>
      </c>
      <c r="O1820">
        <v>9.6451319381255693</v>
      </c>
      <c r="P1820">
        <v>199.72727272727201</v>
      </c>
      <c r="Q1820">
        <v>0.17283814685082299</v>
      </c>
    </row>
    <row r="1821" spans="1:17" hidden="1" x14ac:dyDescent="0.3">
      <c r="A1821" t="s">
        <v>3820</v>
      </c>
      <c r="B1821" t="s">
        <v>3821</v>
      </c>
      <c r="C1821" t="str">
        <f>IFERROR(VLOOKUP(Table1[[#This Row],[Ticker]],[1]!Table2[[Symbol]:[Industry]],2,FALSE),"-")</f>
        <v>-</v>
      </c>
      <c r="D1821" t="s">
        <v>1465</v>
      </c>
      <c r="E1821">
        <v>502.81253736000002</v>
      </c>
      <c r="F1821">
        <v>245.14</v>
      </c>
      <c r="G1821">
        <v>-19.2961789322536</v>
      </c>
      <c r="H1821">
        <v>-4.3996432077971201</v>
      </c>
      <c r="I1821">
        <v>-23.988334256468502</v>
      </c>
      <c r="J1821">
        <v>-0.97400230524981102</v>
      </c>
      <c r="K1821">
        <v>248.99253809909499</v>
      </c>
      <c r="L1821">
        <v>254.55258947548</v>
      </c>
      <c r="M1821">
        <v>49.358786465784398</v>
      </c>
      <c r="N1821">
        <v>0.52224740908588396</v>
      </c>
      <c r="O1821">
        <v>28.2124500285551</v>
      </c>
      <c r="P1821">
        <v>8.4690265486725593</v>
      </c>
      <c r="Q1821">
        <v>7.7122304561362001E-2</v>
      </c>
    </row>
    <row r="1822" spans="1:17" hidden="1" x14ac:dyDescent="0.3">
      <c r="A1822" t="s">
        <v>3822</v>
      </c>
      <c r="B1822" t="s">
        <v>3823</v>
      </c>
      <c r="C1822" t="str">
        <f>IFERROR(VLOOKUP(Table1[[#This Row],[Ticker]],[1]!Table2[[Symbol]:[Industry]],2,FALSE),"-")</f>
        <v>-</v>
      </c>
      <c r="D1822" t="s">
        <v>3145</v>
      </c>
      <c r="E1822">
        <v>500.16787199999999</v>
      </c>
      <c r="F1822">
        <v>221.8</v>
      </c>
      <c r="G1822">
        <v>21.499179536389899</v>
      </c>
      <c r="H1822">
        <v>29.094975585466301</v>
      </c>
      <c r="I1822">
        <v>32.971064233110297</v>
      </c>
      <c r="J1822">
        <v>-5.9017195009321197</v>
      </c>
      <c r="M1822">
        <v>34.504471573270898</v>
      </c>
      <c r="O1822">
        <v>46.257889990982797</v>
      </c>
      <c r="P1822">
        <v>55.649122807017498</v>
      </c>
    </row>
    <row r="1823" spans="1:17" hidden="1" x14ac:dyDescent="0.3">
      <c r="A1823" t="s">
        <v>3824</v>
      </c>
      <c r="B1823" t="s">
        <v>3825</v>
      </c>
      <c r="C1823" t="str">
        <f>IFERROR(VLOOKUP(Table1[[#This Row],[Ticker]],[1]!Table2[[Symbol]:[Industry]],2,FALSE),"-")</f>
        <v>-</v>
      </c>
      <c r="D1823" t="s">
        <v>133</v>
      </c>
      <c r="E1823">
        <v>499.46923605900002</v>
      </c>
      <c r="F1823">
        <v>32.729999999999997</v>
      </c>
      <c r="G1823">
        <v>-3.6043479400295801</v>
      </c>
      <c r="H1823">
        <v>6.4182857069851504</v>
      </c>
      <c r="I1823">
        <v>-29.9256474190246</v>
      </c>
      <c r="J1823">
        <v>9.45526432599498</v>
      </c>
      <c r="K1823">
        <v>31.351176421706</v>
      </c>
      <c r="L1823">
        <v>31.902906419290399</v>
      </c>
      <c r="M1823">
        <v>59.447076092798902</v>
      </c>
      <c r="N1823">
        <v>1.53715912319901</v>
      </c>
      <c r="O1823">
        <v>36.877482432019498</v>
      </c>
      <c r="P1823">
        <v>30.6586826347305</v>
      </c>
      <c r="Q1823">
        <v>-3.3034293217190001E-3</v>
      </c>
    </row>
    <row r="1824" spans="1:17" hidden="1" x14ac:dyDescent="0.3">
      <c r="A1824" t="s">
        <v>3826</v>
      </c>
      <c r="B1824" t="s">
        <v>3827</v>
      </c>
      <c r="C1824" t="str">
        <f>IFERROR(VLOOKUP(Table1[[#This Row],[Ticker]],[1]!Table2[[Symbol]:[Industry]],2,FALSE),"-")</f>
        <v>-</v>
      </c>
      <c r="D1824" t="s">
        <v>303</v>
      </c>
      <c r="E1824">
        <v>499.13660750000003</v>
      </c>
      <c r="F1824">
        <v>624.35</v>
      </c>
      <c r="G1824">
        <v>59.529720330254598</v>
      </c>
      <c r="H1824">
        <v>1.44597547141552</v>
      </c>
      <c r="I1824">
        <v>-19.863142039732701</v>
      </c>
      <c r="J1824">
        <v>-2.3980690073383402</v>
      </c>
      <c r="K1824">
        <v>621.67497541716705</v>
      </c>
      <c r="L1824">
        <v>557.959479729691</v>
      </c>
      <c r="M1824">
        <v>48.115678971480101</v>
      </c>
      <c r="N1824">
        <v>0.91435865734118205</v>
      </c>
      <c r="O1824">
        <v>25.090093697445301</v>
      </c>
      <c r="P1824">
        <v>101.72859450726899</v>
      </c>
      <c r="Q1824">
        <v>0.18052786590161901</v>
      </c>
    </row>
    <row r="1825" spans="1:17" hidden="1" x14ac:dyDescent="0.3">
      <c r="A1825" t="s">
        <v>3828</v>
      </c>
      <c r="B1825" t="s">
        <v>3829</v>
      </c>
      <c r="C1825" t="str">
        <f>IFERROR(VLOOKUP(Table1[[#This Row],[Ticker]],[1]!Table2[[Symbol]:[Industry]],2,FALSE),"-")</f>
        <v>-</v>
      </c>
      <c r="D1825" t="s">
        <v>46</v>
      </c>
      <c r="E1825">
        <v>497.90978625000002</v>
      </c>
      <c r="F1825">
        <v>231.25</v>
      </c>
      <c r="G1825">
        <v>-5.9858539147584899</v>
      </c>
      <c r="H1825">
        <v>30.256328560019298</v>
      </c>
      <c r="I1825">
        <v>5.4860307819618503</v>
      </c>
      <c r="J1825">
        <v>19.0339926688616</v>
      </c>
      <c r="O1825">
        <v>6.8108108108107999</v>
      </c>
      <c r="P1825">
        <v>26.781798245613999</v>
      </c>
    </row>
    <row r="1826" spans="1:17" hidden="1" x14ac:dyDescent="0.3">
      <c r="A1826" t="s">
        <v>3830</v>
      </c>
      <c r="B1826" t="s">
        <v>3831</v>
      </c>
      <c r="C1826" t="str">
        <f>IFERROR(VLOOKUP(Table1[[#This Row],[Ticker]],[1]!Table2[[Symbol]:[Industry]],2,FALSE),"-")</f>
        <v>-</v>
      </c>
      <c r="D1826" t="s">
        <v>46</v>
      </c>
      <c r="E1826">
        <v>497.87583999999998</v>
      </c>
      <c r="F1826">
        <v>492.8</v>
      </c>
      <c r="G1826">
        <v>794.37846125568603</v>
      </c>
      <c r="H1826">
        <v>-28.385957301693701</v>
      </c>
      <c r="I1826">
        <v>-39.092450966905098</v>
      </c>
      <c r="J1826">
        <v>-7.5628147700502</v>
      </c>
      <c r="K1826">
        <v>528.34756319988605</v>
      </c>
      <c r="L1826">
        <v>462.12446312757999</v>
      </c>
      <c r="M1826">
        <v>48.067773472289197</v>
      </c>
      <c r="N1826">
        <v>0.92437293187501501</v>
      </c>
      <c r="O1826">
        <v>50.974025974025899</v>
      </c>
      <c r="P1826">
        <v>874.87636003956402</v>
      </c>
    </row>
    <row r="1827" spans="1:17" hidden="1" x14ac:dyDescent="0.3">
      <c r="A1827" t="s">
        <v>3832</v>
      </c>
      <c r="B1827" t="s">
        <v>3833</v>
      </c>
      <c r="C1827" t="str">
        <f>IFERROR(VLOOKUP(Table1[[#This Row],[Ticker]],[1]!Table2[[Symbol]:[Industry]],2,FALSE),"-")</f>
        <v>-</v>
      </c>
      <c r="D1827" t="s">
        <v>1525</v>
      </c>
      <c r="E1827">
        <v>497.81268542799899</v>
      </c>
      <c r="F1827">
        <v>92.02</v>
      </c>
      <c r="G1827">
        <v>-8.5413641934460003</v>
      </c>
      <c r="H1827">
        <v>2.9682898161077902</v>
      </c>
      <c r="I1827">
        <v>-27.591301828245399</v>
      </c>
      <c r="J1827">
        <v>-4.84913544090477</v>
      </c>
      <c r="K1827">
        <v>88.136968094909705</v>
      </c>
      <c r="L1827">
        <v>84.933035288934093</v>
      </c>
      <c r="M1827">
        <v>53.181380982065001</v>
      </c>
      <c r="N1827">
        <v>2.24135322897334</v>
      </c>
      <c r="O1827">
        <v>23.886111714844599</v>
      </c>
      <c r="P1827">
        <v>44.231974921629998</v>
      </c>
      <c r="Q1827">
        <v>8.7089315400163E-2</v>
      </c>
    </row>
    <row r="1828" spans="1:17" hidden="1" x14ac:dyDescent="0.3">
      <c r="A1828" t="s">
        <v>3834</v>
      </c>
      <c r="B1828" t="s">
        <v>3835</v>
      </c>
      <c r="C1828" t="str">
        <f>IFERROR(VLOOKUP(Table1[[#This Row],[Ticker]],[1]!Table2[[Symbol]:[Industry]],2,FALSE),"-")</f>
        <v>-</v>
      </c>
      <c r="D1828" t="s">
        <v>257</v>
      </c>
      <c r="E1828">
        <v>494.55</v>
      </c>
      <c r="F1828">
        <v>141.30000000000001</v>
      </c>
      <c r="G1828">
        <v>-17.795261413966301</v>
      </c>
      <c r="H1828">
        <v>-6.2644994835561301</v>
      </c>
      <c r="I1828">
        <v>-25.0700641528639</v>
      </c>
      <c r="J1828">
        <v>-6.3216064223043302</v>
      </c>
      <c r="K1828">
        <v>142.728566339824</v>
      </c>
      <c r="L1828">
        <v>136.98884753726199</v>
      </c>
      <c r="M1828">
        <v>41.407605580548903</v>
      </c>
      <c r="N1828">
        <v>0.49502202032499099</v>
      </c>
      <c r="O1828">
        <v>20.099079971691399</v>
      </c>
      <c r="P1828">
        <v>37.786445636274998</v>
      </c>
      <c r="Q1828">
        <v>4.1917964206080002E-2</v>
      </c>
    </row>
    <row r="1829" spans="1:17" hidden="1" x14ac:dyDescent="0.3">
      <c r="A1829" t="s">
        <v>3836</v>
      </c>
      <c r="B1829" t="s">
        <v>3837</v>
      </c>
      <c r="C1829" t="str">
        <f>IFERROR(VLOOKUP(Table1[[#This Row],[Ticker]],[1]!Table2[[Symbol]:[Industry]],2,FALSE),"-")</f>
        <v>-</v>
      </c>
      <c r="D1829" t="s">
        <v>257</v>
      </c>
      <c r="E1829">
        <v>490.80554999999998</v>
      </c>
      <c r="F1829">
        <v>347.35</v>
      </c>
      <c r="G1829">
        <v>44.703165336283398</v>
      </c>
      <c r="H1829">
        <v>0.49309751398698198</v>
      </c>
      <c r="I1829">
        <v>-26.023975685076302</v>
      </c>
      <c r="J1829">
        <v>4.5980908992855198</v>
      </c>
      <c r="K1829">
        <v>353.93605133749298</v>
      </c>
      <c r="L1829">
        <v>320.96304013622301</v>
      </c>
      <c r="M1829">
        <v>43.404146192872503</v>
      </c>
      <c r="N1829">
        <v>1.04864512385646</v>
      </c>
      <c r="O1829">
        <v>25.780912624154201</v>
      </c>
      <c r="P1829">
        <v>78.036904151717096</v>
      </c>
      <c r="Q1829">
        <v>5.6173588106481001E-2</v>
      </c>
    </row>
    <row r="1830" spans="1:17" hidden="1" x14ac:dyDescent="0.3">
      <c r="A1830" t="s">
        <v>3838</v>
      </c>
      <c r="B1830" t="s">
        <v>3839</v>
      </c>
      <c r="C1830" t="str">
        <f>IFERROR(VLOOKUP(Table1[[#This Row],[Ticker]],[1]!Table2[[Symbol]:[Industry]],2,FALSE),"-")</f>
        <v>-</v>
      </c>
      <c r="D1830" t="s">
        <v>396</v>
      </c>
      <c r="E1830">
        <v>489.11067839999998</v>
      </c>
      <c r="F1830">
        <v>1424</v>
      </c>
      <c r="G1830">
        <v>19.608456164965801</v>
      </c>
      <c r="H1830">
        <v>27.508043863128599</v>
      </c>
      <c r="I1830">
        <v>24.336693762558699</v>
      </c>
      <c r="J1830">
        <v>14.7785681608032</v>
      </c>
      <c r="K1830">
        <v>1067.6435416199299</v>
      </c>
      <c r="L1830">
        <v>1038.1652890599501</v>
      </c>
      <c r="M1830">
        <v>83.840463969211697</v>
      </c>
      <c r="N1830">
        <v>2.72432432432432</v>
      </c>
      <c r="O1830">
        <v>1.75561797752807</v>
      </c>
      <c r="P1830">
        <v>68.520710059171506</v>
      </c>
    </row>
    <row r="1831" spans="1:17" hidden="1" x14ac:dyDescent="0.3">
      <c r="A1831" t="s">
        <v>3840</v>
      </c>
      <c r="B1831" t="s">
        <v>3841</v>
      </c>
      <c r="C1831" t="str">
        <f>IFERROR(VLOOKUP(Table1[[#This Row],[Ticker]],[1]!Table2[[Symbol]:[Industry]],2,FALSE),"-")</f>
        <v>-</v>
      </c>
      <c r="D1831" t="s">
        <v>257</v>
      </c>
      <c r="E1831">
        <v>487.30815209999997</v>
      </c>
      <c r="F1831">
        <v>1491</v>
      </c>
      <c r="G1831">
        <v>-18.196149971241699</v>
      </c>
      <c r="H1831">
        <v>-10.9238249487525</v>
      </c>
      <c r="I1831">
        <v>-31.033861239102801</v>
      </c>
      <c r="J1831">
        <v>-1.1743147411267401</v>
      </c>
      <c r="K1831">
        <v>1521.55820741343</v>
      </c>
      <c r="L1831">
        <v>1482.61428313036</v>
      </c>
      <c r="M1831">
        <v>47.470858365484297</v>
      </c>
      <c r="N1831">
        <v>0.50376940133037695</v>
      </c>
      <c r="O1831">
        <v>29.7786720321931</v>
      </c>
      <c r="P1831">
        <v>19.375500400320199</v>
      </c>
      <c r="Q1831">
        <v>0.18079191903825401</v>
      </c>
    </row>
    <row r="1832" spans="1:17" hidden="1" x14ac:dyDescent="0.3">
      <c r="A1832" t="s">
        <v>3842</v>
      </c>
      <c r="B1832" t="s">
        <v>3843</v>
      </c>
      <c r="C1832" t="str">
        <f>IFERROR(VLOOKUP(Table1[[#This Row],[Ticker]],[1]!Table2[[Symbol]:[Industry]],2,FALSE),"-")</f>
        <v>-</v>
      </c>
      <c r="D1832" t="s">
        <v>3844</v>
      </c>
      <c r="E1832">
        <v>486.0953088</v>
      </c>
      <c r="F1832">
        <v>254.4</v>
      </c>
      <c r="G1832">
        <v>57.248273425867097</v>
      </c>
      <c r="H1832">
        <v>23.2924912080816</v>
      </c>
      <c r="I1832">
        <v>70.966039497924697</v>
      </c>
      <c r="J1832">
        <v>6.4802643259949901</v>
      </c>
      <c r="K1832">
        <v>206.896664275315</v>
      </c>
      <c r="L1832">
        <v>163.60787575074599</v>
      </c>
      <c r="M1832">
        <v>58.794344629286698</v>
      </c>
      <c r="N1832">
        <v>0.85654065667429102</v>
      </c>
      <c r="O1832">
        <v>9.2374213836477796</v>
      </c>
      <c r="P1832">
        <v>111.559251559251</v>
      </c>
      <c r="Q1832">
        <v>0.118057994420237</v>
      </c>
    </row>
    <row r="1833" spans="1:17" hidden="1" x14ac:dyDescent="0.3">
      <c r="A1833" t="s">
        <v>3845</v>
      </c>
      <c r="B1833" t="s">
        <v>3846</v>
      </c>
      <c r="C1833" t="str">
        <f>IFERROR(VLOOKUP(Table1[[#This Row],[Ticker]],[1]!Table2[[Symbol]:[Industry]],2,FALSE),"-")</f>
        <v>-</v>
      </c>
      <c r="D1833" t="s">
        <v>27</v>
      </c>
      <c r="E1833">
        <v>485.73296685000003</v>
      </c>
      <c r="F1833">
        <v>1.77</v>
      </c>
      <c r="G1833">
        <v>14.856965928583501</v>
      </c>
      <c r="H1833">
        <v>-14.7327065276999</v>
      </c>
      <c r="I1833">
        <v>-16.937816041362701</v>
      </c>
      <c r="J1833">
        <v>7.2621907329213897</v>
      </c>
      <c r="K1833">
        <v>1.73490364195186</v>
      </c>
      <c r="L1833">
        <v>1.7327348897944499</v>
      </c>
      <c r="M1833">
        <v>68.081832546705698</v>
      </c>
      <c r="N1833">
        <v>1.5127256659199699</v>
      </c>
      <c r="O1833">
        <v>29.943502824858701</v>
      </c>
      <c r="P1833">
        <v>47.5</v>
      </c>
      <c r="Q1833">
        <v>-3.4969263362546001E-2</v>
      </c>
    </row>
    <row r="1834" spans="1:17" hidden="1" x14ac:dyDescent="0.3">
      <c r="A1834" t="s">
        <v>3847</v>
      </c>
      <c r="B1834" t="s">
        <v>3848</v>
      </c>
      <c r="C1834" t="str">
        <f>IFERROR(VLOOKUP(Table1[[#This Row],[Ticker]],[1]!Table2[[Symbol]:[Industry]],2,FALSE),"-")</f>
        <v>-</v>
      </c>
      <c r="D1834" t="s">
        <v>986</v>
      </c>
      <c r="E1834">
        <v>484.81530441999899</v>
      </c>
      <c r="F1834">
        <v>58.49</v>
      </c>
      <c r="G1834">
        <v>3.8150016428692601</v>
      </c>
      <c r="H1834">
        <v>-2.3971580007444402</v>
      </c>
      <c r="I1834">
        <v>-12.8368236303878</v>
      </c>
      <c r="J1834">
        <v>-0.67962991673772599</v>
      </c>
      <c r="K1834">
        <v>59.051917005423398</v>
      </c>
      <c r="L1834">
        <v>56.123152270099098</v>
      </c>
      <c r="M1834">
        <v>42.524433110321901</v>
      </c>
      <c r="N1834">
        <v>0.84585267055174396</v>
      </c>
      <c r="O1834">
        <v>22.5850572747478</v>
      </c>
      <c r="P1834">
        <v>36.023255813953398</v>
      </c>
      <c r="Q1834">
        <v>3.4005442832861998E-2</v>
      </c>
    </row>
    <row r="1835" spans="1:17" hidden="1" x14ac:dyDescent="0.3">
      <c r="A1835" t="s">
        <v>3849</v>
      </c>
      <c r="B1835" t="s">
        <v>3850</v>
      </c>
      <c r="C1835" t="str">
        <f>IFERROR(VLOOKUP(Table1[[#This Row],[Ticker]],[1]!Table2[[Symbol]:[Industry]],2,FALSE),"-")</f>
        <v>-</v>
      </c>
      <c r="D1835" t="s">
        <v>377</v>
      </c>
      <c r="E1835">
        <v>484.33545700000002</v>
      </c>
      <c r="F1835">
        <v>586.1</v>
      </c>
      <c r="G1835">
        <v>77.508577707639105</v>
      </c>
      <c r="H1835">
        <v>-11.747408599697399</v>
      </c>
      <c r="I1835">
        <v>3.3965971326940601</v>
      </c>
      <c r="J1835">
        <v>-5.9947356740050104</v>
      </c>
      <c r="K1835">
        <v>571.93716341658796</v>
      </c>
      <c r="L1835">
        <v>496.98364546459499</v>
      </c>
      <c r="M1835">
        <v>52.275114454471002</v>
      </c>
      <c r="N1835">
        <v>0.65779442420353496</v>
      </c>
      <c r="O1835">
        <v>10.049479610987801</v>
      </c>
      <c r="P1835">
        <v>123.53165522501899</v>
      </c>
      <c r="Q1835">
        <v>2.5660234944600999E-2</v>
      </c>
    </row>
    <row r="1836" spans="1:17" hidden="1" x14ac:dyDescent="0.3">
      <c r="A1836" t="s">
        <v>3851</v>
      </c>
      <c r="B1836" t="s">
        <v>3852</v>
      </c>
      <c r="C1836" t="str">
        <f>IFERROR(VLOOKUP(Table1[[#This Row],[Ticker]],[1]!Table2[[Symbol]:[Industry]],2,FALSE),"-")</f>
        <v>-</v>
      </c>
      <c r="D1836" t="s">
        <v>124</v>
      </c>
      <c r="E1836">
        <v>483.80455970000003</v>
      </c>
      <c r="F1836">
        <v>217</v>
      </c>
      <c r="G1836">
        <v>-45.164086702995398</v>
      </c>
      <c r="H1836">
        <v>4.8060680300387998E-4</v>
      </c>
      <c r="I1836">
        <v>-36.790136716468197</v>
      </c>
      <c r="J1836">
        <v>1.68472169033607</v>
      </c>
      <c r="K1836">
        <v>235.23665693938801</v>
      </c>
      <c r="L1836">
        <v>253.00300134009501</v>
      </c>
      <c r="M1836">
        <v>36.523384848446099</v>
      </c>
      <c r="N1836">
        <v>0.33905852417302701</v>
      </c>
      <c r="O1836">
        <v>42.741935483870897</v>
      </c>
      <c r="P1836">
        <v>1.8779342723004699</v>
      </c>
      <c r="Q1836">
        <v>0.159210170910843</v>
      </c>
    </row>
    <row r="1837" spans="1:17" hidden="1" x14ac:dyDescent="0.3">
      <c r="A1837" t="s">
        <v>3853</v>
      </c>
      <c r="B1837" t="s">
        <v>3854</v>
      </c>
      <c r="C1837" t="str">
        <f>IFERROR(VLOOKUP(Table1[[#This Row],[Ticker]],[1]!Table2[[Symbol]:[Industry]],2,FALSE),"-")</f>
        <v>-</v>
      </c>
      <c r="D1837" t="s">
        <v>920</v>
      </c>
      <c r="E1837">
        <v>483.66210000000001</v>
      </c>
      <c r="F1837">
        <v>1520.95</v>
      </c>
      <c r="G1837">
        <v>-17.2079075005331</v>
      </c>
      <c r="H1837">
        <v>5.5501510399480196</v>
      </c>
      <c r="I1837">
        <v>-18.797837396008401</v>
      </c>
      <c r="J1837">
        <v>0.18014623840552299</v>
      </c>
      <c r="K1837">
        <v>1500.29591669246</v>
      </c>
      <c r="L1837">
        <v>1463.78253819101</v>
      </c>
      <c r="M1837">
        <v>46.5622619443918</v>
      </c>
      <c r="N1837">
        <v>0.42336184514270903</v>
      </c>
      <c r="O1837">
        <v>18.3470857030145</v>
      </c>
      <c r="P1837">
        <v>17.857419604804299</v>
      </c>
      <c r="Q1837">
        <v>0.14696398974119301</v>
      </c>
    </row>
    <row r="1838" spans="1:17" hidden="1" x14ac:dyDescent="0.3">
      <c r="A1838" t="s">
        <v>3855</v>
      </c>
      <c r="B1838" t="s">
        <v>3856</v>
      </c>
      <c r="C1838" t="str">
        <f>IFERROR(VLOOKUP(Table1[[#This Row],[Ticker]],[1]!Table2[[Symbol]:[Industry]],2,FALSE),"-")</f>
        <v>-</v>
      </c>
      <c r="D1838" t="s">
        <v>155</v>
      </c>
      <c r="E1838">
        <v>482.97163215</v>
      </c>
      <c r="F1838">
        <v>65.03</v>
      </c>
      <c r="G1838">
        <v>258.04986533686701</v>
      </c>
      <c r="H1838">
        <v>-1.22510922262469</v>
      </c>
      <c r="I1838">
        <v>64.618200556147599</v>
      </c>
      <c r="J1838">
        <v>-3.3265725556259</v>
      </c>
      <c r="K1838">
        <v>60.725575669173701</v>
      </c>
      <c r="L1838">
        <v>45.173635053036499</v>
      </c>
      <c r="M1838">
        <v>61.235517522033398</v>
      </c>
      <c r="N1838">
        <v>0.601923735486247</v>
      </c>
      <c r="O1838">
        <v>12.0559741657696</v>
      </c>
      <c r="P1838">
        <v>290.57057057057</v>
      </c>
      <c r="Q1838">
        <v>0.123378193788539</v>
      </c>
    </row>
    <row r="1839" spans="1:17" hidden="1" x14ac:dyDescent="0.3">
      <c r="A1839" t="s">
        <v>3857</v>
      </c>
      <c r="B1839" t="s">
        <v>3858</v>
      </c>
      <c r="C1839" t="str">
        <f>IFERROR(VLOOKUP(Table1[[#This Row],[Ticker]],[1]!Table2[[Symbol]:[Industry]],2,FALSE),"-")</f>
        <v>-</v>
      </c>
      <c r="D1839" t="s">
        <v>46</v>
      </c>
      <c r="E1839">
        <v>482.10700000000003</v>
      </c>
      <c r="F1839">
        <v>221.15</v>
      </c>
      <c r="G1839">
        <v>154.08236275397999</v>
      </c>
      <c r="H1839">
        <v>9.2779449493304291</v>
      </c>
      <c r="I1839">
        <v>165.55424745069999</v>
      </c>
      <c r="J1839">
        <v>2.3642733350039999</v>
      </c>
      <c r="K1839">
        <v>197.52852628808699</v>
      </c>
      <c r="M1839">
        <v>41.920195368033497</v>
      </c>
      <c r="O1839">
        <v>27.967442912050601</v>
      </c>
      <c r="P1839">
        <v>194.86666666666599</v>
      </c>
    </row>
    <row r="1840" spans="1:17" hidden="1" x14ac:dyDescent="0.3">
      <c r="A1840" t="s">
        <v>3859</v>
      </c>
      <c r="B1840" t="s">
        <v>3860</v>
      </c>
      <c r="C1840" t="str">
        <f>IFERROR(VLOOKUP(Table1[[#This Row],[Ticker]],[1]!Table2[[Symbol]:[Industry]],2,FALSE),"-")</f>
        <v>-</v>
      </c>
      <c r="D1840" t="s">
        <v>728</v>
      </c>
      <c r="E1840">
        <v>481.92970355999898</v>
      </c>
      <c r="F1840">
        <v>28.67</v>
      </c>
      <c r="G1840">
        <v>1.7067867171140101</v>
      </c>
      <c r="H1840">
        <v>-0.24427024712504899</v>
      </c>
      <c r="I1840">
        <v>1.0371670553241901</v>
      </c>
      <c r="J1840">
        <v>-0.225655707374084</v>
      </c>
      <c r="K1840">
        <v>27.374108607702599</v>
      </c>
      <c r="L1840">
        <v>25.300431102943399</v>
      </c>
      <c r="M1840">
        <v>56.344784633490001</v>
      </c>
      <c r="N1840">
        <v>1.5873263005603899</v>
      </c>
      <c r="O1840">
        <v>4.6738751307987298</v>
      </c>
      <c r="P1840">
        <v>43.35</v>
      </c>
      <c r="Q1840">
        <v>3.3094991646369998E-3</v>
      </c>
    </row>
    <row r="1841" spans="1:17" hidden="1" x14ac:dyDescent="0.3">
      <c r="A1841" t="s">
        <v>3861</v>
      </c>
      <c r="B1841" t="s">
        <v>3862</v>
      </c>
      <c r="C1841" t="str">
        <f>IFERROR(VLOOKUP(Table1[[#This Row],[Ticker]],[1]!Table2[[Symbol]:[Industry]],2,FALSE),"-")</f>
        <v>-</v>
      </c>
      <c r="D1841" t="s">
        <v>118</v>
      </c>
      <c r="E1841">
        <v>481.92599999999999</v>
      </c>
      <c r="F1841">
        <v>32128.400000000001</v>
      </c>
      <c r="G1841">
        <v>160.68226562441399</v>
      </c>
      <c r="H1841">
        <v>-17.186460525659299</v>
      </c>
      <c r="I1841">
        <v>70.721672206871503</v>
      </c>
      <c r="J1841">
        <v>10.849708770439401</v>
      </c>
      <c r="K1841">
        <v>25188.253473366502</v>
      </c>
      <c r="L1841">
        <v>19434.9569915049</v>
      </c>
      <c r="M1841">
        <v>80.752483163122307</v>
      </c>
      <c r="N1841">
        <v>0.82535137653247803</v>
      </c>
      <c r="O1841">
        <v>20.765428717271899</v>
      </c>
      <c r="P1841">
        <v>227.463231172219</v>
      </c>
      <c r="Q1841">
        <v>6.9586878049162998E-2</v>
      </c>
    </row>
    <row r="1842" spans="1:17" hidden="1" x14ac:dyDescent="0.3">
      <c r="A1842" t="s">
        <v>3863</v>
      </c>
      <c r="B1842" t="s">
        <v>3864</v>
      </c>
      <c r="C1842" t="str">
        <f>IFERROR(VLOOKUP(Table1[[#This Row],[Ticker]],[1]!Table2[[Symbol]:[Industry]],2,FALSE),"-")</f>
        <v>-</v>
      </c>
      <c r="D1842" t="s">
        <v>59</v>
      </c>
      <c r="E1842">
        <v>479.62428004399902</v>
      </c>
      <c r="F1842">
        <v>112.39</v>
      </c>
      <c r="G1842">
        <v>-42.461069317010697</v>
      </c>
      <c r="H1842">
        <v>-1.33577823776583</v>
      </c>
      <c r="I1842">
        <v>-30.989184620290398</v>
      </c>
      <c r="J1842">
        <v>-4.1091434986785096</v>
      </c>
      <c r="M1842">
        <v>46.306358253180697</v>
      </c>
      <c r="O1842">
        <v>19.227689296200701</v>
      </c>
      <c r="P1842">
        <v>21.227483550857499</v>
      </c>
    </row>
    <row r="1843" spans="1:17" hidden="1" x14ac:dyDescent="0.3">
      <c r="A1843" t="s">
        <v>3865</v>
      </c>
      <c r="B1843" t="s">
        <v>3866</v>
      </c>
      <c r="C1843" t="str">
        <f>IFERROR(VLOOKUP(Table1[[#This Row],[Ticker]],[1]!Table2[[Symbol]:[Industry]],2,FALSE),"-")</f>
        <v>-</v>
      </c>
      <c r="D1843" t="s">
        <v>1128</v>
      </c>
      <c r="E1843">
        <v>478.84069871000003</v>
      </c>
      <c r="F1843">
        <v>228.58</v>
      </c>
      <c r="G1843">
        <v>92.661893869076295</v>
      </c>
      <c r="H1843">
        <v>9.2100846890840007</v>
      </c>
      <c r="I1843">
        <v>23.052602516377998</v>
      </c>
      <c r="J1843">
        <v>3.51745671973101</v>
      </c>
      <c r="K1843">
        <v>214.895970235524</v>
      </c>
      <c r="L1843">
        <v>182.25356137582401</v>
      </c>
      <c r="M1843">
        <v>55.426147421594301</v>
      </c>
      <c r="N1843">
        <v>0.74215741858683604</v>
      </c>
      <c r="O1843">
        <v>11.0770846093271</v>
      </c>
      <c r="P1843">
        <v>128.58000000000001</v>
      </c>
      <c r="Q1843">
        <v>7.5275163313008001E-2</v>
      </c>
    </row>
    <row r="1844" spans="1:17" hidden="1" x14ac:dyDescent="0.3">
      <c r="A1844" t="s">
        <v>3867</v>
      </c>
      <c r="B1844" t="s">
        <v>3868</v>
      </c>
      <c r="C1844" t="str">
        <f>IFERROR(VLOOKUP(Table1[[#This Row],[Ticker]],[1]!Table2[[Symbol]:[Industry]],2,FALSE),"-")</f>
        <v>-</v>
      </c>
      <c r="D1844" t="s">
        <v>3869</v>
      </c>
      <c r="E1844">
        <v>478.35541459199999</v>
      </c>
      <c r="F1844">
        <v>34.96</v>
      </c>
      <c r="G1844">
        <v>130.252800282908</v>
      </c>
      <c r="H1844">
        <v>-35.728756490334597</v>
      </c>
      <c r="I1844">
        <v>-35.726211945799598</v>
      </c>
      <c r="J1844">
        <v>-17.8821094113787</v>
      </c>
      <c r="K1844">
        <v>42.7992094788492</v>
      </c>
      <c r="L1844">
        <v>39.260666976924099</v>
      </c>
      <c r="M1844">
        <v>28.434014476811502</v>
      </c>
      <c r="N1844">
        <v>1.4621504996053001</v>
      </c>
      <c r="O1844">
        <v>62.757437070938202</v>
      </c>
      <c r="P1844">
        <v>156.99583435432399</v>
      </c>
      <c r="Q1844">
        <v>0.26317973786979298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Row],[Ticker]],[1]!Table2[[Symbol]:[Industry]],2,FALSE),"-")</f>
        <v>-</v>
      </c>
      <c r="D1845" t="s">
        <v>933</v>
      </c>
      <c r="E1845">
        <v>476.83473649499899</v>
      </c>
      <c r="F1845">
        <v>358.35</v>
      </c>
      <c r="G1845">
        <v>31.608711399197698</v>
      </c>
      <c r="H1845">
        <v>30.986591717914099</v>
      </c>
      <c r="I1845">
        <v>7.2626170811083099</v>
      </c>
      <c r="J1845">
        <v>29.725973341073502</v>
      </c>
      <c r="K1845">
        <v>255.72568335582699</v>
      </c>
      <c r="L1845">
        <v>243.193902013501</v>
      </c>
      <c r="M1845">
        <v>90.645396936540607</v>
      </c>
      <c r="N1845">
        <v>2.7364316605716499</v>
      </c>
      <c r="O1845">
        <v>9.9483744942095491</v>
      </c>
      <c r="P1845">
        <v>90.611702127659498</v>
      </c>
      <c r="Q1845">
        <v>7.5945836700587993E-2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Row],[Ticker]],[1]!Table2[[Symbol]:[Industry]],2,FALSE),"-")</f>
        <v>-</v>
      </c>
      <c r="D1846" t="s">
        <v>46</v>
      </c>
      <c r="E1846">
        <v>475.42268680000001</v>
      </c>
      <c r="F1846">
        <v>27.71</v>
      </c>
      <c r="G1846">
        <v>126.31632665917699</v>
      </c>
      <c r="H1846">
        <v>-1.1693145470308799</v>
      </c>
      <c r="I1846">
        <v>4.4264748153686897</v>
      </c>
      <c r="J1846">
        <v>-4.0959691794553796</v>
      </c>
      <c r="K1846">
        <v>29.1116204675142</v>
      </c>
      <c r="L1846">
        <v>25.706431760048201</v>
      </c>
      <c r="M1846">
        <v>35.595236198246397</v>
      </c>
      <c r="N1846">
        <v>2.1828414726993</v>
      </c>
      <c r="O1846">
        <v>45.434861060988702</v>
      </c>
      <c r="P1846">
        <v>165.167464114832</v>
      </c>
      <c r="Q1846">
        <v>-5.8016690035547998E-2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Row],[Ticker]],[1]!Table2[[Symbol]:[Industry]],2,FALSE),"-")</f>
        <v>-</v>
      </c>
      <c r="D1847" t="s">
        <v>1159</v>
      </c>
      <c r="E1847">
        <v>475.31848416000003</v>
      </c>
      <c r="F1847">
        <v>271.05</v>
      </c>
      <c r="G1847">
        <v>491.38695452607499</v>
      </c>
      <c r="H1847">
        <v>17.756364795684501</v>
      </c>
      <c r="I1847">
        <v>107.99903184441401</v>
      </c>
      <c r="J1847">
        <v>5.60036236521068</v>
      </c>
      <c r="K1847">
        <v>253.845812669108</v>
      </c>
      <c r="L1847">
        <v>180.68972015488501</v>
      </c>
      <c r="M1847">
        <v>48.972421845089798</v>
      </c>
      <c r="N1847">
        <v>0.66808312021703797</v>
      </c>
      <c r="O1847">
        <v>25.419664268585102</v>
      </c>
      <c r="P1847">
        <v>530.34883720930202</v>
      </c>
      <c r="Q1847">
        <v>0.13494792390996699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Row],[Ticker]],[1]!Table2[[Symbol]:[Industry]],2,FALSE),"-")</f>
        <v>-</v>
      </c>
      <c r="D1848" t="s">
        <v>183</v>
      </c>
      <c r="E1848">
        <v>475.3</v>
      </c>
      <c r="F1848">
        <v>194</v>
      </c>
      <c r="G1848">
        <v>24.701150159653</v>
      </c>
      <c r="H1848">
        <v>-6.7637753892811796</v>
      </c>
      <c r="I1848">
        <v>-6.40470717492056</v>
      </c>
      <c r="J1848">
        <v>-3.62634659096291</v>
      </c>
      <c r="K1848">
        <v>196.80686734860399</v>
      </c>
      <c r="L1848">
        <v>178.039094342586</v>
      </c>
      <c r="M1848">
        <v>27.259882065445002</v>
      </c>
      <c r="N1848">
        <v>0.280665987088005</v>
      </c>
      <c r="O1848">
        <v>18.556701030927801</v>
      </c>
      <c r="P1848">
        <v>55.2</v>
      </c>
      <c r="Q1848">
        <v>9.6174418195487998E-2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Row],[Ticker]],[1]!Table2[[Symbol]:[Industry]],2,FALSE),"-")</f>
        <v>-</v>
      </c>
      <c r="D1849" t="s">
        <v>626</v>
      </c>
      <c r="E1849">
        <v>473.45850000000002</v>
      </c>
      <c r="F1849">
        <v>412.6</v>
      </c>
      <c r="G1849">
        <v>119.364928946776</v>
      </c>
      <c r="H1849">
        <v>13.7160623306694</v>
      </c>
      <c r="I1849">
        <v>89.645662147528896</v>
      </c>
      <c r="J1849">
        <v>-2.3358383566331198</v>
      </c>
      <c r="K1849">
        <v>367.13278814880198</v>
      </c>
      <c r="L1849">
        <v>281.200673426989</v>
      </c>
      <c r="M1849">
        <v>49.450008020516201</v>
      </c>
      <c r="N1849">
        <v>1.88205702619647</v>
      </c>
      <c r="O1849">
        <v>10.761027629665501</v>
      </c>
      <c r="P1849">
        <v>182.21614227086101</v>
      </c>
      <c r="Q1849">
        <v>9.688946262947E-2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Row],[Ticker]],[1]!Table2[[Symbol]:[Industry]],2,FALSE),"-")</f>
        <v>-</v>
      </c>
      <c r="D1850" t="s">
        <v>46</v>
      </c>
      <c r="E1850">
        <v>472.59359999999998</v>
      </c>
      <c r="F1850">
        <v>266.10000000000002</v>
      </c>
      <c r="G1850">
        <v>96.964406029466204</v>
      </c>
      <c r="H1850">
        <v>-28.800395804367501</v>
      </c>
      <c r="I1850">
        <v>108.436290726186</v>
      </c>
      <c r="J1850">
        <v>-13.5733071025764</v>
      </c>
      <c r="K1850">
        <v>310.92739169305599</v>
      </c>
      <c r="M1850">
        <v>24.988910458014001</v>
      </c>
      <c r="N1850">
        <v>0.40481017458395901</v>
      </c>
      <c r="O1850">
        <v>86.696730552423801</v>
      </c>
      <c r="P1850">
        <v>177.1875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Row],[Ticker]],[1]!Table2[[Symbol]:[Industry]],2,FALSE),"-")</f>
        <v>-</v>
      </c>
      <c r="D1851" t="s">
        <v>201</v>
      </c>
      <c r="E1851">
        <v>468.84300000000002</v>
      </c>
      <c r="F1851">
        <v>91.93</v>
      </c>
      <c r="G1851">
        <v>43.247732318241901</v>
      </c>
      <c r="H1851">
        <v>1.2746761824691599</v>
      </c>
      <c r="I1851">
        <v>-27.215593819140501</v>
      </c>
      <c r="J1851">
        <v>2.9537491744798401</v>
      </c>
      <c r="K1851">
        <v>90.773104641929194</v>
      </c>
      <c r="L1851">
        <v>86.679035931209498</v>
      </c>
      <c r="M1851">
        <v>58.220136968976199</v>
      </c>
      <c r="N1851">
        <v>1.19793332964759</v>
      </c>
      <c r="O1851">
        <v>36.952028717502401</v>
      </c>
      <c r="P1851">
        <v>70.240740740740705</v>
      </c>
      <c r="Q1851">
        <v>7.4183258902896995E-2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231</v>
      </c>
      <c r="E1852">
        <v>467.61916000000002</v>
      </c>
      <c r="F1852">
        <v>264.85000000000002</v>
      </c>
      <c r="G1852">
        <v>46.022784584813103</v>
      </c>
      <c r="H1852">
        <v>-12.958425464216401</v>
      </c>
      <c r="I1852">
        <v>-0.11897546165261901</v>
      </c>
      <c r="J1852">
        <v>-6.4780690073383402</v>
      </c>
      <c r="K1852">
        <v>269.831214492713</v>
      </c>
      <c r="L1852">
        <v>242.490848987107</v>
      </c>
      <c r="M1852">
        <v>35.813637977683001</v>
      </c>
      <c r="N1852">
        <v>0.33466533466533399</v>
      </c>
      <c r="O1852">
        <v>39.324145742873299</v>
      </c>
      <c r="P1852">
        <v>81.404109589041099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68</v>
      </c>
      <c r="E1853">
        <v>467.35442999999998</v>
      </c>
      <c r="F1853">
        <v>130.5</v>
      </c>
      <c r="G1853">
        <v>264.32678912306898</v>
      </c>
      <c r="H1853">
        <v>17.274470505792898</v>
      </c>
      <c r="I1853">
        <v>191.354790474927</v>
      </c>
      <c r="J1853">
        <v>-11.627949512630201</v>
      </c>
      <c r="K1853">
        <v>122.93283109909</v>
      </c>
      <c r="L1853">
        <v>79.229285379874995</v>
      </c>
      <c r="M1853">
        <v>34.178623011179702</v>
      </c>
      <c r="N1853">
        <v>0.18618635364533201</v>
      </c>
      <c r="O1853">
        <v>15.249042145593799</v>
      </c>
      <c r="P1853">
        <v>291.06982319448599</v>
      </c>
      <c r="Q1853">
        <v>0.11721645550048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986</v>
      </c>
      <c r="E1854">
        <v>466.55016067999998</v>
      </c>
      <c r="F1854">
        <v>542.6</v>
      </c>
      <c r="G1854">
        <v>9.9320289008757303</v>
      </c>
      <c r="H1854">
        <v>11.893097055002499</v>
      </c>
      <c r="I1854">
        <v>9.4214853489624097</v>
      </c>
      <c r="J1854">
        <v>6.14938197305381</v>
      </c>
      <c r="K1854">
        <v>501.25262187251701</v>
      </c>
      <c r="L1854">
        <v>448.30764992255399</v>
      </c>
      <c r="M1854">
        <v>52.830782119225901</v>
      </c>
      <c r="N1854">
        <v>0.84678786601209</v>
      </c>
      <c r="O1854">
        <v>10.3759675635827</v>
      </c>
      <c r="P1854">
        <v>49.373709566414298</v>
      </c>
      <c r="Q1854">
        <v>5.5957424986136997E-2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127</v>
      </c>
      <c r="E1855">
        <v>465.86437187500002</v>
      </c>
      <c r="F1855">
        <v>159.94999999999999</v>
      </c>
      <c r="G1855">
        <v>735.52111687197896</v>
      </c>
      <c r="H1855">
        <v>-10.102093297376401</v>
      </c>
      <c r="I1855">
        <v>59.118296765731202</v>
      </c>
      <c r="J1855">
        <v>1.5372273597744499</v>
      </c>
      <c r="K1855">
        <v>162.95031747699201</v>
      </c>
      <c r="L1855">
        <v>120.097369152486</v>
      </c>
      <c r="M1855">
        <v>43.1852895658051</v>
      </c>
      <c r="N1855">
        <v>0.526740928316484</v>
      </c>
      <c r="O1855">
        <v>33.010315723663602</v>
      </c>
      <c r="P1855">
        <v>788.61111111111097</v>
      </c>
      <c r="Q1855">
        <v>0.168269894751086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986</v>
      </c>
      <c r="E1856">
        <v>465.650523047999</v>
      </c>
      <c r="F1856">
        <v>39.18</v>
      </c>
      <c r="G1856">
        <v>30.291034064855999</v>
      </c>
      <c r="H1856">
        <v>-3.80617835354446</v>
      </c>
      <c r="I1856">
        <v>15.7656399229627</v>
      </c>
      <c r="J1856">
        <v>0.35236464625813602</v>
      </c>
      <c r="K1856">
        <v>38.029773736329801</v>
      </c>
      <c r="L1856">
        <v>34.0408624802783</v>
      </c>
      <c r="M1856">
        <v>50.262082248245498</v>
      </c>
      <c r="N1856">
        <v>0.77043301152771004</v>
      </c>
      <c r="O1856">
        <v>19.3210821847881</v>
      </c>
      <c r="P1856">
        <v>63.25</v>
      </c>
      <c r="Q1856">
        <v>7.0590415474067997E-2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21</v>
      </c>
      <c r="E1857">
        <v>462.88095341000002</v>
      </c>
      <c r="F1857">
        <v>133.85</v>
      </c>
      <c r="G1857">
        <v>10.3983593712064</v>
      </c>
      <c r="H1857">
        <v>-6.9646186843082498</v>
      </c>
      <c r="I1857">
        <v>-30.849831178543401</v>
      </c>
      <c r="J1857">
        <v>8.2233337982728703</v>
      </c>
      <c r="K1857">
        <v>133.42092849884699</v>
      </c>
      <c r="L1857">
        <v>125.652224936774</v>
      </c>
      <c r="M1857">
        <v>47.528269336321898</v>
      </c>
      <c r="N1857">
        <v>1.5791303502834999</v>
      </c>
      <c r="O1857">
        <v>29.772132984684301</v>
      </c>
      <c r="P1857">
        <v>69.752694990488195</v>
      </c>
      <c r="Q1857">
        <v>0.15941604342446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201</v>
      </c>
      <c r="E1858">
        <v>462.70764800000001</v>
      </c>
      <c r="F1858">
        <v>200.05</v>
      </c>
      <c r="G1858">
        <v>-24.2321450117187</v>
      </c>
      <c r="H1858">
        <v>-6.3370797796704199</v>
      </c>
      <c r="I1858">
        <v>-12.7602603149984</v>
      </c>
      <c r="J1858">
        <v>-0.71039223966157306</v>
      </c>
      <c r="K1858">
        <v>198.06565978357699</v>
      </c>
      <c r="M1858">
        <v>46.4256994378472</v>
      </c>
      <c r="N1858">
        <v>0.49229379891631497</v>
      </c>
      <c r="O1858">
        <v>30.792301924518799</v>
      </c>
      <c r="P1858">
        <v>52.5934401220442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68</v>
      </c>
      <c r="E1859">
        <v>462.61616461</v>
      </c>
      <c r="F1859">
        <v>648.85</v>
      </c>
      <c r="G1859">
        <v>52.993808033846697</v>
      </c>
      <c r="H1859">
        <v>9.9010061323285292</v>
      </c>
      <c r="I1859">
        <v>-7.8367591106013998</v>
      </c>
      <c r="J1859">
        <v>2.19309926616548E-2</v>
      </c>
      <c r="K1859">
        <v>621.17662240241202</v>
      </c>
      <c r="L1859">
        <v>548.61622307666505</v>
      </c>
      <c r="M1859">
        <v>44.669935558519498</v>
      </c>
      <c r="N1859">
        <v>0.81118745876089204</v>
      </c>
      <c r="O1859">
        <v>13.277336826693301</v>
      </c>
      <c r="P1859">
        <v>87.9907286686948</v>
      </c>
      <c r="Q1859">
        <v>3.7930273107423002E-2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295</v>
      </c>
      <c r="E1860">
        <v>462.1940927</v>
      </c>
      <c r="F1860">
        <v>360.55</v>
      </c>
      <c r="G1860">
        <v>121.228080096396</v>
      </c>
      <c r="H1860">
        <v>-7.9418509086417002</v>
      </c>
      <c r="I1860">
        <v>12.221778489518799</v>
      </c>
      <c r="J1860">
        <v>1.68500879915031</v>
      </c>
      <c r="K1860">
        <v>346.308083659901</v>
      </c>
      <c r="L1860">
        <v>294.35312154189398</v>
      </c>
      <c r="M1860">
        <v>60.060494129840698</v>
      </c>
      <c r="N1860">
        <v>0.40420247876374399</v>
      </c>
      <c r="O1860">
        <v>9.81833310220496</v>
      </c>
      <c r="P1860">
        <v>161.173487866714</v>
      </c>
      <c r="Q1860">
        <v>9.9138323134970993E-2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Row],[Ticker]],[1]!Table2[[Symbol]:[Industry]],2,FALSE),"-")</f>
        <v>-</v>
      </c>
      <c r="D1861" t="s">
        <v>158</v>
      </c>
      <c r="E1861">
        <v>460.06940114999998</v>
      </c>
      <c r="F1861">
        <v>40.5</v>
      </c>
      <c r="G1861">
        <v>-51.534120422391297</v>
      </c>
      <c r="H1861">
        <v>-6.5848368535144397</v>
      </c>
      <c r="I1861">
        <v>-40.959222769191499</v>
      </c>
      <c r="J1861">
        <v>-1.16129882100293</v>
      </c>
      <c r="K1861">
        <v>42.946271608292797</v>
      </c>
      <c r="L1861">
        <v>49.662289834666801</v>
      </c>
      <c r="M1861">
        <v>32.527658028311897</v>
      </c>
      <c r="N1861">
        <v>1.1044083640724101</v>
      </c>
      <c r="O1861">
        <v>85.185185185185105</v>
      </c>
      <c r="P1861">
        <v>4.2202779207411298</v>
      </c>
      <c r="Q1861">
        <v>-7.8178536944349994E-2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Row],[Ticker]],[1]!Table2[[Symbol]:[Industry]],2,FALSE),"-")</f>
        <v>-</v>
      </c>
      <c r="D1862" t="s">
        <v>40</v>
      </c>
      <c r="E1862">
        <v>459.07995599999998</v>
      </c>
      <c r="F1862">
        <v>12.23</v>
      </c>
      <c r="G1862">
        <v>-79.266325996882301</v>
      </c>
      <c r="H1862">
        <v>-1.1282408179710399</v>
      </c>
      <c r="I1862">
        <v>-44.577507756198898</v>
      </c>
      <c r="J1862">
        <v>10.825895750370901</v>
      </c>
      <c r="K1862">
        <v>12.001564239005999</v>
      </c>
      <c r="L1862">
        <v>15.401767524616799</v>
      </c>
      <c r="M1862">
        <v>59.588094695981802</v>
      </c>
      <c r="N1862">
        <v>1.2428939447332099</v>
      </c>
      <c r="O1862">
        <v>172.69010629599299</v>
      </c>
      <c r="P1862">
        <v>29.4179894179894</v>
      </c>
      <c r="Q1862">
        <v>0.195367479809023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Row],[Ticker]],[1]!Table2[[Symbol]:[Industry]],2,FALSE),"-")</f>
        <v>-</v>
      </c>
      <c r="D1863" t="s">
        <v>384</v>
      </c>
      <c r="E1863">
        <v>459.05860000000001</v>
      </c>
      <c r="F1863">
        <v>91.72</v>
      </c>
      <c r="G1863">
        <v>88.815132791098193</v>
      </c>
      <c r="H1863">
        <v>21.220481932711198</v>
      </c>
      <c r="I1863">
        <v>40.450412594743597</v>
      </c>
      <c r="J1863">
        <v>14.1060894085032</v>
      </c>
      <c r="K1863">
        <v>75.174230175639707</v>
      </c>
      <c r="L1863">
        <v>62.695868828889701</v>
      </c>
      <c r="M1863">
        <v>76.155417857033299</v>
      </c>
      <c r="N1863">
        <v>0.60678532440912503</v>
      </c>
      <c r="O1863">
        <v>3.0309638028783201</v>
      </c>
      <c r="P1863">
        <v>123.70731707317</v>
      </c>
      <c r="Q1863">
        <v>7.1660367965926994E-2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Row],[Ticker]],[1]!Table2[[Symbol]:[Industry]],2,FALSE),"-")</f>
        <v>-</v>
      </c>
      <c r="D1864" t="s">
        <v>201</v>
      </c>
      <c r="E1864">
        <v>458.869598946</v>
      </c>
      <c r="F1864">
        <v>28.38</v>
      </c>
      <c r="G1864">
        <v>26.836511383128901</v>
      </c>
      <c r="H1864">
        <v>-7.2019532838645999</v>
      </c>
      <c r="I1864">
        <v>-49.040110868278298</v>
      </c>
      <c r="J1864">
        <v>-0.71446675593120301</v>
      </c>
      <c r="K1864">
        <v>27.522784838381799</v>
      </c>
      <c r="L1864">
        <v>28.501416612262101</v>
      </c>
      <c r="M1864">
        <v>75.877195791193998</v>
      </c>
      <c r="N1864">
        <v>1.67569393032536</v>
      </c>
      <c r="O1864">
        <v>88.513037350246606</v>
      </c>
      <c r="P1864">
        <v>70.963855421686702</v>
      </c>
      <c r="Q1864">
        <v>4.1264247393848E-2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548</v>
      </c>
      <c r="E1865">
        <v>458.6703</v>
      </c>
      <c r="F1865">
        <v>432.3</v>
      </c>
      <c r="G1865">
        <v>2.78505581622399</v>
      </c>
      <c r="H1865">
        <v>-7.6720464028114099</v>
      </c>
      <c r="I1865">
        <v>3.0861401530246302</v>
      </c>
      <c r="J1865">
        <v>-0.22153694083002801</v>
      </c>
      <c r="K1865">
        <v>416.76061004687</v>
      </c>
      <c r="L1865">
        <v>377.455514451814</v>
      </c>
      <c r="M1865">
        <v>53.865549296660603</v>
      </c>
      <c r="N1865">
        <v>0.53383598088714002</v>
      </c>
      <c r="O1865">
        <v>10.1434189220448</v>
      </c>
      <c r="P1865">
        <v>34.925093632958799</v>
      </c>
      <c r="Q1865">
        <v>-1.5084043811673E-2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933</v>
      </c>
      <c r="E1866">
        <v>457.18560000000002</v>
      </c>
      <c r="F1866">
        <v>228</v>
      </c>
      <c r="G1866">
        <v>22.471625614447401</v>
      </c>
      <c r="H1866">
        <v>2.5521525393991098</v>
      </c>
      <c r="I1866">
        <v>-25.1525722995972</v>
      </c>
      <c r="J1866">
        <v>-2.3664120176107799</v>
      </c>
      <c r="K1866">
        <v>219.11105583828601</v>
      </c>
      <c r="L1866">
        <v>212.01810645943701</v>
      </c>
      <c r="M1866">
        <v>63.260700255655102</v>
      </c>
      <c r="N1866">
        <v>0.78787878787878696</v>
      </c>
      <c r="O1866">
        <v>33.311403508771903</v>
      </c>
      <c r="P1866">
        <v>65.818181818181799</v>
      </c>
      <c r="Q1866">
        <v>0.113294908038705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262</v>
      </c>
      <c r="E1867">
        <v>455.97553848000001</v>
      </c>
      <c r="F1867">
        <v>14.52</v>
      </c>
      <c r="G1867">
        <v>34.590299261916797</v>
      </c>
      <c r="H1867">
        <v>10.9128589990201</v>
      </c>
      <c r="I1867">
        <v>1.8256248188522699</v>
      </c>
      <c r="J1867">
        <v>10.4666698268781</v>
      </c>
      <c r="K1867">
        <v>12.870126395916399</v>
      </c>
      <c r="L1867">
        <v>11.014291372570399</v>
      </c>
      <c r="M1867">
        <v>55.729419736297203</v>
      </c>
      <c r="N1867">
        <v>2.97967144989213</v>
      </c>
      <c r="O1867">
        <v>26.6528925619834</v>
      </c>
      <c r="P1867">
        <v>103.07692307692299</v>
      </c>
      <c r="Q1867">
        <v>5.7704211437428002E-2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933</v>
      </c>
      <c r="E1868">
        <v>455.90595999999999</v>
      </c>
      <c r="F1868">
        <v>239.9</v>
      </c>
      <c r="G1868">
        <v>-13.395526393646501</v>
      </c>
      <c r="H1868">
        <v>10.089296276492</v>
      </c>
      <c r="I1868">
        <v>-8.3400149864634301</v>
      </c>
      <c r="J1868">
        <v>-2.7653074152168702</v>
      </c>
      <c r="K1868">
        <v>225.37110579221499</v>
      </c>
      <c r="L1868">
        <v>207.58818854033299</v>
      </c>
      <c r="M1868">
        <v>51.167162522746302</v>
      </c>
      <c r="N1868">
        <v>0.35237415496895702</v>
      </c>
      <c r="O1868">
        <v>10.175072947061199</v>
      </c>
      <c r="P1868">
        <v>43.5237810349985</v>
      </c>
      <c r="Q1868">
        <v>-8.3344735906014003E-2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127</v>
      </c>
      <c r="E1869">
        <v>454.11464999999998</v>
      </c>
      <c r="F1869">
        <v>262.95</v>
      </c>
      <c r="G1869">
        <v>28.649266839544399</v>
      </c>
      <c r="H1869">
        <v>3.44225674254466</v>
      </c>
      <c r="I1869">
        <v>2.7230171049987502</v>
      </c>
      <c r="J1869">
        <v>5.8224082701051101</v>
      </c>
      <c r="K1869">
        <v>244.830712148326</v>
      </c>
      <c r="L1869">
        <v>222.588103590103</v>
      </c>
      <c r="M1869">
        <v>72.326412271626793</v>
      </c>
      <c r="N1869">
        <v>1.13874500662283</v>
      </c>
      <c r="O1869">
        <v>8.0053242061228307</v>
      </c>
      <c r="P1869">
        <v>91.654518950437307</v>
      </c>
      <c r="Q1869">
        <v>0.114771196775955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372</v>
      </c>
      <c r="E1870">
        <v>453.91490475000001</v>
      </c>
      <c r="F1870">
        <v>127.5</v>
      </c>
      <c r="G1870">
        <v>-39.294474400634499</v>
      </c>
      <c r="H1870">
        <v>-10.480074948752501</v>
      </c>
      <c r="I1870">
        <v>-1.5841230706390399</v>
      </c>
      <c r="J1870">
        <v>-5.3947356740050001</v>
      </c>
      <c r="K1870">
        <v>134.46654350726601</v>
      </c>
      <c r="L1870">
        <v>125.558562783466</v>
      </c>
      <c r="M1870">
        <v>31.416265851074002</v>
      </c>
      <c r="N1870">
        <v>0.93340253200027201</v>
      </c>
      <c r="O1870">
        <v>34.941176470588204</v>
      </c>
      <c r="P1870">
        <v>28.7878787878787</v>
      </c>
      <c r="Q1870">
        <v>0.157776122050098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2391</v>
      </c>
      <c r="E1871">
        <v>453.6</v>
      </c>
      <c r="F1871">
        <v>525</v>
      </c>
      <c r="G1871">
        <v>309.122470287238</v>
      </c>
      <c r="H1871">
        <v>2.3227933159473002</v>
      </c>
      <c r="I1871">
        <v>11.847494693100501</v>
      </c>
      <c r="J1871">
        <v>0.23160841201649199</v>
      </c>
      <c r="K1871">
        <v>483.245795390784</v>
      </c>
      <c r="L1871">
        <v>371.29595983422598</v>
      </c>
      <c r="M1871">
        <v>55.882406554773198</v>
      </c>
      <c r="N1871">
        <v>0.33205794764462299</v>
      </c>
      <c r="O1871">
        <v>4.3809523809523698</v>
      </c>
      <c r="P1871">
        <v>434.35114503816698</v>
      </c>
      <c r="Q1871">
        <v>0.18139181573688201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933</v>
      </c>
      <c r="E1872">
        <v>451.88059142499998</v>
      </c>
      <c r="F1872">
        <v>244.85</v>
      </c>
      <c r="G1872">
        <v>44.961033249761599</v>
      </c>
      <c r="H1872">
        <v>21.1893605150624</v>
      </c>
      <c r="I1872">
        <v>16.439447720516299</v>
      </c>
      <c r="J1872">
        <v>6.1075711310699701</v>
      </c>
      <c r="K1872">
        <v>214.15239823506201</v>
      </c>
      <c r="L1872">
        <v>181.94079589081301</v>
      </c>
      <c r="M1872">
        <v>57.655327717267703</v>
      </c>
      <c r="N1872">
        <v>0.80884445934360305</v>
      </c>
      <c r="O1872">
        <v>8.2703696140494305</v>
      </c>
      <c r="P1872">
        <v>89.585753000387101</v>
      </c>
      <c r="Q1872">
        <v>-1.1057282070487E-2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289</v>
      </c>
      <c r="E1873">
        <v>451.19445000000002</v>
      </c>
      <c r="F1873">
        <v>180.55</v>
      </c>
      <c r="G1873">
        <v>96.571746386221093</v>
      </c>
      <c r="H1873">
        <v>-7.3412187221357597</v>
      </c>
      <c r="I1873">
        <v>-34.307023814157901</v>
      </c>
      <c r="J1873">
        <v>5.7801892509199098</v>
      </c>
      <c r="K1873">
        <v>176.50202236459899</v>
      </c>
      <c r="L1873">
        <v>174.88354387427</v>
      </c>
      <c r="M1873">
        <v>60.820313539308401</v>
      </c>
      <c r="N1873">
        <v>0.98689683860232902</v>
      </c>
      <c r="O1873">
        <v>34.644142896704501</v>
      </c>
      <c r="P1873">
        <v>139.297548045062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262</v>
      </c>
      <c r="E1874">
        <v>450.99609509999999</v>
      </c>
      <c r="F1874">
        <v>200.02</v>
      </c>
      <c r="G1874">
        <v>65.583889005506606</v>
      </c>
      <c r="H1874">
        <v>2.1532583845807798</v>
      </c>
      <c r="I1874">
        <v>-36.770364445339702</v>
      </c>
      <c r="J1874">
        <v>-4.7857613150306397</v>
      </c>
      <c r="K1874">
        <v>183.706878541278</v>
      </c>
      <c r="L1874">
        <v>176.14051164616899</v>
      </c>
      <c r="M1874">
        <v>63.3160765127056</v>
      </c>
      <c r="N1874">
        <v>1.7018458605176801</v>
      </c>
      <c r="O1874">
        <v>39.986001399860001</v>
      </c>
      <c r="P1874">
        <v>103.99796022437501</v>
      </c>
      <c r="Q1874">
        <v>9.3793674047222997E-2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289</v>
      </c>
      <c r="E1875">
        <v>450.22252541</v>
      </c>
      <c r="F1875">
        <v>374.3</v>
      </c>
      <c r="G1875">
        <v>-1.6636689920513701</v>
      </c>
      <c r="H1875">
        <v>26.319925051247399</v>
      </c>
      <c r="I1875">
        <v>14.2220178974021</v>
      </c>
      <c r="J1875">
        <v>-1.3107538322410499</v>
      </c>
      <c r="K1875">
        <v>326.81675662362602</v>
      </c>
      <c r="L1875">
        <v>304.76480709160398</v>
      </c>
      <c r="M1875">
        <v>60.731613760510498</v>
      </c>
      <c r="N1875">
        <v>0.430114899090286</v>
      </c>
      <c r="O1875">
        <v>11.862142666310399</v>
      </c>
      <c r="P1875">
        <v>59.276595744680797</v>
      </c>
      <c r="Q1875">
        <v>-4.9272848606338002E-2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521</v>
      </c>
      <c r="E1876">
        <v>448.97397198599998</v>
      </c>
      <c r="F1876">
        <v>181.11</v>
      </c>
      <c r="G1876">
        <v>99.503062118464896</v>
      </c>
      <c r="H1876">
        <v>10.376832167670401</v>
      </c>
      <c r="I1876">
        <v>-3.02448064212714</v>
      </c>
      <c r="J1876">
        <v>5.5679080041559104</v>
      </c>
      <c r="K1876">
        <v>167.206694648038</v>
      </c>
      <c r="L1876">
        <v>141.124148398697</v>
      </c>
      <c r="M1876">
        <v>59.377106183853002</v>
      </c>
      <c r="N1876">
        <v>0.48379513574966299</v>
      </c>
      <c r="O1876">
        <v>9.22091546573904</v>
      </c>
      <c r="P1876">
        <v>143.42741935483801</v>
      </c>
      <c r="Q1876">
        <v>2.8070870404067999E-2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303</v>
      </c>
      <c r="E1877">
        <v>446.98801500000002</v>
      </c>
      <c r="F1877">
        <v>85.5</v>
      </c>
      <c r="G1877">
        <v>110.756965928583</v>
      </c>
      <c r="H1877">
        <v>4.0492743536304596</v>
      </c>
      <c r="I1877">
        <v>9.9118667307211705</v>
      </c>
      <c r="J1877">
        <v>13.8552643259949</v>
      </c>
      <c r="K1877">
        <v>77.835338124880806</v>
      </c>
      <c r="L1877">
        <v>67.050222907391998</v>
      </c>
      <c r="M1877">
        <v>70.766597088073397</v>
      </c>
      <c r="N1877">
        <v>0.50546132991438697</v>
      </c>
      <c r="O1877">
        <v>6.5497076023391703</v>
      </c>
      <c r="P1877">
        <v>144.98567335243499</v>
      </c>
      <c r="Q1877">
        <v>9.2157629941284999E-2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Row],[Ticker]],[1]!Table2[[Symbol]:[Industry]],2,FALSE),"-")</f>
        <v>-</v>
      </c>
      <c r="D1878" t="s">
        <v>986</v>
      </c>
      <c r="E1878">
        <v>446.792820608</v>
      </c>
      <c r="F1878">
        <v>114.22</v>
      </c>
      <c r="G1878">
        <v>-13.0347214780864</v>
      </c>
      <c r="H1878">
        <v>-5.6222237090831202</v>
      </c>
      <c r="I1878">
        <v>3.7700178999260801</v>
      </c>
      <c r="J1878">
        <v>3.4688905426214802</v>
      </c>
      <c r="K1878">
        <v>113.602577228473</v>
      </c>
      <c r="L1878">
        <v>103.799662843702</v>
      </c>
      <c r="M1878">
        <v>42.242989983605803</v>
      </c>
      <c r="N1878">
        <v>0.68464859711334802</v>
      </c>
      <c r="O1878">
        <v>19.156014708457299</v>
      </c>
      <c r="P1878">
        <v>36.954436450839303</v>
      </c>
      <c r="Q1878">
        <v>1.1895857297351001E-2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Row],[Ticker]],[1]!Table2[[Symbol]:[Industry]],2,FALSE),"-")</f>
        <v>-</v>
      </c>
      <c r="D1879" t="s">
        <v>610</v>
      </c>
      <c r="E1879">
        <v>445.12139667999998</v>
      </c>
      <c r="F1879">
        <v>438.8</v>
      </c>
      <c r="G1879">
        <v>145.88821787018</v>
      </c>
      <c r="H1879">
        <v>6.3067671565106096</v>
      </c>
      <c r="I1879">
        <v>53.986324106499602</v>
      </c>
      <c r="J1879">
        <v>8.3987051006335296</v>
      </c>
      <c r="K1879">
        <v>367.60995450406602</v>
      </c>
      <c r="L1879">
        <v>290.90885778216398</v>
      </c>
      <c r="M1879">
        <v>83.357442401068397</v>
      </c>
      <c r="N1879">
        <v>0.33845156549368099</v>
      </c>
      <c r="O1879">
        <v>0</v>
      </c>
      <c r="P1879">
        <v>189.44591029023701</v>
      </c>
      <c r="Q1879">
        <v>0.13055560047442399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Row],[Ticker]],[1]!Table2[[Symbol]:[Industry]],2,FALSE),"-")</f>
        <v>-</v>
      </c>
      <c r="D1880" t="s">
        <v>626</v>
      </c>
      <c r="E1880">
        <v>445.01289000000003</v>
      </c>
      <c r="F1880">
        <v>6398</v>
      </c>
      <c r="G1880">
        <v>45.415131870973198</v>
      </c>
      <c r="H1880">
        <v>-3.4318649248861899</v>
      </c>
      <c r="I1880">
        <v>41.925936656188</v>
      </c>
      <c r="J1880">
        <v>2.09620485158282</v>
      </c>
      <c r="K1880">
        <v>5549.1234018307096</v>
      </c>
      <c r="L1880">
        <v>4692.5513265162299</v>
      </c>
      <c r="M1880">
        <v>76.739567948543893</v>
      </c>
      <c r="N1880">
        <v>0.53398522866850595</v>
      </c>
      <c r="O1880">
        <v>10.500937793060301</v>
      </c>
      <c r="P1880">
        <v>90.985074626865597</v>
      </c>
      <c r="Q1880">
        <v>4.3213202450517997E-2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Row],[Ticker]],[1]!Table2[[Symbol]:[Industry]],2,FALSE),"-")</f>
        <v>-</v>
      </c>
      <c r="D1881" t="s">
        <v>133</v>
      </c>
      <c r="E1881">
        <v>443.7503203</v>
      </c>
      <c r="F1881">
        <v>129.5</v>
      </c>
      <c r="G1881">
        <v>19.833083642222402</v>
      </c>
      <c r="H1881">
        <v>-2.7610276944062</v>
      </c>
      <c r="I1881">
        <v>-31.857300743456101</v>
      </c>
      <c r="J1881">
        <v>2.2592332738793699</v>
      </c>
      <c r="K1881">
        <v>130.548909395669</v>
      </c>
      <c r="L1881">
        <v>125.479517852412</v>
      </c>
      <c r="M1881">
        <v>45.163821608824598</v>
      </c>
      <c r="N1881">
        <v>0.76263231996662595</v>
      </c>
      <c r="O1881">
        <v>42.7799227799227</v>
      </c>
      <c r="Q1881">
        <v>1.5538211238850999E-2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Row],[Ticker]],[1]!Table2[[Symbol]:[Industry]],2,FALSE),"-")</f>
        <v>-</v>
      </c>
      <c r="D1882" t="s">
        <v>127</v>
      </c>
      <c r="E1882">
        <v>442.48298949999997</v>
      </c>
      <c r="F1882">
        <v>240.95</v>
      </c>
      <c r="G1882">
        <v>7.11807703969464</v>
      </c>
      <c r="H1882">
        <v>-0.51990178857938096</v>
      </c>
      <c r="I1882">
        <v>-8.7268203895092906</v>
      </c>
      <c r="J1882">
        <v>2.4999045609435999</v>
      </c>
      <c r="K1882">
        <v>240.373974538086</v>
      </c>
      <c r="L1882">
        <v>219.27984085381601</v>
      </c>
      <c r="M1882">
        <v>57.062954282005101</v>
      </c>
      <c r="N1882">
        <v>0.50131703978458098</v>
      </c>
      <c r="O1882">
        <v>32.371861382029401</v>
      </c>
      <c r="P1882">
        <v>87.948517940717593</v>
      </c>
      <c r="Q1882">
        <v>0.101528447322687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Row],[Ticker]],[1]!Table2[[Symbol]:[Industry]],2,FALSE),"-")</f>
        <v>-</v>
      </c>
      <c r="D1883" t="s">
        <v>295</v>
      </c>
      <c r="E1883">
        <v>441.87721176999997</v>
      </c>
      <c r="F1883">
        <v>299.3</v>
      </c>
      <c r="G1883">
        <v>-19.2937431003161</v>
      </c>
      <c r="H1883">
        <v>-13.2679018064863</v>
      </c>
      <c r="I1883">
        <v>-5.6374497409964697</v>
      </c>
      <c r="J1883">
        <v>-3.75246810396682</v>
      </c>
      <c r="K1883">
        <v>290.71368344776897</v>
      </c>
      <c r="L1883">
        <v>257.90620981439201</v>
      </c>
      <c r="M1883">
        <v>41.695369358904998</v>
      </c>
      <c r="N1883">
        <v>0.215546706272253</v>
      </c>
      <c r="O1883">
        <v>22.903441363180701</v>
      </c>
      <c r="P1883">
        <v>63.865316178483397</v>
      </c>
      <c r="Q1883">
        <v>3.8706442345087001E-2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Row],[Ticker]],[1]!Table2[[Symbol]:[Industry]],2,FALSE),"-")</f>
        <v>-</v>
      </c>
      <c r="D1884" t="s">
        <v>626</v>
      </c>
      <c r="E1884">
        <v>441.67761000000002</v>
      </c>
      <c r="F1884">
        <v>188.1</v>
      </c>
      <c r="G1884">
        <v>282.17000940684397</v>
      </c>
      <c r="H1884">
        <v>30.215795787333601</v>
      </c>
      <c r="I1884">
        <v>248.207111494869</v>
      </c>
      <c r="J1884">
        <v>-5.9218805039722104</v>
      </c>
      <c r="K1884">
        <v>139.56738569110601</v>
      </c>
      <c r="L1884">
        <v>89.2337352405725</v>
      </c>
      <c r="M1884">
        <v>73.487349069140507</v>
      </c>
      <c r="N1884">
        <v>1.08724639638119</v>
      </c>
      <c r="O1884">
        <v>4.9973418394471096</v>
      </c>
      <c r="P1884">
        <v>363.87176325524001</v>
      </c>
      <c r="Q1884">
        <v>8.5479327406132996E-2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Row],[Ticker]],[1]!Table2[[Symbol]:[Industry]],2,FALSE),"-")</f>
        <v>-</v>
      </c>
      <c r="D1885" t="s">
        <v>1525</v>
      </c>
      <c r="E1885">
        <v>439.90408980000001</v>
      </c>
      <c r="F1885">
        <v>276.5</v>
      </c>
      <c r="G1885">
        <v>-32.855088400788198</v>
      </c>
      <c r="H1885">
        <v>-11.5232122036545</v>
      </c>
      <c r="I1885">
        <v>-23.027613094462499</v>
      </c>
      <c r="J1885">
        <v>-6.8848486683552901</v>
      </c>
      <c r="K1885">
        <v>295.80521743176502</v>
      </c>
      <c r="M1885">
        <v>31.168174892416101</v>
      </c>
      <c r="N1885">
        <v>0.58196946774859004</v>
      </c>
      <c r="O1885">
        <v>31.645569620253099</v>
      </c>
      <c r="P1885">
        <v>47.466666666666598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Row],[Ticker]],[1]!Table2[[Symbol]:[Industry]],2,FALSE),"-")</f>
        <v>-</v>
      </c>
      <c r="D1886" t="s">
        <v>289</v>
      </c>
      <c r="E1886">
        <v>439.36900747999999</v>
      </c>
      <c r="F1886">
        <v>355.4</v>
      </c>
      <c r="G1886">
        <v>10.3976180605534</v>
      </c>
      <c r="H1886">
        <v>-7.5860081829733801</v>
      </c>
      <c r="I1886">
        <v>-27.992170985697999</v>
      </c>
      <c r="J1886">
        <v>-0.58640950604856701</v>
      </c>
      <c r="K1886">
        <v>368.40435907435199</v>
      </c>
      <c r="L1886">
        <v>359.29381013844898</v>
      </c>
      <c r="M1886">
        <v>40.554602929254401</v>
      </c>
      <c r="N1886">
        <v>0.71061512186013798</v>
      </c>
      <c r="O1886">
        <v>37.535171637591397</v>
      </c>
      <c r="P1886">
        <v>39.646365422396798</v>
      </c>
      <c r="Q1886">
        <v>-1.5226753584655001E-2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Row],[Ticker]],[1]!Table2[[Symbol]:[Industry]],2,FALSE),"-")</f>
        <v>-</v>
      </c>
      <c r="D1887" t="s">
        <v>124</v>
      </c>
      <c r="E1887">
        <v>439.32</v>
      </c>
      <c r="F1887">
        <v>418.4</v>
      </c>
      <c r="G1887">
        <v>-28.791494799497901</v>
      </c>
      <c r="H1887">
        <v>-27.181231326621202</v>
      </c>
      <c r="I1887">
        <v>11.689858059683999</v>
      </c>
      <c r="J1887">
        <v>-4.5281829025547404</v>
      </c>
      <c r="K1887">
        <v>492.68675187055999</v>
      </c>
      <c r="L1887">
        <v>454.03839255332002</v>
      </c>
      <c r="M1887">
        <v>26.485065242527199</v>
      </c>
      <c r="N1887">
        <v>0.43782435429146899</v>
      </c>
      <c r="O1887">
        <v>51.6491395793499</v>
      </c>
      <c r="P1887">
        <v>31.4689709347996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Row],[Ticker]],[1]!Table2[[Symbol]:[Industry]],2,FALSE),"-")</f>
        <v>-</v>
      </c>
      <c r="D1888" t="s">
        <v>626</v>
      </c>
      <c r="E1888">
        <v>439.11387898999999</v>
      </c>
      <c r="F1888">
        <v>235.1</v>
      </c>
      <c r="G1888">
        <v>32.971639841627002</v>
      </c>
      <c r="H1888">
        <v>-0.906897898597537</v>
      </c>
      <c r="I1888">
        <v>5.5407725163624697</v>
      </c>
      <c r="J1888">
        <v>-5.6780690073383404</v>
      </c>
      <c r="K1888">
        <v>234.40700081144399</v>
      </c>
      <c r="L1888">
        <v>204.165902357253</v>
      </c>
      <c r="M1888">
        <v>37.231188096264503</v>
      </c>
      <c r="N1888">
        <v>0.446540728877517</v>
      </c>
      <c r="O1888">
        <v>26.66950233943</v>
      </c>
      <c r="P1888">
        <v>69.075871988493304</v>
      </c>
      <c r="Q1888">
        <v>6.8659934546979997E-3</v>
      </c>
    </row>
    <row r="1889" spans="1:17" hidden="1" x14ac:dyDescent="0.3">
      <c r="A1889" t="s">
        <v>3958</v>
      </c>
      <c r="B1889" t="s">
        <v>3959</v>
      </c>
      <c r="C1889" t="str">
        <f>IFERROR(VLOOKUP(Table1[[#This Row],[Ticker]],[1]!Table2[[Symbol]:[Industry]],2,FALSE),"-")</f>
        <v>-</v>
      </c>
      <c r="D1889" t="s">
        <v>2179</v>
      </c>
      <c r="E1889">
        <v>437.70937500000002</v>
      </c>
      <c r="F1889">
        <v>778.15</v>
      </c>
      <c r="G1889">
        <v>401.71197441754703</v>
      </c>
      <c r="H1889">
        <v>22.1401143256954</v>
      </c>
      <c r="I1889">
        <v>218.12645131082201</v>
      </c>
      <c r="J1889">
        <v>-8.9171963824262992</v>
      </c>
      <c r="K1889">
        <v>639.15075279022994</v>
      </c>
      <c r="L1889">
        <v>340.22203606965098</v>
      </c>
      <c r="M1889">
        <v>47.701933660909901</v>
      </c>
      <c r="N1889">
        <v>0.53794244970715499</v>
      </c>
      <c r="O1889">
        <v>20.792906252007899</v>
      </c>
      <c r="P1889">
        <v>567.93991416308995</v>
      </c>
    </row>
    <row r="1890" spans="1:17" hidden="1" x14ac:dyDescent="0.3">
      <c r="A1890" t="s">
        <v>3960</v>
      </c>
      <c r="B1890" t="s">
        <v>3961</v>
      </c>
      <c r="C1890" t="str">
        <f>IFERROR(VLOOKUP(Table1[[#This Row],[Ticker]],[1]!Table2[[Symbol]:[Industry]],2,FALSE),"-")</f>
        <v>-</v>
      </c>
      <c r="D1890" t="s">
        <v>3398</v>
      </c>
      <c r="E1890">
        <v>437.43515804999998</v>
      </c>
      <c r="F1890">
        <v>255.75</v>
      </c>
      <c r="G1890">
        <v>339.31619144111198</v>
      </c>
      <c r="H1890">
        <v>-3.30716032657394</v>
      </c>
      <c r="I1890">
        <v>-1.18193004384108</v>
      </c>
      <c r="J1890">
        <v>-0.19806900733834601</v>
      </c>
      <c r="K1890">
        <v>239.10093632688699</v>
      </c>
      <c r="L1890">
        <v>190.770659258781</v>
      </c>
      <c r="M1890">
        <v>57.988394638909298</v>
      </c>
      <c r="N1890">
        <v>1.11336976806185</v>
      </c>
      <c r="O1890">
        <v>22.776148582600101</v>
      </c>
      <c r="P1890">
        <v>366.05922551252797</v>
      </c>
    </row>
    <row r="1891" spans="1:17" hidden="1" x14ac:dyDescent="0.3">
      <c r="A1891" t="s">
        <v>3962</v>
      </c>
      <c r="B1891" t="s">
        <v>3963</v>
      </c>
      <c r="C1891" t="str">
        <f>IFERROR(VLOOKUP(Table1[[#This Row],[Ticker]],[1]!Table2[[Symbol]:[Industry]],2,FALSE),"-")</f>
        <v>-</v>
      </c>
      <c r="D1891" t="s">
        <v>521</v>
      </c>
      <c r="E1891">
        <v>436.93587201000003</v>
      </c>
      <c r="F1891">
        <v>249.7</v>
      </c>
      <c r="G1891">
        <v>148.28725560806299</v>
      </c>
      <c r="H1891">
        <v>-6.5826048565775999</v>
      </c>
      <c r="I1891">
        <v>46.661405748520501</v>
      </c>
      <c r="J1891">
        <v>6.57479442878501</v>
      </c>
      <c r="K1891">
        <v>231.97277430445899</v>
      </c>
      <c r="L1891">
        <v>189.916424705314</v>
      </c>
      <c r="M1891">
        <v>59.058982841267401</v>
      </c>
      <c r="N1891">
        <v>0.45562653136109099</v>
      </c>
      <c r="O1891">
        <v>15.578694433320001</v>
      </c>
      <c r="P1891">
        <v>185.69794050343199</v>
      </c>
      <c r="Q1891">
        <v>0.106516519497907</v>
      </c>
    </row>
    <row r="1892" spans="1:17" hidden="1" x14ac:dyDescent="0.3">
      <c r="A1892" t="s">
        <v>3964</v>
      </c>
      <c r="B1892" t="s">
        <v>3965</v>
      </c>
      <c r="C1892" t="str">
        <f>IFERROR(VLOOKUP(Table1[[#This Row],[Ticker]],[1]!Table2[[Symbol]:[Industry]],2,FALSE),"-")</f>
        <v>-</v>
      </c>
      <c r="D1892" t="s">
        <v>257</v>
      </c>
      <c r="E1892">
        <v>436.59327389999999</v>
      </c>
      <c r="F1892">
        <v>127.25</v>
      </c>
      <c r="G1892">
        <v>50.559460006889203</v>
      </c>
      <c r="H1892">
        <v>1.0401241723648501E-2</v>
      </c>
      <c r="I1892">
        <v>14.4434275875872</v>
      </c>
      <c r="J1892">
        <v>0.63953162407444597</v>
      </c>
      <c r="K1892">
        <v>126.867653702848</v>
      </c>
      <c r="L1892">
        <v>115.128144113695</v>
      </c>
      <c r="M1892">
        <v>46.547505179220302</v>
      </c>
      <c r="N1892">
        <v>2.1379573886029899</v>
      </c>
      <c r="O1892">
        <v>27.819253438113901</v>
      </c>
      <c r="P1892">
        <v>95.618754803996893</v>
      </c>
      <c r="Q1892">
        <v>0.122284695673468</v>
      </c>
    </row>
    <row r="1893" spans="1:17" hidden="1" x14ac:dyDescent="0.3">
      <c r="A1893" t="s">
        <v>3966</v>
      </c>
      <c r="B1893" t="s">
        <v>3967</v>
      </c>
      <c r="C1893" t="str">
        <f>IFERROR(VLOOKUP(Table1[[#This Row],[Ticker]],[1]!Table2[[Symbol]:[Industry]],2,FALSE),"-")</f>
        <v>-</v>
      </c>
      <c r="D1893" t="s">
        <v>424</v>
      </c>
      <c r="E1893">
        <v>436.38556084200002</v>
      </c>
      <c r="F1893">
        <v>4.0199999999999996</v>
      </c>
      <c r="G1893">
        <v>17.133114463787798</v>
      </c>
      <c r="H1893">
        <v>-7.2345773184207802</v>
      </c>
      <c r="I1893">
        <v>-50.222605685375697</v>
      </c>
      <c r="J1893">
        <v>-3.2097763244114899</v>
      </c>
      <c r="K1893">
        <v>4.2842818022192102</v>
      </c>
      <c r="L1893">
        <v>4.2832744453597202</v>
      </c>
      <c r="M1893">
        <v>32.441952884633402</v>
      </c>
      <c r="N1893">
        <v>0.83606480226010305</v>
      </c>
      <c r="O1893">
        <v>73.383084577114403</v>
      </c>
      <c r="P1893">
        <v>48.419605857368701</v>
      </c>
      <c r="Q1893">
        <v>3.3613435297983003E-2</v>
      </c>
    </row>
    <row r="1894" spans="1:17" hidden="1" x14ac:dyDescent="0.3">
      <c r="A1894" t="s">
        <v>3968</v>
      </c>
      <c r="B1894" t="s">
        <v>3969</v>
      </c>
      <c r="C1894" t="str">
        <f>IFERROR(VLOOKUP(Table1[[#This Row],[Ticker]],[1]!Table2[[Symbol]:[Industry]],2,FALSE),"-")</f>
        <v>-</v>
      </c>
      <c r="D1894" t="s">
        <v>3970</v>
      </c>
      <c r="E1894">
        <v>436.26478650000001</v>
      </c>
      <c r="F1894">
        <v>398.55</v>
      </c>
      <c r="G1894">
        <v>-30.440025735062701</v>
      </c>
      <c r="H1894">
        <v>-10.012590429533001</v>
      </c>
      <c r="I1894">
        <v>-22.971473598873899</v>
      </c>
      <c r="J1894">
        <v>-0.22041594611384499</v>
      </c>
      <c r="K1894">
        <v>400.67415831307198</v>
      </c>
      <c r="L1894">
        <v>394.91408396986202</v>
      </c>
      <c r="M1894">
        <v>44.101212848378999</v>
      </c>
      <c r="N1894">
        <v>0.57322421907368704</v>
      </c>
      <c r="O1894">
        <v>21.4653117551122</v>
      </c>
      <c r="P1894">
        <v>22.611905860636799</v>
      </c>
    </row>
    <row r="1895" spans="1:17" hidden="1" x14ac:dyDescent="0.3">
      <c r="A1895" t="s">
        <v>3971</v>
      </c>
      <c r="B1895" t="s">
        <v>3972</v>
      </c>
      <c r="C1895" t="str">
        <f>IFERROR(VLOOKUP(Table1[[#This Row],[Ticker]],[1]!Table2[[Symbol]:[Industry]],2,FALSE),"-")</f>
        <v>-</v>
      </c>
      <c r="D1895" t="s">
        <v>551</v>
      </c>
      <c r="E1895">
        <v>436.22436532500001</v>
      </c>
      <c r="F1895">
        <v>246.75</v>
      </c>
      <c r="G1895">
        <v>51.415810693926502</v>
      </c>
      <c r="H1895">
        <v>60.326439709227898</v>
      </c>
      <c r="I1895">
        <v>64.641355182358197</v>
      </c>
      <c r="J1895">
        <v>15.908951919066499</v>
      </c>
      <c r="K1895">
        <v>182.92656111065699</v>
      </c>
      <c r="L1895">
        <v>151.80556015089999</v>
      </c>
      <c r="M1895">
        <v>76.166218906270203</v>
      </c>
      <c r="N1895">
        <v>1.02288859149788</v>
      </c>
      <c r="O1895">
        <v>2.5329280648429502</v>
      </c>
      <c r="P1895">
        <v>110.807347287483</v>
      </c>
      <c r="Q1895">
        <v>0.129873932036878</v>
      </c>
    </row>
    <row r="1896" spans="1:17" hidden="1" x14ac:dyDescent="0.3">
      <c r="A1896" t="s">
        <v>3973</v>
      </c>
      <c r="B1896" t="s">
        <v>3974</v>
      </c>
      <c r="C1896" t="str">
        <f>IFERROR(VLOOKUP(Table1[[#This Row],[Ticker]],[1]!Table2[[Symbol]:[Industry]],2,FALSE),"-")</f>
        <v>-</v>
      </c>
      <c r="D1896" t="s">
        <v>289</v>
      </c>
      <c r="E1896">
        <v>434.02472519999998</v>
      </c>
      <c r="F1896">
        <v>26.34</v>
      </c>
      <c r="G1896">
        <v>19.071285288857499</v>
      </c>
      <c r="H1896">
        <v>16.593173178175601</v>
      </c>
      <c r="I1896">
        <v>4.9271409087730396</v>
      </c>
      <c r="J1896">
        <v>-3.2417053709746999</v>
      </c>
      <c r="K1896">
        <v>24.64695006793</v>
      </c>
      <c r="L1896">
        <v>21.658538921122201</v>
      </c>
      <c r="M1896">
        <v>42.550350314756898</v>
      </c>
      <c r="N1896">
        <v>0.285942511902463</v>
      </c>
      <c r="O1896">
        <v>21.4882308276385</v>
      </c>
      <c r="P1896">
        <v>110.940873066641</v>
      </c>
      <c r="Q1896">
        <v>7.7275633079026004E-2</v>
      </c>
    </row>
    <row r="1897" spans="1:17" hidden="1" x14ac:dyDescent="0.3">
      <c r="A1897" t="s">
        <v>3975</v>
      </c>
      <c r="B1897" t="s">
        <v>3976</v>
      </c>
      <c r="C1897" t="str">
        <f>IFERROR(VLOOKUP(Table1[[#This Row],[Ticker]],[1]!Table2[[Symbol]:[Industry]],2,FALSE),"-")</f>
        <v>-</v>
      </c>
      <c r="D1897" t="s">
        <v>490</v>
      </c>
      <c r="E1897">
        <v>433.38749999999999</v>
      </c>
      <c r="F1897">
        <v>577.85</v>
      </c>
      <c r="G1897">
        <v>0.43865405447767303</v>
      </c>
      <c r="H1897">
        <v>-3.8726241325114299</v>
      </c>
      <c r="I1897">
        <v>-26.261599159046</v>
      </c>
      <c r="J1897">
        <v>1.39020072606469</v>
      </c>
      <c r="K1897">
        <v>587.94120882996401</v>
      </c>
      <c r="L1897">
        <v>590.74501137057905</v>
      </c>
      <c r="M1897">
        <v>44.259562055660403</v>
      </c>
      <c r="N1897">
        <v>0.37756885454429701</v>
      </c>
      <c r="O1897">
        <v>48.446828761789298</v>
      </c>
      <c r="Q1897">
        <v>-3.3594955929210002E-3</v>
      </c>
    </row>
    <row r="1898" spans="1:17" hidden="1" x14ac:dyDescent="0.3">
      <c r="A1898" t="s">
        <v>3977</v>
      </c>
      <c r="B1898" t="s">
        <v>3978</v>
      </c>
      <c r="C1898" t="str">
        <f>IFERROR(VLOOKUP(Table1[[#This Row],[Ticker]],[1]!Table2[[Symbol]:[Industry]],2,FALSE),"-")</f>
        <v>-</v>
      </c>
      <c r="D1898" t="s">
        <v>124</v>
      </c>
      <c r="E1898">
        <v>432.10324050000003</v>
      </c>
      <c r="F1898">
        <v>709</v>
      </c>
      <c r="G1898">
        <v>-16.238046540244301</v>
      </c>
      <c r="H1898">
        <v>-8.85130782546487</v>
      </c>
      <c r="I1898">
        <v>9.31152502347644</v>
      </c>
      <c r="J1898">
        <v>-7.4222853492187796E-2</v>
      </c>
      <c r="K1898">
        <v>642.087985218992</v>
      </c>
      <c r="L1898">
        <v>588.58561814041298</v>
      </c>
      <c r="M1898">
        <v>66.420679070393703</v>
      </c>
      <c r="N1898">
        <v>0.38654846690996397</v>
      </c>
      <c r="O1898">
        <v>16.283497884344101</v>
      </c>
      <c r="P1898">
        <v>44.6938775510204</v>
      </c>
      <c r="Q1898">
        <v>5.9016650921020999E-2</v>
      </c>
    </row>
    <row r="1899" spans="1:17" hidden="1" x14ac:dyDescent="0.3">
      <c r="A1899" t="s">
        <v>3979</v>
      </c>
      <c r="B1899" t="s">
        <v>3980</v>
      </c>
      <c r="C1899" t="str">
        <f>IFERROR(VLOOKUP(Table1[[#This Row],[Ticker]],[1]!Table2[[Symbol]:[Industry]],2,FALSE),"-")</f>
        <v>-</v>
      </c>
      <c r="D1899" t="s">
        <v>133</v>
      </c>
      <c r="E1899">
        <v>431.66350175000002</v>
      </c>
      <c r="F1899">
        <v>176.15</v>
      </c>
      <c r="G1899">
        <v>15.8161315924423</v>
      </c>
      <c r="H1899">
        <v>6.0752575481106703</v>
      </c>
      <c r="I1899">
        <v>-30.644678079956702</v>
      </c>
      <c r="J1899">
        <v>-11.5949521242214</v>
      </c>
      <c r="K1899">
        <v>168.483385738267</v>
      </c>
      <c r="L1899">
        <v>165.709644799915</v>
      </c>
      <c r="M1899">
        <v>51.952051560821197</v>
      </c>
      <c r="N1899">
        <v>2.63598040742027</v>
      </c>
      <c r="O1899">
        <v>34.430882770366097</v>
      </c>
      <c r="P1899">
        <v>48.025210084033603</v>
      </c>
      <c r="Q1899">
        <v>0.13461931231389501</v>
      </c>
    </row>
    <row r="1900" spans="1:17" hidden="1" x14ac:dyDescent="0.3">
      <c r="A1900" t="s">
        <v>3981</v>
      </c>
      <c r="B1900" t="s">
        <v>3982</v>
      </c>
      <c r="C1900" t="str">
        <f>IFERROR(VLOOKUP(Table1[[#This Row],[Ticker]],[1]!Table2[[Symbol]:[Industry]],2,FALSE),"-")</f>
        <v>-</v>
      </c>
      <c r="D1900" t="s">
        <v>1034</v>
      </c>
      <c r="E1900">
        <v>430.6635</v>
      </c>
      <c r="F1900">
        <v>51.3</v>
      </c>
      <c r="G1900">
        <v>42.006965928583497</v>
      </c>
      <c r="H1900">
        <v>9.2302095151424108</v>
      </c>
      <c r="I1900">
        <v>-60.080186491425501</v>
      </c>
      <c r="J1900">
        <v>-2.08896394897257</v>
      </c>
      <c r="K1900">
        <v>54.271931154600303</v>
      </c>
      <c r="L1900">
        <v>54.431422424041102</v>
      </c>
      <c r="M1900">
        <v>37.292013076498897</v>
      </c>
      <c r="N1900">
        <v>0.55439890778573597</v>
      </c>
      <c r="O1900">
        <v>92.007797270955095</v>
      </c>
      <c r="P1900">
        <v>72.727272727272705</v>
      </c>
      <c r="Q1900">
        <v>3.9995636231341003E-2</v>
      </c>
    </row>
    <row r="1901" spans="1:17" hidden="1" x14ac:dyDescent="0.3">
      <c r="A1901" t="s">
        <v>3983</v>
      </c>
      <c r="B1901" t="s">
        <v>3984</v>
      </c>
      <c r="C1901" t="str">
        <f>IFERROR(VLOOKUP(Table1[[#This Row],[Ticker]],[1]!Table2[[Symbol]:[Industry]],2,FALSE),"-")</f>
        <v>-</v>
      </c>
      <c r="D1901" t="s">
        <v>303</v>
      </c>
      <c r="E1901">
        <v>428.27760569999998</v>
      </c>
      <c r="F1901">
        <v>26.2</v>
      </c>
      <c r="G1901">
        <v>239.69053236214901</v>
      </c>
      <c r="H1901">
        <v>46.376041774030803</v>
      </c>
      <c r="I1901">
        <v>41.615078170213998</v>
      </c>
      <c r="J1901">
        <v>9.8748721691322299</v>
      </c>
      <c r="K1901">
        <v>21.527166337541601</v>
      </c>
      <c r="L1901">
        <v>16.1330782182843</v>
      </c>
      <c r="M1901">
        <v>61.697529254894697</v>
      </c>
      <c r="N1901">
        <v>0.303110452170199</v>
      </c>
      <c r="O1901">
        <v>16.9847328244274</v>
      </c>
      <c r="P1901">
        <v>276.97841726618702</v>
      </c>
      <c r="Q1901">
        <v>0.101421925205555</v>
      </c>
    </row>
    <row r="1902" spans="1:17" hidden="1" x14ac:dyDescent="0.3">
      <c r="A1902" t="s">
        <v>3985</v>
      </c>
      <c r="B1902" t="s">
        <v>3986</v>
      </c>
      <c r="C1902" t="str">
        <f>IFERROR(VLOOKUP(Table1[[#This Row],[Ticker]],[1]!Table2[[Symbol]:[Industry]],2,FALSE),"-")</f>
        <v>-</v>
      </c>
      <c r="D1902" t="s">
        <v>257</v>
      </c>
      <c r="E1902">
        <v>428.16469625000002</v>
      </c>
      <c r="F1902">
        <v>14.75</v>
      </c>
      <c r="G1902">
        <v>3.0413917974792399</v>
      </c>
      <c r="H1902">
        <v>12.2630979004976</v>
      </c>
      <c r="I1902">
        <v>-29.290385748931001</v>
      </c>
      <c r="J1902">
        <v>-6.2763663223350603</v>
      </c>
      <c r="K1902">
        <v>14.3702745093803</v>
      </c>
      <c r="L1902">
        <v>13.9737905017013</v>
      </c>
      <c r="M1902">
        <v>49.927884279442502</v>
      </c>
      <c r="N1902">
        <v>0.82120949459110504</v>
      </c>
      <c r="O1902">
        <v>45.762711864406697</v>
      </c>
      <c r="P1902">
        <v>52.061855670103</v>
      </c>
      <c r="Q1902">
        <v>9.2736718179128999E-2</v>
      </c>
    </row>
    <row r="1903" spans="1:17" hidden="1" x14ac:dyDescent="0.3">
      <c r="A1903" t="s">
        <v>3987</v>
      </c>
      <c r="B1903" t="s">
        <v>3988</v>
      </c>
      <c r="C1903" t="str">
        <f>IFERROR(VLOOKUP(Table1[[#This Row],[Ticker]],[1]!Table2[[Symbol]:[Industry]],2,FALSE),"-")</f>
        <v>-</v>
      </c>
      <c r="D1903" t="s">
        <v>548</v>
      </c>
      <c r="E1903">
        <v>428.08332554999998</v>
      </c>
      <c r="F1903">
        <v>350.25</v>
      </c>
      <c r="G1903">
        <v>-49.168283240851601</v>
      </c>
      <c r="H1903">
        <v>-18.9457754318443</v>
      </c>
      <c r="I1903">
        <v>-37.696398544131299</v>
      </c>
      <c r="J1903">
        <v>-9.9187022527209194</v>
      </c>
      <c r="K1903">
        <v>399.31099999999998</v>
      </c>
      <c r="M1903">
        <v>32.359030257643397</v>
      </c>
      <c r="O1903">
        <v>56.145610278372502</v>
      </c>
      <c r="P1903">
        <v>29.482439926062799</v>
      </c>
    </row>
    <row r="1904" spans="1:17" hidden="1" x14ac:dyDescent="0.3">
      <c r="A1904" t="s">
        <v>3989</v>
      </c>
      <c r="B1904" t="s">
        <v>3990</v>
      </c>
      <c r="C1904" t="str">
        <f>IFERROR(VLOOKUP(Table1[[#This Row],[Ticker]],[1]!Table2[[Symbol]:[Industry]],2,FALSE),"-")</f>
        <v>-</v>
      </c>
      <c r="D1904" t="s">
        <v>155</v>
      </c>
      <c r="E1904">
        <v>427.62333145500003</v>
      </c>
      <c r="F1904">
        <v>187.65</v>
      </c>
      <c r="G1904">
        <v>64.736557765318196</v>
      </c>
      <c r="H1904">
        <v>6.8312886876110896</v>
      </c>
      <c r="I1904">
        <v>-5.3092390318891898</v>
      </c>
      <c r="J1904">
        <v>-0.645608274354048</v>
      </c>
      <c r="K1904">
        <v>183.83517929431599</v>
      </c>
      <c r="L1904">
        <v>164.46250777781</v>
      </c>
      <c r="M1904">
        <v>48.578561373481399</v>
      </c>
      <c r="N1904">
        <v>2.1223085068831602</v>
      </c>
      <c r="O1904">
        <v>11.910471622701801</v>
      </c>
      <c r="P1904">
        <v>95.46875</v>
      </c>
    </row>
    <row r="1905" spans="1:17" hidden="1" x14ac:dyDescent="0.3">
      <c r="A1905" t="s">
        <v>3991</v>
      </c>
      <c r="B1905" t="s">
        <v>3992</v>
      </c>
      <c r="C1905" t="str">
        <f>IFERROR(VLOOKUP(Table1[[#This Row],[Ticker]],[1]!Table2[[Symbol]:[Industry]],2,FALSE),"-")</f>
        <v>-</v>
      </c>
      <c r="D1905" t="s">
        <v>46</v>
      </c>
      <c r="E1905">
        <v>425.94076560000002</v>
      </c>
      <c r="F1905">
        <v>225.75</v>
      </c>
      <c r="G1905">
        <v>15.0386472334768</v>
      </c>
      <c r="H1905">
        <v>0.57918431050670705</v>
      </c>
      <c r="I1905">
        <v>-14.489899374696099</v>
      </c>
      <c r="J1905">
        <v>-3.27102054918856</v>
      </c>
      <c r="K1905">
        <v>214.84131940600199</v>
      </c>
      <c r="L1905">
        <v>196.23047801037799</v>
      </c>
      <c r="M1905">
        <v>49.554903643688299</v>
      </c>
      <c r="N1905">
        <v>0.69038650785571198</v>
      </c>
      <c r="O1905">
        <v>27.796234772978899</v>
      </c>
      <c r="P1905">
        <v>60.049627791563204</v>
      </c>
      <c r="Q1905">
        <v>0.112776794902104</v>
      </c>
    </row>
    <row r="1906" spans="1:17" hidden="1" x14ac:dyDescent="0.3">
      <c r="A1906" t="s">
        <v>3993</v>
      </c>
      <c r="B1906" t="s">
        <v>3994</v>
      </c>
      <c r="C1906" t="str">
        <f>IFERROR(VLOOKUP(Table1[[#This Row],[Ticker]],[1]!Table2[[Symbol]:[Industry]],2,FALSE),"-")</f>
        <v>-</v>
      </c>
      <c r="D1906" t="s">
        <v>1465</v>
      </c>
      <c r="E1906">
        <v>424.85811519999999</v>
      </c>
      <c r="F1906">
        <v>247.36</v>
      </c>
      <c r="G1906">
        <v>-23.201803430981101</v>
      </c>
      <c r="H1906">
        <v>9.4773375489568092</v>
      </c>
      <c r="I1906">
        <v>-13.831739901659301</v>
      </c>
      <c r="J1906">
        <v>2.4051581688824601</v>
      </c>
      <c r="K1906">
        <v>232.29623375916799</v>
      </c>
      <c r="L1906">
        <v>230.821157289409</v>
      </c>
      <c r="M1906">
        <v>58.190801215059302</v>
      </c>
      <c r="N1906">
        <v>1.0556112732027301</v>
      </c>
      <c r="O1906">
        <v>24.919146183699802</v>
      </c>
      <c r="P1906">
        <v>37.498610339077203</v>
      </c>
      <c r="Q1906">
        <v>-1.2160228079364E-2</v>
      </c>
    </row>
    <row r="1907" spans="1:17" hidden="1" x14ac:dyDescent="0.3">
      <c r="A1907" t="s">
        <v>3995</v>
      </c>
      <c r="B1907" t="s">
        <v>3996</v>
      </c>
      <c r="C1907" t="str">
        <f>IFERROR(VLOOKUP(Table1[[#This Row],[Ticker]],[1]!Table2[[Symbol]:[Industry]],2,FALSE),"-")</f>
        <v>-</v>
      </c>
      <c r="D1907" t="s">
        <v>201</v>
      </c>
      <c r="E1907">
        <v>423.83868749999999</v>
      </c>
      <c r="F1907">
        <v>191.25</v>
      </c>
      <c r="G1907">
        <v>27.802420474038001</v>
      </c>
      <c r="H1907">
        <v>-13.8946271875585</v>
      </c>
      <c r="I1907">
        <v>22.9152668102749</v>
      </c>
      <c r="J1907">
        <v>-8.4451986061745601E-2</v>
      </c>
      <c r="K1907">
        <v>188.642172457828</v>
      </c>
      <c r="L1907">
        <v>165.69882103881201</v>
      </c>
      <c r="M1907">
        <v>50.055610453095802</v>
      </c>
      <c r="N1907">
        <v>0.55599901116407502</v>
      </c>
      <c r="O1907">
        <v>23.346405228758101</v>
      </c>
      <c r="P1907">
        <v>66.159860990443093</v>
      </c>
      <c r="Q1907">
        <v>0.102546139670618</v>
      </c>
    </row>
    <row r="1908" spans="1:17" hidden="1" x14ac:dyDescent="0.3">
      <c r="A1908" t="s">
        <v>3997</v>
      </c>
      <c r="B1908" t="s">
        <v>3998</v>
      </c>
      <c r="C1908" t="str">
        <f>IFERROR(VLOOKUP(Table1[[#This Row],[Ticker]],[1]!Table2[[Symbol]:[Industry]],2,FALSE),"-")</f>
        <v>-</v>
      </c>
      <c r="D1908" t="s">
        <v>3999</v>
      </c>
      <c r="E1908">
        <v>423.476657864</v>
      </c>
      <c r="F1908">
        <v>89.83</v>
      </c>
      <c r="G1908">
        <v>-63.968750353736503</v>
      </c>
      <c r="H1908">
        <v>-11.0272252078199</v>
      </c>
      <c r="I1908">
        <v>-48.582210993107303</v>
      </c>
      <c r="J1908">
        <v>-2.0173948500349699</v>
      </c>
      <c r="K1908">
        <v>94.068874095519405</v>
      </c>
      <c r="L1908">
        <v>116.120945427102</v>
      </c>
      <c r="M1908">
        <v>45.9540524580895</v>
      </c>
      <c r="N1908">
        <v>0.41990772210522997</v>
      </c>
      <c r="O1908">
        <v>97.038851163308394</v>
      </c>
      <c r="P1908">
        <v>12.2875</v>
      </c>
      <c r="Q1908">
        <v>-3.4942819097284999E-2</v>
      </c>
    </row>
    <row r="1909" spans="1:17" hidden="1" x14ac:dyDescent="0.3">
      <c r="A1909" t="s">
        <v>4000</v>
      </c>
      <c r="B1909" t="s">
        <v>4001</v>
      </c>
      <c r="C1909" t="str">
        <f>IFERROR(VLOOKUP(Table1[[#This Row],[Ticker]],[1]!Table2[[Symbol]:[Industry]],2,FALSE),"-")</f>
        <v>-</v>
      </c>
      <c r="D1909" t="s">
        <v>62</v>
      </c>
      <c r="E1909">
        <v>423.35478000000001</v>
      </c>
      <c r="F1909">
        <v>118.62</v>
      </c>
      <c r="G1909">
        <v>-26.089661139723599</v>
      </c>
      <c r="H1909">
        <v>7.7039984729587703</v>
      </c>
      <c r="I1909">
        <v>-17.359469638831399</v>
      </c>
      <c r="J1909">
        <v>1.7102764661268099</v>
      </c>
      <c r="K1909">
        <v>113.91117174904799</v>
      </c>
      <c r="L1909">
        <v>116.33644646723199</v>
      </c>
      <c r="M1909">
        <v>53.9560464231553</v>
      </c>
      <c r="N1909">
        <v>2.0168370901612098</v>
      </c>
      <c r="O1909">
        <v>21.648963075366702</v>
      </c>
      <c r="P1909">
        <v>21.164453524003999</v>
      </c>
      <c r="Q1909">
        <v>2.3205060125553002E-2</v>
      </c>
    </row>
    <row r="1910" spans="1:17" hidden="1" x14ac:dyDescent="0.3">
      <c r="A1910" t="s">
        <v>4002</v>
      </c>
      <c r="B1910" t="s">
        <v>4003</v>
      </c>
      <c r="C1910" t="str">
        <f>IFERROR(VLOOKUP(Table1[[#This Row],[Ticker]],[1]!Table2[[Symbol]:[Industry]],2,FALSE),"-")</f>
        <v>-</v>
      </c>
      <c r="D1910" t="s">
        <v>289</v>
      </c>
      <c r="E1910">
        <v>423.10408999999999</v>
      </c>
      <c r="F1910">
        <v>54.97</v>
      </c>
      <c r="G1910">
        <v>1504.4142359582499</v>
      </c>
      <c r="H1910">
        <v>41.602943919171899</v>
      </c>
      <c r="I1910">
        <v>884.18339607984899</v>
      </c>
      <c r="J1910">
        <v>5.7114131283501299</v>
      </c>
      <c r="K1910">
        <v>37.790113128082702</v>
      </c>
      <c r="L1910">
        <v>19.793767035385802</v>
      </c>
      <c r="M1910">
        <v>99.017127642238904</v>
      </c>
      <c r="N1910">
        <v>1.21698613353702</v>
      </c>
      <c r="O1910">
        <v>0</v>
      </c>
      <c r="P1910">
        <v>1966.5413533834501</v>
      </c>
      <c r="Q1910">
        <v>0.18590440130803901</v>
      </c>
    </row>
    <row r="1911" spans="1:17" hidden="1" x14ac:dyDescent="0.3">
      <c r="A1911" t="s">
        <v>4004</v>
      </c>
      <c r="B1911" t="s">
        <v>4005</v>
      </c>
      <c r="C1911" t="str">
        <f>IFERROR(VLOOKUP(Table1[[#This Row],[Ticker]],[1]!Table2[[Symbol]:[Industry]],2,FALSE),"-")</f>
        <v>-</v>
      </c>
      <c r="D1911" t="s">
        <v>46</v>
      </c>
      <c r="E1911">
        <v>422.09820774999997</v>
      </c>
      <c r="F1911">
        <v>76.25</v>
      </c>
      <c r="G1911">
        <v>129.12944915006</v>
      </c>
      <c r="H1911">
        <v>-0.95826040572387094</v>
      </c>
      <c r="I1911">
        <v>34.092219871141303</v>
      </c>
      <c r="J1911">
        <v>4.4524865482172</v>
      </c>
      <c r="K1911">
        <v>69.560215621094201</v>
      </c>
      <c r="L1911">
        <v>54.561683351154798</v>
      </c>
      <c r="M1911">
        <v>56.530109160489801</v>
      </c>
      <c r="N1911">
        <v>0.33434258345287399</v>
      </c>
      <c r="O1911">
        <v>16.065573770491799</v>
      </c>
      <c r="P1911">
        <v>158.47457627118601</v>
      </c>
    </row>
    <row r="1912" spans="1:17" hidden="1" x14ac:dyDescent="0.3">
      <c r="A1912" t="s">
        <v>4006</v>
      </c>
      <c r="B1912" t="s">
        <v>4007</v>
      </c>
      <c r="C1912" t="str">
        <f>IFERROR(VLOOKUP(Table1[[#This Row],[Ticker]],[1]!Table2[[Symbol]:[Industry]],2,FALSE),"-")</f>
        <v>-</v>
      </c>
      <c r="D1912" t="s">
        <v>1170</v>
      </c>
      <c r="E1912">
        <v>420.72489962100002</v>
      </c>
      <c r="F1912">
        <v>154.29</v>
      </c>
      <c r="G1912">
        <v>-18.9609872673647</v>
      </c>
      <c r="H1912">
        <v>4.5391031334392302</v>
      </c>
      <c r="I1912">
        <v>-42.217172101968799</v>
      </c>
      <c r="J1912">
        <v>-8.9869447469833101</v>
      </c>
      <c r="K1912">
        <v>154.75877498661799</v>
      </c>
      <c r="L1912">
        <v>154.87484244113301</v>
      </c>
      <c r="M1912">
        <v>43.820181333197802</v>
      </c>
      <c r="N1912">
        <v>2.8116721325712399</v>
      </c>
      <c r="O1912">
        <v>55.551234687925302</v>
      </c>
      <c r="P1912">
        <v>24.6284329563812</v>
      </c>
      <c r="Q1912">
        <v>6.584816284598E-3</v>
      </c>
    </row>
    <row r="1913" spans="1:17" hidden="1" x14ac:dyDescent="0.3">
      <c r="A1913" t="s">
        <v>4008</v>
      </c>
      <c r="B1913" t="s">
        <v>4009</v>
      </c>
      <c r="C1913" t="str">
        <f>IFERROR(VLOOKUP(Table1[[#This Row],[Ticker]],[1]!Table2[[Symbol]:[Industry]],2,FALSE),"-")</f>
        <v>-</v>
      </c>
      <c r="D1913" t="s">
        <v>485</v>
      </c>
      <c r="E1913">
        <v>417.7192</v>
      </c>
      <c r="F1913">
        <v>172</v>
      </c>
      <c r="G1913">
        <v>-29.154381589146901</v>
      </c>
      <c r="H1913">
        <v>-6.5851028817134303</v>
      </c>
      <c r="I1913">
        <v>-17.682496892426599</v>
      </c>
      <c r="J1913">
        <v>-10.4717164398423</v>
      </c>
      <c r="K1913">
        <v>191.13703157040999</v>
      </c>
      <c r="M1913">
        <v>40.657115233604202</v>
      </c>
      <c r="N1913">
        <v>0.58873590468374803</v>
      </c>
      <c r="O1913">
        <v>92.848837209302303</v>
      </c>
      <c r="P1913">
        <v>15.7859306630763</v>
      </c>
    </row>
    <row r="1914" spans="1:17" hidden="1" x14ac:dyDescent="0.3">
      <c r="A1914" t="s">
        <v>4010</v>
      </c>
      <c r="B1914" t="s">
        <v>4011</v>
      </c>
      <c r="C1914" t="str">
        <f>IFERROR(VLOOKUP(Table1[[#This Row],[Ticker]],[1]!Table2[[Symbol]:[Industry]],2,FALSE),"-")</f>
        <v>-</v>
      </c>
      <c r="D1914" t="s">
        <v>158</v>
      </c>
      <c r="E1914">
        <v>417.27</v>
      </c>
      <c r="F1914">
        <v>298.05</v>
      </c>
      <c r="G1914">
        <v>269.60005103496599</v>
      </c>
      <c r="H1914">
        <v>47.533251754380203</v>
      </c>
      <c r="I1914">
        <v>122.408276462624</v>
      </c>
      <c r="J1914">
        <v>10.9587198910837</v>
      </c>
      <c r="K1914">
        <v>225.05492437981499</v>
      </c>
      <c r="L1914">
        <v>163.332007393113</v>
      </c>
      <c r="M1914">
        <v>78.831258984732102</v>
      </c>
      <c r="N1914">
        <v>2.1946040147276502</v>
      </c>
      <c r="O1914">
        <v>4.1134037913101702</v>
      </c>
      <c r="P1914">
        <v>308.28767123287599</v>
      </c>
      <c r="Q1914">
        <v>0.136545721158746</v>
      </c>
    </row>
    <row r="1915" spans="1:17" hidden="1" x14ac:dyDescent="0.3">
      <c r="A1915" t="s">
        <v>4012</v>
      </c>
      <c r="B1915" t="s">
        <v>4013</v>
      </c>
      <c r="C1915" t="str">
        <f>IFERROR(VLOOKUP(Table1[[#This Row],[Ticker]],[1]!Table2[[Symbol]:[Industry]],2,FALSE),"-")</f>
        <v>-</v>
      </c>
      <c r="D1915" t="s">
        <v>396</v>
      </c>
      <c r="E1915">
        <v>417.118529685</v>
      </c>
      <c r="F1915">
        <v>307.55</v>
      </c>
      <c r="G1915">
        <v>-1.0585224245018601</v>
      </c>
      <c r="H1915">
        <v>28.488946505983101</v>
      </c>
      <c r="I1915">
        <v>-18.739448181977899</v>
      </c>
      <c r="J1915">
        <v>-4.4889965557525597</v>
      </c>
      <c r="K1915">
        <v>260.120035217934</v>
      </c>
      <c r="L1915">
        <v>257.55822026324802</v>
      </c>
      <c r="M1915">
        <v>75.505726717746001</v>
      </c>
      <c r="N1915">
        <v>3.4580933506767599</v>
      </c>
      <c r="O1915">
        <v>15.1520078036091</v>
      </c>
      <c r="P1915">
        <v>47.505995203836903</v>
      </c>
      <c r="Q1915">
        <v>1.5659224267163999E-2</v>
      </c>
    </row>
    <row r="1916" spans="1:17" hidden="1" x14ac:dyDescent="0.3">
      <c r="A1916" t="s">
        <v>4014</v>
      </c>
      <c r="B1916" t="s">
        <v>4015</v>
      </c>
      <c r="C1916" t="str">
        <f>IFERROR(VLOOKUP(Table1[[#This Row],[Ticker]],[1]!Table2[[Symbol]:[Industry]],2,FALSE),"-")</f>
        <v>-</v>
      </c>
      <c r="D1916" t="s">
        <v>257</v>
      </c>
      <c r="E1916">
        <v>416.476030482</v>
      </c>
      <c r="F1916">
        <v>95.19</v>
      </c>
      <c r="G1916">
        <v>-19.423832076404</v>
      </c>
      <c r="H1916">
        <v>-5.2368515055291001</v>
      </c>
      <c r="I1916">
        <v>-22.8985147313191</v>
      </c>
      <c r="J1916">
        <v>-0.71496404934520996</v>
      </c>
      <c r="K1916">
        <v>87.759487954738603</v>
      </c>
      <c r="L1916">
        <v>98.18065</v>
      </c>
      <c r="M1916">
        <v>82.975659685931703</v>
      </c>
      <c r="N1916">
        <v>3.1698213186887898</v>
      </c>
      <c r="O1916">
        <v>82.267044857653104</v>
      </c>
      <c r="P1916">
        <v>27.089452603471202</v>
      </c>
    </row>
    <row r="1917" spans="1:17" hidden="1" x14ac:dyDescent="0.3">
      <c r="A1917" t="s">
        <v>4016</v>
      </c>
      <c r="B1917" t="s">
        <v>4017</v>
      </c>
      <c r="C1917" t="str">
        <f>IFERROR(VLOOKUP(Table1[[#This Row],[Ticker]],[1]!Table2[[Symbol]:[Industry]],2,FALSE),"-")</f>
        <v>-</v>
      </c>
      <c r="D1917" t="s">
        <v>1709</v>
      </c>
      <c r="E1917">
        <v>415.91699999999997</v>
      </c>
      <c r="F1917">
        <v>166.5</v>
      </c>
      <c r="G1917">
        <v>208.94244979955101</v>
      </c>
      <c r="H1917">
        <v>10.867229222152799</v>
      </c>
      <c r="I1917">
        <v>45.598415842695097</v>
      </c>
      <c r="J1917">
        <v>7.3398763762767398</v>
      </c>
      <c r="K1917">
        <v>149.42689468717199</v>
      </c>
      <c r="L1917">
        <v>112.410838040806</v>
      </c>
      <c r="M1917">
        <v>65.595539927189606</v>
      </c>
      <c r="N1917">
        <v>0.40729327170005097</v>
      </c>
      <c r="O1917">
        <v>2.1021021021021098</v>
      </c>
      <c r="P1917">
        <v>306.09756097560899</v>
      </c>
      <c r="Q1917">
        <v>0.18164819138222699</v>
      </c>
    </row>
    <row r="1918" spans="1:17" hidden="1" x14ac:dyDescent="0.3">
      <c r="A1918" t="s">
        <v>4018</v>
      </c>
      <c r="B1918" t="s">
        <v>4019</v>
      </c>
      <c r="C1918" t="str">
        <f>IFERROR(VLOOKUP(Table1[[#This Row],[Ticker]],[1]!Table2[[Symbol]:[Industry]],2,FALSE),"-")</f>
        <v>-</v>
      </c>
      <c r="D1918" t="s">
        <v>163</v>
      </c>
      <c r="E1918">
        <v>415.81781372500001</v>
      </c>
      <c r="F1918">
        <v>2881.85</v>
      </c>
      <c r="G1918">
        <v>-10.492529835837599</v>
      </c>
      <c r="H1918">
        <v>-1.34371131238891</v>
      </c>
      <c r="I1918">
        <v>7.4025267703745596</v>
      </c>
      <c r="J1918">
        <v>-0.51248929719341396</v>
      </c>
      <c r="K1918">
        <v>2718.97602877186</v>
      </c>
      <c r="L1918">
        <v>2485.0829754625602</v>
      </c>
      <c r="M1918">
        <v>57.021996562293602</v>
      </c>
      <c r="N1918">
        <v>0.38525865568200601</v>
      </c>
      <c r="O1918">
        <v>14.4750767736002</v>
      </c>
      <c r="P1918">
        <v>47.931317694163504</v>
      </c>
      <c r="Q1918">
        <v>-5.2656742070849E-2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521</v>
      </c>
      <c r="E1919">
        <v>414.65258999999998</v>
      </c>
      <c r="F1919">
        <v>354.95</v>
      </c>
      <c r="G1919">
        <v>144.21116440186501</v>
      </c>
      <c r="H1919">
        <v>3.1814635127859101</v>
      </c>
      <c r="I1919">
        <v>62.648650124050697</v>
      </c>
      <c r="J1919">
        <v>-5.9790414996973196</v>
      </c>
      <c r="K1919">
        <v>317.74685120291201</v>
      </c>
      <c r="L1919">
        <v>248.59764839037501</v>
      </c>
      <c r="M1919">
        <v>57.676028845894201</v>
      </c>
      <c r="N1919">
        <v>0.15534927162503001</v>
      </c>
      <c r="O1919">
        <v>4.2400338075785298</v>
      </c>
      <c r="P1919">
        <v>183.95999999999901</v>
      </c>
      <c r="Q1919">
        <v>0.16506903643611801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201</v>
      </c>
      <c r="E1920">
        <v>414.394226145</v>
      </c>
      <c r="F1920">
        <v>3501.35</v>
      </c>
      <c r="G1920">
        <v>83.535627870809193</v>
      </c>
      <c r="H1920">
        <v>9.20948392144739</v>
      </c>
      <c r="I1920">
        <v>78.930020929527501</v>
      </c>
      <c r="J1920">
        <v>10.447327818058399</v>
      </c>
      <c r="K1920">
        <v>3065.9290346392199</v>
      </c>
      <c r="L1920">
        <v>2536.2662384258701</v>
      </c>
      <c r="M1920">
        <v>69.557441561837905</v>
      </c>
      <c r="N1920">
        <v>1.5829311569070199</v>
      </c>
      <c r="O1920">
        <v>4.5311094292201703</v>
      </c>
      <c r="P1920">
        <v>141.47241379310299</v>
      </c>
      <c r="Q1920">
        <v>6.5493087741736997E-2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396</v>
      </c>
      <c r="E1921">
        <v>414.29407500000002</v>
      </c>
      <c r="F1921">
        <v>41.85</v>
      </c>
      <c r="G1921">
        <v>7.6068856717617104</v>
      </c>
      <c r="H1921">
        <v>9.3704084024826795</v>
      </c>
      <c r="I1921">
        <v>-45.346337344620899</v>
      </c>
      <c r="J1921">
        <v>2.7719309926616602</v>
      </c>
      <c r="K1921">
        <v>40.8624852198596</v>
      </c>
      <c r="L1921">
        <v>41.562872921618499</v>
      </c>
      <c r="M1921">
        <v>60.984834748496198</v>
      </c>
      <c r="N1921">
        <v>1.7135524276101299</v>
      </c>
      <c r="O1921">
        <v>55.077658303464702</v>
      </c>
      <c r="P1921">
        <v>41.624365482233401</v>
      </c>
      <c r="Q1921">
        <v>2.3141286966481E-2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295</v>
      </c>
      <c r="E1922">
        <v>414.20110199999999</v>
      </c>
      <c r="F1922">
        <v>173.85</v>
      </c>
      <c r="G1922">
        <v>-11.151278752267499</v>
      </c>
      <c r="H1922">
        <v>-19.061027329704899</v>
      </c>
      <c r="I1922">
        <v>0.32060594445282198</v>
      </c>
      <c r="J1922">
        <v>-4.8407063699757096</v>
      </c>
      <c r="K1922">
        <v>206.33574645114399</v>
      </c>
      <c r="M1922">
        <v>31.218112929954302</v>
      </c>
      <c r="N1922">
        <v>0.28140469396074702</v>
      </c>
      <c r="O1922">
        <v>81.765890135174004</v>
      </c>
      <c r="P1922">
        <v>27.643171806167398</v>
      </c>
    </row>
    <row r="1923" spans="1:17" hidden="1" x14ac:dyDescent="0.3">
      <c r="A1923" t="s">
        <v>4028</v>
      </c>
      <c r="B1923" t="s">
        <v>4029</v>
      </c>
      <c r="C1923" t="str">
        <f>IFERROR(VLOOKUP(Table1[[#This Row],[Ticker]],[1]!Table2[[Symbol]:[Industry]],2,FALSE),"-")</f>
        <v>-</v>
      </c>
      <c r="D1923" t="s">
        <v>626</v>
      </c>
      <c r="E1923">
        <v>413.77914354000001</v>
      </c>
      <c r="F1923">
        <v>180.6</v>
      </c>
      <c r="G1923">
        <v>-22.077719669793701</v>
      </c>
      <c r="H1923">
        <v>8.5336655092627201</v>
      </c>
      <c r="I1923">
        <v>-20.9384254258844</v>
      </c>
      <c r="J1923">
        <v>-9.32217547121666</v>
      </c>
      <c r="K1923">
        <v>177.70562072702401</v>
      </c>
      <c r="L1923">
        <v>180.68509790978001</v>
      </c>
      <c r="M1923">
        <v>43.738419664683597</v>
      </c>
      <c r="N1923">
        <v>0.83281520158558597</v>
      </c>
      <c r="O1923">
        <v>38.0398671096345</v>
      </c>
      <c r="P1923">
        <v>20.399999999999899</v>
      </c>
      <c r="Q1923">
        <v>0.28034188838672802</v>
      </c>
    </row>
    <row r="1924" spans="1:17" hidden="1" x14ac:dyDescent="0.3">
      <c r="A1924" t="s">
        <v>4030</v>
      </c>
      <c r="B1924" t="s">
        <v>4031</v>
      </c>
      <c r="C1924" t="str">
        <f>IFERROR(VLOOKUP(Table1[[#This Row],[Ticker]],[1]!Table2[[Symbol]:[Industry]],2,FALSE),"-")</f>
        <v>-</v>
      </c>
      <c r="D1924" t="s">
        <v>524</v>
      </c>
      <c r="E1924">
        <v>413.32057800000001</v>
      </c>
      <c r="F1924">
        <v>1589.45</v>
      </c>
      <c r="G1924">
        <v>-10.508436828372799</v>
      </c>
      <c r="H1924">
        <v>5.0458706385069103</v>
      </c>
      <c r="I1924">
        <v>-37.844644759161497</v>
      </c>
      <c r="J1924">
        <v>15.3953887819498</v>
      </c>
      <c r="K1924">
        <v>1557.2347654410901</v>
      </c>
      <c r="L1924">
        <v>1653.0873711295601</v>
      </c>
      <c r="M1924">
        <v>63.178731503313003</v>
      </c>
      <c r="N1924">
        <v>2.0045760408078102</v>
      </c>
      <c r="O1924">
        <v>66.850168297209706</v>
      </c>
      <c r="P1924">
        <v>22.255980309206901</v>
      </c>
      <c r="Q1924">
        <v>5.8818487072451998E-2</v>
      </c>
    </row>
    <row r="1925" spans="1:17" hidden="1" x14ac:dyDescent="0.3">
      <c r="A1925" t="s">
        <v>4032</v>
      </c>
      <c r="B1925" t="s">
        <v>4033</v>
      </c>
      <c r="C1925" t="str">
        <f>IFERROR(VLOOKUP(Table1[[#This Row],[Ticker]],[1]!Table2[[Symbol]:[Industry]],2,FALSE),"-")</f>
        <v>-</v>
      </c>
      <c r="D1925" t="s">
        <v>21</v>
      </c>
      <c r="E1925">
        <v>412.69293219000002</v>
      </c>
      <c r="F1925">
        <v>401.55</v>
      </c>
      <c r="G1925">
        <v>-44.077053628801899</v>
      </c>
      <c r="H1925">
        <v>-6.06619208541197</v>
      </c>
      <c r="I1925">
        <v>-27.7588904665561</v>
      </c>
      <c r="J1925">
        <v>-4.8406533853518399</v>
      </c>
      <c r="K1925">
        <v>408.10791092450802</v>
      </c>
      <c r="L1925">
        <v>407.69335564943702</v>
      </c>
      <c r="M1925">
        <v>32.651694146981399</v>
      </c>
      <c r="N1925">
        <v>0.64651986295212305</v>
      </c>
      <c r="O1925">
        <v>41.949943967127297</v>
      </c>
      <c r="P1925">
        <v>17.722075637642899</v>
      </c>
      <c r="Q1925">
        <v>0.12517885194407899</v>
      </c>
    </row>
    <row r="1926" spans="1:17" hidden="1" x14ac:dyDescent="0.3">
      <c r="A1926" t="s">
        <v>4034</v>
      </c>
      <c r="B1926" t="s">
        <v>4035</v>
      </c>
      <c r="C1926" t="str">
        <f>IFERROR(VLOOKUP(Table1[[#This Row],[Ticker]],[1]!Table2[[Symbol]:[Industry]],2,FALSE),"-")</f>
        <v>-</v>
      </c>
      <c r="D1926" t="s">
        <v>46</v>
      </c>
      <c r="E1926">
        <v>412.553</v>
      </c>
      <c r="F1926">
        <v>50.62</v>
      </c>
      <c r="G1926">
        <v>227.24297991459699</v>
      </c>
      <c r="H1926">
        <v>11.566561822547801</v>
      </c>
      <c r="I1926">
        <v>96.528013805220198</v>
      </c>
      <c r="J1926">
        <v>18.605558790070301</v>
      </c>
      <c r="K1926">
        <v>40.7305703778298</v>
      </c>
      <c r="L1926">
        <v>30.132271165786399</v>
      </c>
      <c r="M1926">
        <v>77.357066458220004</v>
      </c>
      <c r="N1926">
        <v>1.34173572809801</v>
      </c>
      <c r="O1926">
        <v>2.0940339786645601</v>
      </c>
      <c r="P1926">
        <v>286.41221374045801</v>
      </c>
      <c r="Q1926">
        <v>0.104145708971907</v>
      </c>
    </row>
    <row r="1927" spans="1:17" hidden="1" x14ac:dyDescent="0.3">
      <c r="A1927" t="s">
        <v>4036</v>
      </c>
      <c r="B1927" t="s">
        <v>4037</v>
      </c>
      <c r="C1927" t="str">
        <f>IFERROR(VLOOKUP(Table1[[#This Row],[Ticker]],[1]!Table2[[Symbol]:[Industry]],2,FALSE),"-")</f>
        <v>-</v>
      </c>
      <c r="D1927" t="s">
        <v>124</v>
      </c>
      <c r="E1927">
        <v>411.31200000000001</v>
      </c>
      <c r="F1927">
        <v>256.25</v>
      </c>
      <c r="G1927">
        <v>-55.965517153863601</v>
      </c>
      <c r="H1927">
        <v>28.384866705230198</v>
      </c>
      <c r="I1927">
        <v>-21.182660298140199</v>
      </c>
      <c r="J1927">
        <v>5.9802643259949901</v>
      </c>
      <c r="K1927">
        <v>234.29989208293199</v>
      </c>
      <c r="L1927">
        <v>250.738204363351</v>
      </c>
      <c r="M1927">
        <v>53.920728665146299</v>
      </c>
      <c r="N1927">
        <v>0.70352876387359098</v>
      </c>
      <c r="O1927">
        <v>124.839024390243</v>
      </c>
      <c r="P1927">
        <v>59.062693978895098</v>
      </c>
      <c r="Q1927">
        <v>0.14504752461390899</v>
      </c>
    </row>
    <row r="1928" spans="1:17" hidden="1" x14ac:dyDescent="0.3">
      <c r="A1928" t="s">
        <v>4038</v>
      </c>
      <c r="B1928" t="s">
        <v>4039</v>
      </c>
      <c r="C1928" t="str">
        <f>IFERROR(VLOOKUP(Table1[[#This Row],[Ticker]],[1]!Table2[[Symbol]:[Industry]],2,FALSE),"-")</f>
        <v>-</v>
      </c>
      <c r="D1928" t="s">
        <v>490</v>
      </c>
      <c r="E1928">
        <v>410.36250000000001</v>
      </c>
      <c r="F1928">
        <v>547.15</v>
      </c>
      <c r="G1928">
        <v>42.863289549166197</v>
      </c>
      <c r="H1928">
        <v>0.69492505124745696</v>
      </c>
      <c r="I1928">
        <v>22.4632747914461</v>
      </c>
      <c r="J1928">
        <v>-3.6969254332211001</v>
      </c>
      <c r="K1928">
        <v>528.96209242939904</v>
      </c>
      <c r="L1928">
        <v>459.63519874542101</v>
      </c>
      <c r="M1928">
        <v>49.025608213134298</v>
      </c>
      <c r="N1928">
        <v>1.3867927202093799</v>
      </c>
      <c r="O1928">
        <v>12.4006214018093</v>
      </c>
      <c r="P1928">
        <v>87.508567511994499</v>
      </c>
      <c r="Q1928">
        <v>4.5292321802424998E-2</v>
      </c>
    </row>
    <row r="1929" spans="1:17" hidden="1" x14ac:dyDescent="0.3">
      <c r="A1929" t="s">
        <v>4040</v>
      </c>
      <c r="B1929" t="s">
        <v>4041</v>
      </c>
      <c r="C1929" t="str">
        <f>IFERROR(VLOOKUP(Table1[[#This Row],[Ticker]],[1]!Table2[[Symbol]:[Industry]],2,FALSE),"-")</f>
        <v>-</v>
      </c>
      <c r="D1929" t="s">
        <v>130</v>
      </c>
      <c r="E1929">
        <v>410.19261299999999</v>
      </c>
      <c r="F1929">
        <v>52.35</v>
      </c>
      <c r="G1929">
        <v>1026.3406663691101</v>
      </c>
      <c r="H1929">
        <v>47.451786964093998</v>
      </c>
      <c r="I1929">
        <v>103.94995615294199</v>
      </c>
      <c r="J1929">
        <v>5.9686315002758601</v>
      </c>
      <c r="K1929">
        <v>39.756659373080097</v>
      </c>
      <c r="L1929">
        <v>27.125809684509399</v>
      </c>
      <c r="M1929">
        <v>84.217420533058601</v>
      </c>
      <c r="N1929">
        <v>1.34914465528108</v>
      </c>
      <c r="O1929">
        <v>3.1518624641833699</v>
      </c>
      <c r="P1929">
        <v>1274.0157480314899</v>
      </c>
      <c r="Q1929">
        <v>0.30468274018076202</v>
      </c>
    </row>
    <row r="1930" spans="1:17" hidden="1" x14ac:dyDescent="0.3">
      <c r="A1930" t="s">
        <v>4042</v>
      </c>
      <c r="B1930" t="s">
        <v>4043</v>
      </c>
      <c r="C1930" t="str">
        <f>IFERROR(VLOOKUP(Table1[[#This Row],[Ticker]],[1]!Table2[[Symbol]:[Industry]],2,FALSE),"-")</f>
        <v>-</v>
      </c>
      <c r="D1930" t="s">
        <v>872</v>
      </c>
      <c r="E1930">
        <v>409.89558677999997</v>
      </c>
      <c r="F1930">
        <v>374.45</v>
      </c>
      <c r="G1930">
        <v>-35.369193173417401</v>
      </c>
      <c r="H1930">
        <v>-4.9098981616656898</v>
      </c>
      <c r="I1930">
        <v>-26.9157930745545</v>
      </c>
      <c r="J1930">
        <v>2.4056202866352598</v>
      </c>
      <c r="K1930">
        <v>371.74864209428898</v>
      </c>
      <c r="L1930">
        <v>386.08531886536798</v>
      </c>
      <c r="M1930">
        <v>50.234476926768302</v>
      </c>
      <c r="N1930">
        <v>1.5546407027198601</v>
      </c>
      <c r="O1930">
        <v>29.176124983308799</v>
      </c>
      <c r="P1930">
        <v>20.712443584784001</v>
      </c>
      <c r="Q1930">
        <v>1.3259884865786E-2</v>
      </c>
    </row>
    <row r="1931" spans="1:17" hidden="1" x14ac:dyDescent="0.3">
      <c r="A1931" t="s">
        <v>4044</v>
      </c>
      <c r="B1931" t="s">
        <v>4045</v>
      </c>
      <c r="C1931" t="str">
        <f>IFERROR(VLOOKUP(Table1[[#This Row],[Ticker]],[1]!Table2[[Symbol]:[Industry]],2,FALSE),"-")</f>
        <v>-</v>
      </c>
      <c r="D1931" t="s">
        <v>289</v>
      </c>
      <c r="E1931">
        <v>409.67998740000002</v>
      </c>
      <c r="F1931">
        <v>478.35</v>
      </c>
      <c r="G1931">
        <v>-23.617023507656601</v>
      </c>
      <c r="H1931">
        <v>23.882599145954899</v>
      </c>
      <c r="I1931">
        <v>7.1942884133223197</v>
      </c>
      <c r="J1931">
        <v>9.7645780514851808</v>
      </c>
      <c r="K1931">
        <v>395.15506697594799</v>
      </c>
      <c r="L1931">
        <v>383.94249079416699</v>
      </c>
      <c r="M1931">
        <v>80.9369088683071</v>
      </c>
      <c r="N1931">
        <v>2.4611524819724102</v>
      </c>
      <c r="O1931">
        <v>0.25086233929130197</v>
      </c>
      <c r="P1931">
        <v>77.1666666666666</v>
      </c>
      <c r="Q1931">
        <v>-8.0293220280199001E-2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4048</v>
      </c>
      <c r="E1932">
        <v>409.64484483199999</v>
      </c>
      <c r="F1932">
        <v>63.04</v>
      </c>
      <c r="G1932">
        <v>-74.779179782911498</v>
      </c>
      <c r="H1932">
        <v>6.8917335618857498</v>
      </c>
      <c r="I1932">
        <v>-42.869509279905898</v>
      </c>
      <c r="J1932">
        <v>8.4070785172490794</v>
      </c>
      <c r="K1932">
        <v>61.388808540390599</v>
      </c>
      <c r="L1932">
        <v>77.897721516371803</v>
      </c>
      <c r="M1932">
        <v>55.5909468325085</v>
      </c>
      <c r="N1932">
        <v>2.2779477950679001</v>
      </c>
      <c r="O1932">
        <v>195.480982288452</v>
      </c>
      <c r="P1932">
        <v>24.980174464710501</v>
      </c>
      <c r="Q1932">
        <v>-0.15850717757871399</v>
      </c>
    </row>
    <row r="1933" spans="1:17" hidden="1" x14ac:dyDescent="0.3">
      <c r="A1933" t="s">
        <v>4049</v>
      </c>
      <c r="B1933" t="s">
        <v>4050</v>
      </c>
      <c r="C1933" t="str">
        <f>IFERROR(VLOOKUP(Table1[[#This Row],[Ticker]],[1]!Table2[[Symbol]:[Industry]],2,FALSE),"-")</f>
        <v>-</v>
      </c>
      <c r="D1933" t="s">
        <v>548</v>
      </c>
      <c r="E1933">
        <v>408.51843182499999</v>
      </c>
      <c r="F1933">
        <v>169.75</v>
      </c>
      <c r="G1933">
        <v>101.84570818551801</v>
      </c>
      <c r="H1933">
        <v>83.471440202762594</v>
      </c>
      <c r="I1933">
        <v>103.76110868982001</v>
      </c>
      <c r="J1933">
        <v>28.369388619780299</v>
      </c>
      <c r="K1933">
        <v>96.894265691313194</v>
      </c>
      <c r="L1933">
        <v>80.622635504308207</v>
      </c>
      <c r="M1933">
        <v>94.810238702762604</v>
      </c>
      <c r="N1933">
        <v>1.56433136024972</v>
      </c>
      <c r="O1933">
        <v>2.9455081001472601E-2</v>
      </c>
      <c r="P1933">
        <v>191.666666666666</v>
      </c>
    </row>
    <row r="1934" spans="1:17" hidden="1" x14ac:dyDescent="0.3">
      <c r="A1934" t="s">
        <v>4051</v>
      </c>
      <c r="B1934" t="s">
        <v>4052</v>
      </c>
      <c r="C1934" t="str">
        <f>IFERROR(VLOOKUP(Table1[[#This Row],[Ticker]],[1]!Table2[[Symbol]:[Industry]],2,FALSE),"-")</f>
        <v>-</v>
      </c>
      <c r="D1934" t="s">
        <v>223</v>
      </c>
      <c r="E1934">
        <v>408.24</v>
      </c>
      <c r="F1934">
        <v>189</v>
      </c>
      <c r="G1934">
        <v>-21.946804517770701</v>
      </c>
      <c r="H1934">
        <v>-3.3703975293977102</v>
      </c>
      <c r="I1934">
        <v>-23.165886216801301</v>
      </c>
      <c r="J1934">
        <v>-0.29615523236462599</v>
      </c>
      <c r="K1934">
        <v>191.07672849718099</v>
      </c>
      <c r="L1934">
        <v>187.98927461572501</v>
      </c>
      <c r="M1934">
        <v>34.6815522251635</v>
      </c>
      <c r="N1934">
        <v>0.58422070646715196</v>
      </c>
      <c r="O1934">
        <v>19.047619047619001</v>
      </c>
      <c r="P1934">
        <v>18.867924528301799</v>
      </c>
      <c r="Q1934">
        <v>-0.11914936263502</v>
      </c>
    </row>
    <row r="1935" spans="1:17" hidden="1" x14ac:dyDescent="0.3">
      <c r="A1935" t="s">
        <v>4053</v>
      </c>
      <c r="B1935" t="s">
        <v>4054</v>
      </c>
      <c r="C1935" t="str">
        <f>IFERROR(VLOOKUP(Table1[[#This Row],[Ticker]],[1]!Table2[[Symbol]:[Industry]],2,FALSE),"-")</f>
        <v>-</v>
      </c>
      <c r="D1935" t="s">
        <v>933</v>
      </c>
      <c r="E1935">
        <v>407.85778780800001</v>
      </c>
      <c r="F1935">
        <v>3.82</v>
      </c>
      <c r="G1935">
        <v>-3.3132312511525202</v>
      </c>
      <c r="H1935">
        <v>-5.9357140464969103</v>
      </c>
      <c r="I1935">
        <v>-54.991478229915998</v>
      </c>
      <c r="J1935">
        <v>-4.2412931886985499</v>
      </c>
      <c r="K1935">
        <v>3.9063584164531702</v>
      </c>
      <c r="L1935">
        <v>3.9050048997191502</v>
      </c>
      <c r="M1935">
        <v>44.060387049263099</v>
      </c>
      <c r="N1935">
        <v>1.54418910304957</v>
      </c>
      <c r="O1935">
        <v>98.0432917003032</v>
      </c>
      <c r="P1935">
        <v>46.718444861823102</v>
      </c>
      <c r="Q1935">
        <v>0.12792654505915599</v>
      </c>
    </row>
    <row r="1936" spans="1:17" hidden="1" x14ac:dyDescent="0.3">
      <c r="A1936" t="s">
        <v>4055</v>
      </c>
      <c r="B1936" t="s">
        <v>4056</v>
      </c>
      <c r="C1936" t="str">
        <f>IFERROR(VLOOKUP(Table1[[#This Row],[Ticker]],[1]!Table2[[Symbol]:[Industry]],2,FALSE),"-")</f>
        <v>-</v>
      </c>
      <c r="D1936" t="s">
        <v>21</v>
      </c>
      <c r="E1936">
        <v>407.38764448799998</v>
      </c>
      <c r="F1936">
        <v>132.33000000000001</v>
      </c>
      <c r="G1936">
        <v>-24.636552589934901</v>
      </c>
      <c r="H1936">
        <v>-7.2859300005197802</v>
      </c>
      <c r="I1936">
        <v>-29.896955826309</v>
      </c>
      <c r="J1936">
        <v>-0.205341734611068</v>
      </c>
      <c r="K1936">
        <v>130.58165575614899</v>
      </c>
      <c r="L1936">
        <v>124.74326783506299</v>
      </c>
      <c r="M1936">
        <v>41.493790986114398</v>
      </c>
      <c r="N1936">
        <v>0.29588073339487198</v>
      </c>
      <c r="O1936">
        <v>26.955338925413699</v>
      </c>
      <c r="P1936">
        <v>43.6807817589576</v>
      </c>
      <c r="Q1936">
        <v>-1.9844969563124999E-2</v>
      </c>
    </row>
    <row r="1937" spans="1:17" hidden="1" x14ac:dyDescent="0.3">
      <c r="A1937" t="s">
        <v>4057</v>
      </c>
      <c r="B1937" t="s">
        <v>4058</v>
      </c>
      <c r="C1937" t="str">
        <f>IFERROR(VLOOKUP(Table1[[#This Row],[Ticker]],[1]!Table2[[Symbol]:[Industry]],2,FALSE),"-")</f>
        <v>-</v>
      </c>
      <c r="D1937" t="s">
        <v>46</v>
      </c>
      <c r="E1937">
        <v>407.19256000000001</v>
      </c>
      <c r="F1937">
        <v>353</v>
      </c>
      <c r="G1937">
        <v>-30.5656041953564</v>
      </c>
      <c r="H1937">
        <v>-27.637969685594602</v>
      </c>
      <c r="I1937">
        <v>-23.164169596483401</v>
      </c>
      <c r="J1937">
        <v>-11.724300163117199</v>
      </c>
      <c r="K1937">
        <v>418.57781278265003</v>
      </c>
      <c r="M1937">
        <v>26.487090681694799</v>
      </c>
      <c r="O1937">
        <v>67.705382436260606</v>
      </c>
      <c r="P1937">
        <v>15.7377049180327</v>
      </c>
    </row>
    <row r="1938" spans="1:17" hidden="1" x14ac:dyDescent="0.3">
      <c r="A1938" t="s">
        <v>4059</v>
      </c>
      <c r="B1938" t="s">
        <v>4060</v>
      </c>
      <c r="C1938" t="str">
        <f>IFERROR(VLOOKUP(Table1[[#This Row],[Ticker]],[1]!Table2[[Symbol]:[Industry]],2,FALSE),"-")</f>
        <v>-</v>
      </c>
      <c r="D1938" t="s">
        <v>62</v>
      </c>
      <c r="E1938">
        <v>406.97245950000001</v>
      </c>
      <c r="F1938">
        <v>922.15</v>
      </c>
      <c r="G1938">
        <v>-4.4014088641196096</v>
      </c>
      <c r="H1938">
        <v>3.0939363506824802</v>
      </c>
      <c r="I1938">
        <v>-8.9040001734734293</v>
      </c>
      <c r="J1938">
        <v>6.51270377236178</v>
      </c>
      <c r="K1938">
        <v>863.83070868738105</v>
      </c>
      <c r="L1938">
        <v>786.42380529381296</v>
      </c>
      <c r="M1938">
        <v>61.892236609202598</v>
      </c>
      <c r="N1938">
        <v>1.08764903059609</v>
      </c>
      <c r="O1938">
        <v>3.87680962966978</v>
      </c>
      <c r="P1938">
        <v>57.122167319815901</v>
      </c>
      <c r="Q1938">
        <v>4.9373563463980003E-2</v>
      </c>
    </row>
    <row r="1939" spans="1:17" hidden="1" x14ac:dyDescent="0.3">
      <c r="A1939" t="s">
        <v>4061</v>
      </c>
      <c r="B1939" t="s">
        <v>4062</v>
      </c>
      <c r="C1939" t="str">
        <f>IFERROR(VLOOKUP(Table1[[#This Row],[Ticker]],[1]!Table2[[Symbol]:[Industry]],2,FALSE),"-")</f>
        <v>-</v>
      </c>
      <c r="D1939" t="s">
        <v>257</v>
      </c>
      <c r="E1939">
        <v>406.62135000000001</v>
      </c>
      <c r="F1939">
        <v>359</v>
      </c>
      <c r="G1939">
        <v>-33.3142767519629</v>
      </c>
      <c r="H1939">
        <v>-6.8087567133814204</v>
      </c>
      <c r="I1939">
        <v>-21.842392055242598</v>
      </c>
      <c r="J1939">
        <v>1.16338757529471</v>
      </c>
      <c r="K1939">
        <v>364.12702023590998</v>
      </c>
      <c r="M1939">
        <v>48.3845873820541</v>
      </c>
      <c r="O1939">
        <v>30.306406685236698</v>
      </c>
      <c r="P1939">
        <v>23.793103448275801</v>
      </c>
    </row>
    <row r="1940" spans="1:17" hidden="1" x14ac:dyDescent="0.3">
      <c r="A1940" t="s">
        <v>4063</v>
      </c>
      <c r="B1940" t="s">
        <v>4064</v>
      </c>
      <c r="C1940" t="str">
        <f>IFERROR(VLOOKUP(Table1[[#This Row],[Ticker]],[1]!Table2[[Symbol]:[Industry]],2,FALSE),"-")</f>
        <v>-</v>
      </c>
      <c r="E1940">
        <v>405.60594343999998</v>
      </c>
      <c r="F1940">
        <v>162.55000000000001</v>
      </c>
      <c r="G1940">
        <v>-40.987296798928902</v>
      </c>
      <c r="H1940">
        <v>-17.915663921183601</v>
      </c>
      <c r="I1940">
        <v>-29.5154121022086</v>
      </c>
      <c r="J1940">
        <v>-16.713657979769401</v>
      </c>
      <c r="O1940">
        <v>23.0083051368809</v>
      </c>
      <c r="P1940">
        <v>0</v>
      </c>
    </row>
    <row r="1941" spans="1:17" hidden="1" x14ac:dyDescent="0.3">
      <c r="A1941" t="s">
        <v>4065</v>
      </c>
      <c r="B1941" t="s">
        <v>4066</v>
      </c>
      <c r="C1941" t="str">
        <f>IFERROR(VLOOKUP(Table1[[#This Row],[Ticker]],[1]!Table2[[Symbol]:[Industry]],2,FALSE),"-")</f>
        <v>-</v>
      </c>
      <c r="D1941" t="s">
        <v>4067</v>
      </c>
      <c r="E1941">
        <v>405.31222300000002</v>
      </c>
      <c r="F1941">
        <v>20.83</v>
      </c>
      <c r="G1941">
        <v>25.634434838605401</v>
      </c>
      <c r="H1941">
        <v>6.2725316863185396</v>
      </c>
      <c r="I1941">
        <v>-12.3052571354474</v>
      </c>
      <c r="J1941">
        <v>15.488032687576901</v>
      </c>
      <c r="K1941">
        <v>19.797914746106301</v>
      </c>
      <c r="L1941">
        <v>21.455788295983002</v>
      </c>
      <c r="M1941">
        <v>81.593070554397997</v>
      </c>
      <c r="N1941">
        <v>0.72770150870374095</v>
      </c>
      <c r="O1941">
        <v>63.226116178588597</v>
      </c>
      <c r="P1941">
        <v>87.488748874887406</v>
      </c>
      <c r="Q1941">
        <v>0.130512140442753</v>
      </c>
    </row>
    <row r="1942" spans="1:17" hidden="1" x14ac:dyDescent="0.3">
      <c r="A1942" t="s">
        <v>4068</v>
      </c>
      <c r="B1942" t="s">
        <v>4069</v>
      </c>
      <c r="C1942" t="str">
        <f>IFERROR(VLOOKUP(Table1[[#This Row],[Ticker]],[1]!Table2[[Symbol]:[Industry]],2,FALSE),"-")</f>
        <v>-</v>
      </c>
      <c r="D1942" t="s">
        <v>717</v>
      </c>
      <c r="E1942">
        <v>404.72771921999998</v>
      </c>
      <c r="F1942">
        <v>90.46</v>
      </c>
      <c r="G1942">
        <v>-47.182787809323202</v>
      </c>
      <c r="H1942">
        <v>-4.5030310938526901</v>
      </c>
      <c r="I1942">
        <v>-38.349380667213097</v>
      </c>
      <c r="J1942">
        <v>-2.5435354557835099</v>
      </c>
      <c r="K1942">
        <v>93.2985462210832</v>
      </c>
      <c r="L1942">
        <v>104.158094718276</v>
      </c>
      <c r="M1942">
        <v>45.336553526600397</v>
      </c>
      <c r="N1942">
        <v>0.387457799413853</v>
      </c>
      <c r="O1942">
        <v>68.030068538580593</v>
      </c>
      <c r="P1942">
        <v>10.048661800486601</v>
      </c>
      <c r="Q1942">
        <v>-5.9215986760255003E-2</v>
      </c>
    </row>
    <row r="1943" spans="1:17" hidden="1" x14ac:dyDescent="0.3">
      <c r="A1943" t="s">
        <v>4070</v>
      </c>
      <c r="B1943" t="s">
        <v>4071</v>
      </c>
      <c r="C1943" t="str">
        <f>IFERROR(VLOOKUP(Table1[[#This Row],[Ticker]],[1]!Table2[[Symbol]:[Industry]],2,FALSE),"-")</f>
        <v>-</v>
      </c>
      <c r="D1943" t="s">
        <v>928</v>
      </c>
      <c r="E1943">
        <v>404.54624303999998</v>
      </c>
      <c r="F1943">
        <v>125.7</v>
      </c>
      <c r="G1943">
        <v>50.7993388099394</v>
      </c>
      <c r="H1943">
        <v>-7.1840119566265601</v>
      </c>
      <c r="I1943">
        <v>-18.578841682388401</v>
      </c>
      <c r="J1943">
        <v>-6.7358815073383402</v>
      </c>
      <c r="K1943">
        <v>114.813516074004</v>
      </c>
      <c r="L1943">
        <v>119.050938142351</v>
      </c>
      <c r="M1943">
        <v>53.229806495411403</v>
      </c>
      <c r="N1943">
        <v>0.48137937784447699</v>
      </c>
      <c r="O1943">
        <v>39.220365950676197</v>
      </c>
      <c r="P1943">
        <v>86.775631500742904</v>
      </c>
    </row>
    <row r="1944" spans="1:17" hidden="1" x14ac:dyDescent="0.3">
      <c r="A1944" t="s">
        <v>4072</v>
      </c>
      <c r="B1944" t="s">
        <v>4073</v>
      </c>
      <c r="C1944" t="str">
        <f>IFERROR(VLOOKUP(Table1[[#This Row],[Ticker]],[1]!Table2[[Symbol]:[Industry]],2,FALSE),"-")</f>
        <v>-</v>
      </c>
      <c r="D1944" t="s">
        <v>133</v>
      </c>
      <c r="E1944">
        <v>404.25872600000002</v>
      </c>
      <c r="F1944">
        <v>233.9</v>
      </c>
      <c r="G1944">
        <v>307.20872845177399</v>
      </c>
      <c r="H1944">
        <v>34.748008306916901</v>
      </c>
      <c r="I1944">
        <v>76.450162100713698</v>
      </c>
      <c r="J1944">
        <v>34.292956161476802</v>
      </c>
      <c r="K1944">
        <v>162.807471144077</v>
      </c>
      <c r="L1944">
        <v>127.912967394853</v>
      </c>
      <c r="M1944">
        <v>95.332537807692603</v>
      </c>
      <c r="N1944">
        <v>4.9183557036992802</v>
      </c>
      <c r="O1944">
        <v>0</v>
      </c>
      <c r="P1944">
        <v>396.497558904691</v>
      </c>
      <c r="Q1944">
        <v>0.163594803774812</v>
      </c>
    </row>
    <row r="1945" spans="1:17" hidden="1" x14ac:dyDescent="0.3">
      <c r="A1945" t="s">
        <v>4074</v>
      </c>
      <c r="B1945" t="s">
        <v>4075</v>
      </c>
      <c r="C1945" t="str">
        <f>IFERROR(VLOOKUP(Table1[[#This Row],[Ticker]],[1]!Table2[[Symbol]:[Industry]],2,FALSE),"-")</f>
        <v>-</v>
      </c>
      <c r="D1945" t="s">
        <v>692</v>
      </c>
      <c r="E1945">
        <v>404.17387500000001</v>
      </c>
      <c r="F1945">
        <v>292.35000000000002</v>
      </c>
      <c r="G1945">
        <v>14.8308158075181</v>
      </c>
      <c r="H1945">
        <v>5.9342450364845796</v>
      </c>
      <c r="I1945">
        <v>-12.6201662286286</v>
      </c>
      <c r="J1945">
        <v>1.5499520084234699</v>
      </c>
      <c r="K1945">
        <v>278.67344949134502</v>
      </c>
      <c r="L1945">
        <v>253.141726653305</v>
      </c>
      <c r="M1945">
        <v>48.844171655720103</v>
      </c>
      <c r="N1945">
        <v>0.61697474722805201</v>
      </c>
      <c r="O1945">
        <v>18.6933470155635</v>
      </c>
      <c r="P1945">
        <v>50.695876288659797</v>
      </c>
      <c r="Q1945">
        <v>6.6193934606758001E-2</v>
      </c>
    </row>
    <row r="1946" spans="1:17" hidden="1" x14ac:dyDescent="0.3">
      <c r="A1946" t="s">
        <v>4076</v>
      </c>
      <c r="B1946" t="s">
        <v>4077</v>
      </c>
      <c r="C1946" t="str">
        <f>IFERROR(VLOOKUP(Table1[[#This Row],[Ticker]],[1]!Table2[[Symbol]:[Industry]],2,FALSE),"-")</f>
        <v>-</v>
      </c>
      <c r="D1946" t="s">
        <v>499</v>
      </c>
      <c r="E1946">
        <v>404.02236016000001</v>
      </c>
      <c r="F1946">
        <v>66.2</v>
      </c>
      <c r="G1946">
        <v>-22.2771985025352</v>
      </c>
      <c r="H1946">
        <v>6.2270980470280497</v>
      </c>
      <c r="I1946">
        <v>-29.5087449181602</v>
      </c>
      <c r="J1946">
        <v>-4.2578578459506904</v>
      </c>
      <c r="K1946">
        <v>64.025154858716206</v>
      </c>
      <c r="L1946">
        <v>63.921655733254198</v>
      </c>
      <c r="M1946">
        <v>52.043321560830798</v>
      </c>
      <c r="N1946">
        <v>1.2775275233416901</v>
      </c>
      <c r="O1946">
        <v>22.356495468277899</v>
      </c>
      <c r="P1946">
        <v>27.307692307692299</v>
      </c>
      <c r="Q1946">
        <v>-3.557064962777E-3</v>
      </c>
    </row>
    <row r="1947" spans="1:17" hidden="1" x14ac:dyDescent="0.3">
      <c r="A1947" t="s">
        <v>4078</v>
      </c>
      <c r="B1947" t="s">
        <v>4079</v>
      </c>
      <c r="C1947" t="str">
        <f>IFERROR(VLOOKUP(Table1[[#This Row],[Ticker]],[1]!Table2[[Symbol]:[Industry]],2,FALSE),"-")</f>
        <v>-</v>
      </c>
      <c r="D1947" t="s">
        <v>626</v>
      </c>
      <c r="E1947">
        <v>402.72918611399899</v>
      </c>
      <c r="F1947">
        <v>22.05</v>
      </c>
      <c r="G1947">
        <v>2.2043343496361598</v>
      </c>
      <c r="K1947">
        <v>22.064075533845699</v>
      </c>
      <c r="L1947">
        <v>20.559754299100199</v>
      </c>
      <c r="M1947">
        <v>35.6509857849477</v>
      </c>
      <c r="N1947">
        <v>1</v>
      </c>
      <c r="O1947">
        <v>18.367346938775501</v>
      </c>
      <c r="P1947">
        <v>55.281690140845001</v>
      </c>
      <c r="Q1947">
        <v>2.5042493907753999E-2</v>
      </c>
    </row>
    <row r="1948" spans="1:17" hidden="1" x14ac:dyDescent="0.3">
      <c r="A1948" t="s">
        <v>4080</v>
      </c>
      <c r="B1948" t="s">
        <v>4081</v>
      </c>
      <c r="C1948" t="str">
        <f>IFERROR(VLOOKUP(Table1[[#This Row],[Ticker]],[1]!Table2[[Symbol]:[Industry]],2,FALSE),"-")</f>
        <v>-</v>
      </c>
      <c r="D1948" t="s">
        <v>692</v>
      </c>
      <c r="E1948">
        <v>402.28055281500002</v>
      </c>
      <c r="F1948">
        <v>134.79</v>
      </c>
      <c r="G1948">
        <v>-5.8645957395619899</v>
      </c>
      <c r="H1948">
        <v>-4.7678196913196196</v>
      </c>
      <c r="I1948">
        <v>-27.745175348722</v>
      </c>
      <c r="J1948">
        <v>-1.03526073722083</v>
      </c>
      <c r="K1948">
        <v>135.338214973665</v>
      </c>
      <c r="L1948">
        <v>130.69762162241801</v>
      </c>
      <c r="M1948">
        <v>34.636793568656103</v>
      </c>
      <c r="N1948">
        <v>0.44940821389695401</v>
      </c>
      <c r="O1948">
        <v>21.8191260479263</v>
      </c>
      <c r="P1948">
        <v>25.327754532775401</v>
      </c>
      <c r="Q1948">
        <v>3.4980450545277E-2</v>
      </c>
    </row>
    <row r="1949" spans="1:17" hidden="1" x14ac:dyDescent="0.3">
      <c r="A1949" t="s">
        <v>4082</v>
      </c>
      <c r="B1949" t="s">
        <v>4083</v>
      </c>
      <c r="C1949" t="str">
        <f>IFERROR(VLOOKUP(Table1[[#This Row],[Ticker]],[1]!Table2[[Symbol]:[Industry]],2,FALSE),"-")</f>
        <v>-</v>
      </c>
      <c r="D1949" t="s">
        <v>391</v>
      </c>
      <c r="E1949">
        <v>401.860725</v>
      </c>
      <c r="F1949">
        <v>38.01</v>
      </c>
      <c r="G1949">
        <v>-24.345404761071599</v>
      </c>
      <c r="H1949">
        <v>-5.6046523219645099</v>
      </c>
      <c r="I1949">
        <v>-68.544245446980796</v>
      </c>
      <c r="J1949">
        <v>7.7850888873984898</v>
      </c>
      <c r="K1949">
        <v>39.9029765718604</v>
      </c>
      <c r="L1949">
        <v>48.330308500921703</v>
      </c>
      <c r="M1949">
        <v>59.875205069871498</v>
      </c>
      <c r="N1949">
        <v>2.2255520881116202</v>
      </c>
      <c r="O1949">
        <v>128.88713496448301</v>
      </c>
      <c r="P1949">
        <v>18.818380743982399</v>
      </c>
      <c r="Q1949">
        <v>0.15103596666810801</v>
      </c>
    </row>
    <row r="1950" spans="1:17" hidden="1" x14ac:dyDescent="0.3">
      <c r="A1950" t="s">
        <v>4084</v>
      </c>
      <c r="B1950" t="s">
        <v>4085</v>
      </c>
      <c r="C1950" t="str">
        <f>IFERROR(VLOOKUP(Table1[[#This Row],[Ticker]],[1]!Table2[[Symbol]:[Industry]],2,FALSE),"-")</f>
        <v>-</v>
      </c>
      <c r="D1950" t="s">
        <v>68</v>
      </c>
      <c r="E1950">
        <v>399.85176000000001</v>
      </c>
      <c r="F1950">
        <v>294</v>
      </c>
      <c r="G1950">
        <v>-36.281495609878</v>
      </c>
      <c r="H1950">
        <v>-6.6503719784555102</v>
      </c>
      <c r="I1950">
        <v>-17.271149374696101</v>
      </c>
      <c r="K1950">
        <v>240.93553543611401</v>
      </c>
      <c r="M1950" s="1">
        <v>6.0965434000000003E-8</v>
      </c>
      <c r="N1950">
        <v>1.29729729729729</v>
      </c>
      <c r="O1950">
        <v>10.5442176870748</v>
      </c>
      <c r="P1950">
        <v>0.34129692832765002</v>
      </c>
    </row>
    <row r="1951" spans="1:17" hidden="1" x14ac:dyDescent="0.3">
      <c r="A1951" t="s">
        <v>4086</v>
      </c>
      <c r="B1951" t="s">
        <v>4087</v>
      </c>
      <c r="C1951" t="str">
        <f>IFERROR(VLOOKUP(Table1[[#This Row],[Ticker]],[1]!Table2[[Symbol]:[Industry]],2,FALSE),"-")</f>
        <v>-</v>
      </c>
      <c r="D1951" t="s">
        <v>289</v>
      </c>
      <c r="E1951">
        <v>399.51</v>
      </c>
      <c r="F1951">
        <v>347.4</v>
      </c>
      <c r="G1951">
        <v>-34.177086829210197</v>
      </c>
      <c r="H1951">
        <v>-3.2344805833651802</v>
      </c>
      <c r="I1951">
        <v>-20.5730438819879</v>
      </c>
      <c r="J1951">
        <v>0.25642084858637298</v>
      </c>
      <c r="K1951">
        <v>347.38804616561799</v>
      </c>
      <c r="L1951">
        <v>353.05384029416001</v>
      </c>
      <c r="M1951">
        <v>56.541005913719097</v>
      </c>
      <c r="N1951">
        <v>1.0604786971461999</v>
      </c>
      <c r="O1951">
        <v>26.640759930915301</v>
      </c>
      <c r="P1951">
        <v>10.990415335463201</v>
      </c>
      <c r="Q1951">
        <v>6.2349883084641997E-2</v>
      </c>
    </row>
    <row r="1952" spans="1:17" hidden="1" x14ac:dyDescent="0.3">
      <c r="A1952" t="s">
        <v>4088</v>
      </c>
      <c r="B1952" t="s">
        <v>4089</v>
      </c>
      <c r="C1952" t="str">
        <f>IFERROR(VLOOKUP(Table1[[#This Row],[Ticker]],[1]!Table2[[Symbol]:[Industry]],2,FALSE),"-")</f>
        <v>-</v>
      </c>
      <c r="D1952" t="s">
        <v>21</v>
      </c>
      <c r="E1952">
        <v>397.52447999999998</v>
      </c>
      <c r="F1952">
        <v>271</v>
      </c>
      <c r="G1952">
        <v>-11.9125255968401</v>
      </c>
      <c r="H1952">
        <v>5.6016702663122802</v>
      </c>
      <c r="I1952">
        <v>-30.952543276376201</v>
      </c>
      <c r="J1952">
        <v>2.8790738498045099</v>
      </c>
      <c r="K1952">
        <v>259.37783169486698</v>
      </c>
      <c r="L1952">
        <v>264.53535706655799</v>
      </c>
      <c r="M1952">
        <v>67.029384531233205</v>
      </c>
      <c r="N1952">
        <v>0.76601129063655804</v>
      </c>
      <c r="O1952">
        <v>50.442804428044198</v>
      </c>
      <c r="P1952">
        <v>29.665071770334901</v>
      </c>
    </row>
    <row r="1953" spans="1:17" hidden="1" x14ac:dyDescent="0.3">
      <c r="A1953" t="s">
        <v>4090</v>
      </c>
      <c r="B1953" t="s">
        <v>4091</v>
      </c>
      <c r="C1953" t="str">
        <f>IFERROR(VLOOKUP(Table1[[#This Row],[Ticker]],[1]!Table2[[Symbol]:[Industry]],2,FALSE),"-")</f>
        <v>-</v>
      </c>
      <c r="D1953" t="s">
        <v>62</v>
      </c>
      <c r="E1953">
        <v>397.07088299999998</v>
      </c>
      <c r="F1953">
        <v>330</v>
      </c>
      <c r="G1953">
        <v>149.638875476322</v>
      </c>
      <c r="H1953">
        <v>3.50233547470022</v>
      </c>
      <c r="I1953">
        <v>-0.74746379426923804</v>
      </c>
      <c r="J1953">
        <v>5.8333200644193903</v>
      </c>
      <c r="K1953">
        <v>319.81590775488797</v>
      </c>
      <c r="L1953">
        <v>271.99372804965299</v>
      </c>
      <c r="M1953">
        <v>55.661890261425</v>
      </c>
      <c r="N1953">
        <v>0.52760587551259397</v>
      </c>
      <c r="O1953">
        <v>26.363636363636299</v>
      </c>
      <c r="P1953">
        <v>190.74889867841401</v>
      </c>
      <c r="Q1953">
        <v>0.147680963853553</v>
      </c>
    </row>
    <row r="1954" spans="1:17" hidden="1" x14ac:dyDescent="0.3">
      <c r="A1954" t="s">
        <v>4092</v>
      </c>
      <c r="B1954" t="s">
        <v>4093</v>
      </c>
      <c r="C1954" t="str">
        <f>IFERROR(VLOOKUP(Table1[[#This Row],[Ticker]],[1]!Table2[[Symbol]:[Industry]],2,FALSE),"-")</f>
        <v>-</v>
      </c>
      <c r="D1954" t="s">
        <v>289</v>
      </c>
      <c r="E1954">
        <v>395.08499999999998</v>
      </c>
      <c r="F1954">
        <v>3950.85</v>
      </c>
      <c r="G1954">
        <v>123.057800526459</v>
      </c>
      <c r="H1954">
        <v>5.8955130317924596</v>
      </c>
      <c r="I1954">
        <v>17.599758156958998</v>
      </c>
      <c r="J1954">
        <v>16.387209975026501</v>
      </c>
      <c r="K1954">
        <v>3740.7148435038698</v>
      </c>
      <c r="L1954">
        <v>3126.67012439774</v>
      </c>
      <c r="M1954">
        <v>64.708519993060506</v>
      </c>
      <c r="N1954">
        <v>0.70929353359222402</v>
      </c>
      <c r="O1954">
        <v>28.959590974094102</v>
      </c>
      <c r="P1954">
        <v>162.689494680851</v>
      </c>
      <c r="Q1954">
        <v>0.131223810370414</v>
      </c>
    </row>
    <row r="1955" spans="1:17" hidden="1" x14ac:dyDescent="0.3">
      <c r="A1955" t="s">
        <v>4094</v>
      </c>
      <c r="B1955" t="s">
        <v>4095</v>
      </c>
      <c r="C1955" t="str">
        <f>IFERROR(VLOOKUP(Table1[[#This Row],[Ticker]],[1]!Table2[[Symbol]:[Industry]],2,FALSE),"-")</f>
        <v>-</v>
      </c>
      <c r="D1955" t="s">
        <v>4096</v>
      </c>
      <c r="E1955">
        <v>394.97766789600001</v>
      </c>
      <c r="F1955">
        <v>50.02</v>
      </c>
      <c r="G1955">
        <v>-42.335339167602697</v>
      </c>
      <c r="H1955">
        <v>-13.4638587325363</v>
      </c>
      <c r="I1955">
        <v>-36.536693212253098</v>
      </c>
      <c r="J1955">
        <v>1.7258852070216999</v>
      </c>
      <c r="K1955">
        <v>52.5561742128898</v>
      </c>
      <c r="L1955">
        <v>56.732763656874198</v>
      </c>
      <c r="M1955">
        <v>45.692011304710199</v>
      </c>
      <c r="N1955">
        <v>1.8264343851704601</v>
      </c>
      <c r="O1955">
        <v>64.934026389444199</v>
      </c>
      <c r="P1955">
        <v>46.686217008797598</v>
      </c>
      <c r="Q1955">
        <v>6.9056831723261006E-2</v>
      </c>
    </row>
    <row r="1956" spans="1:17" hidden="1" x14ac:dyDescent="0.3">
      <c r="A1956" t="s">
        <v>4097</v>
      </c>
      <c r="B1956" t="s">
        <v>4098</v>
      </c>
      <c r="C1956" t="str">
        <f>IFERROR(VLOOKUP(Table1[[#This Row],[Ticker]],[1]!Table2[[Symbol]:[Industry]],2,FALSE),"-")</f>
        <v>-</v>
      </c>
      <c r="D1956" t="s">
        <v>413</v>
      </c>
      <c r="E1956">
        <v>394.94851964999998</v>
      </c>
      <c r="F1956">
        <v>319.95</v>
      </c>
      <c r="G1956">
        <v>30.0952012227011</v>
      </c>
      <c r="H1956">
        <v>-11.175198938721801</v>
      </c>
      <c r="I1956">
        <v>-48.607955291979103</v>
      </c>
      <c r="J1956">
        <v>0.24470326988938401</v>
      </c>
      <c r="K1956">
        <v>362.131599067693</v>
      </c>
      <c r="L1956">
        <v>369.67853604307601</v>
      </c>
      <c r="M1956">
        <v>38.2779848492385</v>
      </c>
      <c r="N1956">
        <v>0.686271941315169</v>
      </c>
      <c r="O1956">
        <v>129.59837474605399</v>
      </c>
      <c r="P1956">
        <v>71.831364124597201</v>
      </c>
      <c r="Q1956">
        <v>0.196702424654874</v>
      </c>
    </row>
    <row r="1957" spans="1:17" hidden="1" x14ac:dyDescent="0.3">
      <c r="A1957" t="s">
        <v>4099</v>
      </c>
      <c r="B1957" t="s">
        <v>4100</v>
      </c>
      <c r="C1957" t="str">
        <f>IFERROR(VLOOKUP(Table1[[#This Row],[Ticker]],[1]!Table2[[Symbol]:[Industry]],2,FALSE),"-")</f>
        <v>-</v>
      </c>
      <c r="D1957" t="s">
        <v>127</v>
      </c>
      <c r="E1957">
        <v>394.63523536500003</v>
      </c>
      <c r="F1957">
        <v>206.85</v>
      </c>
      <c r="G1957">
        <v>34.795427467045002</v>
      </c>
      <c r="H1957">
        <v>-9.4302401833857097</v>
      </c>
      <c r="I1957">
        <v>22.628850625303802</v>
      </c>
      <c r="J1957">
        <v>4.4719309926616599</v>
      </c>
      <c r="K1957">
        <v>211.71859235698599</v>
      </c>
      <c r="L1957">
        <v>183.43799528223801</v>
      </c>
      <c r="M1957">
        <v>46.620122615629199</v>
      </c>
      <c r="N1957">
        <v>0.76380885158968903</v>
      </c>
      <c r="O1957">
        <v>25.646603819192599</v>
      </c>
      <c r="P1957">
        <v>101.608187134502</v>
      </c>
      <c r="Q1957">
        <v>6.3254631126389002E-2</v>
      </c>
    </row>
    <row r="1958" spans="1:17" hidden="1" x14ac:dyDescent="0.3">
      <c r="A1958" t="s">
        <v>4101</v>
      </c>
      <c r="B1958" t="s">
        <v>4102</v>
      </c>
      <c r="C1958" t="str">
        <f>IFERROR(VLOOKUP(Table1[[#This Row],[Ticker]],[1]!Table2[[Symbol]:[Industry]],2,FALSE),"-")</f>
        <v>-</v>
      </c>
      <c r="D1958" t="s">
        <v>1836</v>
      </c>
      <c r="E1958">
        <v>393.96593024999999</v>
      </c>
      <c r="F1958">
        <v>67.5</v>
      </c>
      <c r="G1958">
        <v>36.893329564947102</v>
      </c>
      <c r="H1958">
        <v>-4.1887523874120296</v>
      </c>
      <c r="I1958">
        <v>-33.104381267574901</v>
      </c>
      <c r="J1958">
        <v>-1.27377284477496E-2</v>
      </c>
      <c r="K1958">
        <v>65.5500976840693</v>
      </c>
      <c r="L1958">
        <v>61.333056567559098</v>
      </c>
      <c r="M1958">
        <v>60.521713539356902</v>
      </c>
      <c r="N1958">
        <v>0.96917211757087296</v>
      </c>
      <c r="O1958">
        <v>38.296296296296298</v>
      </c>
      <c r="P1958">
        <v>71.319796954314697</v>
      </c>
      <c r="Q1958">
        <v>3.5383836489612998E-2</v>
      </c>
    </row>
    <row r="1959" spans="1:17" hidden="1" x14ac:dyDescent="0.3">
      <c r="A1959" t="s">
        <v>4103</v>
      </c>
      <c r="B1959" t="s">
        <v>4104</v>
      </c>
      <c r="C1959" t="str">
        <f>IFERROR(VLOOKUP(Table1[[#This Row],[Ticker]],[1]!Table2[[Symbol]:[Industry]],2,FALSE),"-")</f>
        <v>-</v>
      </c>
      <c r="D1959" t="s">
        <v>62</v>
      </c>
      <c r="E1959">
        <v>393.45609445999997</v>
      </c>
      <c r="F1959">
        <v>833.3</v>
      </c>
      <c r="G1959">
        <v>-56.257334291419802</v>
      </c>
      <c r="H1959">
        <v>-3.5756726519019999</v>
      </c>
      <c r="I1959">
        <v>-13.138535083729</v>
      </c>
      <c r="J1959">
        <v>-0.47452290804755598</v>
      </c>
      <c r="K1959">
        <v>852.46221063046698</v>
      </c>
      <c r="L1959">
        <v>858.95951583174599</v>
      </c>
      <c r="M1959">
        <v>41.7349219606592</v>
      </c>
      <c r="N1959">
        <v>0.71911429229191504</v>
      </c>
      <c r="O1959">
        <v>49.885995439817599</v>
      </c>
      <c r="P1959">
        <v>28.2</v>
      </c>
      <c r="Q1959">
        <v>5.7250249515661003E-2</v>
      </c>
    </row>
    <row r="1960" spans="1:17" hidden="1" x14ac:dyDescent="0.3">
      <c r="A1960" t="s">
        <v>4105</v>
      </c>
      <c r="B1960" t="s">
        <v>4106</v>
      </c>
      <c r="C1960" t="str">
        <f>IFERROR(VLOOKUP(Table1[[#This Row],[Ticker]],[1]!Table2[[Symbol]:[Industry]],2,FALSE),"-")</f>
        <v>-</v>
      </c>
      <c r="D1960" t="s">
        <v>289</v>
      </c>
      <c r="E1960">
        <v>392.27537711999997</v>
      </c>
      <c r="F1960">
        <v>501.6</v>
      </c>
      <c r="G1960">
        <v>-19.3225393717698</v>
      </c>
      <c r="H1960">
        <v>-3.0550749487525399</v>
      </c>
      <c r="I1960">
        <v>-20.154054466191301</v>
      </c>
      <c r="J1960">
        <v>-1.1173866352830899</v>
      </c>
      <c r="K1960">
        <v>497.80878422394801</v>
      </c>
      <c r="L1960">
        <v>482.210243664659</v>
      </c>
      <c r="M1960">
        <v>59.962114135158799</v>
      </c>
      <c r="N1960">
        <v>0.68715388541684896</v>
      </c>
      <c r="O1960">
        <v>17.025518341307802</v>
      </c>
      <c r="P1960">
        <v>25.056095736724</v>
      </c>
      <c r="Q1960">
        <v>5.9124383375707003E-2</v>
      </c>
    </row>
    <row r="1961" spans="1:17" hidden="1" x14ac:dyDescent="0.3">
      <c r="A1961" t="s">
        <v>4107</v>
      </c>
      <c r="B1961" t="s">
        <v>4108</v>
      </c>
      <c r="C1961" t="str">
        <f>IFERROR(VLOOKUP(Table1[[#This Row],[Ticker]],[1]!Table2[[Symbol]:[Industry]],2,FALSE),"-")</f>
        <v>-</v>
      </c>
      <c r="D1961" t="s">
        <v>521</v>
      </c>
      <c r="E1961">
        <v>392</v>
      </c>
      <c r="F1961">
        <v>392</v>
      </c>
      <c r="G1961">
        <v>11.285134942668</v>
      </c>
      <c r="H1961">
        <v>-8.6183465536908095</v>
      </c>
      <c r="I1961">
        <v>-5.9266584402470102</v>
      </c>
      <c r="J1961">
        <v>-3.2512648836269999</v>
      </c>
      <c r="K1961">
        <v>382.89152380335099</v>
      </c>
      <c r="L1961">
        <v>347.65620209049303</v>
      </c>
      <c r="M1961">
        <v>56.341694896333003</v>
      </c>
      <c r="N1961">
        <v>0.55779118508800796</v>
      </c>
      <c r="O1961">
        <v>11.9770408163265</v>
      </c>
      <c r="P1961">
        <v>56.113102349661403</v>
      </c>
      <c r="Q1961">
        <v>5.9298930654720999E-2</v>
      </c>
    </row>
    <row r="1962" spans="1:17" hidden="1" x14ac:dyDescent="0.3">
      <c r="A1962" t="s">
        <v>4109</v>
      </c>
      <c r="B1962" t="s">
        <v>4110</v>
      </c>
      <c r="C1962" t="str">
        <f>IFERROR(VLOOKUP(Table1[[#This Row],[Ticker]],[1]!Table2[[Symbol]:[Industry]],2,FALSE),"-")</f>
        <v>-</v>
      </c>
      <c r="D1962" t="s">
        <v>303</v>
      </c>
      <c r="E1962">
        <v>389.25911229000002</v>
      </c>
      <c r="F1962">
        <v>200.1</v>
      </c>
      <c r="G1962">
        <v>2.3537401221319199</v>
      </c>
      <c r="H1962">
        <v>41.831646034666498</v>
      </c>
      <c r="I1962">
        <v>-4.7491941137184801</v>
      </c>
      <c r="J1962">
        <v>-1.5610925513284299</v>
      </c>
      <c r="K1962">
        <v>163.92209823839801</v>
      </c>
      <c r="L1962">
        <v>155.985632351318</v>
      </c>
      <c r="M1962">
        <v>70.447874137100001</v>
      </c>
      <c r="N1962">
        <v>3.07980273267404</v>
      </c>
      <c r="O1962">
        <v>19.415292353822998</v>
      </c>
      <c r="P1962">
        <v>83.830960036747797</v>
      </c>
      <c r="Q1962">
        <v>6.6095291101281997E-2</v>
      </c>
    </row>
    <row r="1963" spans="1:17" hidden="1" x14ac:dyDescent="0.3">
      <c r="A1963" t="s">
        <v>4111</v>
      </c>
      <c r="B1963" t="s">
        <v>4112</v>
      </c>
      <c r="C1963" t="str">
        <f>IFERROR(VLOOKUP(Table1[[#This Row],[Ticker]],[1]!Table2[[Symbol]:[Industry]],2,FALSE),"-")</f>
        <v>-</v>
      </c>
      <c r="D1963" t="s">
        <v>46</v>
      </c>
      <c r="E1963">
        <v>388.73660952</v>
      </c>
      <c r="F1963">
        <v>14.42</v>
      </c>
      <c r="G1963">
        <v>126.239422068934</v>
      </c>
      <c r="H1963">
        <v>28.774470505792898</v>
      </c>
      <c r="I1963">
        <v>-13.2187785325163</v>
      </c>
      <c r="J1963">
        <v>2.41753934399354</v>
      </c>
      <c r="K1963">
        <v>11.8838621860033</v>
      </c>
      <c r="L1963">
        <v>10.3086323024873</v>
      </c>
      <c r="M1963">
        <v>66.120662073984306</v>
      </c>
      <c r="N1963">
        <v>2.9624937021128801</v>
      </c>
      <c r="O1963">
        <v>11.3730929264909</v>
      </c>
      <c r="P1963">
        <v>160.28880866425899</v>
      </c>
      <c r="Q1963">
        <v>8.6167636028415998E-2</v>
      </c>
    </row>
    <row r="1964" spans="1:17" hidden="1" x14ac:dyDescent="0.3">
      <c r="A1964" t="s">
        <v>4113</v>
      </c>
      <c r="B1964" t="s">
        <v>4114</v>
      </c>
      <c r="C1964" t="str">
        <f>IFERROR(VLOOKUP(Table1[[#This Row],[Ticker]],[1]!Table2[[Symbol]:[Industry]],2,FALSE),"-")</f>
        <v>-</v>
      </c>
      <c r="D1964" t="s">
        <v>372</v>
      </c>
      <c r="E1964">
        <v>387.72239999999999</v>
      </c>
      <c r="F1964">
        <v>335.4</v>
      </c>
      <c r="G1964">
        <v>-58.2940544795797</v>
      </c>
      <c r="H1964">
        <v>-2.11946888814649</v>
      </c>
      <c r="I1964">
        <v>-40.737816041362699</v>
      </c>
      <c r="J1964">
        <v>-4.0492878032267399</v>
      </c>
      <c r="K1964">
        <v>362.27845020834701</v>
      </c>
      <c r="L1964">
        <v>422.589367003669</v>
      </c>
      <c r="M1964">
        <v>42.834324836916501</v>
      </c>
      <c r="N1964">
        <v>1.36753246753246</v>
      </c>
      <c r="O1964">
        <v>90.787119856887301</v>
      </c>
      <c r="P1964">
        <v>8.1935483870967598</v>
      </c>
      <c r="Q1964">
        <v>0.224130617762933</v>
      </c>
    </row>
    <row r="1965" spans="1:17" hidden="1" x14ac:dyDescent="0.3">
      <c r="A1965" t="s">
        <v>4115</v>
      </c>
      <c r="B1965" t="s">
        <v>4116</v>
      </c>
      <c r="C1965" t="str">
        <f>IFERROR(VLOOKUP(Table1[[#This Row],[Ticker]],[1]!Table2[[Symbol]:[Industry]],2,FALSE),"-")</f>
        <v>-</v>
      </c>
      <c r="D1965" t="s">
        <v>1709</v>
      </c>
      <c r="E1965">
        <v>387.55896593400001</v>
      </c>
      <c r="F1965">
        <v>138.74</v>
      </c>
      <c r="G1965">
        <v>0.48300902807919799</v>
      </c>
      <c r="H1965">
        <v>-13.4884176770501</v>
      </c>
      <c r="I1965">
        <v>-20.632677341953901</v>
      </c>
      <c r="J1965">
        <v>-3.1677241797521298</v>
      </c>
      <c r="K1965">
        <v>148.47907013715999</v>
      </c>
      <c r="L1965">
        <v>135.89138494051201</v>
      </c>
      <c r="M1965">
        <v>30.751071563715001</v>
      </c>
      <c r="N1965">
        <v>0.34463750269466198</v>
      </c>
      <c r="O1965">
        <v>29.486809860169998</v>
      </c>
      <c r="P1965">
        <v>32.133333333333297</v>
      </c>
      <c r="Q1965">
        <v>-3.8180628632283997E-2</v>
      </c>
    </row>
    <row r="1966" spans="1:17" hidden="1" x14ac:dyDescent="0.3">
      <c r="A1966" t="s">
        <v>4117</v>
      </c>
      <c r="B1966" t="s">
        <v>4118</v>
      </c>
      <c r="C1966" t="str">
        <f>IFERROR(VLOOKUP(Table1[[#This Row],[Ticker]],[1]!Table2[[Symbol]:[Industry]],2,FALSE),"-")</f>
        <v>-</v>
      </c>
      <c r="D1966" t="s">
        <v>465</v>
      </c>
      <c r="E1966">
        <v>384.23309228199997</v>
      </c>
      <c r="F1966">
        <v>23.06</v>
      </c>
      <c r="G1966">
        <v>47.144166797975103</v>
      </c>
      <c r="H1966">
        <v>-0.25480804483795699</v>
      </c>
      <c r="I1966">
        <v>-28.3381531112937</v>
      </c>
      <c r="J1966">
        <v>-1.12671765598699</v>
      </c>
      <c r="K1966">
        <v>23.983179013264699</v>
      </c>
      <c r="L1966">
        <v>21.934875206003799</v>
      </c>
      <c r="M1966">
        <v>37.751075223755997</v>
      </c>
      <c r="N1966">
        <v>1.17444232615822</v>
      </c>
      <c r="O1966">
        <v>43.104943625325198</v>
      </c>
      <c r="P1966">
        <v>96.624451410658295</v>
      </c>
    </row>
    <row r="1967" spans="1:17" hidden="1" x14ac:dyDescent="0.3">
      <c r="A1967" t="s">
        <v>4119</v>
      </c>
      <c r="B1967" t="s">
        <v>4120</v>
      </c>
      <c r="C1967" t="str">
        <f>IFERROR(VLOOKUP(Table1[[#This Row],[Ticker]],[1]!Table2[[Symbol]:[Industry]],2,FALSE),"-")</f>
        <v>-</v>
      </c>
      <c r="D1967" t="s">
        <v>626</v>
      </c>
      <c r="E1967">
        <v>382.5670389</v>
      </c>
      <c r="F1967">
        <v>59</v>
      </c>
      <c r="G1967">
        <v>-0.80920269468220596</v>
      </c>
      <c r="H1967">
        <v>22.241992148559302</v>
      </c>
      <c r="I1967">
        <v>-9.6310419440783797</v>
      </c>
      <c r="J1967">
        <v>24.742983624240601</v>
      </c>
      <c r="K1967">
        <v>49.462875005028103</v>
      </c>
      <c r="L1967">
        <v>48.012480655142802</v>
      </c>
      <c r="M1967">
        <v>74.639863792128196</v>
      </c>
      <c r="N1967">
        <v>3.3534946606309202</v>
      </c>
      <c r="O1967">
        <v>6.1694915254237204</v>
      </c>
      <c r="P1967">
        <v>57.3333333333333</v>
      </c>
      <c r="Q1967">
        <v>-1.6868550883629999E-2</v>
      </c>
    </row>
    <row r="1968" spans="1:17" hidden="1" x14ac:dyDescent="0.3">
      <c r="A1968" t="s">
        <v>4121</v>
      </c>
      <c r="B1968" t="s">
        <v>4122</v>
      </c>
      <c r="C1968" t="str">
        <f>IFERROR(VLOOKUP(Table1[[#This Row],[Ticker]],[1]!Table2[[Symbol]:[Industry]],2,FALSE),"-")</f>
        <v>-</v>
      </c>
      <c r="D1968" t="s">
        <v>21</v>
      </c>
      <c r="E1968">
        <v>382.54199999999997</v>
      </c>
      <c r="F1968">
        <v>309.5</v>
      </c>
      <c r="G1968">
        <v>-14.401836249274799</v>
      </c>
      <c r="H1968">
        <v>5.2281634973291498</v>
      </c>
      <c r="I1968">
        <v>-2.9299515525545399</v>
      </c>
      <c r="J1968">
        <v>2.7646494392635899</v>
      </c>
      <c r="K1968">
        <v>276.00750716581899</v>
      </c>
      <c r="M1968">
        <v>46.251928748422202</v>
      </c>
      <c r="N1968">
        <v>0.36947247154739099</v>
      </c>
      <c r="O1968">
        <v>22.067851373182499</v>
      </c>
      <c r="P1968">
        <v>117.95774647887301</v>
      </c>
    </row>
    <row r="1969" spans="1:17" hidden="1" x14ac:dyDescent="0.3">
      <c r="A1969" t="s">
        <v>4123</v>
      </c>
      <c r="B1969" t="s">
        <v>4124</v>
      </c>
      <c r="C1969" t="str">
        <f>IFERROR(VLOOKUP(Table1[[#This Row],[Ticker]],[1]!Table2[[Symbol]:[Industry]],2,FALSE),"-")</f>
        <v>-</v>
      </c>
      <c r="D1969" t="s">
        <v>377</v>
      </c>
      <c r="E1969">
        <v>382.00245812499998</v>
      </c>
      <c r="F1969">
        <v>293.75</v>
      </c>
      <c r="G1969">
        <v>41.3542477597709</v>
      </c>
      <c r="H1969">
        <v>11.0551514518614</v>
      </c>
      <c r="I1969">
        <v>-15.644220427773901</v>
      </c>
      <c r="J1969">
        <v>5.4836569359727196</v>
      </c>
      <c r="K1969">
        <v>269.22116353718599</v>
      </c>
      <c r="L1969">
        <v>242.02070992585101</v>
      </c>
      <c r="M1969">
        <v>59.003068353783803</v>
      </c>
      <c r="N1969">
        <v>1.3615840695105801</v>
      </c>
      <c r="O1969">
        <v>16.663829787234</v>
      </c>
      <c r="P1969">
        <v>85.858905409680403</v>
      </c>
      <c r="Q1969">
        <v>4.2791353395296002E-2</v>
      </c>
    </row>
    <row r="1970" spans="1:17" hidden="1" x14ac:dyDescent="0.3">
      <c r="A1970" t="s">
        <v>4125</v>
      </c>
      <c r="B1970" t="s">
        <v>4126</v>
      </c>
      <c r="C1970" t="str">
        <f>IFERROR(VLOOKUP(Table1[[#This Row],[Ticker]],[1]!Table2[[Symbol]:[Industry]],2,FALSE),"-")</f>
        <v>-</v>
      </c>
      <c r="D1970" t="s">
        <v>289</v>
      </c>
      <c r="E1970">
        <v>381.771059903999</v>
      </c>
      <c r="F1970">
        <v>74.88</v>
      </c>
      <c r="G1970">
        <v>57.237309908927401</v>
      </c>
      <c r="H1970">
        <v>14.023852543694501</v>
      </c>
      <c r="I1970">
        <v>-14.558304721031</v>
      </c>
      <c r="J1970">
        <v>8.3611913056061802</v>
      </c>
      <c r="K1970">
        <v>70.170943186775105</v>
      </c>
      <c r="L1970">
        <v>63.006879992458302</v>
      </c>
      <c r="M1970">
        <v>51.122013523207698</v>
      </c>
      <c r="N1970">
        <v>1.7750482124253699</v>
      </c>
      <c r="O1970">
        <v>20.4594017094017</v>
      </c>
      <c r="P1970">
        <v>86.500622665006205</v>
      </c>
      <c r="Q1970">
        <v>2.5087655017519998E-3</v>
      </c>
    </row>
    <row r="1971" spans="1:17" hidden="1" x14ac:dyDescent="0.3">
      <c r="A1971" t="s">
        <v>4127</v>
      </c>
      <c r="B1971" t="s">
        <v>4128</v>
      </c>
      <c r="C1971" t="str">
        <f>IFERROR(VLOOKUP(Table1[[#This Row],[Ticker]],[1]!Table2[[Symbol]:[Industry]],2,FALSE),"-")</f>
        <v>-</v>
      </c>
      <c r="D1971" t="s">
        <v>986</v>
      </c>
      <c r="E1971">
        <v>381.62864431999998</v>
      </c>
      <c r="F1971">
        <v>24.86</v>
      </c>
      <c r="G1971">
        <v>-20.955800028863202</v>
      </c>
      <c r="H1971">
        <v>-0.66196629684107799</v>
      </c>
      <c r="I1971">
        <v>-10.3766346067636</v>
      </c>
      <c r="J1971">
        <v>-0.36398843294663302</v>
      </c>
      <c r="K1971">
        <v>24.523167289635801</v>
      </c>
      <c r="L1971">
        <v>23.8834568276203</v>
      </c>
      <c r="M1971">
        <v>42.232792761764799</v>
      </c>
      <c r="N1971">
        <v>0.85576955367775098</v>
      </c>
      <c r="O1971">
        <v>22.284794851166499</v>
      </c>
      <c r="P1971">
        <v>36.593406593406598</v>
      </c>
      <c r="Q1971">
        <v>-2.3380527199240001E-2</v>
      </c>
    </row>
    <row r="1972" spans="1:17" hidden="1" x14ac:dyDescent="0.3">
      <c r="A1972" t="s">
        <v>4129</v>
      </c>
      <c r="B1972" t="s">
        <v>4130</v>
      </c>
      <c r="C1972" t="str">
        <f>IFERROR(VLOOKUP(Table1[[#This Row],[Ticker]],[1]!Table2[[Symbol]:[Industry]],2,FALSE),"-")</f>
        <v>-</v>
      </c>
      <c r="D1972" t="s">
        <v>127</v>
      </c>
      <c r="E1972">
        <v>381.48703602000001</v>
      </c>
      <c r="F1972">
        <v>17.98</v>
      </c>
      <c r="G1972">
        <v>-36.617720788208402</v>
      </c>
      <c r="H1972">
        <v>-0.77309820456649903</v>
      </c>
      <c r="I1972">
        <v>-44.899329413834998</v>
      </c>
      <c r="J1972">
        <v>3.76442799146117</v>
      </c>
      <c r="K1972">
        <v>17.564279533568499</v>
      </c>
      <c r="L1972">
        <v>19.261610346623701</v>
      </c>
      <c r="M1972">
        <v>73.879272092586902</v>
      </c>
      <c r="N1972">
        <v>1.37049988252899</v>
      </c>
      <c r="O1972">
        <v>80.200222469410406</v>
      </c>
      <c r="P1972">
        <v>12.375</v>
      </c>
      <c r="Q1972">
        <v>1.3688371229914001E-2</v>
      </c>
    </row>
    <row r="1973" spans="1:17" hidden="1" x14ac:dyDescent="0.3">
      <c r="A1973" t="s">
        <v>4131</v>
      </c>
      <c r="B1973" t="s">
        <v>4132</v>
      </c>
      <c r="C1973" t="str">
        <f>IFERROR(VLOOKUP(Table1[[#This Row],[Ticker]],[1]!Table2[[Symbol]:[Industry]],2,FALSE),"-")</f>
        <v>-</v>
      </c>
      <c r="D1973" t="s">
        <v>303</v>
      </c>
      <c r="E1973">
        <v>380.175228255999</v>
      </c>
      <c r="F1973">
        <v>219.86</v>
      </c>
      <c r="G1973">
        <v>97.718425857118504</v>
      </c>
      <c r="H1973">
        <v>15.978506435289299</v>
      </c>
      <c r="I1973">
        <v>14.325078152565901</v>
      </c>
      <c r="J1973">
        <v>33.662066210854597</v>
      </c>
      <c r="K1973">
        <v>183.980852143818</v>
      </c>
      <c r="L1973">
        <v>160.35167231095301</v>
      </c>
      <c r="M1973">
        <v>69.462771283227198</v>
      </c>
      <c r="N1973">
        <v>3.73564123445813</v>
      </c>
      <c r="O1973">
        <v>8.3325752751751008</v>
      </c>
      <c r="P1973">
        <v>132.656084656084</v>
      </c>
    </row>
    <row r="1974" spans="1:17" hidden="1" x14ac:dyDescent="0.3">
      <c r="A1974" t="s">
        <v>4133</v>
      </c>
      <c r="B1974" t="s">
        <v>4134</v>
      </c>
      <c r="C1974" t="str">
        <f>IFERROR(VLOOKUP(Table1[[#This Row],[Ticker]],[1]!Table2[[Symbol]:[Industry]],2,FALSE),"-")</f>
        <v>-</v>
      </c>
      <c r="D1974" t="s">
        <v>257</v>
      </c>
      <c r="E1974">
        <v>378.48590560000002</v>
      </c>
      <c r="F1974">
        <v>691.9</v>
      </c>
      <c r="G1974">
        <v>86.773398577866004</v>
      </c>
      <c r="H1974">
        <v>-2.8373381968599598</v>
      </c>
      <c r="I1974">
        <v>54.624492123155299</v>
      </c>
      <c r="J1974">
        <v>1.5060240775721701</v>
      </c>
      <c r="K1974">
        <v>645.81614283804402</v>
      </c>
      <c r="L1974">
        <v>505.12093967932998</v>
      </c>
      <c r="M1974">
        <v>48.3431481665692</v>
      </c>
      <c r="N1974">
        <v>0.49496327000228901</v>
      </c>
      <c r="O1974">
        <v>14.1349906055788</v>
      </c>
      <c r="P1974">
        <v>138.586206896551</v>
      </c>
      <c r="Q1974">
        <v>9.4651876870513005E-2</v>
      </c>
    </row>
    <row r="1975" spans="1:17" hidden="1" x14ac:dyDescent="0.3">
      <c r="A1975" t="s">
        <v>4135</v>
      </c>
      <c r="B1975" t="s">
        <v>4136</v>
      </c>
      <c r="C1975" t="str">
        <f>IFERROR(VLOOKUP(Table1[[#This Row],[Ticker]],[1]!Table2[[Symbol]:[Industry]],2,FALSE),"-")</f>
        <v>-</v>
      </c>
      <c r="D1975" t="s">
        <v>692</v>
      </c>
      <c r="E1975">
        <v>378.33079565000003</v>
      </c>
      <c r="F1975">
        <v>242.39</v>
      </c>
      <c r="G1975">
        <v>14.017709250302399</v>
      </c>
      <c r="H1975">
        <v>-6.8636686987525399</v>
      </c>
      <c r="I1975">
        <v>-26.9848627238128</v>
      </c>
      <c r="J1975">
        <v>-3.3182370409450601</v>
      </c>
      <c r="K1975">
        <v>249.36652067134</v>
      </c>
      <c r="L1975">
        <v>234.740319959472</v>
      </c>
      <c r="M1975">
        <v>28.641055978180098</v>
      </c>
      <c r="N1975">
        <v>0.48343824598495599</v>
      </c>
      <c r="O1975">
        <v>18.816782870580401</v>
      </c>
      <c r="P1975">
        <v>42.918632075471599</v>
      </c>
      <c r="Q1975">
        <v>2.0611421582192001E-2</v>
      </c>
    </row>
    <row r="1976" spans="1:17" hidden="1" x14ac:dyDescent="0.3">
      <c r="A1976" t="s">
        <v>4137</v>
      </c>
      <c r="B1976" t="s">
        <v>4138</v>
      </c>
      <c r="C1976" t="str">
        <f>IFERROR(VLOOKUP(Table1[[#This Row],[Ticker]],[1]!Table2[[Symbol]:[Industry]],2,FALSE),"-")</f>
        <v>-</v>
      </c>
      <c r="D1976" t="s">
        <v>1525</v>
      </c>
      <c r="E1976">
        <v>378.03526019999998</v>
      </c>
      <c r="F1976">
        <v>185.67</v>
      </c>
      <c r="G1976">
        <v>-25.7530966224091</v>
      </c>
      <c r="H1976">
        <v>10.795387878164799</v>
      </c>
      <c r="I1976">
        <v>-54.245676901401097</v>
      </c>
      <c r="J1976">
        <v>10.1180348136917</v>
      </c>
      <c r="K1976">
        <v>190.67211873206799</v>
      </c>
      <c r="L1976">
        <v>220.27994611919999</v>
      </c>
      <c r="M1976">
        <v>57.406184235620202</v>
      </c>
      <c r="N1976">
        <v>1.1698486709074201</v>
      </c>
      <c r="O1976">
        <v>106.11838207572499</v>
      </c>
      <c r="P1976">
        <v>14.5757482258562</v>
      </c>
      <c r="Q1976">
        <v>0.15462698133131</v>
      </c>
    </row>
    <row r="1977" spans="1:17" hidden="1" x14ac:dyDescent="0.3">
      <c r="A1977" t="s">
        <v>4139</v>
      </c>
      <c r="B1977" t="s">
        <v>4140</v>
      </c>
      <c r="C1977" t="str">
        <f>IFERROR(VLOOKUP(Table1[[#This Row],[Ticker]],[1]!Table2[[Symbol]:[Industry]],2,FALSE),"-")</f>
        <v>-</v>
      </c>
      <c r="D1977" t="s">
        <v>986</v>
      </c>
      <c r="E1977">
        <v>377.752698019999</v>
      </c>
      <c r="F1977">
        <v>41.06</v>
      </c>
      <c r="G1977">
        <v>27.908566681879201</v>
      </c>
      <c r="H1977">
        <v>-8.0428763264792895</v>
      </c>
      <c r="I1977">
        <v>11.2619785143639</v>
      </c>
      <c r="J1977">
        <v>1.3354903146955599</v>
      </c>
      <c r="K1977">
        <v>41.275259322397901</v>
      </c>
      <c r="L1977">
        <v>36.421754854155402</v>
      </c>
      <c r="M1977">
        <v>35.911387928968701</v>
      </c>
      <c r="N1977">
        <v>0.20197678110390799</v>
      </c>
      <c r="O1977">
        <v>22.7471992206526</v>
      </c>
      <c r="P1977">
        <v>59.1472868217054</v>
      </c>
      <c r="Q1977">
        <v>2.8771902322942002E-2</v>
      </c>
    </row>
    <row r="1978" spans="1:17" hidden="1" x14ac:dyDescent="0.3">
      <c r="A1978" t="s">
        <v>4141</v>
      </c>
      <c r="B1978" t="s">
        <v>4142</v>
      </c>
      <c r="C1978" t="str">
        <f>IFERROR(VLOOKUP(Table1[[#This Row],[Ticker]],[1]!Table2[[Symbol]:[Industry]],2,FALSE),"-")</f>
        <v>-</v>
      </c>
      <c r="D1978" t="s">
        <v>465</v>
      </c>
      <c r="E1978">
        <v>377.46609182999998</v>
      </c>
      <c r="F1978">
        <v>45.7</v>
      </c>
      <c r="G1978">
        <v>-24.3914103312148</v>
      </c>
      <c r="H1978">
        <v>11.6081456026259</v>
      </c>
      <c r="I1978">
        <v>-16.779770064351201</v>
      </c>
      <c r="J1978">
        <v>-1.3791679084372399</v>
      </c>
      <c r="K1978">
        <v>42.546356513328803</v>
      </c>
      <c r="L1978">
        <v>42.050365929779602</v>
      </c>
      <c r="M1978">
        <v>45.623332792101998</v>
      </c>
      <c r="N1978">
        <v>0.62478545559646004</v>
      </c>
      <c r="O1978">
        <v>30.634573304157499</v>
      </c>
      <c r="P1978">
        <v>59.790209790209701</v>
      </c>
      <c r="Q1978">
        <v>6.3703460957725999E-2</v>
      </c>
    </row>
    <row r="1979" spans="1:17" hidden="1" x14ac:dyDescent="0.3">
      <c r="A1979" t="s">
        <v>4143</v>
      </c>
      <c r="B1979" t="s">
        <v>4144</v>
      </c>
      <c r="C1979" t="str">
        <f>IFERROR(VLOOKUP(Table1[[#This Row],[Ticker]],[1]!Table2[[Symbol]:[Industry]],2,FALSE),"-")</f>
        <v>-</v>
      </c>
      <c r="D1979" t="s">
        <v>127</v>
      </c>
      <c r="E1979">
        <v>377.21399179999997</v>
      </c>
      <c r="F1979">
        <v>57.56</v>
      </c>
      <c r="G1979">
        <v>7.2732639495381299</v>
      </c>
      <c r="H1979">
        <v>2.74849647981888</v>
      </c>
      <c r="I1979">
        <v>-50.487806662259402</v>
      </c>
      <c r="J1979">
        <v>3.2519292186683999</v>
      </c>
      <c r="K1979">
        <v>57.167182417615798</v>
      </c>
      <c r="L1979">
        <v>56.689503749341398</v>
      </c>
      <c r="M1979">
        <v>50.527265914058297</v>
      </c>
      <c r="N1979">
        <v>2.3469379437217799</v>
      </c>
      <c r="O1979">
        <v>85.892981236970101</v>
      </c>
      <c r="P1979">
        <v>45.537294563843197</v>
      </c>
      <c r="Q1979">
        <v>4.8098056373363E-2</v>
      </c>
    </row>
    <row r="1980" spans="1:17" hidden="1" x14ac:dyDescent="0.3">
      <c r="A1980" t="s">
        <v>4145</v>
      </c>
      <c r="B1980" t="s">
        <v>4146</v>
      </c>
      <c r="C1980" t="str">
        <f>IFERROR(VLOOKUP(Table1[[#This Row],[Ticker]],[1]!Table2[[Symbol]:[Industry]],2,FALSE),"-")</f>
        <v>-</v>
      </c>
      <c r="D1980" t="s">
        <v>155</v>
      </c>
      <c r="E1980">
        <v>375.73631999999998</v>
      </c>
      <c r="F1980">
        <v>13.59</v>
      </c>
      <c r="G1980">
        <v>22.597625269242801</v>
      </c>
      <c r="H1980">
        <v>27.096440202762601</v>
      </c>
      <c r="I1980">
        <v>-28.4340886718207</v>
      </c>
      <c r="J1980">
        <v>-5.2245478805777701</v>
      </c>
      <c r="K1980">
        <v>12.399661399605501</v>
      </c>
      <c r="L1980">
        <v>12.0674855265079</v>
      </c>
      <c r="M1980">
        <v>54.329306107725102</v>
      </c>
      <c r="N1980">
        <v>1.6058580443227399</v>
      </c>
      <c r="O1980">
        <v>57.100809418690197</v>
      </c>
      <c r="P1980">
        <v>59.8823529411764</v>
      </c>
      <c r="Q1980">
        <v>4.7476167621348001E-2</v>
      </c>
    </row>
    <row r="1981" spans="1:17" hidden="1" x14ac:dyDescent="0.3">
      <c r="A1981" t="s">
        <v>4147</v>
      </c>
      <c r="B1981" t="s">
        <v>4148</v>
      </c>
      <c r="C1981" t="str">
        <f>IFERROR(VLOOKUP(Table1[[#This Row],[Ticker]],[1]!Table2[[Symbol]:[Industry]],2,FALSE),"-")</f>
        <v>-</v>
      </c>
      <c r="D1981" t="s">
        <v>1349</v>
      </c>
      <c r="E1981">
        <v>375.716385</v>
      </c>
      <c r="F1981">
        <v>301.95</v>
      </c>
      <c r="G1981">
        <v>208.01306348955899</v>
      </c>
      <c r="H1981">
        <v>-1.6392586222219301</v>
      </c>
      <c r="I1981">
        <v>-27.494986583998401</v>
      </c>
      <c r="J1981">
        <v>0.85526432599499103</v>
      </c>
      <c r="K1981">
        <v>331.02267866253402</v>
      </c>
      <c r="L1981">
        <v>289.52542506959202</v>
      </c>
      <c r="M1981">
        <v>45.545848308035097</v>
      </c>
      <c r="N1981">
        <v>0.87707034674929996</v>
      </c>
      <c r="O1981">
        <v>50.654081801622702</v>
      </c>
      <c r="P1981">
        <v>263.357400722021</v>
      </c>
      <c r="Q1981">
        <v>0.14893961442846201</v>
      </c>
    </row>
    <row r="1982" spans="1:17" hidden="1" x14ac:dyDescent="0.3">
      <c r="A1982" t="s">
        <v>4149</v>
      </c>
      <c r="B1982" t="s">
        <v>4150</v>
      </c>
      <c r="C1982" t="str">
        <f>IFERROR(VLOOKUP(Table1[[#This Row],[Ticker]],[1]!Table2[[Symbol]:[Industry]],2,FALSE),"-")</f>
        <v>-</v>
      </c>
      <c r="D1982" t="s">
        <v>118</v>
      </c>
      <c r="E1982">
        <v>375.35430600000001</v>
      </c>
      <c r="F1982">
        <v>15.02</v>
      </c>
      <c r="G1982">
        <v>-43.298589626972003</v>
      </c>
      <c r="H1982">
        <v>4.6471712163314596</v>
      </c>
      <c r="I1982">
        <v>-18.803583542968401</v>
      </c>
      <c r="J1982">
        <v>1.5921064312581401</v>
      </c>
      <c r="K1982">
        <v>14.1282098132833</v>
      </c>
      <c r="L1982">
        <v>14.5023159186377</v>
      </c>
      <c r="M1982">
        <v>59.114672931366798</v>
      </c>
      <c r="N1982">
        <v>1.2187455819073501</v>
      </c>
      <c r="O1982">
        <v>24.833555259653799</v>
      </c>
      <c r="P1982">
        <v>33.511111111111099</v>
      </c>
      <c r="Q1982">
        <v>-2.0520925094338002E-2</v>
      </c>
    </row>
    <row r="1983" spans="1:17" hidden="1" x14ac:dyDescent="0.3">
      <c r="A1983" t="s">
        <v>4151</v>
      </c>
      <c r="B1983" t="s">
        <v>4152</v>
      </c>
      <c r="C1983" t="str">
        <f>IFERROR(VLOOKUP(Table1[[#This Row],[Ticker]],[1]!Table2[[Symbol]:[Industry]],2,FALSE),"-")</f>
        <v>-</v>
      </c>
      <c r="D1983" t="s">
        <v>298</v>
      </c>
      <c r="E1983">
        <v>374.62849199999999</v>
      </c>
      <c r="F1983">
        <v>319.89999999999998</v>
      </c>
      <c r="G1983">
        <v>-45.498589626971999</v>
      </c>
      <c r="H1983">
        <v>-10.0548512120046</v>
      </c>
      <c r="I1983">
        <v>-34.026704930251597</v>
      </c>
      <c r="J1983">
        <v>-10.337147598124201</v>
      </c>
      <c r="M1983">
        <v>30.2250534820149</v>
      </c>
      <c r="O1983">
        <v>46.920912785245299</v>
      </c>
      <c r="P1983">
        <v>0.59748427672954296</v>
      </c>
    </row>
    <row r="1984" spans="1:17" hidden="1" x14ac:dyDescent="0.3">
      <c r="A1984" t="s">
        <v>4153</v>
      </c>
      <c r="B1984" t="s">
        <v>4154</v>
      </c>
      <c r="C1984" t="str">
        <f>IFERROR(VLOOKUP(Table1[[#This Row],[Ticker]],[1]!Table2[[Symbol]:[Industry]],2,FALSE),"-")</f>
        <v>-</v>
      </c>
      <c r="D1984" t="s">
        <v>21</v>
      </c>
      <c r="E1984">
        <v>374.43490000000003</v>
      </c>
      <c r="F1984">
        <v>29.95</v>
      </c>
      <c r="G1984">
        <v>20.4314131030307</v>
      </c>
      <c r="H1984">
        <v>-8.9181701868477798</v>
      </c>
      <c r="I1984">
        <v>-17.235142828051199</v>
      </c>
      <c r="J1984">
        <v>-4.6092165483219398</v>
      </c>
      <c r="K1984">
        <v>29.221504698129401</v>
      </c>
      <c r="L1984">
        <v>26.501658915024201</v>
      </c>
      <c r="M1984">
        <v>47.549290775207901</v>
      </c>
      <c r="N1984">
        <v>1.0690938427448999</v>
      </c>
      <c r="O1984">
        <v>23.5392320534223</v>
      </c>
      <c r="P1984">
        <v>54.381443298969003</v>
      </c>
      <c r="Q1984">
        <v>2.194739673214E-3</v>
      </c>
    </row>
    <row r="1985" spans="1:17" hidden="1" x14ac:dyDescent="0.3">
      <c r="A1985" t="s">
        <v>4155</v>
      </c>
      <c r="B1985" t="s">
        <v>4156</v>
      </c>
      <c r="C1985" t="str">
        <f>IFERROR(VLOOKUP(Table1[[#This Row],[Ticker]],[1]!Table2[[Symbol]:[Industry]],2,FALSE),"-")</f>
        <v>-</v>
      </c>
      <c r="D1985" t="s">
        <v>46</v>
      </c>
      <c r="E1985">
        <v>374.03152</v>
      </c>
      <c r="F1985">
        <v>151.69999999999999</v>
      </c>
      <c r="G1985">
        <v>48.734120353106299</v>
      </c>
      <c r="H1985">
        <v>-9.7878593798902607</v>
      </c>
      <c r="I1985">
        <v>24.867418754634102</v>
      </c>
      <c r="J1985">
        <v>-2.5736408455033399</v>
      </c>
      <c r="K1985">
        <v>152.19092703158901</v>
      </c>
      <c r="L1985">
        <v>119.384015383766</v>
      </c>
      <c r="M1985">
        <v>36.496486631398497</v>
      </c>
      <c r="N1985">
        <v>0.56277056277056203</v>
      </c>
      <c r="O1985">
        <v>21.951219512195099</v>
      </c>
      <c r="P1985">
        <v>97.012987012986997</v>
      </c>
    </row>
    <row r="1986" spans="1:17" hidden="1" x14ac:dyDescent="0.3">
      <c r="A1986" t="s">
        <v>4157</v>
      </c>
      <c r="B1986" t="s">
        <v>4158</v>
      </c>
      <c r="C1986" t="str">
        <f>IFERROR(VLOOKUP(Table1[[#This Row],[Ticker]],[1]!Table2[[Symbol]:[Industry]],2,FALSE),"-")</f>
        <v>-</v>
      </c>
      <c r="D1986" t="s">
        <v>46</v>
      </c>
      <c r="E1986">
        <v>373.16775167999998</v>
      </c>
      <c r="F1986">
        <v>291.60000000000002</v>
      </c>
      <c r="G1986">
        <v>150.97125164286899</v>
      </c>
      <c r="H1986">
        <v>15.746067452947701</v>
      </c>
      <c r="I1986">
        <v>162.44313633958899</v>
      </c>
      <c r="J1986">
        <v>-4.3810019682321899</v>
      </c>
      <c r="M1986">
        <v>63.041939174004902</v>
      </c>
      <c r="O1986">
        <v>4.4410150891632298</v>
      </c>
      <c r="P1986">
        <v>193.951612903225</v>
      </c>
    </row>
    <row r="1987" spans="1:17" hidden="1" x14ac:dyDescent="0.3">
      <c r="A1987" t="s">
        <v>4159</v>
      </c>
      <c r="B1987" t="s">
        <v>4160</v>
      </c>
      <c r="C1987" t="str">
        <f>IFERROR(VLOOKUP(Table1[[#This Row],[Ticker]],[1]!Table2[[Symbol]:[Industry]],2,FALSE),"-")</f>
        <v>-</v>
      </c>
      <c r="D1987" t="s">
        <v>728</v>
      </c>
      <c r="E1987">
        <v>373.16630627000001</v>
      </c>
      <c r="F1987">
        <v>223.18</v>
      </c>
      <c r="G1987">
        <v>27.354873820594801</v>
      </c>
      <c r="H1987">
        <v>1.2158458950820501</v>
      </c>
      <c r="I1987">
        <v>7.2744249718885596</v>
      </c>
      <c r="J1987">
        <v>1.65481335377919</v>
      </c>
      <c r="K1987">
        <v>212.09235327275499</v>
      </c>
      <c r="L1987">
        <v>187.498851035927</v>
      </c>
      <c r="M1987">
        <v>43.478451693180702</v>
      </c>
      <c r="N1987">
        <v>0.97166376147191202</v>
      </c>
      <c r="O1987">
        <v>2.6077605520207801</v>
      </c>
      <c r="P1987">
        <v>61.6075307748008</v>
      </c>
      <c r="Q1987">
        <v>8.1463636799704003E-2</v>
      </c>
    </row>
    <row r="1988" spans="1:17" hidden="1" x14ac:dyDescent="0.3">
      <c r="A1988" t="s">
        <v>4161</v>
      </c>
      <c r="B1988" t="s">
        <v>4162</v>
      </c>
      <c r="C1988" t="str">
        <f>IFERROR(VLOOKUP(Table1[[#This Row],[Ticker]],[1]!Table2[[Symbol]:[Industry]],2,FALSE),"-")</f>
        <v>-</v>
      </c>
      <c r="D1988" t="s">
        <v>289</v>
      </c>
      <c r="E1988">
        <v>372.74353189999999</v>
      </c>
      <c r="F1988">
        <v>55.49</v>
      </c>
      <c r="G1988">
        <v>66.736742776561201</v>
      </c>
      <c r="H1988">
        <v>23.013925914432502</v>
      </c>
      <c r="I1988">
        <v>-22.787816041362699</v>
      </c>
      <c r="J1988">
        <v>-2.9695944310671498</v>
      </c>
      <c r="K1988">
        <v>50.039326948053102</v>
      </c>
      <c r="L1988">
        <v>44.6274296045356</v>
      </c>
      <c r="M1988">
        <v>48.490644176037101</v>
      </c>
      <c r="N1988">
        <v>2.5763056090949301</v>
      </c>
      <c r="O1988">
        <v>18.850243287078701</v>
      </c>
      <c r="P1988">
        <v>98.178571428571402</v>
      </c>
      <c r="Q1988">
        <v>2.8774848179434001E-2</v>
      </c>
    </row>
    <row r="1989" spans="1:17" hidden="1" x14ac:dyDescent="0.3">
      <c r="A1989" t="s">
        <v>4163</v>
      </c>
      <c r="B1989" t="s">
        <v>4164</v>
      </c>
      <c r="C1989" t="str">
        <f>IFERROR(VLOOKUP(Table1[[#This Row],[Ticker]],[1]!Table2[[Symbol]:[Industry]],2,FALSE),"-")</f>
        <v>-</v>
      </c>
      <c r="D1989" t="s">
        <v>4165</v>
      </c>
      <c r="E1989">
        <v>372.23229199999997</v>
      </c>
      <c r="F1989">
        <v>724</v>
      </c>
      <c r="G1989">
        <v>29.7805849967923</v>
      </c>
      <c r="H1989">
        <v>-20.341952068127199</v>
      </c>
      <c r="I1989">
        <v>29.8335705371187</v>
      </c>
      <c r="J1989">
        <v>-3.8654465916691398</v>
      </c>
      <c r="K1989">
        <v>750.97550963278695</v>
      </c>
      <c r="L1989">
        <v>624.14624080721705</v>
      </c>
      <c r="M1989">
        <v>29.054596989137501</v>
      </c>
      <c r="N1989">
        <v>0.23899550866443001</v>
      </c>
      <c r="O1989">
        <v>22.237569060773399</v>
      </c>
      <c r="P1989">
        <v>63.875056586690803</v>
      </c>
      <c r="Q1989">
        <v>0.16853289059742499</v>
      </c>
    </row>
    <row r="1990" spans="1:17" hidden="1" x14ac:dyDescent="0.3">
      <c r="A1990" t="s">
        <v>4166</v>
      </c>
      <c r="B1990" t="s">
        <v>4167</v>
      </c>
      <c r="C1990" t="str">
        <f>IFERROR(VLOOKUP(Table1[[#This Row],[Ticker]],[1]!Table2[[Symbol]:[Industry]],2,FALSE),"-")</f>
        <v>-</v>
      </c>
      <c r="D1990" t="s">
        <v>396</v>
      </c>
      <c r="E1990">
        <v>371.639634409</v>
      </c>
      <c r="F1990">
        <v>89.71</v>
      </c>
      <c r="G1990">
        <v>-13.1860720461</v>
      </c>
      <c r="H1990">
        <v>2.4898901269168299</v>
      </c>
      <c r="I1990">
        <v>-14.9468371402966</v>
      </c>
      <c r="J1990">
        <v>-11.3236462187326</v>
      </c>
      <c r="K1990">
        <v>83.246302405005594</v>
      </c>
      <c r="L1990">
        <v>79.047393817777007</v>
      </c>
      <c r="M1990">
        <v>50.344252950245497</v>
      </c>
      <c r="N1990">
        <v>3.7102725391606102</v>
      </c>
      <c r="O1990">
        <v>17.0549548545312</v>
      </c>
      <c r="P1990">
        <v>38.015384615384598</v>
      </c>
      <c r="Q1990">
        <v>-8.0689162215408006E-2</v>
      </c>
    </row>
    <row r="1991" spans="1:17" hidden="1" x14ac:dyDescent="0.3">
      <c r="A1991" t="s">
        <v>4168</v>
      </c>
      <c r="B1991" t="s">
        <v>4169</v>
      </c>
      <c r="C1991" t="str">
        <f>IFERROR(VLOOKUP(Table1[[#This Row],[Ticker]],[1]!Table2[[Symbol]:[Industry]],2,FALSE),"-")</f>
        <v>-</v>
      </c>
      <c r="D1991" t="s">
        <v>201</v>
      </c>
      <c r="E1991">
        <v>371.13797720999997</v>
      </c>
      <c r="F1991">
        <v>356.95</v>
      </c>
      <c r="G1991">
        <v>79.407702284344396</v>
      </c>
      <c r="H1991">
        <v>-7.7041391198755402</v>
      </c>
      <c r="I1991">
        <v>9.9744646603916092</v>
      </c>
      <c r="J1991">
        <v>-3.0459360433494198</v>
      </c>
      <c r="K1991">
        <v>351.89183021844201</v>
      </c>
      <c r="L1991">
        <v>300.16771881434499</v>
      </c>
      <c r="M1991">
        <v>45.044213380214799</v>
      </c>
      <c r="N1991">
        <v>0.59043531446185404</v>
      </c>
      <c r="O1991">
        <v>17.3973945930802</v>
      </c>
      <c r="P1991">
        <v>134.835526315789</v>
      </c>
      <c r="Q1991">
        <v>7.0131817249613995E-2</v>
      </c>
    </row>
    <row r="1992" spans="1:17" hidden="1" x14ac:dyDescent="0.3">
      <c r="A1992" t="s">
        <v>4170</v>
      </c>
      <c r="B1992" t="s">
        <v>4171</v>
      </c>
      <c r="C1992" t="str">
        <f>IFERROR(VLOOKUP(Table1[[#This Row],[Ticker]],[1]!Table2[[Symbol]:[Industry]],2,FALSE),"-")</f>
        <v>-</v>
      </c>
      <c r="D1992" t="s">
        <v>521</v>
      </c>
      <c r="E1992">
        <v>370.84913360000002</v>
      </c>
      <c r="F1992">
        <v>15.88</v>
      </c>
      <c r="G1992">
        <v>34.721124545766997</v>
      </c>
      <c r="H1992">
        <v>20.8176066586663</v>
      </c>
      <c r="I1992">
        <v>19.419266231750001</v>
      </c>
      <c r="J1992">
        <v>11.293117433339599</v>
      </c>
      <c r="K1992">
        <v>13.4409860556159</v>
      </c>
      <c r="L1992">
        <v>11.026918478944101</v>
      </c>
      <c r="M1992">
        <v>73.626822051544806</v>
      </c>
      <c r="N1992">
        <v>0.41710251885913802</v>
      </c>
      <c r="O1992">
        <v>5.1637279596977201</v>
      </c>
      <c r="P1992">
        <v>146.201550387596</v>
      </c>
    </row>
    <row r="1993" spans="1:17" hidden="1" x14ac:dyDescent="0.3">
      <c r="A1993" t="s">
        <v>4172</v>
      </c>
      <c r="B1993" t="s">
        <v>4173</v>
      </c>
      <c r="C1993" t="str">
        <f>IFERROR(VLOOKUP(Table1[[#This Row],[Ticker]],[1]!Table2[[Symbol]:[Industry]],2,FALSE),"-")</f>
        <v>-</v>
      </c>
      <c r="E1993">
        <v>370.30478399999998</v>
      </c>
      <c r="F1993">
        <v>181.8</v>
      </c>
      <c r="G1993">
        <v>-21.807969136351499</v>
      </c>
      <c r="H1993">
        <v>11.2047735360959</v>
      </c>
      <c r="I1993">
        <v>-10.336084439631099</v>
      </c>
      <c r="J1993">
        <v>1.67577714650781</v>
      </c>
      <c r="M1993">
        <v>46.019435128492503</v>
      </c>
      <c r="O1993">
        <v>13.2838283828382</v>
      </c>
      <c r="P1993">
        <v>15.980861244019099</v>
      </c>
    </row>
    <row r="1994" spans="1:17" hidden="1" x14ac:dyDescent="0.3">
      <c r="A1994" t="s">
        <v>4174</v>
      </c>
      <c r="B1994" t="s">
        <v>4175</v>
      </c>
      <c r="C1994" t="str">
        <f>IFERROR(VLOOKUP(Table1[[#This Row],[Ticker]],[1]!Table2[[Symbol]:[Industry]],2,FALSE),"-")</f>
        <v>-</v>
      </c>
      <c r="D1994" t="s">
        <v>124</v>
      </c>
      <c r="E1994">
        <v>370.28879999999998</v>
      </c>
      <c r="F1994">
        <v>149.31</v>
      </c>
      <c r="G1994">
        <v>-27.6982579520134</v>
      </c>
      <c r="H1994">
        <v>-1.44941196532713</v>
      </c>
      <c r="I1994">
        <v>-10.3449371470081</v>
      </c>
      <c r="J1994">
        <v>1.4390949098255801</v>
      </c>
      <c r="K1994">
        <v>141.62492684257401</v>
      </c>
      <c r="L1994">
        <v>139.93291376687199</v>
      </c>
      <c r="M1994">
        <v>57.2050428840476</v>
      </c>
      <c r="N1994">
        <v>1.4549600762034101</v>
      </c>
      <c r="O1994">
        <v>13.086866251423199</v>
      </c>
      <c r="P1994">
        <v>20.411290322580601</v>
      </c>
      <c r="Q1994">
        <v>4.3814744440732002E-2</v>
      </c>
    </row>
    <row r="1995" spans="1:17" hidden="1" x14ac:dyDescent="0.3">
      <c r="A1995" t="s">
        <v>4176</v>
      </c>
      <c r="B1995" t="s">
        <v>4177</v>
      </c>
      <c r="C1995" t="str">
        <f>IFERROR(VLOOKUP(Table1[[#This Row],[Ticker]],[1]!Table2[[Symbol]:[Industry]],2,FALSE),"-")</f>
        <v>-</v>
      </c>
      <c r="D1995" t="s">
        <v>46</v>
      </c>
      <c r="E1995">
        <v>368.05686594600002</v>
      </c>
      <c r="F1995">
        <v>28.07</v>
      </c>
      <c r="G1995">
        <v>27.065185106665702</v>
      </c>
      <c r="H1995">
        <v>28.754958737484198</v>
      </c>
      <c r="I1995">
        <v>-47.305047679780799</v>
      </c>
      <c r="J1995">
        <v>-3.1278885019231701</v>
      </c>
      <c r="K1995">
        <v>25.634630878413301</v>
      </c>
      <c r="L1995">
        <v>27.229832925492499</v>
      </c>
      <c r="M1995">
        <v>71.055531334644897</v>
      </c>
      <c r="N1995">
        <v>0.83934124079199601</v>
      </c>
      <c r="O1995">
        <v>84.004275026718901</v>
      </c>
      <c r="Q1995">
        <v>0.129366523930768</v>
      </c>
    </row>
    <row r="1996" spans="1:17" hidden="1" x14ac:dyDescent="0.3">
      <c r="A1996" t="s">
        <v>4178</v>
      </c>
      <c r="B1996" t="s">
        <v>4179</v>
      </c>
      <c r="C1996" t="str">
        <f>IFERROR(VLOOKUP(Table1[[#This Row],[Ticker]],[1]!Table2[[Symbol]:[Industry]],2,FALSE),"-")</f>
        <v>-</v>
      </c>
      <c r="D1996" t="s">
        <v>201</v>
      </c>
      <c r="E1996">
        <v>367.46210662499999</v>
      </c>
      <c r="F1996">
        <v>166.17</v>
      </c>
      <c r="G1996">
        <v>-11.347200738083099</v>
      </c>
      <c r="H1996">
        <v>-8.3992930390885494</v>
      </c>
      <c r="I1996">
        <v>-10.9912623335916</v>
      </c>
      <c r="J1996">
        <v>-1.94719275642303</v>
      </c>
      <c r="K1996">
        <v>167.98229506384899</v>
      </c>
      <c r="L1996">
        <v>157.60513802378301</v>
      </c>
      <c r="M1996">
        <v>48.2043805865504</v>
      </c>
      <c r="N1996">
        <v>0.84608850566668203</v>
      </c>
      <c r="O1996">
        <v>17.650598784377401</v>
      </c>
      <c r="P1996">
        <v>29.567251461988199</v>
      </c>
      <c r="Q1996">
        <v>-1.9023795157705001E-2</v>
      </c>
    </row>
    <row r="1997" spans="1:17" hidden="1" x14ac:dyDescent="0.3">
      <c r="A1997" t="s">
        <v>4180</v>
      </c>
      <c r="B1997" t="s">
        <v>4181</v>
      </c>
      <c r="C1997" t="str">
        <f>IFERROR(VLOOKUP(Table1[[#This Row],[Ticker]],[1]!Table2[[Symbol]:[Industry]],2,FALSE),"-")</f>
        <v>-</v>
      </c>
      <c r="D1997" t="s">
        <v>295</v>
      </c>
      <c r="E1997">
        <v>365.65593752000001</v>
      </c>
      <c r="F1997">
        <v>34.53</v>
      </c>
      <c r="G1997">
        <v>-44.234073497939697</v>
      </c>
      <c r="H1997">
        <v>0.85217374386800804</v>
      </c>
      <c r="I1997">
        <v>-20.278026953788199</v>
      </c>
      <c r="J1997">
        <v>10.9519436030021</v>
      </c>
      <c r="K1997">
        <v>34.930314476145902</v>
      </c>
      <c r="L1997">
        <v>35.638135942293403</v>
      </c>
      <c r="M1997">
        <v>67.933553954701694</v>
      </c>
      <c r="N1997">
        <v>1.21866019638432</v>
      </c>
      <c r="O1997">
        <v>27.4254271647842</v>
      </c>
      <c r="P1997">
        <v>22.230088495575199</v>
      </c>
    </row>
    <row r="1998" spans="1:17" hidden="1" x14ac:dyDescent="0.3">
      <c r="A1998" t="s">
        <v>4182</v>
      </c>
      <c r="B1998" t="s">
        <v>4183</v>
      </c>
      <c r="C1998" t="str">
        <f>IFERROR(VLOOKUP(Table1[[#This Row],[Ticker]],[1]!Table2[[Symbol]:[Industry]],2,FALSE),"-")</f>
        <v>-</v>
      </c>
      <c r="D1998" t="s">
        <v>98</v>
      </c>
      <c r="E1998">
        <v>364.766516352</v>
      </c>
      <c r="F1998">
        <v>28.32</v>
      </c>
      <c r="G1998">
        <v>89.322361023951302</v>
      </c>
      <c r="H1998">
        <v>12.607880365855101</v>
      </c>
      <c r="I1998">
        <v>-23.667387398779699</v>
      </c>
      <c r="J1998">
        <v>-6.42060158334903</v>
      </c>
      <c r="K1998">
        <v>26.3878082061265</v>
      </c>
      <c r="L1998">
        <v>21.959230181106999</v>
      </c>
      <c r="M1998">
        <v>46.376347208197998</v>
      </c>
      <c r="N1998">
        <v>0.456980530896617</v>
      </c>
      <c r="O1998">
        <v>15.336793492882199</v>
      </c>
      <c r="P1998">
        <v>141.43339694867001</v>
      </c>
      <c r="Q1998">
        <v>0.11882606559023</v>
      </c>
    </row>
    <row r="1999" spans="1:17" hidden="1" x14ac:dyDescent="0.3">
      <c r="A1999" t="s">
        <v>4184</v>
      </c>
      <c r="B1999" t="s">
        <v>4185</v>
      </c>
      <c r="C1999" t="str">
        <f>IFERROR(VLOOKUP(Table1[[#This Row],[Ticker]],[1]!Table2[[Symbol]:[Industry]],2,FALSE),"-")</f>
        <v>-</v>
      </c>
      <c r="D1999" t="s">
        <v>424</v>
      </c>
      <c r="E1999">
        <v>364.32722562499998</v>
      </c>
      <c r="F1999">
        <v>976.25</v>
      </c>
      <c r="G1999">
        <v>76.473035870298702</v>
      </c>
      <c r="H1999">
        <v>7.22118796743574</v>
      </c>
      <c r="I1999">
        <v>-23.150366171110299</v>
      </c>
      <c r="J1999">
        <v>9.4512473310162406</v>
      </c>
      <c r="K1999">
        <v>897.53129080458405</v>
      </c>
      <c r="L1999">
        <v>848.95430837337801</v>
      </c>
      <c r="M1999">
        <v>78.881003971197799</v>
      </c>
      <c r="N1999">
        <v>1.53164730305279</v>
      </c>
      <c r="O1999">
        <v>39.298335467349503</v>
      </c>
      <c r="P1999">
        <v>109.495708154506</v>
      </c>
      <c r="Q1999">
        <v>6.6219369595327995E-2</v>
      </c>
    </row>
    <row r="2000" spans="1:17" hidden="1" x14ac:dyDescent="0.3">
      <c r="A2000" t="s">
        <v>4186</v>
      </c>
      <c r="B2000" t="s">
        <v>4187</v>
      </c>
      <c r="C2000" t="str">
        <f>IFERROR(VLOOKUP(Table1[[#This Row],[Ticker]],[1]!Table2[[Symbol]:[Industry]],2,FALSE),"-")</f>
        <v>-</v>
      </c>
      <c r="D2000" t="s">
        <v>1170</v>
      </c>
      <c r="E2000">
        <v>364.028009</v>
      </c>
      <c r="F2000">
        <v>148.69999999999999</v>
      </c>
      <c r="G2000">
        <v>357.77961174155098</v>
      </c>
      <c r="H2000">
        <v>21.360575457751501</v>
      </c>
      <c r="I2000">
        <v>84.487045144379593</v>
      </c>
      <c r="J2000">
        <v>-7.3342397465897999</v>
      </c>
      <c r="K2000">
        <v>130.01980779512999</v>
      </c>
      <c r="L2000">
        <v>90.557074968726795</v>
      </c>
      <c r="M2000">
        <v>43.142980817613697</v>
      </c>
      <c r="N2000">
        <v>0.76675693974272097</v>
      </c>
      <c r="O2000">
        <v>15.164761264290499</v>
      </c>
      <c r="P2000">
        <v>464.75503228256702</v>
      </c>
      <c r="Q2000">
        <v>0.31156888167390201</v>
      </c>
    </row>
    <row r="2001" spans="1:17" hidden="1" x14ac:dyDescent="0.3">
      <c r="A2001" t="s">
        <v>4188</v>
      </c>
      <c r="B2001" t="s">
        <v>4189</v>
      </c>
      <c r="C2001" t="str">
        <f>IFERROR(VLOOKUP(Table1[[#This Row],[Ticker]],[1]!Table2[[Symbol]:[Industry]],2,FALSE),"-")</f>
        <v>-</v>
      </c>
      <c r="D2001" t="s">
        <v>372</v>
      </c>
      <c r="E2001">
        <v>363.96724963499997</v>
      </c>
      <c r="F2001">
        <v>27.27</v>
      </c>
      <c r="G2001">
        <v>25.603334643667299</v>
      </c>
      <c r="H2001">
        <v>-2.5164385851161799</v>
      </c>
      <c r="I2001">
        <v>-28.007149374696102</v>
      </c>
      <c r="J2001">
        <v>-0.57330710257643802</v>
      </c>
      <c r="K2001">
        <v>27.2230892758751</v>
      </c>
      <c r="L2001">
        <v>25.5913563284677</v>
      </c>
      <c r="M2001">
        <v>40.213647088051999</v>
      </c>
      <c r="N2001">
        <v>0.35442487876015499</v>
      </c>
      <c r="O2001">
        <v>29.99633296663</v>
      </c>
      <c r="P2001">
        <v>59.008746355685098</v>
      </c>
      <c r="Q2001">
        <v>6.4230780853470004E-2</v>
      </c>
    </row>
    <row r="2002" spans="1:17" hidden="1" x14ac:dyDescent="0.3">
      <c r="A2002" t="s">
        <v>4190</v>
      </c>
      <c r="B2002" t="s">
        <v>4191</v>
      </c>
      <c r="C2002" t="str">
        <f>IFERROR(VLOOKUP(Table1[[#This Row],[Ticker]],[1]!Table2[[Symbol]:[Industry]],2,FALSE),"-")</f>
        <v>-</v>
      </c>
      <c r="D2002" t="s">
        <v>4192</v>
      </c>
      <c r="E2002">
        <v>363.62920000000003</v>
      </c>
      <c r="F2002">
        <v>266.2</v>
      </c>
      <c r="G2002">
        <v>38.701341317023498</v>
      </c>
      <c r="H2002">
        <v>31.441284274548401</v>
      </c>
      <c r="I2002">
        <v>16.936449334020001</v>
      </c>
      <c r="J2002">
        <v>26.149472582310398</v>
      </c>
      <c r="K2002">
        <v>215.40662252547401</v>
      </c>
      <c r="L2002">
        <v>192.17017431923199</v>
      </c>
      <c r="M2002">
        <v>66.116457002360207</v>
      </c>
      <c r="N2002">
        <v>1.3351659139995999</v>
      </c>
      <c r="O2002">
        <v>10.5559729526671</v>
      </c>
      <c r="P2002">
        <v>79.864864864864799</v>
      </c>
    </row>
    <row r="2003" spans="1:17" hidden="1" x14ac:dyDescent="0.3">
      <c r="A2003" t="s">
        <v>4193</v>
      </c>
      <c r="B2003" t="s">
        <v>4194</v>
      </c>
      <c r="C2003" t="str">
        <f>IFERROR(VLOOKUP(Table1[[#This Row],[Ticker]],[1]!Table2[[Symbol]:[Industry]],2,FALSE),"-")</f>
        <v>-</v>
      </c>
      <c r="D2003" t="s">
        <v>933</v>
      </c>
      <c r="E2003">
        <v>362.73511052999999</v>
      </c>
      <c r="F2003">
        <v>1133.0999999999999</v>
      </c>
      <c r="G2003">
        <v>5.1047667198332398</v>
      </c>
      <c r="H2003">
        <v>-11.633733385135599</v>
      </c>
      <c r="I2003">
        <v>-0.27647743071682002</v>
      </c>
      <c r="J2003">
        <v>4.0906144020984803</v>
      </c>
      <c r="K2003">
        <v>1029.9991806759899</v>
      </c>
      <c r="L2003">
        <v>929.11881256730601</v>
      </c>
      <c r="M2003">
        <v>59.455961024398803</v>
      </c>
      <c r="N2003">
        <v>0.92776050493227702</v>
      </c>
      <c r="O2003">
        <v>22.4075544965139</v>
      </c>
      <c r="P2003">
        <v>51.079999999999899</v>
      </c>
      <c r="Q2003">
        <v>-0.114664712219831</v>
      </c>
    </row>
    <row r="2004" spans="1:17" hidden="1" x14ac:dyDescent="0.3">
      <c r="A2004" t="s">
        <v>4195</v>
      </c>
      <c r="B2004" t="s">
        <v>4196</v>
      </c>
      <c r="C2004" t="str">
        <f>IFERROR(VLOOKUP(Table1[[#This Row],[Ticker]],[1]!Table2[[Symbol]:[Industry]],2,FALSE),"-")</f>
        <v>-</v>
      </c>
      <c r="D2004" t="s">
        <v>133</v>
      </c>
      <c r="E2004">
        <v>361.397508192999</v>
      </c>
      <c r="F2004">
        <v>107.33</v>
      </c>
      <c r="G2004">
        <v>-43.509222516550203</v>
      </c>
      <c r="H2004">
        <v>8.1324250512474592</v>
      </c>
      <c r="I2004">
        <v>-23.536106639653301</v>
      </c>
      <c r="J2004">
        <v>10.523299557773701</v>
      </c>
      <c r="K2004">
        <v>98.923481659602103</v>
      </c>
      <c r="L2004">
        <v>113.609989688616</v>
      </c>
      <c r="M2004">
        <v>57.928084769089502</v>
      </c>
      <c r="N2004">
        <v>4.4870331779829202</v>
      </c>
      <c r="O2004">
        <v>52.799776390571097</v>
      </c>
      <c r="P2004">
        <v>31.936078672403202</v>
      </c>
      <c r="Q2004">
        <v>8.2344679091075998E-2</v>
      </c>
    </row>
    <row r="2005" spans="1:17" hidden="1" x14ac:dyDescent="0.3">
      <c r="A2005" t="s">
        <v>4197</v>
      </c>
      <c r="B2005" t="s">
        <v>4198</v>
      </c>
      <c r="C2005" t="str">
        <f>IFERROR(VLOOKUP(Table1[[#This Row],[Ticker]],[1]!Table2[[Symbol]:[Industry]],2,FALSE),"-")</f>
        <v>-</v>
      </c>
      <c r="D2005" t="s">
        <v>62</v>
      </c>
      <c r="E2005">
        <v>361.0376675</v>
      </c>
      <c r="F2005">
        <v>274.10000000000002</v>
      </c>
      <c r="G2005">
        <v>20.979951646718799</v>
      </c>
      <c r="H2005">
        <v>40.920242679622199</v>
      </c>
      <c r="I2005">
        <v>27.862009894233399</v>
      </c>
      <c r="J2005">
        <v>1.49985257621704</v>
      </c>
      <c r="K2005">
        <v>226.19774899336201</v>
      </c>
      <c r="L2005">
        <v>206.44368314899299</v>
      </c>
      <c r="M2005">
        <v>70.924884667502994</v>
      </c>
      <c r="N2005">
        <v>1.0637791278113899</v>
      </c>
      <c r="O2005">
        <v>5.0711419190076601</v>
      </c>
      <c r="P2005">
        <v>71.3125</v>
      </c>
      <c r="Q2005">
        <v>0.14139096017130401</v>
      </c>
    </row>
    <row r="2006" spans="1:17" hidden="1" x14ac:dyDescent="0.3">
      <c r="A2006" t="s">
        <v>4199</v>
      </c>
      <c r="B2006" t="s">
        <v>4200</v>
      </c>
      <c r="C2006" t="str">
        <f>IFERROR(VLOOKUP(Table1[[#This Row],[Ticker]],[1]!Table2[[Symbol]:[Industry]],2,FALSE),"-")</f>
        <v>-</v>
      </c>
      <c r="D2006" t="s">
        <v>133</v>
      </c>
      <c r="E2006">
        <v>359.93322827899999</v>
      </c>
      <c r="F2006">
        <v>95.11</v>
      </c>
      <c r="G2006">
        <v>11.9012807973882</v>
      </c>
      <c r="H2006">
        <v>-10.0392982497234</v>
      </c>
      <c r="I2006">
        <v>-34.601090002346602</v>
      </c>
      <c r="J2006">
        <v>-5.5823486938965097</v>
      </c>
      <c r="K2006">
        <v>100.947158069636</v>
      </c>
      <c r="L2006">
        <v>100.60039799108399</v>
      </c>
      <c r="M2006">
        <v>34.4491210689242</v>
      </c>
      <c r="N2006">
        <v>0.65592050555812298</v>
      </c>
      <c r="O2006">
        <v>59.972663232047097</v>
      </c>
      <c r="P2006">
        <v>43.888048411497699</v>
      </c>
      <c r="Q2006">
        <v>1.6820457008329001E-2</v>
      </c>
    </row>
    <row r="2007" spans="1:17" hidden="1" x14ac:dyDescent="0.3">
      <c r="A2007" t="s">
        <v>4201</v>
      </c>
      <c r="B2007" t="s">
        <v>4202</v>
      </c>
      <c r="C2007" t="str">
        <f>IFERROR(VLOOKUP(Table1[[#This Row],[Ticker]],[1]!Table2[[Symbol]:[Industry]],2,FALSE),"-")</f>
        <v>-</v>
      </c>
      <c r="D2007" t="s">
        <v>626</v>
      </c>
      <c r="E2007">
        <v>357.10559999999998</v>
      </c>
      <c r="F2007">
        <v>288</v>
      </c>
      <c r="G2007">
        <v>221.925246800254</v>
      </c>
      <c r="H2007">
        <v>13.226045893601301</v>
      </c>
      <c r="I2007">
        <v>90.4431363395896</v>
      </c>
      <c r="J2007">
        <v>-9.0818425922439996</v>
      </c>
      <c r="K2007">
        <v>291.184047346071</v>
      </c>
      <c r="M2007">
        <v>30.645333483114801</v>
      </c>
      <c r="N2007">
        <v>0.362238837258053</v>
      </c>
      <c r="O2007">
        <v>18.0555555555555</v>
      </c>
      <c r="P2007">
        <v>284</v>
      </c>
    </row>
    <row r="2008" spans="1:17" hidden="1" x14ac:dyDescent="0.3">
      <c r="A2008" t="s">
        <v>4203</v>
      </c>
      <c r="B2008" t="s">
        <v>4204</v>
      </c>
      <c r="C2008" t="str">
        <f>IFERROR(VLOOKUP(Table1[[#This Row],[Ticker]],[1]!Table2[[Symbol]:[Industry]],2,FALSE),"-")</f>
        <v>-</v>
      </c>
      <c r="D2008" t="s">
        <v>46</v>
      </c>
      <c r="E2008">
        <v>356.80279999999999</v>
      </c>
      <c r="F2008">
        <v>325.55</v>
      </c>
      <c r="G2008">
        <v>9.2427637564866298</v>
      </c>
      <c r="H2008">
        <v>-2.6309142772897101</v>
      </c>
      <c r="I2008">
        <v>-14.341061016302</v>
      </c>
      <c r="J2008">
        <v>-13.321761152273501</v>
      </c>
      <c r="K2008">
        <v>319.80305598241603</v>
      </c>
      <c r="M2008">
        <v>33.883241739194602</v>
      </c>
      <c r="N2008">
        <v>0.33835838920584599</v>
      </c>
      <c r="O2008">
        <v>30.394716633389599</v>
      </c>
      <c r="P2008">
        <v>89.935822637106099</v>
      </c>
    </row>
    <row r="2009" spans="1:17" hidden="1" x14ac:dyDescent="0.3">
      <c r="A2009" t="s">
        <v>4205</v>
      </c>
      <c r="B2009" t="s">
        <v>4206</v>
      </c>
      <c r="C2009" t="str">
        <f>IFERROR(VLOOKUP(Table1[[#This Row],[Ticker]],[1]!Table2[[Symbol]:[Industry]],2,FALSE),"-")</f>
        <v>-</v>
      </c>
      <c r="D2009" t="s">
        <v>626</v>
      </c>
      <c r="E2009">
        <v>356.62161712099999</v>
      </c>
      <c r="F2009">
        <v>40.01</v>
      </c>
      <c r="G2009">
        <v>4.8688080338467001</v>
      </c>
      <c r="H2009">
        <v>6.1449586986229496</v>
      </c>
      <c r="I2009">
        <v>-21.789840963481101</v>
      </c>
      <c r="J2009">
        <v>2.1641469454700499</v>
      </c>
      <c r="K2009">
        <v>39.094279472169298</v>
      </c>
      <c r="L2009">
        <v>38.342450076817499</v>
      </c>
      <c r="M2009">
        <v>50.833820620476402</v>
      </c>
      <c r="N2009">
        <v>1.0298113677726199</v>
      </c>
      <c r="O2009">
        <v>28.217945513621601</v>
      </c>
      <c r="P2009">
        <v>43.920863309352498</v>
      </c>
      <c r="Q2009">
        <v>1.3595252541726E-2</v>
      </c>
    </row>
    <row r="2010" spans="1:17" hidden="1" x14ac:dyDescent="0.3">
      <c r="A2010" t="s">
        <v>4207</v>
      </c>
      <c r="B2010" t="s">
        <v>4208</v>
      </c>
      <c r="C2010" t="str">
        <f>IFERROR(VLOOKUP(Table1[[#This Row],[Ticker]],[1]!Table2[[Symbol]:[Industry]],2,FALSE),"-")</f>
        <v>-</v>
      </c>
      <c r="D2010" t="s">
        <v>223</v>
      </c>
      <c r="E2010">
        <v>356.40595689600002</v>
      </c>
      <c r="F2010">
        <v>123.42</v>
      </c>
      <c r="G2010">
        <v>13.0304653623321</v>
      </c>
      <c r="H2010">
        <v>8.78125956295756</v>
      </c>
      <c r="I2010">
        <v>-12.5495513721992</v>
      </c>
      <c r="J2010">
        <v>0.86798800557484301</v>
      </c>
      <c r="K2010">
        <v>115.39395721666899</v>
      </c>
      <c r="L2010">
        <v>107.548684180229</v>
      </c>
      <c r="M2010">
        <v>51.108040116989301</v>
      </c>
      <c r="N2010">
        <v>1.4730657805746199</v>
      </c>
      <c r="O2010">
        <v>8.5723545616593597</v>
      </c>
      <c r="P2010">
        <v>43.511627906976699</v>
      </c>
      <c r="Q2010">
        <v>-4.5742943756072997E-2</v>
      </c>
    </row>
    <row r="2011" spans="1:17" hidden="1" x14ac:dyDescent="0.3">
      <c r="A2011" t="s">
        <v>4209</v>
      </c>
      <c r="B2011" t="s">
        <v>4210</v>
      </c>
      <c r="C2011" t="str">
        <f>IFERROR(VLOOKUP(Table1[[#This Row],[Ticker]],[1]!Table2[[Symbol]:[Industry]],2,FALSE),"-")</f>
        <v>-</v>
      </c>
      <c r="D2011" t="s">
        <v>396</v>
      </c>
      <c r="E2011">
        <v>356.33795742000001</v>
      </c>
      <c r="F2011">
        <v>4130.6499999999996</v>
      </c>
      <c r="G2011">
        <v>-19.592580115514998</v>
      </c>
      <c r="H2011">
        <v>3.01689474821714</v>
      </c>
      <c r="I2011">
        <v>2.6126976572673501</v>
      </c>
      <c r="J2011">
        <v>5.7589676156862302</v>
      </c>
      <c r="K2011">
        <v>3713.19986800175</v>
      </c>
      <c r="L2011">
        <v>3643.6788744147502</v>
      </c>
      <c r="M2011">
        <v>81.322562509232597</v>
      </c>
      <c r="N2011">
        <v>1.64115946117497</v>
      </c>
      <c r="O2011">
        <v>2.0662607579921</v>
      </c>
      <c r="P2011">
        <v>32.159654455287097</v>
      </c>
      <c r="Q2011">
        <v>7.2123550076196002E-2</v>
      </c>
    </row>
    <row r="2012" spans="1:17" hidden="1" x14ac:dyDescent="0.3">
      <c r="A2012" t="s">
        <v>4211</v>
      </c>
      <c r="B2012" t="s">
        <v>4212</v>
      </c>
      <c r="C2012" t="str">
        <f>IFERROR(VLOOKUP(Table1[[#This Row],[Ticker]],[1]!Table2[[Symbol]:[Industry]],2,FALSE),"-")</f>
        <v>-</v>
      </c>
      <c r="D2012" t="s">
        <v>127</v>
      </c>
      <c r="E2012">
        <v>356.30971976999899</v>
      </c>
      <c r="F2012">
        <v>68.06</v>
      </c>
      <c r="G2012">
        <v>59.111690123012799</v>
      </c>
      <c r="H2012">
        <v>-7.7569622530464502</v>
      </c>
      <c r="I2012">
        <v>-17.385344686072401</v>
      </c>
      <c r="J2012">
        <v>0.65526432599499596</v>
      </c>
      <c r="K2012">
        <v>65.469768369880896</v>
      </c>
      <c r="L2012">
        <v>64.009574757233494</v>
      </c>
      <c r="M2012">
        <v>75.348116822116495</v>
      </c>
      <c r="N2012">
        <v>3.14479866703233</v>
      </c>
      <c r="O2012">
        <v>39.435791948280901</v>
      </c>
      <c r="P2012">
        <v>101.659259259259</v>
      </c>
      <c r="Q2012">
        <v>-1.0444896959919999E-3</v>
      </c>
    </row>
    <row r="2013" spans="1:17" hidden="1" x14ac:dyDescent="0.3">
      <c r="A2013" t="s">
        <v>4213</v>
      </c>
      <c r="B2013" t="s">
        <v>4214</v>
      </c>
      <c r="C2013" t="str">
        <f>IFERROR(VLOOKUP(Table1[[#This Row],[Ticker]],[1]!Table2[[Symbol]:[Industry]],2,FALSE),"-")</f>
        <v>-</v>
      </c>
      <c r="D2013" t="s">
        <v>46</v>
      </c>
      <c r="E2013">
        <v>355.95359999999999</v>
      </c>
      <c r="F2013">
        <v>142.5</v>
      </c>
      <c r="G2013">
        <v>63.130383650102502</v>
      </c>
      <c r="H2013">
        <v>2.5069754109596798</v>
      </c>
      <c r="I2013">
        <v>74.602268346822797</v>
      </c>
      <c r="J2013">
        <v>1.39244471539213</v>
      </c>
      <c r="K2013">
        <v>130.646366453301</v>
      </c>
      <c r="M2013">
        <v>47.037165875861497</v>
      </c>
      <c r="N2013">
        <v>0.63011326313274996</v>
      </c>
      <c r="O2013">
        <v>14.3508771929824</v>
      </c>
      <c r="P2013">
        <v>126.19047619047601</v>
      </c>
    </row>
    <row r="2014" spans="1:17" hidden="1" x14ac:dyDescent="0.3">
      <c r="A2014" t="s">
        <v>4215</v>
      </c>
      <c r="B2014" t="s">
        <v>4216</v>
      </c>
      <c r="C2014" t="str">
        <f>IFERROR(VLOOKUP(Table1[[#This Row],[Ticker]],[1]!Table2[[Symbol]:[Industry]],2,FALSE),"-")</f>
        <v>-</v>
      </c>
      <c r="D2014" t="s">
        <v>257</v>
      </c>
      <c r="E2014">
        <v>355.79709935</v>
      </c>
      <c r="F2014">
        <v>129.25</v>
      </c>
      <c r="G2014">
        <v>-26.120223639341699</v>
      </c>
      <c r="H2014">
        <v>-9.9255360961744703</v>
      </c>
      <c r="I2014">
        <v>-14.0969810772401</v>
      </c>
      <c r="J2014">
        <v>-2.4005496274933802</v>
      </c>
      <c r="K2014">
        <v>132.85381253374899</v>
      </c>
      <c r="L2014">
        <v>128.894309666651</v>
      </c>
      <c r="M2014">
        <v>32.753733959177303</v>
      </c>
      <c r="N2014">
        <v>1.3394176126740001</v>
      </c>
      <c r="O2014">
        <v>10.862669245647901</v>
      </c>
      <c r="P2014">
        <v>7.1724709784411296</v>
      </c>
      <c r="Q2014">
        <v>4.7702620181440001E-3</v>
      </c>
    </row>
    <row r="2015" spans="1:17" hidden="1" x14ac:dyDescent="0.3">
      <c r="A2015" t="s">
        <v>4217</v>
      </c>
      <c r="B2015" t="s">
        <v>4218</v>
      </c>
      <c r="C2015" t="str">
        <f>IFERROR(VLOOKUP(Table1[[#This Row],[Ticker]],[1]!Table2[[Symbol]:[Industry]],2,FALSE),"-")</f>
        <v>-</v>
      </c>
      <c r="D2015" t="s">
        <v>1579</v>
      </c>
      <c r="E2015">
        <v>355.05441999999999</v>
      </c>
      <c r="F2015">
        <v>577.70000000000005</v>
      </c>
      <c r="G2015">
        <v>57.825656024430202</v>
      </c>
      <c r="H2015">
        <v>-1.87434643069526</v>
      </c>
      <c r="I2015">
        <v>18.285664866432001</v>
      </c>
      <c r="J2015">
        <v>7.5694433521873397E-2</v>
      </c>
      <c r="K2015">
        <v>560.17703236642296</v>
      </c>
      <c r="L2015">
        <v>483.33798554324801</v>
      </c>
      <c r="M2015">
        <v>60.165151346600801</v>
      </c>
      <c r="N2015">
        <v>0.85206734120448702</v>
      </c>
      <c r="O2015">
        <v>8.7069413190236897</v>
      </c>
      <c r="P2015">
        <v>91.926910299003296</v>
      </c>
      <c r="Q2015">
        <v>7.8089945470304997E-2</v>
      </c>
    </row>
    <row r="2016" spans="1:17" hidden="1" x14ac:dyDescent="0.3">
      <c r="A2016" t="s">
        <v>4219</v>
      </c>
      <c r="B2016" t="s">
        <v>4220</v>
      </c>
      <c r="C2016" t="str">
        <f>IFERROR(VLOOKUP(Table1[[#This Row],[Ticker]],[1]!Table2[[Symbol]:[Industry]],2,FALSE),"-")</f>
        <v>-</v>
      </c>
      <c r="D2016" t="s">
        <v>21</v>
      </c>
      <c r="E2016">
        <v>354.56968694099999</v>
      </c>
      <c r="F2016">
        <v>151.09</v>
      </c>
      <c r="G2016">
        <v>59.672758649126401</v>
      </c>
      <c r="H2016">
        <v>10.7110689626865</v>
      </c>
      <c r="I2016">
        <v>-9.3545703350886704</v>
      </c>
      <c r="J2016">
        <v>1.96937034576138</v>
      </c>
      <c r="K2016">
        <v>143.96088071215701</v>
      </c>
      <c r="L2016">
        <v>121.27482244414399</v>
      </c>
      <c r="M2016">
        <v>44.25220214022</v>
      </c>
      <c r="N2016">
        <v>0.87131575494034397</v>
      </c>
      <c r="O2016">
        <v>18.022370772387301</v>
      </c>
      <c r="P2016">
        <v>105.006784260515</v>
      </c>
      <c r="Q2016">
        <v>3.7286266282198999E-2</v>
      </c>
    </row>
    <row r="2017" spans="1:17" hidden="1" x14ac:dyDescent="0.3">
      <c r="A2017" t="s">
        <v>4221</v>
      </c>
      <c r="B2017" t="s">
        <v>4222</v>
      </c>
      <c r="C2017" t="str">
        <f>IFERROR(VLOOKUP(Table1[[#This Row],[Ticker]],[1]!Table2[[Symbol]:[Industry]],2,FALSE),"-")</f>
        <v>-</v>
      </c>
      <c r="D2017" t="s">
        <v>46</v>
      </c>
      <c r="E2017">
        <v>353.82479472199998</v>
      </c>
      <c r="F2017">
        <v>20.09</v>
      </c>
      <c r="G2017">
        <v>164.41638621843799</v>
      </c>
      <c r="H2017">
        <v>-8.4198519004253995</v>
      </c>
      <c r="I2017">
        <v>30.308560770231399</v>
      </c>
      <c r="J2017">
        <v>5.5872973606110499</v>
      </c>
      <c r="K2017">
        <v>19.296843013272401</v>
      </c>
      <c r="L2017">
        <v>15.304356130167699</v>
      </c>
      <c r="M2017">
        <v>56.133676871511902</v>
      </c>
      <c r="N2017">
        <v>0.30338789119270898</v>
      </c>
      <c r="O2017">
        <v>22.299651567944199</v>
      </c>
      <c r="Q2017">
        <v>0.11418853452198199</v>
      </c>
    </row>
    <row r="2018" spans="1:17" hidden="1" x14ac:dyDescent="0.3">
      <c r="A2018" t="s">
        <v>4223</v>
      </c>
      <c r="B2018" t="s">
        <v>4224</v>
      </c>
      <c r="C2018" t="str">
        <f>IFERROR(VLOOKUP(Table1[[#This Row],[Ticker]],[1]!Table2[[Symbol]:[Industry]],2,FALSE),"-")</f>
        <v>-</v>
      </c>
      <c r="D2018" t="s">
        <v>75</v>
      </c>
      <c r="E2018">
        <v>353.75759040000003</v>
      </c>
      <c r="F2018">
        <v>202</v>
      </c>
      <c r="G2018">
        <v>15.8116589419921</v>
      </c>
      <c r="H2018">
        <v>-4.6800749487525399</v>
      </c>
      <c r="I2018">
        <v>-34.471149374696097</v>
      </c>
      <c r="J2018">
        <v>6.6557892603781896</v>
      </c>
      <c r="K2018">
        <v>198.81046345231599</v>
      </c>
      <c r="L2018">
        <v>198.237815347241</v>
      </c>
      <c r="M2018">
        <v>58.037673817665997</v>
      </c>
      <c r="N2018">
        <v>1.01341391031801</v>
      </c>
      <c r="O2018">
        <v>58.0445544554455</v>
      </c>
      <c r="P2018">
        <v>61.6</v>
      </c>
      <c r="Q2018">
        <v>0.115429545915136</v>
      </c>
    </row>
    <row r="2019" spans="1:17" hidden="1" x14ac:dyDescent="0.3">
      <c r="A2019" t="s">
        <v>4225</v>
      </c>
      <c r="B2019" t="s">
        <v>4226</v>
      </c>
      <c r="C2019" t="str">
        <f>IFERROR(VLOOKUP(Table1[[#This Row],[Ticker]],[1]!Table2[[Symbol]:[Industry]],2,FALSE),"-")</f>
        <v>-</v>
      </c>
      <c r="D2019" t="s">
        <v>3035</v>
      </c>
      <c r="E2019">
        <v>353.5</v>
      </c>
      <c r="F2019">
        <v>350</v>
      </c>
      <c r="G2019">
        <v>25.795645379444299</v>
      </c>
      <c r="H2019">
        <v>-9.1215260023668296</v>
      </c>
      <c r="I2019">
        <v>1.10457797359982</v>
      </c>
      <c r="J2019">
        <v>3.4218563100627</v>
      </c>
      <c r="K2019">
        <v>337.197739416025</v>
      </c>
      <c r="L2019">
        <v>309.11105171102599</v>
      </c>
      <c r="M2019">
        <v>59.928344598795697</v>
      </c>
      <c r="N2019">
        <v>0.67960099025141796</v>
      </c>
      <c r="O2019">
        <v>15.7</v>
      </c>
      <c r="P2019">
        <v>66.587339362208397</v>
      </c>
      <c r="Q2019">
        <v>0.247686165841699</v>
      </c>
    </row>
    <row r="2020" spans="1:17" hidden="1" x14ac:dyDescent="0.3">
      <c r="A2020" t="s">
        <v>4227</v>
      </c>
      <c r="B2020" t="s">
        <v>4228</v>
      </c>
      <c r="C2020" t="str">
        <f>IFERROR(VLOOKUP(Table1[[#This Row],[Ticker]],[1]!Table2[[Symbol]:[Industry]],2,FALSE),"-")</f>
        <v>-</v>
      </c>
      <c r="D2020" t="s">
        <v>1645</v>
      </c>
      <c r="E2020">
        <v>353.22745599999899</v>
      </c>
      <c r="F2020">
        <v>62.66</v>
      </c>
      <c r="G2020">
        <v>-9.7527428092805408</v>
      </c>
      <c r="H2020">
        <v>-6.6551528303724901</v>
      </c>
      <c r="I2020">
        <v>-4.0535419909545496</v>
      </c>
      <c r="J2020">
        <v>-2.7342739713095199</v>
      </c>
      <c r="K2020">
        <v>63.942585838157498</v>
      </c>
      <c r="L2020">
        <v>60.2951307524093</v>
      </c>
      <c r="M2020">
        <v>59.429581906584403</v>
      </c>
      <c r="N2020">
        <v>1.46753311556331</v>
      </c>
      <c r="O2020">
        <v>24.481327800829799</v>
      </c>
      <c r="P2020">
        <v>46.333489023820597</v>
      </c>
      <c r="Q2020">
        <v>-2.7277470216565999E-2</v>
      </c>
    </row>
    <row r="2021" spans="1:17" hidden="1" x14ac:dyDescent="0.3">
      <c r="A2021" t="s">
        <v>4229</v>
      </c>
      <c r="B2021" t="s">
        <v>4230</v>
      </c>
      <c r="C2021" t="str">
        <f>IFERROR(VLOOKUP(Table1[[#This Row],[Ticker]],[1]!Table2[[Symbol]:[Industry]],2,FALSE),"-")</f>
        <v>-</v>
      </c>
      <c r="D2021" t="s">
        <v>391</v>
      </c>
      <c r="E2021">
        <v>353.12430929999999</v>
      </c>
      <c r="F2021">
        <v>36.75</v>
      </c>
      <c r="G2021">
        <v>65.665342891934301</v>
      </c>
      <c r="H2021">
        <v>43.920692805565999</v>
      </c>
      <c r="I2021">
        <v>2.5173121637654301</v>
      </c>
      <c r="J2021">
        <v>-9.15282628889174</v>
      </c>
      <c r="K2021">
        <v>30.8510397026891</v>
      </c>
      <c r="L2021">
        <v>27.5698672181008</v>
      </c>
      <c r="M2021">
        <v>52.818934156767</v>
      </c>
      <c r="N2021">
        <v>3.9917457594725101</v>
      </c>
      <c r="O2021">
        <v>20.925170068027199</v>
      </c>
      <c r="P2021">
        <v>103.60110803324</v>
      </c>
      <c r="Q2021">
        <v>7.0944617118116005E-2</v>
      </c>
    </row>
    <row r="2022" spans="1:17" hidden="1" x14ac:dyDescent="0.3">
      <c r="A2022" t="s">
        <v>4231</v>
      </c>
      <c r="B2022" t="s">
        <v>4232</v>
      </c>
      <c r="C2022" t="str">
        <f>IFERROR(VLOOKUP(Table1[[#This Row],[Ticker]],[1]!Table2[[Symbol]:[Industry]],2,FALSE),"-")</f>
        <v>-</v>
      </c>
      <c r="D2022" t="s">
        <v>133</v>
      </c>
      <c r="E2022">
        <v>352.53083400000003</v>
      </c>
      <c r="F2022">
        <v>8.9499999999999993</v>
      </c>
      <c r="G2022">
        <v>152.94446592858301</v>
      </c>
      <c r="H2022">
        <v>-11.0762248980939</v>
      </c>
      <c r="I2022">
        <v>73.149903256882794</v>
      </c>
      <c r="J2022">
        <v>6.0729998762721102</v>
      </c>
      <c r="K2022">
        <v>8.5951090798060097</v>
      </c>
      <c r="L2022">
        <v>6.7530651027296598</v>
      </c>
      <c r="M2022">
        <v>60.145524272322298</v>
      </c>
      <c r="N2022">
        <v>0.76923860704521696</v>
      </c>
      <c r="O2022">
        <v>24.022346368714999</v>
      </c>
      <c r="P2022">
        <v>219.642857142857</v>
      </c>
      <c r="Q2022">
        <v>0.109631621913292</v>
      </c>
    </row>
    <row r="2023" spans="1:17" hidden="1" x14ac:dyDescent="0.3">
      <c r="A2023" t="s">
        <v>4233</v>
      </c>
      <c r="B2023" t="s">
        <v>4234</v>
      </c>
      <c r="C2023" t="str">
        <f>IFERROR(VLOOKUP(Table1[[#This Row],[Ticker]],[1]!Table2[[Symbol]:[Industry]],2,FALSE),"-")</f>
        <v>-</v>
      </c>
      <c r="D2023" t="s">
        <v>692</v>
      </c>
      <c r="E2023">
        <v>351.44868956400001</v>
      </c>
      <c r="F2023">
        <v>52.92</v>
      </c>
      <c r="G2023">
        <v>37.693780863140503</v>
      </c>
      <c r="H2023">
        <v>4.0107197011294202</v>
      </c>
      <c r="I2023">
        <v>-36.227086641312901</v>
      </c>
      <c r="J2023">
        <v>4.7697272708203302</v>
      </c>
      <c r="K2023">
        <v>52.616345393195502</v>
      </c>
      <c r="L2023">
        <v>50.887776788426699</v>
      </c>
      <c r="M2023">
        <v>54.088775357207098</v>
      </c>
      <c r="N2023">
        <v>0.83303868209833998</v>
      </c>
      <c r="O2023">
        <v>47.033848760693303</v>
      </c>
      <c r="P2023">
        <v>71.024422312520699</v>
      </c>
      <c r="Q2023">
        <v>0.118030745390223</v>
      </c>
    </row>
    <row r="2024" spans="1:17" hidden="1" x14ac:dyDescent="0.3">
      <c r="A2024" t="s">
        <v>4235</v>
      </c>
      <c r="B2024" t="s">
        <v>4236</v>
      </c>
      <c r="C2024" t="str">
        <f>IFERROR(VLOOKUP(Table1[[#This Row],[Ticker]],[1]!Table2[[Symbol]:[Industry]],2,FALSE),"-")</f>
        <v>-</v>
      </c>
      <c r="D2024" t="s">
        <v>127</v>
      </c>
      <c r="E2024">
        <v>350.87909562999999</v>
      </c>
      <c r="F2024">
        <v>134.94999999999999</v>
      </c>
      <c r="G2024">
        <v>-16.1282799730558</v>
      </c>
      <c r="H2024">
        <v>-2.5689638376414301</v>
      </c>
      <c r="I2024">
        <v>-9.34493273419376</v>
      </c>
      <c r="J2024">
        <v>-0.72629860107669797</v>
      </c>
      <c r="K2024">
        <v>139.17512688414399</v>
      </c>
      <c r="L2024">
        <v>133.28704877105099</v>
      </c>
      <c r="M2024">
        <v>42.613520921034898</v>
      </c>
      <c r="N2024">
        <v>0.44329786474326899</v>
      </c>
      <c r="O2024">
        <v>36.346795109299698</v>
      </c>
      <c r="P2024">
        <v>27.311320754716899</v>
      </c>
      <c r="Q2024">
        <v>1.0881995692676E-2</v>
      </c>
    </row>
    <row r="2025" spans="1:17" hidden="1" x14ac:dyDescent="0.3">
      <c r="A2025" t="s">
        <v>4237</v>
      </c>
      <c r="B2025" t="s">
        <v>4238</v>
      </c>
      <c r="C2025" t="str">
        <f>IFERROR(VLOOKUP(Table1[[#This Row],[Ticker]],[1]!Table2[[Symbol]:[Industry]],2,FALSE),"-")</f>
        <v>-</v>
      </c>
      <c r="D2025" t="s">
        <v>231</v>
      </c>
      <c r="E2025">
        <v>350.66520000000003</v>
      </c>
      <c r="F2025">
        <v>109.6</v>
      </c>
      <c r="G2025">
        <v>29.3823220539396</v>
      </c>
      <c r="H2025">
        <v>1.4955257906189801</v>
      </c>
      <c r="I2025">
        <v>0.58508741177323897</v>
      </c>
      <c r="J2025">
        <v>-0.97062096523683605</v>
      </c>
      <c r="K2025">
        <v>111.25079144322299</v>
      </c>
      <c r="L2025">
        <v>97.529774322594804</v>
      </c>
      <c r="M2025">
        <v>40.022686846984598</v>
      </c>
      <c r="N2025">
        <v>1.0926013943641899</v>
      </c>
      <c r="O2025">
        <v>17.600364963503601</v>
      </c>
      <c r="P2025">
        <v>73.968253968253904</v>
      </c>
      <c r="Q2025">
        <v>6.8852482001275001E-2</v>
      </c>
    </row>
    <row r="2026" spans="1:17" hidden="1" x14ac:dyDescent="0.3">
      <c r="A2026" t="s">
        <v>4239</v>
      </c>
      <c r="B2026" t="s">
        <v>4240</v>
      </c>
      <c r="C2026" t="str">
        <f>IFERROR(VLOOKUP(Table1[[#This Row],[Ticker]],[1]!Table2[[Symbol]:[Industry]],2,FALSE),"-")</f>
        <v>-</v>
      </c>
      <c r="D2026" t="s">
        <v>257</v>
      </c>
      <c r="E2026">
        <v>350.09399999999999</v>
      </c>
      <c r="F2026">
        <v>210.9</v>
      </c>
      <c r="G2026">
        <v>-20.469413512081601</v>
      </c>
      <c r="H2026">
        <v>-9.1505344673521094</v>
      </c>
      <c r="I2026">
        <v>-33.842577946124599</v>
      </c>
      <c r="J2026">
        <v>-4.7183948729187799</v>
      </c>
      <c r="K2026">
        <v>226.765344961517</v>
      </c>
      <c r="L2026">
        <v>228.10712809891601</v>
      </c>
      <c r="M2026">
        <v>23.387007471403798</v>
      </c>
      <c r="N2026">
        <v>0.90033434166533899</v>
      </c>
      <c r="O2026">
        <v>63.560929350403001</v>
      </c>
      <c r="P2026">
        <v>11</v>
      </c>
      <c r="Q2026">
        <v>0.11194031343377001</v>
      </c>
    </row>
    <row r="2027" spans="1:17" hidden="1" x14ac:dyDescent="0.3">
      <c r="A2027" t="s">
        <v>4241</v>
      </c>
      <c r="B2027" t="s">
        <v>4242</v>
      </c>
      <c r="C2027" t="str">
        <f>IFERROR(VLOOKUP(Table1[[#This Row],[Ticker]],[1]!Table2[[Symbol]:[Industry]],2,FALSE),"-")</f>
        <v>-</v>
      </c>
      <c r="E2027">
        <v>350.0549145</v>
      </c>
      <c r="F2027">
        <v>1149</v>
      </c>
      <c r="G2027">
        <v>1129.6812414889901</v>
      </c>
      <c r="H2027">
        <v>-10.7158304274146</v>
      </c>
      <c r="I2027">
        <v>475.47435191065</v>
      </c>
      <c r="J2027">
        <v>-7.4159582219204198E-3</v>
      </c>
      <c r="K2027">
        <v>1099.7425461242799</v>
      </c>
      <c r="M2027">
        <v>42.332468643484802</v>
      </c>
      <c r="N2027">
        <v>0.96160542408522598</v>
      </c>
      <c r="O2027">
        <v>20.791993037423801</v>
      </c>
      <c r="P2027">
        <v>1219.1733639494801</v>
      </c>
    </row>
    <row r="2028" spans="1:17" hidden="1" x14ac:dyDescent="0.3">
      <c r="A2028" t="s">
        <v>4243</v>
      </c>
      <c r="B2028" t="s">
        <v>4244</v>
      </c>
      <c r="C2028" t="str">
        <f>IFERROR(VLOOKUP(Table1[[#This Row],[Ticker]],[1]!Table2[[Symbol]:[Industry]],2,FALSE),"-")</f>
        <v>-</v>
      </c>
      <c r="D2028" t="s">
        <v>717</v>
      </c>
      <c r="E2028">
        <v>349.64887649999997</v>
      </c>
      <c r="F2028">
        <v>57.75</v>
      </c>
      <c r="G2028">
        <v>14.2826069542245</v>
      </c>
      <c r="H2028">
        <v>12.0705562417698</v>
      </c>
      <c r="I2028">
        <v>-6.7185177957487401</v>
      </c>
      <c r="J2028">
        <v>-7.2570725551402704E-2</v>
      </c>
      <c r="K2028">
        <v>52.429309026251303</v>
      </c>
      <c r="L2028">
        <v>50.419528654090499</v>
      </c>
      <c r="M2028">
        <v>57.3477319567615</v>
      </c>
      <c r="N2028">
        <v>2.13651678979992</v>
      </c>
      <c r="O2028">
        <v>24.502164502164501</v>
      </c>
      <c r="P2028">
        <v>48.076923076923002</v>
      </c>
      <c r="Q2028">
        <v>5.4246238536389997E-2</v>
      </c>
    </row>
    <row r="2029" spans="1:17" hidden="1" x14ac:dyDescent="0.3">
      <c r="A2029" t="s">
        <v>4245</v>
      </c>
      <c r="B2029" t="s">
        <v>4246</v>
      </c>
      <c r="C2029" t="str">
        <f>IFERROR(VLOOKUP(Table1[[#This Row],[Ticker]],[1]!Table2[[Symbol]:[Industry]],2,FALSE),"-")</f>
        <v>-</v>
      </c>
      <c r="D2029" t="s">
        <v>257</v>
      </c>
      <c r="E2029">
        <v>349.30345799999998</v>
      </c>
      <c r="F2029">
        <v>1597.4</v>
      </c>
      <c r="G2029">
        <v>114.010545431221</v>
      </c>
      <c r="H2029">
        <v>14.865379596702001</v>
      </c>
      <c r="I2029">
        <v>43.004798111060602</v>
      </c>
      <c r="J2029">
        <v>13.962978247724701</v>
      </c>
      <c r="K2029">
        <v>1362.6864822704199</v>
      </c>
      <c r="L2029">
        <v>1100.9371835719701</v>
      </c>
      <c r="M2029">
        <v>75.235494208282503</v>
      </c>
      <c r="N2029">
        <v>1.22841780344518</v>
      </c>
      <c r="O2029">
        <v>6.1287091523725996</v>
      </c>
      <c r="P2029">
        <v>157.23027375201201</v>
      </c>
      <c r="Q2029">
        <v>0.125231806926551</v>
      </c>
    </row>
    <row r="2030" spans="1:17" hidden="1" x14ac:dyDescent="0.3">
      <c r="A2030" t="s">
        <v>4247</v>
      </c>
      <c r="B2030" t="s">
        <v>4248</v>
      </c>
      <c r="C2030" t="str">
        <f>IFERROR(VLOOKUP(Table1[[#This Row],[Ticker]],[1]!Table2[[Symbol]:[Industry]],2,FALSE),"-")</f>
        <v>-</v>
      </c>
      <c r="D2030" t="s">
        <v>201</v>
      </c>
      <c r="E2030">
        <v>348.9</v>
      </c>
      <c r="F2030">
        <v>697.8</v>
      </c>
      <c r="G2030">
        <v>27.928361251646798</v>
      </c>
      <c r="H2030">
        <v>0.34090407222647401</v>
      </c>
      <c r="I2030">
        <v>1.80938753805556</v>
      </c>
      <c r="J2030">
        <v>0.10813788921338199</v>
      </c>
      <c r="K2030">
        <v>594.73788687767706</v>
      </c>
      <c r="L2030">
        <v>574.90847196302104</v>
      </c>
      <c r="M2030">
        <v>82.451792360090806</v>
      </c>
      <c r="N2030">
        <v>2.56010626599313</v>
      </c>
      <c r="O2030">
        <v>9.6302665520206396</v>
      </c>
      <c r="P2030">
        <v>72.808320950965793</v>
      </c>
      <c r="Q2030">
        <v>6.6492037441510998E-2</v>
      </c>
    </row>
    <row r="2031" spans="1:17" hidden="1" x14ac:dyDescent="0.3">
      <c r="A2031" t="s">
        <v>4249</v>
      </c>
      <c r="B2031" t="s">
        <v>4250</v>
      </c>
      <c r="C2031" t="str">
        <f>IFERROR(VLOOKUP(Table1[[#This Row],[Ticker]],[1]!Table2[[Symbol]:[Industry]],2,FALSE),"-")</f>
        <v>-</v>
      </c>
      <c r="D2031" t="s">
        <v>786</v>
      </c>
      <c r="E2031">
        <v>347.85553218000001</v>
      </c>
      <c r="F2031">
        <v>26.26</v>
      </c>
      <c r="G2031">
        <v>78.680694742142805</v>
      </c>
      <c r="H2031">
        <v>-14.733615535971801</v>
      </c>
      <c r="I2031">
        <v>13.454340821382299</v>
      </c>
      <c r="J2031">
        <v>-10.2502753110632</v>
      </c>
      <c r="K2031">
        <v>26.4697205136757</v>
      </c>
      <c r="L2031">
        <v>21.502155276299298</v>
      </c>
      <c r="M2031">
        <v>29.909180295544399</v>
      </c>
      <c r="N2031">
        <v>9.0087989024911594E-2</v>
      </c>
      <c r="O2031">
        <v>28.332063975628301</v>
      </c>
      <c r="P2031">
        <v>114.367346938775</v>
      </c>
      <c r="Q2031">
        <v>8.6524663641571006E-2</v>
      </c>
    </row>
    <row r="2032" spans="1:17" hidden="1" x14ac:dyDescent="0.3">
      <c r="A2032" t="s">
        <v>4251</v>
      </c>
      <c r="B2032" t="s">
        <v>4252</v>
      </c>
      <c r="C2032" t="str">
        <f>IFERROR(VLOOKUP(Table1[[#This Row],[Ticker]],[1]!Table2[[Symbol]:[Industry]],2,FALSE),"-")</f>
        <v>-</v>
      </c>
      <c r="D2032" t="s">
        <v>933</v>
      </c>
      <c r="E2032">
        <v>347.698402332</v>
      </c>
      <c r="F2032">
        <v>15.46</v>
      </c>
      <c r="G2032">
        <v>45.994396096181298</v>
      </c>
      <c r="H2032">
        <v>26.5191282384984</v>
      </c>
      <c r="I2032">
        <v>-14.2253977407091</v>
      </c>
      <c r="J2032">
        <v>0.16012194743552699</v>
      </c>
      <c r="K2032">
        <v>14.0533062736726</v>
      </c>
      <c r="L2032">
        <v>12.8298027349029</v>
      </c>
      <c r="M2032">
        <v>51.4294460865313</v>
      </c>
      <c r="N2032">
        <v>1.97811645350195</v>
      </c>
      <c r="O2032">
        <v>20.957309184993498</v>
      </c>
      <c r="P2032">
        <v>85.149700598802397</v>
      </c>
      <c r="Q2032">
        <v>5.9332991397812999E-2</v>
      </c>
    </row>
    <row r="2033" spans="1:17" hidden="1" x14ac:dyDescent="0.3">
      <c r="A2033" t="s">
        <v>4253</v>
      </c>
      <c r="B2033" t="s">
        <v>4254</v>
      </c>
      <c r="C2033" t="str">
        <f>IFERROR(VLOOKUP(Table1[[#This Row],[Ticker]],[1]!Table2[[Symbol]:[Industry]],2,FALSE),"-")</f>
        <v>-</v>
      </c>
      <c r="D2033" t="s">
        <v>786</v>
      </c>
      <c r="E2033">
        <v>347.13574999999997</v>
      </c>
      <c r="F2033">
        <v>267.8</v>
      </c>
      <c r="G2033">
        <v>-38.052853577957201</v>
      </c>
      <c r="H2033">
        <v>-9.4426698417822106</v>
      </c>
      <c r="I2033">
        <v>-49.245508349055001</v>
      </c>
      <c r="J2033">
        <v>0.968900689631364</v>
      </c>
      <c r="K2033">
        <v>280.28251985752797</v>
      </c>
      <c r="L2033">
        <v>293.61695388638498</v>
      </c>
      <c r="M2033">
        <v>50.2032261718943</v>
      </c>
      <c r="N2033">
        <v>0.31661642991556799</v>
      </c>
      <c r="O2033">
        <v>64.675130694548102</v>
      </c>
      <c r="P2033">
        <v>19.553571428571399</v>
      </c>
    </row>
    <row r="2034" spans="1:17" hidden="1" x14ac:dyDescent="0.3">
      <c r="A2034" t="s">
        <v>4255</v>
      </c>
      <c r="B2034" t="s">
        <v>4256</v>
      </c>
      <c r="C2034" t="str">
        <f>IFERROR(VLOOKUP(Table1[[#This Row],[Ticker]],[1]!Table2[[Symbol]:[Industry]],2,FALSE),"-")</f>
        <v>-</v>
      </c>
      <c r="D2034" t="s">
        <v>372</v>
      </c>
      <c r="E2034">
        <v>344.32692750000001</v>
      </c>
      <c r="F2034">
        <v>164.1</v>
      </c>
      <c r="G2034">
        <v>-60.305787107853703</v>
      </c>
      <c r="H2034">
        <v>-0.29603272584041401</v>
      </c>
      <c r="I2034">
        <v>-48.833902411133302</v>
      </c>
      <c r="J2034">
        <v>-4.3926492724340704</v>
      </c>
      <c r="K2034">
        <v>181.223727375024</v>
      </c>
      <c r="M2034">
        <v>38.374537562911598</v>
      </c>
      <c r="N2034">
        <v>0.59392888117953102</v>
      </c>
      <c r="O2034">
        <v>66.361974405850106</v>
      </c>
      <c r="P2034">
        <v>9.3999999999999808</v>
      </c>
    </row>
    <row r="2035" spans="1:17" hidden="1" x14ac:dyDescent="0.3">
      <c r="A2035" t="s">
        <v>4257</v>
      </c>
      <c r="B2035" t="s">
        <v>4258</v>
      </c>
      <c r="C2035" t="str">
        <f>IFERROR(VLOOKUP(Table1[[#This Row],[Ticker]],[1]!Table2[[Symbol]:[Industry]],2,FALSE),"-")</f>
        <v>-</v>
      </c>
      <c r="D2035" t="s">
        <v>569</v>
      </c>
      <c r="E2035">
        <v>344.28929740799998</v>
      </c>
      <c r="F2035">
        <v>66.319999999999993</v>
      </c>
      <c r="G2035">
        <v>21.2926802142978</v>
      </c>
      <c r="H2035">
        <v>-33.4054384382517</v>
      </c>
      <c r="I2035">
        <v>-16.507188093981298</v>
      </c>
      <c r="J2035">
        <v>-2.5642016516105199</v>
      </c>
      <c r="K2035">
        <v>92.244614933375203</v>
      </c>
      <c r="L2035">
        <v>79.573075902466599</v>
      </c>
      <c r="M2035">
        <v>23.7204600302213</v>
      </c>
      <c r="N2035">
        <v>1.4641184189605501</v>
      </c>
      <c r="O2035">
        <v>111.55006031363</v>
      </c>
      <c r="P2035">
        <v>55.3161592505854</v>
      </c>
      <c r="Q2035">
        <v>4.2706045282941002E-2</v>
      </c>
    </row>
    <row r="2036" spans="1:17" hidden="1" x14ac:dyDescent="0.3">
      <c r="A2036" t="s">
        <v>4259</v>
      </c>
      <c r="B2036" t="s">
        <v>4260</v>
      </c>
      <c r="C2036" t="str">
        <f>IFERROR(VLOOKUP(Table1[[#This Row],[Ticker]],[1]!Table2[[Symbol]:[Industry]],2,FALSE),"-")</f>
        <v>-</v>
      </c>
      <c r="D2036" t="s">
        <v>133</v>
      </c>
      <c r="E2036">
        <v>343.93461085600001</v>
      </c>
      <c r="F2036">
        <v>84.74</v>
      </c>
      <c r="G2036">
        <v>145.29548920306101</v>
      </c>
      <c r="H2036">
        <v>7.3939744174916102</v>
      </c>
      <c r="I2036">
        <v>44.917886542128002</v>
      </c>
      <c r="J2036">
        <v>1.58443099266165</v>
      </c>
      <c r="K2036">
        <v>78.488877909628499</v>
      </c>
      <c r="L2036">
        <v>62.999762768291198</v>
      </c>
      <c r="M2036">
        <v>70.826319604191298</v>
      </c>
      <c r="N2036">
        <v>0.41352578843323901</v>
      </c>
      <c r="O2036">
        <v>7.5761151758319603</v>
      </c>
      <c r="P2036">
        <v>213.85185185185099</v>
      </c>
      <c r="Q2036">
        <v>0.127325091980074</v>
      </c>
    </row>
    <row r="2037" spans="1:17" hidden="1" x14ac:dyDescent="0.3">
      <c r="A2037" t="s">
        <v>4261</v>
      </c>
      <c r="B2037" t="s">
        <v>4262</v>
      </c>
      <c r="C2037" t="str">
        <f>IFERROR(VLOOKUP(Table1[[#This Row],[Ticker]],[1]!Table2[[Symbol]:[Industry]],2,FALSE),"-")</f>
        <v>-</v>
      </c>
      <c r="D2037" t="s">
        <v>465</v>
      </c>
      <c r="E2037">
        <v>342.93510838100002</v>
      </c>
      <c r="F2037">
        <v>131.93</v>
      </c>
      <c r="G2037">
        <v>-16.156277994299899</v>
      </c>
      <c r="H2037">
        <v>-8.0836033721633491</v>
      </c>
      <c r="I2037">
        <v>-21.604127720453899</v>
      </c>
      <c r="J2037">
        <v>3.3746441709562398</v>
      </c>
      <c r="K2037">
        <v>132.30219656595699</v>
      </c>
      <c r="L2037">
        <v>124.186555049137</v>
      </c>
      <c r="M2037">
        <v>39.481775700106397</v>
      </c>
      <c r="N2037">
        <v>0.12991745131196</v>
      </c>
      <c r="O2037">
        <v>34.434927613128103</v>
      </c>
      <c r="P2037">
        <v>30.559129143988098</v>
      </c>
      <c r="Q2037">
        <v>-2.9979458742308999E-2</v>
      </c>
    </row>
    <row r="2038" spans="1:17" hidden="1" x14ac:dyDescent="0.3">
      <c r="A2038" t="s">
        <v>4263</v>
      </c>
      <c r="B2038" t="s">
        <v>4264</v>
      </c>
      <c r="C2038" t="str">
        <f>IFERROR(VLOOKUP(Table1[[#This Row],[Ticker]],[1]!Table2[[Symbol]:[Industry]],2,FALSE),"-")</f>
        <v>-</v>
      </c>
      <c r="D2038" t="s">
        <v>928</v>
      </c>
      <c r="E2038">
        <v>342.567565</v>
      </c>
      <c r="F2038">
        <v>605.35</v>
      </c>
      <c r="G2038">
        <v>65.431569103186703</v>
      </c>
      <c r="H2038">
        <v>-9.2278821701999192</v>
      </c>
      <c r="I2038">
        <v>-19.244816887386399</v>
      </c>
      <c r="J2038">
        <v>-7.8352118644811899</v>
      </c>
      <c r="K2038">
        <v>588.42175739083098</v>
      </c>
      <c r="M2038">
        <v>37.408945665241198</v>
      </c>
      <c r="N2038">
        <v>0.98630203822743701</v>
      </c>
      <c r="O2038">
        <v>11.5057404807136</v>
      </c>
      <c r="P2038">
        <v>136.46484375</v>
      </c>
    </row>
    <row r="2039" spans="1:17" hidden="1" x14ac:dyDescent="0.3">
      <c r="A2039" t="s">
        <v>4265</v>
      </c>
      <c r="B2039" t="s">
        <v>4266</v>
      </c>
      <c r="C2039" t="str">
        <f>IFERROR(VLOOKUP(Table1[[#This Row],[Ticker]],[1]!Table2[[Symbol]:[Industry]],2,FALSE),"-")</f>
        <v>-</v>
      </c>
      <c r="D2039" t="s">
        <v>303</v>
      </c>
      <c r="E2039">
        <v>341.101055994999</v>
      </c>
      <c r="F2039">
        <v>48.37</v>
      </c>
      <c r="G2039">
        <v>21.950479608263802</v>
      </c>
      <c r="H2039">
        <v>28.050204949466298</v>
      </c>
      <c r="I2039">
        <v>-7.7822604858072202</v>
      </c>
      <c r="J2039">
        <v>1.0412271334335099</v>
      </c>
      <c r="K2039">
        <v>46.367613123434801</v>
      </c>
      <c r="L2039">
        <v>45.338439475238197</v>
      </c>
      <c r="M2039">
        <v>44.489680718357697</v>
      </c>
      <c r="N2039">
        <v>2.4390320436567299</v>
      </c>
      <c r="O2039">
        <v>37.047756874095498</v>
      </c>
      <c r="P2039">
        <v>103.92074198988099</v>
      </c>
      <c r="Q2039">
        <v>7.9903273783517997E-2</v>
      </c>
    </row>
    <row r="2040" spans="1:17" hidden="1" x14ac:dyDescent="0.3">
      <c r="A2040" t="s">
        <v>4267</v>
      </c>
      <c r="B2040" t="s">
        <v>4268</v>
      </c>
      <c r="C2040" t="str">
        <f>IFERROR(VLOOKUP(Table1[[#This Row],[Ticker]],[1]!Table2[[Symbol]:[Industry]],2,FALSE),"-")</f>
        <v>-</v>
      </c>
      <c r="D2040" t="s">
        <v>62</v>
      </c>
      <c r="E2040">
        <v>340.71399226400001</v>
      </c>
      <c r="F2040">
        <v>77.81</v>
      </c>
      <c r="G2040">
        <v>129.98068231000099</v>
      </c>
      <c r="H2040">
        <v>-29.183737952415498</v>
      </c>
      <c r="I2040">
        <v>88.087230239808903</v>
      </c>
      <c r="J2040">
        <v>-5.8628671071008203</v>
      </c>
      <c r="K2040">
        <v>94.926945447705407</v>
      </c>
      <c r="L2040">
        <v>73.027098652309306</v>
      </c>
      <c r="M2040">
        <v>26.291801175041702</v>
      </c>
      <c r="N2040">
        <v>3.3721972853691802</v>
      </c>
      <c r="O2040">
        <v>66.945122734866899</v>
      </c>
      <c r="P2040">
        <v>280.954712362301</v>
      </c>
      <c r="Q2040">
        <v>0.19922736487323101</v>
      </c>
    </row>
    <row r="2041" spans="1:17" hidden="1" x14ac:dyDescent="0.3">
      <c r="A2041" t="s">
        <v>4269</v>
      </c>
      <c r="B2041" t="s">
        <v>4270</v>
      </c>
      <c r="C2041" t="str">
        <f>IFERROR(VLOOKUP(Table1[[#This Row],[Ticker]],[1]!Table2[[Symbol]:[Industry]],2,FALSE),"-")</f>
        <v>-</v>
      </c>
      <c r="D2041" t="s">
        <v>626</v>
      </c>
      <c r="E2041">
        <v>339.28639199999998</v>
      </c>
      <c r="F2041">
        <v>81.739999999999995</v>
      </c>
      <c r="G2041">
        <v>21.068900829126001</v>
      </c>
      <c r="H2041">
        <v>9.4980072430282796</v>
      </c>
      <c r="I2041">
        <v>-25.000580628147201</v>
      </c>
      <c r="J2041">
        <v>9.7773657752703702</v>
      </c>
      <c r="K2041">
        <v>74.697819479330406</v>
      </c>
      <c r="L2041">
        <v>72.135557133220601</v>
      </c>
      <c r="M2041">
        <v>62.728110959630499</v>
      </c>
      <c r="N2041">
        <v>2.7975555770563498</v>
      </c>
      <c r="O2041">
        <v>24.785906532909198</v>
      </c>
      <c r="P2041">
        <v>62.504970178926399</v>
      </c>
      <c r="Q2041">
        <v>-1.8942137780837E-2</v>
      </c>
    </row>
    <row r="2042" spans="1:17" hidden="1" x14ac:dyDescent="0.3">
      <c r="A2042" t="s">
        <v>4271</v>
      </c>
      <c r="B2042" t="s">
        <v>4272</v>
      </c>
      <c r="C2042" t="str">
        <f>IFERROR(VLOOKUP(Table1[[#This Row],[Ticker]],[1]!Table2[[Symbol]:[Industry]],2,FALSE),"-")</f>
        <v>-</v>
      </c>
      <c r="D2042" t="s">
        <v>377</v>
      </c>
      <c r="E2042">
        <v>338.046527578</v>
      </c>
      <c r="F2042">
        <v>191.06</v>
      </c>
      <c r="G2042">
        <v>-53.693903885983403</v>
      </c>
      <c r="H2042">
        <v>5.60707637526464</v>
      </c>
      <c r="I2042">
        <v>-30.014567491608101</v>
      </c>
      <c r="J2042">
        <v>6.1299500135197604</v>
      </c>
      <c r="K2042">
        <v>187.406113570918</v>
      </c>
      <c r="L2042">
        <v>197.78472839532799</v>
      </c>
      <c r="M2042">
        <v>47.117454227940797</v>
      </c>
      <c r="N2042">
        <v>1.13782758456483</v>
      </c>
      <c r="O2042">
        <v>41.316863812414901</v>
      </c>
      <c r="P2042">
        <v>32.175717744724999</v>
      </c>
      <c r="Q2042">
        <v>-8.6409140155526004E-2</v>
      </c>
    </row>
    <row r="2043" spans="1:17" hidden="1" x14ac:dyDescent="0.3">
      <c r="A2043" t="s">
        <v>4273</v>
      </c>
      <c r="B2043" t="s">
        <v>4274</v>
      </c>
      <c r="C2043" t="str">
        <f>IFERROR(VLOOKUP(Table1[[#This Row],[Ticker]],[1]!Table2[[Symbol]:[Industry]],2,FALSE),"-")</f>
        <v>-</v>
      </c>
      <c r="D2043" t="s">
        <v>201</v>
      </c>
      <c r="E2043">
        <v>337.63828103999998</v>
      </c>
      <c r="F2043">
        <v>665.1</v>
      </c>
      <c r="G2043">
        <v>-27.955292184510299</v>
      </c>
      <c r="H2043">
        <v>0.61316745670311501</v>
      </c>
      <c r="I2043">
        <v>-22.7419340157645</v>
      </c>
      <c r="J2043">
        <v>2.33501510481118</v>
      </c>
      <c r="K2043">
        <v>642.78423463614502</v>
      </c>
      <c r="L2043">
        <v>641.17030234098797</v>
      </c>
      <c r="M2043">
        <v>49.5992014215133</v>
      </c>
      <c r="N2043">
        <v>0.82356840276719501</v>
      </c>
      <c r="O2043">
        <v>46.594497068110002</v>
      </c>
      <c r="P2043">
        <v>33.020000000000003</v>
      </c>
      <c r="Q2043">
        <v>7.4227949466776993E-2</v>
      </c>
    </row>
    <row r="2044" spans="1:17" hidden="1" x14ac:dyDescent="0.3">
      <c r="A2044" t="s">
        <v>4275</v>
      </c>
      <c r="B2044" t="s">
        <v>4276</v>
      </c>
      <c r="C2044" t="str">
        <f>IFERROR(VLOOKUP(Table1[[#This Row],[Ticker]],[1]!Table2[[Symbol]:[Industry]],2,FALSE),"-")</f>
        <v>-</v>
      </c>
      <c r="D2044" t="s">
        <v>391</v>
      </c>
      <c r="E2044">
        <v>337.01652000000001</v>
      </c>
      <c r="F2044">
        <v>315.55</v>
      </c>
      <c r="G2044">
        <v>67.980816591958998</v>
      </c>
      <c r="H2044">
        <v>-5.7183116370129303</v>
      </c>
      <c r="I2044">
        <v>84.065553088980394</v>
      </c>
      <c r="J2044">
        <v>-5.2993856217584003</v>
      </c>
      <c r="K2044">
        <v>320.81745146058398</v>
      </c>
      <c r="L2044">
        <v>243.017074143039</v>
      </c>
      <c r="M2044">
        <v>29.3665034252897</v>
      </c>
      <c r="N2044">
        <v>0.57181762921313495</v>
      </c>
      <c r="O2044">
        <v>16.621771510061699</v>
      </c>
      <c r="P2044">
        <v>146.5234375</v>
      </c>
    </row>
    <row r="2045" spans="1:17" hidden="1" x14ac:dyDescent="0.3">
      <c r="A2045" t="s">
        <v>4277</v>
      </c>
      <c r="B2045" t="s">
        <v>4278</v>
      </c>
      <c r="C2045" t="str">
        <f>IFERROR(VLOOKUP(Table1[[#This Row],[Ticker]],[1]!Table2[[Symbol]:[Industry]],2,FALSE),"-")</f>
        <v>-</v>
      </c>
      <c r="D2045" t="s">
        <v>3844</v>
      </c>
      <c r="E2045">
        <v>336.01293033000002</v>
      </c>
      <c r="F2045">
        <v>135.15</v>
      </c>
      <c r="G2045">
        <v>63.609078604639798</v>
      </c>
      <c r="H2045">
        <v>-10.0181031177666</v>
      </c>
      <c r="I2045">
        <v>-38.415874993120802</v>
      </c>
      <c r="J2045">
        <v>-10.1169578962272</v>
      </c>
      <c r="K2045">
        <v>141.79301131340401</v>
      </c>
      <c r="L2045">
        <v>124.274412505047</v>
      </c>
      <c r="M2045">
        <v>32.635005377161697</v>
      </c>
      <c r="N2045">
        <v>0.63157894736842102</v>
      </c>
      <c r="O2045">
        <v>46.503884572696997</v>
      </c>
      <c r="P2045">
        <v>144.61538461538399</v>
      </c>
    </row>
    <row r="2046" spans="1:17" hidden="1" x14ac:dyDescent="0.3">
      <c r="A2046" t="s">
        <v>4279</v>
      </c>
      <c r="B2046" t="s">
        <v>4280</v>
      </c>
      <c r="C2046" t="str">
        <f>IFERROR(VLOOKUP(Table1[[#This Row],[Ticker]],[1]!Table2[[Symbol]:[Industry]],2,FALSE),"-")</f>
        <v>-</v>
      </c>
      <c r="D2046" t="s">
        <v>4281</v>
      </c>
      <c r="E2046">
        <v>335.96034300000002</v>
      </c>
      <c r="F2046">
        <v>140.05000000000001</v>
      </c>
      <c r="G2046">
        <v>-30.056806939901001</v>
      </c>
      <c r="H2046">
        <v>-8.2638295830632806</v>
      </c>
      <c r="I2046">
        <v>-38.866348501810101</v>
      </c>
      <c r="J2046">
        <v>-1.8381827648925499</v>
      </c>
      <c r="K2046">
        <v>144.94324400009</v>
      </c>
      <c r="L2046">
        <v>156.575346610069</v>
      </c>
      <c r="M2046">
        <v>42.769968059925603</v>
      </c>
      <c r="N2046">
        <v>0.63498808439055099</v>
      </c>
      <c r="O2046">
        <v>57.800785433773598</v>
      </c>
      <c r="P2046">
        <v>11.816367265468999</v>
      </c>
    </row>
    <row r="2047" spans="1:17" hidden="1" x14ac:dyDescent="0.3">
      <c r="A2047" t="s">
        <v>4282</v>
      </c>
      <c r="B2047" t="s">
        <v>4283</v>
      </c>
      <c r="C2047" t="str">
        <f>IFERROR(VLOOKUP(Table1[[#This Row],[Ticker]],[1]!Table2[[Symbol]:[Industry]],2,FALSE),"-")</f>
        <v>-</v>
      </c>
      <c r="D2047" t="s">
        <v>62</v>
      </c>
      <c r="E2047">
        <v>334.79920800000002</v>
      </c>
      <c r="F2047">
        <v>291.14999999999998</v>
      </c>
      <c r="G2047">
        <v>23.141135812753401</v>
      </c>
      <c r="H2047">
        <v>51.7906629647334</v>
      </c>
      <c r="I2047">
        <v>35.193966904373603</v>
      </c>
      <c r="J2047">
        <v>4.7149134488020099</v>
      </c>
      <c r="K2047">
        <v>242.87296185778899</v>
      </c>
      <c r="L2047">
        <v>196.31831226174299</v>
      </c>
      <c r="M2047">
        <v>50.226184569942497</v>
      </c>
      <c r="N2047">
        <v>0.77368277368277305</v>
      </c>
      <c r="O2047">
        <v>11.626309462476399</v>
      </c>
      <c r="P2047">
        <v>114.080882352941</v>
      </c>
    </row>
    <row r="2048" spans="1:17" hidden="1" x14ac:dyDescent="0.3">
      <c r="A2048" t="s">
        <v>4284</v>
      </c>
      <c r="B2048" t="s">
        <v>4285</v>
      </c>
      <c r="C2048" t="str">
        <f>IFERROR(VLOOKUP(Table1[[#This Row],[Ticker]],[1]!Table2[[Symbol]:[Industry]],2,FALSE),"-")</f>
        <v>-</v>
      </c>
      <c r="D2048" t="s">
        <v>289</v>
      </c>
      <c r="E2048">
        <v>334.42012019999999</v>
      </c>
      <c r="F2048">
        <v>599.75</v>
      </c>
      <c r="G2048">
        <v>194.924973437299</v>
      </c>
      <c r="H2048">
        <v>34.999170334266303</v>
      </c>
      <c r="I2048">
        <v>85.012704357145594</v>
      </c>
      <c r="J2048">
        <v>-6.7203945508608403</v>
      </c>
      <c r="K2048">
        <v>482.33655478584802</v>
      </c>
      <c r="L2048">
        <v>342.08021478585499</v>
      </c>
      <c r="M2048">
        <v>63.332731649628201</v>
      </c>
      <c r="N2048">
        <v>0.64785328469474401</v>
      </c>
      <c r="O2048">
        <v>5.8691121300541802</v>
      </c>
      <c r="P2048">
        <v>252.79411764705799</v>
      </c>
      <c r="Q2048">
        <v>0.18628139437426799</v>
      </c>
    </row>
    <row r="2049" spans="1:17" hidden="1" x14ac:dyDescent="0.3">
      <c r="A2049" t="s">
        <v>4286</v>
      </c>
      <c r="B2049" t="s">
        <v>4287</v>
      </c>
      <c r="C2049" t="str">
        <f>IFERROR(VLOOKUP(Table1[[#This Row],[Ticker]],[1]!Table2[[Symbol]:[Industry]],2,FALSE),"-")</f>
        <v>-</v>
      </c>
      <c r="D2049" t="s">
        <v>626</v>
      </c>
      <c r="E2049">
        <v>333.94475</v>
      </c>
      <c r="F2049">
        <v>996.85</v>
      </c>
      <c r="G2049">
        <v>8091.3113764809304</v>
      </c>
      <c r="H2049">
        <v>29.1120446164648</v>
      </c>
      <c r="I2049">
        <v>461.44276442339401</v>
      </c>
      <c r="J2049">
        <v>5.3972069308514996</v>
      </c>
      <c r="K2049">
        <v>796.11195108443997</v>
      </c>
      <c r="L2049">
        <v>467.35883826781401</v>
      </c>
      <c r="M2049">
        <v>82.283458379978597</v>
      </c>
      <c r="N2049">
        <v>0.58801667697347704</v>
      </c>
      <c r="O2049">
        <v>0</v>
      </c>
      <c r="P2049">
        <v>10113.627049180301</v>
      </c>
      <c r="Q2049">
        <v>0.43791472975777801</v>
      </c>
    </row>
    <row r="2050" spans="1:17" hidden="1" x14ac:dyDescent="0.3">
      <c r="A2050" t="s">
        <v>4288</v>
      </c>
      <c r="B2050" t="s">
        <v>4289</v>
      </c>
      <c r="C2050" t="str">
        <f>IFERROR(VLOOKUP(Table1[[#This Row],[Ticker]],[1]!Table2[[Symbol]:[Industry]],2,FALSE),"-")</f>
        <v>-</v>
      </c>
      <c r="D2050" t="s">
        <v>396</v>
      </c>
      <c r="E2050">
        <v>333.90807100000001</v>
      </c>
      <c r="F2050">
        <v>298.3</v>
      </c>
      <c r="G2050">
        <v>-22.6243604239469</v>
      </c>
      <c r="H2050">
        <v>15.901035503727201</v>
      </c>
      <c r="I2050">
        <v>-32.063339053915001</v>
      </c>
      <c r="J2050">
        <v>-3.19985378424122</v>
      </c>
      <c r="K2050">
        <v>281.67493963482599</v>
      </c>
      <c r="L2050">
        <v>291.54229384623801</v>
      </c>
      <c r="M2050">
        <v>50.873127850079598</v>
      </c>
      <c r="N2050">
        <v>0.76586370383912505</v>
      </c>
      <c r="O2050">
        <v>35.752598055648598</v>
      </c>
      <c r="P2050">
        <v>38.744186046511601</v>
      </c>
      <c r="Q2050">
        <v>8.6083836848133005E-2</v>
      </c>
    </row>
    <row r="2051" spans="1:17" hidden="1" x14ac:dyDescent="0.3">
      <c r="A2051" t="s">
        <v>4290</v>
      </c>
      <c r="B2051" t="s">
        <v>4291</v>
      </c>
      <c r="C2051" t="str">
        <f>IFERROR(VLOOKUP(Table1[[#This Row],[Ticker]],[1]!Table2[[Symbol]:[Industry]],2,FALSE),"-")</f>
        <v>-</v>
      </c>
      <c r="D2051" t="s">
        <v>548</v>
      </c>
      <c r="E2051">
        <v>332.66320000000002</v>
      </c>
      <c r="F2051">
        <v>263.60000000000002</v>
      </c>
      <c r="G2051">
        <v>-26.348963889393499</v>
      </c>
      <c r="H2051">
        <v>-4.1168390961129804</v>
      </c>
      <c r="I2051">
        <v>-2.1138194755761002</v>
      </c>
      <c r="J2051">
        <v>0.32585256128910001</v>
      </c>
      <c r="K2051">
        <v>262.70828150014302</v>
      </c>
      <c r="L2051">
        <v>252.999284044023</v>
      </c>
      <c r="M2051">
        <v>58.930632450568503</v>
      </c>
      <c r="N2051">
        <v>1.3400312358674</v>
      </c>
      <c r="O2051">
        <v>28.0159332321699</v>
      </c>
      <c r="P2051">
        <v>24.928909952606599</v>
      </c>
      <c r="Q2051">
        <v>-2.8993953333546998E-2</v>
      </c>
    </row>
    <row r="2052" spans="1:17" hidden="1" x14ac:dyDescent="0.3">
      <c r="A2052" t="s">
        <v>4292</v>
      </c>
      <c r="B2052" t="s">
        <v>4293</v>
      </c>
      <c r="C2052" t="str">
        <f>IFERROR(VLOOKUP(Table1[[#This Row],[Ticker]],[1]!Table2[[Symbol]:[Industry]],2,FALSE),"-")</f>
        <v>-</v>
      </c>
      <c r="D2052" t="s">
        <v>1128</v>
      </c>
      <c r="E2052">
        <v>331.8723</v>
      </c>
      <c r="F2052">
        <v>298.5</v>
      </c>
      <c r="G2052">
        <v>284.69735186931399</v>
      </c>
      <c r="H2052">
        <v>15.299516887982101</v>
      </c>
      <c r="I2052">
        <v>118.11430801388801</v>
      </c>
      <c r="J2052">
        <v>16.017865952011199</v>
      </c>
      <c r="K2052">
        <v>216.28859487584401</v>
      </c>
      <c r="L2052">
        <v>151.89589624435999</v>
      </c>
      <c r="M2052">
        <v>96.643265987441893</v>
      </c>
      <c r="N2052">
        <v>1.6579963945403</v>
      </c>
      <c r="O2052">
        <v>0.50251256281406098</v>
      </c>
      <c r="P2052">
        <v>362.07430340557198</v>
      </c>
    </row>
    <row r="2053" spans="1:17" hidden="1" x14ac:dyDescent="0.3">
      <c r="A2053" t="s">
        <v>4294</v>
      </c>
      <c r="B2053" t="s">
        <v>4295</v>
      </c>
      <c r="C2053" t="str">
        <f>IFERROR(VLOOKUP(Table1[[#This Row],[Ticker]],[1]!Table2[[Symbol]:[Industry]],2,FALSE),"-")</f>
        <v>-</v>
      </c>
      <c r="D2053" t="s">
        <v>289</v>
      </c>
      <c r="E2053">
        <v>331.84724999999997</v>
      </c>
      <c r="F2053">
        <v>305.85000000000002</v>
      </c>
      <c r="G2053">
        <v>-26.200627759779302</v>
      </c>
      <c r="H2053">
        <v>-1.04630265336997</v>
      </c>
      <c r="I2053">
        <v>-34.571940931424301</v>
      </c>
      <c r="J2053">
        <v>3.6771034064547599</v>
      </c>
      <c r="K2053">
        <v>296.44134832445297</v>
      </c>
      <c r="L2053">
        <v>291.84625441390398</v>
      </c>
      <c r="M2053">
        <v>59.826585644666899</v>
      </c>
      <c r="N2053">
        <v>0.723215020154647</v>
      </c>
      <c r="O2053">
        <v>36.651953572012403</v>
      </c>
      <c r="P2053">
        <v>21.707122960604799</v>
      </c>
      <c r="Q2053">
        <v>4.0073524232316998E-2</v>
      </c>
    </row>
    <row r="2054" spans="1:17" hidden="1" x14ac:dyDescent="0.3">
      <c r="A2054" t="s">
        <v>4296</v>
      </c>
      <c r="B2054" t="s">
        <v>4297</v>
      </c>
      <c r="C2054" t="str">
        <f>IFERROR(VLOOKUP(Table1[[#This Row],[Ticker]],[1]!Table2[[Symbol]:[Industry]],2,FALSE),"-")</f>
        <v>-</v>
      </c>
      <c r="D2054" t="s">
        <v>533</v>
      </c>
      <c r="E2054">
        <v>331.79734957199997</v>
      </c>
      <c r="F2054">
        <v>24.44</v>
      </c>
      <c r="G2054">
        <v>121.378793339751</v>
      </c>
      <c r="H2054">
        <v>-4.6682172412426599</v>
      </c>
      <c r="I2054">
        <v>7.2351162894643002</v>
      </c>
      <c r="J2054">
        <v>-8.9730298136093296</v>
      </c>
      <c r="K2054">
        <v>23.333318297195301</v>
      </c>
      <c r="L2054">
        <v>17.9399236721238</v>
      </c>
      <c r="M2054">
        <v>38.884698046942802</v>
      </c>
      <c r="N2054">
        <v>0.65316563764057001</v>
      </c>
      <c r="O2054">
        <v>21.112929623567901</v>
      </c>
      <c r="P2054">
        <v>158.62433862433801</v>
      </c>
      <c r="Q2054">
        <v>0.102648438207493</v>
      </c>
    </row>
    <row r="2055" spans="1:17" hidden="1" x14ac:dyDescent="0.3">
      <c r="A2055" t="s">
        <v>4298</v>
      </c>
      <c r="B2055" t="s">
        <v>4299</v>
      </c>
      <c r="C2055" t="str">
        <f>IFERROR(VLOOKUP(Table1[[#This Row],[Ticker]],[1]!Table2[[Symbol]:[Industry]],2,FALSE),"-")</f>
        <v>-</v>
      </c>
      <c r="D2055" t="s">
        <v>424</v>
      </c>
      <c r="E2055">
        <v>331.72480949999999</v>
      </c>
      <c r="F2055">
        <v>133</v>
      </c>
      <c r="G2055">
        <v>358.12754558589302</v>
      </c>
      <c r="H2055">
        <v>-2.3765367737059901</v>
      </c>
      <c r="I2055">
        <v>65.435372364434301</v>
      </c>
      <c r="J2055">
        <v>-5.0568655689429196</v>
      </c>
      <c r="K2055">
        <v>125.233232618496</v>
      </c>
      <c r="L2055">
        <v>92.150995323446807</v>
      </c>
      <c r="M2055">
        <v>49.818889168055499</v>
      </c>
      <c r="N2055">
        <v>0.876945329596172</v>
      </c>
      <c r="O2055">
        <v>12.518796992481199</v>
      </c>
      <c r="P2055">
        <v>396.26865671641701</v>
      </c>
      <c r="Q2055">
        <v>0.174433051048628</v>
      </c>
    </row>
    <row r="2056" spans="1:17" hidden="1" x14ac:dyDescent="0.3">
      <c r="A2056" t="s">
        <v>4300</v>
      </c>
      <c r="B2056" t="s">
        <v>4301</v>
      </c>
      <c r="C2056" t="str">
        <f>IFERROR(VLOOKUP(Table1[[#This Row],[Ticker]],[1]!Table2[[Symbol]:[Industry]],2,FALSE),"-")</f>
        <v>-</v>
      </c>
      <c r="D2056" t="s">
        <v>186</v>
      </c>
      <c r="E2056">
        <v>331.21257845999997</v>
      </c>
      <c r="F2056">
        <v>4.3099999999999996</v>
      </c>
      <c r="G2056">
        <v>-96.497420036328705</v>
      </c>
      <c r="H2056">
        <v>-27.881755621021401</v>
      </c>
      <c r="I2056">
        <v>-73.668832772379503</v>
      </c>
      <c r="J2056">
        <v>6.7228995156640696</v>
      </c>
      <c r="K2056">
        <v>5.3458727730478799</v>
      </c>
      <c r="L2056">
        <v>8.1292059529749103</v>
      </c>
      <c r="M2056">
        <v>41.689942332169402</v>
      </c>
      <c r="N2056">
        <v>1.7130817198259201</v>
      </c>
      <c r="O2056">
        <v>254.98839907192499</v>
      </c>
      <c r="P2056">
        <v>9.3908629441624196</v>
      </c>
      <c r="Q2056">
        <v>0.17817868479099899</v>
      </c>
    </row>
    <row r="2057" spans="1:17" hidden="1" x14ac:dyDescent="0.3">
      <c r="A2057" t="s">
        <v>4302</v>
      </c>
      <c r="B2057" t="s">
        <v>4303</v>
      </c>
      <c r="C2057" t="str">
        <f>IFERROR(VLOOKUP(Table1[[#This Row],[Ticker]],[1]!Table2[[Symbol]:[Industry]],2,FALSE),"-")</f>
        <v>-</v>
      </c>
      <c r="E2057">
        <v>330.74952000000002</v>
      </c>
      <c r="F2057">
        <v>6.14</v>
      </c>
      <c r="G2057">
        <v>50.713613327427403</v>
      </c>
      <c r="H2057">
        <v>25.519925051247402</v>
      </c>
      <c r="I2057">
        <v>-1.3564926028964699</v>
      </c>
      <c r="J2057">
        <v>6.1613532344200597E-2</v>
      </c>
      <c r="K2057">
        <v>5.15330379228313</v>
      </c>
      <c r="L2057">
        <v>4.3840393235673201</v>
      </c>
      <c r="M2057">
        <v>51.6297010179536</v>
      </c>
      <c r="N2057">
        <v>1.7135454032612301</v>
      </c>
      <c r="O2057">
        <v>21.986970684039001</v>
      </c>
      <c r="P2057">
        <v>154.77178423236501</v>
      </c>
      <c r="Q2057">
        <v>-3.3536683825543E-2</v>
      </c>
    </row>
    <row r="2058" spans="1:17" hidden="1" x14ac:dyDescent="0.3">
      <c r="A2058" t="s">
        <v>4304</v>
      </c>
      <c r="B2058" t="s">
        <v>4305</v>
      </c>
      <c r="C2058" t="str">
        <f>IFERROR(VLOOKUP(Table1[[#This Row],[Ticker]],[1]!Table2[[Symbol]:[Industry]],2,FALSE),"-")</f>
        <v>-</v>
      </c>
      <c r="D2058" t="s">
        <v>289</v>
      </c>
      <c r="E2058">
        <v>329.81210625</v>
      </c>
      <c r="F2058">
        <v>184.25</v>
      </c>
      <c r="G2058">
        <v>8.6353641651742805</v>
      </c>
      <c r="H2058">
        <v>5.7813100612218102</v>
      </c>
      <c r="I2058">
        <v>-30.733411361390299</v>
      </c>
      <c r="J2058">
        <v>-3.8644618186348598</v>
      </c>
      <c r="K2058">
        <v>187.372523442686</v>
      </c>
      <c r="L2058">
        <v>183.72601616915401</v>
      </c>
      <c r="M2058">
        <v>43.278193532927602</v>
      </c>
      <c r="N2058">
        <v>1.52676373649297</v>
      </c>
      <c r="O2058">
        <v>35.142469470827599</v>
      </c>
      <c r="P2058">
        <v>49.190283400809697</v>
      </c>
    </row>
    <row r="2059" spans="1:17" hidden="1" x14ac:dyDescent="0.3">
      <c r="A2059" t="s">
        <v>4306</v>
      </c>
      <c r="B2059" t="s">
        <v>4307</v>
      </c>
      <c r="C2059" t="str">
        <f>IFERROR(VLOOKUP(Table1[[#This Row],[Ticker]],[1]!Table2[[Symbol]:[Industry]],2,FALSE),"-")</f>
        <v>-</v>
      </c>
      <c r="D2059" t="s">
        <v>89</v>
      </c>
      <c r="E2059">
        <v>328.90727199999998</v>
      </c>
      <c r="F2059">
        <v>24.8</v>
      </c>
      <c r="G2059">
        <v>-65.8093731377555</v>
      </c>
      <c r="H2059">
        <v>3.22102395234635</v>
      </c>
      <c r="I2059">
        <v>-80.464131830836394</v>
      </c>
      <c r="J2059">
        <v>-6.7677187515335397</v>
      </c>
      <c r="K2059">
        <v>25.904784252694899</v>
      </c>
      <c r="L2059">
        <v>34.681689972927799</v>
      </c>
      <c r="M2059">
        <v>46.450004414710399</v>
      </c>
      <c r="N2059">
        <v>0.28293578094187599</v>
      </c>
      <c r="O2059">
        <v>215.120967741935</v>
      </c>
      <c r="P2059">
        <v>17.7028951115329</v>
      </c>
      <c r="Q2059">
        <v>5.9204572405672999E-2</v>
      </c>
    </row>
    <row r="2060" spans="1:17" hidden="1" x14ac:dyDescent="0.3">
      <c r="A2060" t="s">
        <v>4308</v>
      </c>
      <c r="B2060" t="s">
        <v>4309</v>
      </c>
      <c r="C2060" t="str">
        <f>IFERROR(VLOOKUP(Table1[[#This Row],[Ticker]],[1]!Table2[[Symbol]:[Industry]],2,FALSE),"-")</f>
        <v>-</v>
      </c>
      <c r="D2060" t="s">
        <v>46</v>
      </c>
      <c r="E2060">
        <v>328.55158268000002</v>
      </c>
      <c r="F2060">
        <v>45.53</v>
      </c>
      <c r="G2060">
        <v>-53.4847878928163</v>
      </c>
      <c r="H2060">
        <v>9.3612013237214899</v>
      </c>
      <c r="I2060">
        <v>-66.261461538312901</v>
      </c>
      <c r="J2060">
        <v>3.30392151398866</v>
      </c>
      <c r="K2060">
        <v>43.581584032945202</v>
      </c>
      <c r="L2060">
        <v>55.322659456698197</v>
      </c>
      <c r="M2060">
        <v>62.3752139442866</v>
      </c>
      <c r="N2060">
        <v>0.45722605645596198</v>
      </c>
      <c r="O2060">
        <v>162.46430924665</v>
      </c>
      <c r="P2060">
        <v>37.5528700906344</v>
      </c>
      <c r="Q2060">
        <v>-8.0532015394569993E-3</v>
      </c>
    </row>
    <row r="2061" spans="1:17" hidden="1" x14ac:dyDescent="0.3">
      <c r="A2061" t="s">
        <v>4310</v>
      </c>
      <c r="B2061" t="s">
        <v>4311</v>
      </c>
      <c r="C2061" t="str">
        <f>IFERROR(VLOOKUP(Table1[[#This Row],[Ticker]],[1]!Table2[[Symbol]:[Industry]],2,FALSE),"-")</f>
        <v>-</v>
      </c>
      <c r="D2061" t="s">
        <v>62</v>
      </c>
      <c r="E2061">
        <v>327.75209823400002</v>
      </c>
      <c r="F2061">
        <v>14.41</v>
      </c>
      <c r="G2061">
        <v>48.988673245656699</v>
      </c>
      <c r="H2061">
        <v>-11.9871863395643</v>
      </c>
      <c r="I2061">
        <v>-43.185106353185297</v>
      </c>
      <c r="J2061">
        <v>0.49012887252031501</v>
      </c>
      <c r="K2061">
        <v>15.247595850058101</v>
      </c>
      <c r="L2061">
        <v>15.058039878561599</v>
      </c>
      <c r="M2061">
        <v>49.197215402125799</v>
      </c>
      <c r="N2061">
        <v>0.69703255123325003</v>
      </c>
      <c r="O2061">
        <v>51.9083969465648</v>
      </c>
      <c r="P2061">
        <v>110.0583090379</v>
      </c>
      <c r="Q2061">
        <v>4.2624611247846E-2</v>
      </c>
    </row>
    <row r="2062" spans="1:17" hidden="1" x14ac:dyDescent="0.3">
      <c r="A2062" t="s">
        <v>4312</v>
      </c>
      <c r="B2062" t="s">
        <v>4313</v>
      </c>
      <c r="C2062" t="str">
        <f>IFERROR(VLOOKUP(Table1[[#This Row],[Ticker]],[1]!Table2[[Symbol]:[Industry]],2,FALSE),"-")</f>
        <v>-</v>
      </c>
      <c r="D2062" t="s">
        <v>295</v>
      </c>
      <c r="E2062">
        <v>326.73593699999998</v>
      </c>
      <c r="F2062">
        <v>163.35</v>
      </c>
      <c r="G2062">
        <v>31.772249771378299</v>
      </c>
      <c r="H2062">
        <v>8.4284845502036099</v>
      </c>
      <c r="I2062">
        <v>15.8283690843729</v>
      </c>
      <c r="J2062">
        <v>-2.2603396138702201</v>
      </c>
      <c r="K2062">
        <v>144.101579917903</v>
      </c>
      <c r="L2062">
        <v>123.02093890138001</v>
      </c>
      <c r="M2062">
        <v>65.892294176349296</v>
      </c>
      <c r="N2062">
        <v>0.97745879815621695</v>
      </c>
      <c r="O2062">
        <v>3.7649219467401398</v>
      </c>
      <c r="P2062">
        <v>92.743362831858406</v>
      </c>
      <c r="Q2062">
        <v>6.575998690594E-3</v>
      </c>
    </row>
    <row r="2063" spans="1:17" hidden="1" x14ac:dyDescent="0.3">
      <c r="A2063" t="s">
        <v>4314</v>
      </c>
      <c r="B2063" t="s">
        <v>4315</v>
      </c>
      <c r="C2063" t="str">
        <f>IFERROR(VLOOKUP(Table1[[#This Row],[Ticker]],[1]!Table2[[Symbol]:[Industry]],2,FALSE),"-")</f>
        <v>-</v>
      </c>
      <c r="D2063" t="s">
        <v>4316</v>
      </c>
      <c r="E2063">
        <v>324.20117399999998</v>
      </c>
      <c r="F2063">
        <v>158.15</v>
      </c>
      <c r="G2063">
        <v>-45.852031053668</v>
      </c>
      <c r="H2063">
        <v>-9.6303926841655905</v>
      </c>
      <c r="I2063">
        <v>-34.380146356947598</v>
      </c>
      <c r="J2063">
        <v>-2.7231670465540101</v>
      </c>
      <c r="K2063">
        <v>181.115374679063</v>
      </c>
      <c r="M2063">
        <v>35.6703997099033</v>
      </c>
      <c r="N2063">
        <v>0.51034623742210905</v>
      </c>
      <c r="O2063">
        <v>66.930129623774803</v>
      </c>
      <c r="P2063">
        <v>19.674612183125198</v>
      </c>
    </row>
    <row r="2064" spans="1:17" hidden="1" x14ac:dyDescent="0.3">
      <c r="A2064" t="s">
        <v>4317</v>
      </c>
      <c r="B2064" t="s">
        <v>4318</v>
      </c>
      <c r="C2064" t="str">
        <f>IFERROR(VLOOKUP(Table1[[#This Row],[Ticker]],[1]!Table2[[Symbol]:[Industry]],2,FALSE),"-")</f>
        <v>-</v>
      </c>
      <c r="D2064" t="s">
        <v>4319</v>
      </c>
      <c r="E2064">
        <v>324.02306700000003</v>
      </c>
      <c r="F2064">
        <v>42.15</v>
      </c>
      <c r="G2064">
        <v>436.759639725375</v>
      </c>
      <c r="H2064">
        <v>81.490175947304706</v>
      </c>
      <c r="I2064">
        <v>163.13043583005901</v>
      </c>
      <c r="J2064">
        <v>5.7156482701485496</v>
      </c>
      <c r="K2064">
        <v>26.323809472208399</v>
      </c>
      <c r="L2064">
        <v>14.944751355253199</v>
      </c>
      <c r="M2064">
        <v>99.999999981392406</v>
      </c>
      <c r="N2064">
        <v>1.5131849985743</v>
      </c>
      <c r="O2064">
        <v>0</v>
      </c>
      <c r="P2064">
        <v>502.142857142857</v>
      </c>
      <c r="Q2064">
        <v>0.14316335225886601</v>
      </c>
    </row>
    <row r="2065" spans="1:17" hidden="1" x14ac:dyDescent="0.3">
      <c r="A2065" t="s">
        <v>4320</v>
      </c>
      <c r="B2065" t="s">
        <v>4321</v>
      </c>
      <c r="C2065" t="str">
        <f>IFERROR(VLOOKUP(Table1[[#This Row],[Ticker]],[1]!Table2[[Symbol]:[Industry]],2,FALSE),"-")</f>
        <v>-</v>
      </c>
      <c r="D2065" t="s">
        <v>1525</v>
      </c>
      <c r="E2065">
        <v>323.81007592499998</v>
      </c>
      <c r="F2065">
        <v>9.93</v>
      </c>
      <c r="G2065">
        <v>154.11410878572599</v>
      </c>
      <c r="H2065">
        <v>23.982262713585101</v>
      </c>
      <c r="I2065">
        <v>31.839961736414999</v>
      </c>
      <c r="J2065">
        <v>15.2464818908652</v>
      </c>
      <c r="K2065">
        <v>7.9414623736719596</v>
      </c>
      <c r="L2065">
        <v>7.0216419859394898</v>
      </c>
      <c r="M2065">
        <v>86.325115717462495</v>
      </c>
      <c r="N2065">
        <v>1.8224075294023201</v>
      </c>
      <c r="O2065">
        <v>3.92749244712991</v>
      </c>
      <c r="P2065">
        <v>200.90909090909</v>
      </c>
      <c r="Q2065">
        <v>-1.2504783404912999E-2</v>
      </c>
    </row>
    <row r="2066" spans="1:17" hidden="1" x14ac:dyDescent="0.3">
      <c r="A2066" t="s">
        <v>4322</v>
      </c>
      <c r="B2066" t="s">
        <v>4323</v>
      </c>
      <c r="C2066" t="str">
        <f>IFERROR(VLOOKUP(Table1[[#This Row],[Ticker]],[1]!Table2[[Symbol]:[Industry]],2,FALSE),"-")</f>
        <v>-</v>
      </c>
      <c r="D2066" t="s">
        <v>920</v>
      </c>
      <c r="E2066">
        <v>323.45677408</v>
      </c>
      <c r="F2066">
        <v>288.2</v>
      </c>
      <c r="G2066">
        <v>459.62522635584702</v>
      </c>
      <c r="H2066">
        <v>-5.3194192110476202</v>
      </c>
      <c r="I2066">
        <v>104.309803006256</v>
      </c>
      <c r="J2066">
        <v>11.807645278375899</v>
      </c>
      <c r="K2066">
        <v>264.98193817114202</v>
      </c>
      <c r="L2066">
        <v>189.99062236245001</v>
      </c>
      <c r="M2066">
        <v>58.179695934845</v>
      </c>
      <c r="N2066">
        <v>1.2149321979688099</v>
      </c>
      <c r="O2066">
        <v>12.7862595419847</v>
      </c>
      <c r="P2066">
        <v>547.64044943820204</v>
      </c>
      <c r="Q2066">
        <v>0.26105584307544299</v>
      </c>
    </row>
    <row r="2067" spans="1:17" hidden="1" x14ac:dyDescent="0.3">
      <c r="A2067" t="s">
        <v>4324</v>
      </c>
      <c r="B2067" t="s">
        <v>4325</v>
      </c>
      <c r="C2067" t="str">
        <f>IFERROR(VLOOKUP(Table1[[#This Row],[Ticker]],[1]!Table2[[Symbol]:[Industry]],2,FALSE),"-")</f>
        <v>-</v>
      </c>
      <c r="D2067" t="s">
        <v>986</v>
      </c>
      <c r="E2067">
        <v>323.426883559999</v>
      </c>
      <c r="F2067">
        <v>67.87</v>
      </c>
      <c r="G2067">
        <v>69.356359167531807</v>
      </c>
      <c r="H2067">
        <v>21.021266716382499</v>
      </c>
      <c r="I2067">
        <v>69.358883269482305</v>
      </c>
      <c r="J2067">
        <v>-1.9595504888198301</v>
      </c>
      <c r="K2067">
        <v>61.242726013901098</v>
      </c>
      <c r="L2067">
        <v>48.396962031853697</v>
      </c>
      <c r="M2067">
        <v>46.598626483492403</v>
      </c>
      <c r="N2067">
        <v>0.597864144217924</v>
      </c>
      <c r="O2067">
        <v>26.5949609547664</v>
      </c>
      <c r="P2067">
        <v>109.799072642967</v>
      </c>
      <c r="Q2067">
        <v>7.4097801301064997E-2</v>
      </c>
    </row>
    <row r="2068" spans="1:17" hidden="1" x14ac:dyDescent="0.3">
      <c r="A2068" t="s">
        <v>4326</v>
      </c>
      <c r="B2068" t="s">
        <v>4327</v>
      </c>
      <c r="C2068" t="str">
        <f>IFERROR(VLOOKUP(Table1[[#This Row],[Ticker]],[1]!Table2[[Symbol]:[Industry]],2,FALSE),"-")</f>
        <v>-</v>
      </c>
      <c r="D2068" t="s">
        <v>548</v>
      </c>
      <c r="E2068">
        <v>322.62944062499997</v>
      </c>
      <c r="F2068">
        <v>247.95</v>
      </c>
      <c r="G2068">
        <v>107.172060268206</v>
      </c>
      <c r="H2068">
        <v>27.0827079514989</v>
      </c>
      <c r="I2068">
        <v>9.5149603384392698</v>
      </c>
      <c r="J2068">
        <v>25.390783451678001</v>
      </c>
      <c r="K2068">
        <v>182.86683146160499</v>
      </c>
      <c r="L2068">
        <v>169.40652717605099</v>
      </c>
      <c r="M2068">
        <v>84.313541691793404</v>
      </c>
      <c r="N2068">
        <v>3.0121004282593198</v>
      </c>
      <c r="O2068">
        <v>2.44000806614237</v>
      </c>
      <c r="P2068">
        <v>140.261627906976</v>
      </c>
      <c r="Q2068">
        <v>4.2560312930110998E-2</v>
      </c>
    </row>
    <row r="2069" spans="1:17" hidden="1" x14ac:dyDescent="0.3">
      <c r="A2069" t="s">
        <v>4328</v>
      </c>
      <c r="B2069" t="s">
        <v>4329</v>
      </c>
      <c r="C2069" t="str">
        <f>IFERROR(VLOOKUP(Table1[[#This Row],[Ticker]],[1]!Table2[[Symbol]:[Industry]],2,FALSE),"-")</f>
        <v>-</v>
      </c>
      <c r="D2069" t="s">
        <v>372</v>
      </c>
      <c r="E2069">
        <v>321.76906400000001</v>
      </c>
      <c r="F2069">
        <v>155.44999999999999</v>
      </c>
      <c r="G2069">
        <v>-20.597591940996502</v>
      </c>
      <c r="H2069">
        <v>-16.687301185550702</v>
      </c>
      <c r="I2069">
        <v>-40.625291031358699</v>
      </c>
      <c r="J2069">
        <v>-5.5740442395364802</v>
      </c>
      <c r="K2069">
        <v>161.68086715012799</v>
      </c>
      <c r="L2069">
        <v>167.98866190694901</v>
      </c>
      <c r="M2069">
        <v>33.126235121125603</v>
      </c>
      <c r="N2069">
        <v>0.80742846548420899</v>
      </c>
      <c r="O2069">
        <v>59.440334512705</v>
      </c>
      <c r="P2069">
        <v>25.312374042724699</v>
      </c>
    </row>
    <row r="2070" spans="1:17" hidden="1" x14ac:dyDescent="0.3">
      <c r="A2070" t="s">
        <v>4330</v>
      </c>
      <c r="B2070" t="s">
        <v>4331</v>
      </c>
      <c r="C2070" t="str">
        <f>IFERROR(VLOOKUP(Table1[[#This Row],[Ticker]],[1]!Table2[[Symbol]:[Industry]],2,FALSE),"-")</f>
        <v>-</v>
      </c>
      <c r="D2070" t="s">
        <v>257</v>
      </c>
      <c r="E2070">
        <v>321.70846499999999</v>
      </c>
      <c r="F2070">
        <v>652.95000000000005</v>
      </c>
      <c r="G2070">
        <v>83.310046192376305</v>
      </c>
      <c r="H2070">
        <v>4.0755161055605402</v>
      </c>
      <c r="I2070">
        <v>-14.561656045475701</v>
      </c>
      <c r="J2070">
        <v>-5.9759230845915603</v>
      </c>
      <c r="K2070">
        <v>646.24439582035495</v>
      </c>
      <c r="L2070">
        <v>560.61649986690895</v>
      </c>
      <c r="M2070">
        <v>41.220324146518998</v>
      </c>
      <c r="N2070">
        <v>0.85195076646599499</v>
      </c>
      <c r="O2070">
        <v>13.148020522245099</v>
      </c>
      <c r="P2070">
        <v>119.922532839339</v>
      </c>
      <c r="Q2070">
        <v>0.130212173523682</v>
      </c>
    </row>
    <row r="2071" spans="1:17" hidden="1" x14ac:dyDescent="0.3">
      <c r="A2071" t="s">
        <v>4332</v>
      </c>
      <c r="B2071" t="s">
        <v>4333</v>
      </c>
      <c r="C2071" t="str">
        <f>IFERROR(VLOOKUP(Table1[[#This Row],[Ticker]],[1]!Table2[[Symbol]:[Industry]],2,FALSE),"-")</f>
        <v>-</v>
      </c>
      <c r="D2071" t="s">
        <v>986</v>
      </c>
      <c r="E2071">
        <v>321.47935999999999</v>
      </c>
      <c r="F2071">
        <v>17.12</v>
      </c>
      <c r="G2071">
        <v>-21.064021725737401</v>
      </c>
      <c r="H2071">
        <v>-6.6330872923165904E-2</v>
      </c>
      <c r="I2071">
        <v>-14.2681995221887</v>
      </c>
      <c r="J2071">
        <v>5.4848939556246101</v>
      </c>
      <c r="K2071">
        <v>16.5835332155823</v>
      </c>
      <c r="L2071">
        <v>16.738536585337801</v>
      </c>
      <c r="M2071">
        <v>60.950530944773199</v>
      </c>
      <c r="N2071">
        <v>1.2137938615624899</v>
      </c>
      <c r="O2071">
        <v>17.114485981308398</v>
      </c>
      <c r="P2071">
        <v>21.418439716312001</v>
      </c>
      <c r="Q2071">
        <v>-7.697952974458E-2</v>
      </c>
    </row>
    <row r="2072" spans="1:17" hidden="1" x14ac:dyDescent="0.3">
      <c r="A2072" t="s">
        <v>4334</v>
      </c>
      <c r="B2072" t="s">
        <v>4335</v>
      </c>
      <c r="C2072" t="str">
        <f>IFERROR(VLOOKUP(Table1[[#This Row],[Ticker]],[1]!Table2[[Symbol]:[Industry]],2,FALSE),"-")</f>
        <v>-</v>
      </c>
      <c r="D2072" t="s">
        <v>257</v>
      </c>
      <c r="E2072">
        <v>321.01900000000001</v>
      </c>
      <c r="F2072">
        <v>272.05</v>
      </c>
      <c r="G2072">
        <v>-19.255874845813899</v>
      </c>
      <c r="H2072">
        <v>6.8597708096021996</v>
      </c>
      <c r="I2072">
        <v>-23.517355108254201</v>
      </c>
      <c r="J2072">
        <v>-4.1191989180202198</v>
      </c>
      <c r="K2072">
        <v>260.46163054703698</v>
      </c>
      <c r="L2072">
        <v>251.49742904591901</v>
      </c>
      <c r="M2072">
        <v>53.614229331812503</v>
      </c>
      <c r="N2072">
        <v>0.90782433182266098</v>
      </c>
      <c r="O2072">
        <v>21.926116522697999</v>
      </c>
      <c r="P2072">
        <v>32.0631067961165</v>
      </c>
      <c r="Q2072">
        <v>-2.0720737646886998E-2</v>
      </c>
    </row>
    <row r="2073" spans="1:17" hidden="1" x14ac:dyDescent="0.3">
      <c r="A2073" t="s">
        <v>4336</v>
      </c>
      <c r="B2073" t="s">
        <v>4337</v>
      </c>
      <c r="C2073" t="str">
        <f>IFERROR(VLOOKUP(Table1[[#This Row],[Ticker]],[1]!Table2[[Symbol]:[Industry]],2,FALSE),"-")</f>
        <v>-</v>
      </c>
      <c r="D2073" t="s">
        <v>933</v>
      </c>
      <c r="E2073">
        <v>319.43527383999998</v>
      </c>
      <c r="F2073">
        <v>94.48</v>
      </c>
      <c r="G2073">
        <v>41.971251642869198</v>
      </c>
      <c r="H2073">
        <v>1.79267254846657</v>
      </c>
      <c r="I2073">
        <v>-3.7903234159940302</v>
      </c>
      <c r="J2073">
        <v>9.9344976790872597</v>
      </c>
      <c r="K2073">
        <v>87.864613408798604</v>
      </c>
      <c r="L2073">
        <v>78.4456486564671</v>
      </c>
      <c r="M2073">
        <v>74.979736302350702</v>
      </c>
      <c r="N2073">
        <v>2.2736228208107101</v>
      </c>
      <c r="O2073">
        <v>25.6350550381033</v>
      </c>
      <c r="P2073">
        <v>107.648351648351</v>
      </c>
      <c r="Q2073">
        <v>9.6845029348410008E-3</v>
      </c>
    </row>
    <row r="2074" spans="1:17" hidden="1" x14ac:dyDescent="0.3">
      <c r="A2074" t="s">
        <v>4338</v>
      </c>
      <c r="B2074" t="s">
        <v>4339</v>
      </c>
      <c r="C2074" t="str">
        <f>IFERROR(VLOOKUP(Table1[[#This Row],[Ticker]],[1]!Table2[[Symbol]:[Industry]],2,FALSE),"-")</f>
        <v>-</v>
      </c>
      <c r="D2074" t="s">
        <v>1645</v>
      </c>
      <c r="E2074">
        <v>319.171027199999</v>
      </c>
      <c r="F2074">
        <v>59.48</v>
      </c>
      <c r="G2074">
        <v>-9.7945480313063502</v>
      </c>
      <c r="H2074">
        <v>-6.9986951874316397</v>
      </c>
      <c r="I2074">
        <v>-3.9687541651152598</v>
      </c>
      <c r="J2074">
        <v>-3.71387395055811</v>
      </c>
      <c r="K2074">
        <v>61.032851999710999</v>
      </c>
      <c r="L2074">
        <v>57.384902261836103</v>
      </c>
      <c r="M2074">
        <v>55.8285238094657</v>
      </c>
      <c r="N2074">
        <v>2.0325408080771301</v>
      </c>
      <c r="O2074">
        <v>9.1123066577000795</v>
      </c>
      <c r="P2074">
        <v>25.194695853504498</v>
      </c>
      <c r="Q2074">
        <v>-2.0749357399728999E-2</v>
      </c>
    </row>
    <row r="2075" spans="1:17" hidden="1" x14ac:dyDescent="0.3">
      <c r="A2075" t="s">
        <v>4340</v>
      </c>
      <c r="B2075" t="s">
        <v>4341</v>
      </c>
      <c r="C2075" t="str">
        <f>IFERROR(VLOOKUP(Table1[[#This Row],[Ticker]],[1]!Table2[[Symbol]:[Industry]],2,FALSE),"-")</f>
        <v>-</v>
      </c>
      <c r="D2075" t="s">
        <v>62</v>
      </c>
      <c r="E2075">
        <v>318.57557600000001</v>
      </c>
      <c r="F2075">
        <v>38.39</v>
      </c>
      <c r="G2075">
        <v>-78.055652968055597</v>
      </c>
      <c r="H2075">
        <v>-12.333921102598699</v>
      </c>
      <c r="I2075">
        <v>-69.322615562607496</v>
      </c>
      <c r="J2075">
        <v>-5.0421715714408997</v>
      </c>
      <c r="K2075">
        <v>40.7893749147253</v>
      </c>
      <c r="L2075">
        <v>56.271860272273798</v>
      </c>
      <c r="M2075">
        <v>47.623571882504599</v>
      </c>
      <c r="N2075">
        <v>0.95962876149452703</v>
      </c>
      <c r="O2075">
        <v>142.12034383954099</v>
      </c>
      <c r="P2075">
        <v>10.316091954022999</v>
      </c>
      <c r="Q2075">
        <v>3.9373672445025001E-2</v>
      </c>
    </row>
    <row r="2076" spans="1:17" hidden="1" x14ac:dyDescent="0.3">
      <c r="A2076" t="s">
        <v>4342</v>
      </c>
      <c r="B2076" t="s">
        <v>4343</v>
      </c>
      <c r="C2076" t="str">
        <f>IFERROR(VLOOKUP(Table1[[#This Row],[Ticker]],[1]!Table2[[Symbol]:[Industry]],2,FALSE),"-")</f>
        <v>-</v>
      </c>
      <c r="D2076" t="s">
        <v>133</v>
      </c>
      <c r="E2076">
        <v>318.30424499999998</v>
      </c>
      <c r="F2076">
        <v>183.54</v>
      </c>
      <c r="G2076">
        <v>-33.622790540213998</v>
      </c>
      <c r="H2076">
        <v>-2.4219023208749402</v>
      </c>
      <c r="I2076">
        <v>-22.9007417249729</v>
      </c>
      <c r="J2076">
        <v>4.4368863239065899</v>
      </c>
      <c r="K2076">
        <v>182.68333305376899</v>
      </c>
      <c r="L2076">
        <v>188.27644430443701</v>
      </c>
      <c r="M2076">
        <v>55.317730127349101</v>
      </c>
      <c r="N2076">
        <v>0.90457848745940805</v>
      </c>
      <c r="O2076">
        <v>30.189604445897299</v>
      </c>
      <c r="P2076">
        <v>13.2613390928725</v>
      </c>
      <c r="Q2076">
        <v>-6.9794359396592995E-2</v>
      </c>
    </row>
    <row r="2077" spans="1:17" hidden="1" x14ac:dyDescent="0.3">
      <c r="A2077" t="s">
        <v>4344</v>
      </c>
      <c r="B2077" t="s">
        <v>4345</v>
      </c>
      <c r="C2077" t="str">
        <f>IFERROR(VLOOKUP(Table1[[#This Row],[Ticker]],[1]!Table2[[Symbol]:[Industry]],2,FALSE),"-")</f>
        <v>-</v>
      </c>
      <c r="D2077" t="s">
        <v>626</v>
      </c>
      <c r="E2077">
        <v>318.22258721999998</v>
      </c>
      <c r="F2077">
        <v>660.7</v>
      </c>
      <c r="G2077">
        <v>-29.502619029838701</v>
      </c>
      <c r="H2077">
        <v>19.606656331803201</v>
      </c>
      <c r="I2077">
        <v>-16.423154162248402</v>
      </c>
      <c r="J2077">
        <v>23.853447955220901</v>
      </c>
      <c r="K2077">
        <v>590.72388042164096</v>
      </c>
      <c r="L2077">
        <v>610.871203927902</v>
      </c>
      <c r="M2077">
        <v>63.307316174182802</v>
      </c>
      <c r="N2077">
        <v>2.7760878393392101</v>
      </c>
      <c r="O2077">
        <v>17.2846980475253</v>
      </c>
      <c r="P2077">
        <v>36.4518793886823</v>
      </c>
    </row>
    <row r="2078" spans="1:17" hidden="1" x14ac:dyDescent="0.3">
      <c r="A2078" t="s">
        <v>4346</v>
      </c>
      <c r="B2078" t="s">
        <v>4347</v>
      </c>
      <c r="C2078" t="str">
        <f>IFERROR(VLOOKUP(Table1[[#This Row],[Ticker]],[1]!Table2[[Symbol]:[Industry]],2,FALSE),"-")</f>
        <v>-</v>
      </c>
      <c r="D2078" t="s">
        <v>1444</v>
      </c>
      <c r="E2078">
        <v>317.64506999999998</v>
      </c>
      <c r="F2078">
        <v>432.7</v>
      </c>
      <c r="G2078">
        <v>-64.114578433842198</v>
      </c>
      <c r="H2078">
        <v>-8.8504627278359695</v>
      </c>
      <c r="I2078">
        <v>-39.874738850214399</v>
      </c>
      <c r="J2078">
        <v>2.7495270097313602</v>
      </c>
      <c r="K2078">
        <v>446.73241891641999</v>
      </c>
      <c r="L2078">
        <v>496.33336745767201</v>
      </c>
      <c r="M2078">
        <v>48.983622046618102</v>
      </c>
      <c r="N2078">
        <v>1.4436787702093801</v>
      </c>
      <c r="O2078">
        <v>68.708111855789198</v>
      </c>
      <c r="P2078">
        <v>25.057803468208</v>
      </c>
      <c r="Q2078">
        <v>5.5995994527295999E-2</v>
      </c>
    </row>
    <row r="2079" spans="1:17" hidden="1" x14ac:dyDescent="0.3">
      <c r="A2079" t="s">
        <v>4348</v>
      </c>
      <c r="B2079" t="s">
        <v>4349</v>
      </c>
      <c r="C2079" t="str">
        <f>IFERROR(VLOOKUP(Table1[[#This Row],[Ticker]],[1]!Table2[[Symbol]:[Industry]],2,FALSE),"-")</f>
        <v>-</v>
      </c>
      <c r="D2079" t="s">
        <v>59</v>
      </c>
      <c r="E2079">
        <v>317.535234169999</v>
      </c>
      <c r="F2079">
        <v>47.74</v>
      </c>
      <c r="G2079">
        <v>66.379943274861802</v>
      </c>
      <c r="H2079">
        <v>-2.9786721431413201</v>
      </c>
      <c r="I2079">
        <v>17.1560350913233</v>
      </c>
      <c r="J2079">
        <v>-3.8132349213379402</v>
      </c>
      <c r="K2079">
        <v>50.726474874089099</v>
      </c>
      <c r="L2079">
        <v>42.400772216724299</v>
      </c>
      <c r="M2079">
        <v>23.4746095051451</v>
      </c>
      <c r="N2079">
        <v>0.73166794698509297</v>
      </c>
      <c r="O2079">
        <v>37.494763301214903</v>
      </c>
      <c r="P2079">
        <v>107.114967462039</v>
      </c>
      <c r="Q2079">
        <v>0.13967831511494899</v>
      </c>
    </row>
    <row r="2080" spans="1:17" hidden="1" x14ac:dyDescent="0.3">
      <c r="A2080" t="s">
        <v>4350</v>
      </c>
      <c r="B2080" t="s">
        <v>4351</v>
      </c>
      <c r="C2080" t="str">
        <f>IFERROR(VLOOKUP(Table1[[#This Row],[Ticker]],[1]!Table2[[Symbol]:[Industry]],2,FALSE),"-")</f>
        <v>-</v>
      </c>
      <c r="D2080" t="s">
        <v>231</v>
      </c>
      <c r="E2080">
        <v>316.371620205</v>
      </c>
      <c r="F2080">
        <v>165.51</v>
      </c>
      <c r="G2080">
        <v>26.294413917487802</v>
      </c>
      <c r="H2080">
        <v>32.358111208765301</v>
      </c>
      <c r="I2080">
        <v>16.190327988290299</v>
      </c>
      <c r="J2080">
        <v>17.9359863408765</v>
      </c>
      <c r="K2080">
        <v>140.368128671542</v>
      </c>
      <c r="L2080">
        <v>128.86300905455701</v>
      </c>
      <c r="M2080">
        <v>66.098598580599898</v>
      </c>
      <c r="N2080">
        <v>2.2179031949249901</v>
      </c>
      <c r="O2080">
        <v>7.0448915473385298</v>
      </c>
      <c r="P2080">
        <v>56.067892503536001</v>
      </c>
      <c r="Q2080">
        <v>9.2033638669299991E-3</v>
      </c>
    </row>
    <row r="2081" spans="1:17" hidden="1" x14ac:dyDescent="0.3">
      <c r="A2081" t="s">
        <v>4352</v>
      </c>
      <c r="B2081" t="s">
        <v>4353</v>
      </c>
      <c r="C2081" t="str">
        <f>IFERROR(VLOOKUP(Table1[[#This Row],[Ticker]],[1]!Table2[[Symbol]:[Industry]],2,FALSE),"-")</f>
        <v>-</v>
      </c>
      <c r="D2081" t="s">
        <v>289</v>
      </c>
      <c r="E2081">
        <v>315.98660996000001</v>
      </c>
      <c r="F2081">
        <v>316.3</v>
      </c>
      <c r="G2081">
        <v>33.358262260357399</v>
      </c>
      <c r="H2081">
        <v>61.646558217076603</v>
      </c>
      <c r="I2081">
        <v>30.8115168220234</v>
      </c>
      <c r="J2081">
        <v>0.94852640291000001</v>
      </c>
      <c r="K2081">
        <v>255.346946495211</v>
      </c>
      <c r="L2081">
        <v>208.804257899096</v>
      </c>
      <c r="M2081">
        <v>47.410239379552301</v>
      </c>
      <c r="N2081">
        <v>0.39965987307359202</v>
      </c>
      <c r="O2081">
        <v>26.462219411950599</v>
      </c>
      <c r="P2081">
        <v>117.78923381713901</v>
      </c>
      <c r="Q2081">
        <v>-3.4716162755839999E-3</v>
      </c>
    </row>
    <row r="2082" spans="1:17" hidden="1" x14ac:dyDescent="0.3">
      <c r="A2082" t="s">
        <v>4354</v>
      </c>
      <c r="B2082" t="s">
        <v>4355</v>
      </c>
      <c r="C2082" t="str">
        <f>IFERROR(VLOOKUP(Table1[[#This Row],[Ticker]],[1]!Table2[[Symbol]:[Industry]],2,FALSE),"-")</f>
        <v>-</v>
      </c>
      <c r="D2082" t="s">
        <v>257</v>
      </c>
      <c r="E2082">
        <v>315.75986189999998</v>
      </c>
      <c r="F2082">
        <v>121.5</v>
      </c>
      <c r="G2082">
        <v>44.383726491963799</v>
      </c>
      <c r="H2082">
        <v>1.0253086883818301</v>
      </c>
      <c r="I2082">
        <v>-38.952053897309099</v>
      </c>
      <c r="J2082">
        <v>-2.2752292507460399</v>
      </c>
      <c r="K2082">
        <v>126.657210844986</v>
      </c>
      <c r="L2082">
        <v>117.58883391926</v>
      </c>
      <c r="M2082">
        <v>31.9689635815975</v>
      </c>
      <c r="N2082">
        <v>0.46195353313909898</v>
      </c>
      <c r="O2082">
        <v>42.304526748971199</v>
      </c>
      <c r="P2082">
        <v>88.080495356037105</v>
      </c>
      <c r="Q2082">
        <v>2.1968491400905999E-2</v>
      </c>
    </row>
    <row r="2083" spans="1:17" hidden="1" x14ac:dyDescent="0.3">
      <c r="A2083" t="s">
        <v>4356</v>
      </c>
      <c r="B2083" t="s">
        <v>4357</v>
      </c>
      <c r="C2083" t="str">
        <f>IFERROR(VLOOKUP(Table1[[#This Row],[Ticker]],[1]!Table2[[Symbol]:[Industry]],2,FALSE),"-")</f>
        <v>-</v>
      </c>
      <c r="D2083" t="s">
        <v>46</v>
      </c>
      <c r="E2083">
        <v>315.380941519999</v>
      </c>
      <c r="F2083">
        <v>63.4</v>
      </c>
      <c r="G2083">
        <v>70.140221926976693</v>
      </c>
      <c r="H2083">
        <v>14.6376820605932</v>
      </c>
      <c r="I2083">
        <v>33.934431657599703</v>
      </c>
      <c r="J2083">
        <v>8.9655929644926395</v>
      </c>
      <c r="K2083">
        <v>55.670272664031202</v>
      </c>
      <c r="L2083">
        <v>45.506991956894502</v>
      </c>
      <c r="M2083">
        <v>72.925553162509999</v>
      </c>
      <c r="N2083">
        <v>0.51921434671221101</v>
      </c>
      <c r="O2083">
        <v>5.67823343848581</v>
      </c>
      <c r="P2083">
        <v>150.48123857508801</v>
      </c>
      <c r="Q2083">
        <v>0.20838046691502399</v>
      </c>
    </row>
    <row r="2084" spans="1:17" hidden="1" x14ac:dyDescent="0.3">
      <c r="A2084" t="s">
        <v>4358</v>
      </c>
      <c r="B2084" t="s">
        <v>4359</v>
      </c>
      <c r="C2084" t="str">
        <f>IFERROR(VLOOKUP(Table1[[#This Row],[Ticker]],[1]!Table2[[Symbol]:[Industry]],2,FALSE),"-")</f>
        <v>-</v>
      </c>
      <c r="D2084" t="s">
        <v>201</v>
      </c>
      <c r="E2084">
        <v>315.02174737500002</v>
      </c>
      <c r="F2084">
        <v>800.65</v>
      </c>
      <c r="G2084">
        <v>43.771288151988898</v>
      </c>
      <c r="H2084">
        <v>0.50668947339678105</v>
      </c>
      <c r="I2084">
        <v>9.4989924361189004</v>
      </c>
      <c r="J2084">
        <v>-2.2305442548630898</v>
      </c>
      <c r="K2084">
        <v>765.11530710068701</v>
      </c>
      <c r="L2084">
        <v>681.50796206718599</v>
      </c>
      <c r="M2084">
        <v>60.900459726687203</v>
      </c>
      <c r="N2084">
        <v>1.4605836372390599</v>
      </c>
      <c r="O2084">
        <v>17.3109348654218</v>
      </c>
      <c r="P2084">
        <v>76.665931156222399</v>
      </c>
      <c r="Q2084">
        <v>4.8259523998303001E-2</v>
      </c>
    </row>
    <row r="2085" spans="1:17" hidden="1" x14ac:dyDescent="0.3">
      <c r="A2085" t="s">
        <v>4360</v>
      </c>
      <c r="B2085" t="s">
        <v>4361</v>
      </c>
      <c r="C2085" t="str">
        <f>IFERROR(VLOOKUP(Table1[[#This Row],[Ticker]],[1]!Table2[[Symbol]:[Industry]],2,FALSE),"-")</f>
        <v>-</v>
      </c>
      <c r="D2085" t="s">
        <v>626</v>
      </c>
      <c r="E2085">
        <v>313.77260654999998</v>
      </c>
      <c r="F2085">
        <v>560.25</v>
      </c>
      <c r="G2085">
        <v>-13.5955030202198</v>
      </c>
      <c r="H2085">
        <v>2.2268576248466898</v>
      </c>
      <c r="I2085">
        <v>-6.5375249205476296</v>
      </c>
      <c r="J2085">
        <v>0.30534113091051002</v>
      </c>
      <c r="K2085">
        <v>530.264569549768</v>
      </c>
      <c r="L2085">
        <v>516.00428759091199</v>
      </c>
      <c r="M2085">
        <v>68.197223917576295</v>
      </c>
      <c r="N2085">
        <v>3.2401035017702302</v>
      </c>
      <c r="O2085">
        <v>2.2400713966978798</v>
      </c>
      <c r="P2085">
        <v>21.5292841648589</v>
      </c>
      <c r="Q2085">
        <v>-7.2280979937191001E-2</v>
      </c>
    </row>
    <row r="2086" spans="1:17" hidden="1" x14ac:dyDescent="0.3">
      <c r="A2086" t="s">
        <v>4362</v>
      </c>
      <c r="B2086" t="s">
        <v>4363</v>
      </c>
      <c r="C2086" t="str">
        <f>IFERROR(VLOOKUP(Table1[[#This Row],[Ticker]],[1]!Table2[[Symbol]:[Industry]],2,FALSE),"-")</f>
        <v>-</v>
      </c>
      <c r="D2086" t="s">
        <v>133</v>
      </c>
      <c r="E2086">
        <v>313.51593020000001</v>
      </c>
      <c r="F2086">
        <v>42.95</v>
      </c>
      <c r="G2086">
        <v>-0.83918415935859103</v>
      </c>
      <c r="H2086">
        <v>0.240129180219844</v>
      </c>
      <c r="I2086">
        <v>-11.074157623119101</v>
      </c>
      <c r="J2086">
        <v>-0.19496398450729099</v>
      </c>
      <c r="K2086">
        <v>44.635957873864498</v>
      </c>
      <c r="L2086">
        <v>42.775016578173698</v>
      </c>
      <c r="M2086">
        <v>45.221078602282603</v>
      </c>
      <c r="N2086">
        <v>0.79891564714549801</v>
      </c>
      <c r="O2086">
        <v>46.682188591385298</v>
      </c>
      <c r="P2086">
        <v>37.748556767158398</v>
      </c>
    </row>
    <row r="2087" spans="1:17" hidden="1" x14ac:dyDescent="0.3">
      <c r="A2087" t="s">
        <v>4364</v>
      </c>
      <c r="B2087" t="s">
        <v>4365</v>
      </c>
      <c r="C2087" t="str">
        <f>IFERROR(VLOOKUP(Table1[[#This Row],[Ticker]],[1]!Table2[[Symbol]:[Industry]],2,FALSE),"-")</f>
        <v>-</v>
      </c>
      <c r="D2087" t="s">
        <v>183</v>
      </c>
      <c r="E2087">
        <v>311.05590000000001</v>
      </c>
      <c r="F2087">
        <v>300</v>
      </c>
      <c r="G2087">
        <v>146.23239813968399</v>
      </c>
      <c r="H2087">
        <v>10.9112161131267</v>
      </c>
      <c r="I2087">
        <v>44.771528672783198</v>
      </c>
      <c r="J2087">
        <v>-2.1436208468032198</v>
      </c>
      <c r="K2087">
        <v>275.194984252815</v>
      </c>
      <c r="L2087">
        <v>220.17211700867099</v>
      </c>
      <c r="M2087">
        <v>63.863334509978799</v>
      </c>
      <c r="N2087">
        <v>0.30984876429361802</v>
      </c>
      <c r="O2087">
        <v>9.3333333333333197</v>
      </c>
      <c r="P2087">
        <v>183.018867924528</v>
      </c>
    </row>
    <row r="2088" spans="1:17" hidden="1" x14ac:dyDescent="0.3">
      <c r="A2088" t="s">
        <v>4366</v>
      </c>
      <c r="B2088" t="s">
        <v>4367</v>
      </c>
      <c r="C2088" t="str">
        <f>IFERROR(VLOOKUP(Table1[[#This Row],[Ticker]],[1]!Table2[[Symbol]:[Industry]],2,FALSE),"-")</f>
        <v>-</v>
      </c>
      <c r="D2088" t="s">
        <v>2179</v>
      </c>
      <c r="E2088">
        <v>310.84384499999999</v>
      </c>
      <c r="F2088">
        <v>432.9</v>
      </c>
      <c r="G2088">
        <v>29.3694794518435</v>
      </c>
      <c r="H2088">
        <v>-10.499201767879301</v>
      </c>
      <c r="I2088">
        <v>-40.613910433590597</v>
      </c>
      <c r="J2088">
        <v>-2.4334261501954799</v>
      </c>
      <c r="K2088">
        <v>459.31852654624299</v>
      </c>
      <c r="M2088">
        <v>31.305139028935098</v>
      </c>
      <c r="N2088">
        <v>0.75682001023915701</v>
      </c>
      <c r="O2088">
        <v>50.150150150150097</v>
      </c>
      <c r="P2088">
        <v>63.915183642559597</v>
      </c>
    </row>
    <row r="2089" spans="1:17" hidden="1" x14ac:dyDescent="0.3">
      <c r="A2089" t="s">
        <v>4368</v>
      </c>
      <c r="B2089" t="s">
        <v>4369</v>
      </c>
      <c r="C2089" t="str">
        <f>IFERROR(VLOOKUP(Table1[[#This Row],[Ticker]],[1]!Table2[[Symbol]:[Industry]],2,FALSE),"-")</f>
        <v>-</v>
      </c>
      <c r="D2089" t="s">
        <v>465</v>
      </c>
      <c r="E2089">
        <v>310.26325342500002</v>
      </c>
      <c r="F2089">
        <v>70.05</v>
      </c>
      <c r="G2089">
        <v>-6.7944039344301599</v>
      </c>
      <c r="H2089">
        <v>-9.3528981677499008</v>
      </c>
      <c r="I2089">
        <v>-20.094518939913399</v>
      </c>
      <c r="J2089">
        <v>-1.7312745871608</v>
      </c>
      <c r="K2089">
        <v>70.667890738287497</v>
      </c>
      <c r="L2089">
        <v>68.729498001057294</v>
      </c>
      <c r="M2089">
        <v>44.605998819762199</v>
      </c>
      <c r="N2089">
        <v>1.1860390440834601</v>
      </c>
      <c r="O2089">
        <v>22.769450392576701</v>
      </c>
      <c r="P2089">
        <v>38.165680473372703</v>
      </c>
      <c r="Q2089">
        <v>5.0299420812451999E-2</v>
      </c>
    </row>
    <row r="2090" spans="1:17" hidden="1" x14ac:dyDescent="0.3">
      <c r="A2090" t="s">
        <v>4370</v>
      </c>
      <c r="B2090" t="s">
        <v>4371</v>
      </c>
      <c r="C2090" t="str">
        <f>IFERROR(VLOOKUP(Table1[[#This Row],[Ticker]],[1]!Table2[[Symbol]:[Industry]],2,FALSE),"-")</f>
        <v>-</v>
      </c>
      <c r="D2090" t="s">
        <v>786</v>
      </c>
      <c r="E2090">
        <v>310.26100000000002</v>
      </c>
      <c r="F2090">
        <v>127</v>
      </c>
      <c r="G2090">
        <v>-43.844861747656601</v>
      </c>
      <c r="H2090">
        <v>-2.4152528143651901</v>
      </c>
      <c r="I2090">
        <v>-61.5713607911865</v>
      </c>
      <c r="J2090">
        <v>-1.33318152214293</v>
      </c>
      <c r="K2090">
        <v>133.785381083678</v>
      </c>
      <c r="L2090">
        <v>149.14458156071899</v>
      </c>
      <c r="M2090">
        <v>40.193001374250699</v>
      </c>
      <c r="N2090">
        <v>1.06588032220943</v>
      </c>
      <c r="O2090">
        <v>103.93700787401499</v>
      </c>
      <c r="P2090">
        <v>19.081106422878499</v>
      </c>
    </row>
    <row r="2091" spans="1:17" hidden="1" x14ac:dyDescent="0.3">
      <c r="A2091" t="s">
        <v>4372</v>
      </c>
      <c r="B2091" t="s">
        <v>4373</v>
      </c>
      <c r="C2091" t="str">
        <f>IFERROR(VLOOKUP(Table1[[#This Row],[Ticker]],[1]!Table2[[Symbol]:[Industry]],2,FALSE),"-")</f>
        <v>-</v>
      </c>
      <c r="D2091" t="s">
        <v>2179</v>
      </c>
      <c r="E2091">
        <v>309.53559999999999</v>
      </c>
      <c r="F2091">
        <v>683</v>
      </c>
      <c r="G2091">
        <v>36.6736425645447</v>
      </c>
      <c r="H2091">
        <v>-18.584266565518998</v>
      </c>
      <c r="I2091">
        <v>48.145527261265102</v>
      </c>
      <c r="J2091">
        <v>-5.8111755987266802</v>
      </c>
      <c r="K2091">
        <v>718.10908085163703</v>
      </c>
      <c r="M2091">
        <v>40.653131669392899</v>
      </c>
      <c r="N2091">
        <v>1.5209960801262099</v>
      </c>
      <c r="O2091">
        <v>33.162518301610497</v>
      </c>
      <c r="P2091">
        <v>71.586484110036395</v>
      </c>
    </row>
    <row r="2092" spans="1:17" hidden="1" x14ac:dyDescent="0.3">
      <c r="A2092" t="s">
        <v>4374</v>
      </c>
      <c r="B2092" t="s">
        <v>4375</v>
      </c>
      <c r="C2092" t="str">
        <f>IFERROR(VLOOKUP(Table1[[#This Row],[Ticker]],[1]!Table2[[Symbol]:[Industry]],2,FALSE),"-")</f>
        <v>-</v>
      </c>
      <c r="D2092" t="s">
        <v>46</v>
      </c>
      <c r="E2092">
        <v>308.45664133000002</v>
      </c>
      <c r="F2092">
        <v>244.45</v>
      </c>
      <c r="G2092">
        <v>14.3536470252646</v>
      </c>
      <c r="H2092">
        <v>-11.894360663038199</v>
      </c>
      <c r="I2092">
        <v>25.825531721984898</v>
      </c>
      <c r="J2092">
        <v>-5.4969369318666397</v>
      </c>
      <c r="K2092">
        <v>241.31506835626101</v>
      </c>
      <c r="M2092">
        <v>25.355850271328901</v>
      </c>
      <c r="N2092">
        <v>0.36214734392410902</v>
      </c>
      <c r="O2092">
        <v>34.587850276130098</v>
      </c>
      <c r="P2092">
        <v>81.410018552875599</v>
      </c>
    </row>
    <row r="2093" spans="1:17" hidden="1" x14ac:dyDescent="0.3">
      <c r="A2093" t="s">
        <v>4376</v>
      </c>
      <c r="B2093" t="s">
        <v>4377</v>
      </c>
      <c r="C2093" t="str">
        <f>IFERROR(VLOOKUP(Table1[[#This Row],[Ticker]],[1]!Table2[[Symbol]:[Industry]],2,FALSE),"-")</f>
        <v>-</v>
      </c>
      <c r="D2093" t="s">
        <v>521</v>
      </c>
      <c r="E2093">
        <v>308.2176048</v>
      </c>
      <c r="F2093">
        <v>343</v>
      </c>
      <c r="G2093">
        <v>209.202117740532</v>
      </c>
      <c r="H2093">
        <v>-5.9878761663654503</v>
      </c>
      <c r="I2093">
        <v>-34.971488833902399</v>
      </c>
      <c r="J2093">
        <v>-3.6242008124959302</v>
      </c>
      <c r="K2093">
        <v>360.24741747729797</v>
      </c>
      <c r="L2093">
        <v>328.28607442139003</v>
      </c>
      <c r="M2093">
        <v>39.285003832999102</v>
      </c>
      <c r="N2093">
        <v>0.69230043277203202</v>
      </c>
      <c r="O2093">
        <v>53.731778425655897</v>
      </c>
      <c r="P2093">
        <v>235.94515181194899</v>
      </c>
      <c r="Q2093">
        <v>0.26274986777782</v>
      </c>
    </row>
    <row r="2094" spans="1:17" hidden="1" x14ac:dyDescent="0.3">
      <c r="A2094" t="s">
        <v>4378</v>
      </c>
      <c r="B2094" t="s">
        <v>4379</v>
      </c>
      <c r="C2094" t="str">
        <f>IFERROR(VLOOKUP(Table1[[#This Row],[Ticker]],[1]!Table2[[Symbol]:[Industry]],2,FALSE),"-")</f>
        <v>-</v>
      </c>
      <c r="D2094" t="s">
        <v>521</v>
      </c>
      <c r="E2094">
        <v>307.71499999999997</v>
      </c>
      <c r="F2094">
        <v>3077.15</v>
      </c>
      <c r="G2094">
        <v>59.159397585432899</v>
      </c>
      <c r="H2094">
        <v>-19.546633126132502</v>
      </c>
      <c r="I2094">
        <v>-3.1362442128062602</v>
      </c>
      <c r="J2094">
        <v>-5.2366896969935102</v>
      </c>
      <c r="K2094">
        <v>2916.92038793651</v>
      </c>
      <c r="L2094">
        <v>2470.7022663654302</v>
      </c>
      <c r="M2094">
        <v>45.864541361854798</v>
      </c>
      <c r="N2094">
        <v>0.28483731064970902</v>
      </c>
      <c r="O2094">
        <v>22.190988414604401</v>
      </c>
      <c r="P2094">
        <v>105.00666222518301</v>
      </c>
      <c r="Q2094">
        <v>6.4829666584379997E-2</v>
      </c>
    </row>
    <row r="2095" spans="1:17" hidden="1" x14ac:dyDescent="0.3">
      <c r="A2095" t="s">
        <v>4380</v>
      </c>
      <c r="B2095" t="s">
        <v>4381</v>
      </c>
      <c r="C2095" t="str">
        <f>IFERROR(VLOOKUP(Table1[[#This Row],[Ticker]],[1]!Table2[[Symbol]:[Industry]],2,FALSE),"-")</f>
        <v>-</v>
      </c>
      <c r="D2095" t="s">
        <v>257</v>
      </c>
      <c r="E2095">
        <v>307.64047257999999</v>
      </c>
      <c r="F2095">
        <v>1287.05</v>
      </c>
      <c r="G2095">
        <v>9.5031946905588693</v>
      </c>
      <c r="H2095">
        <v>-19.788322371432901</v>
      </c>
      <c r="I2095">
        <v>-39.312107826065301</v>
      </c>
      <c r="J2095">
        <v>-6.0336245628938903</v>
      </c>
      <c r="K2095">
        <v>1573.5761189106099</v>
      </c>
      <c r="L2095">
        <v>1516.9927398316299</v>
      </c>
      <c r="M2095">
        <v>29.936790076531601</v>
      </c>
      <c r="N2095">
        <v>2.9117007303004598</v>
      </c>
      <c r="O2095">
        <v>78.703236082514195</v>
      </c>
      <c r="P2095">
        <v>42.136940916620603</v>
      </c>
      <c r="Q2095">
        <v>0.156121858501134</v>
      </c>
    </row>
    <row r="2096" spans="1:17" hidden="1" x14ac:dyDescent="0.3">
      <c r="A2096" t="s">
        <v>4382</v>
      </c>
      <c r="B2096" t="s">
        <v>4383</v>
      </c>
      <c r="C2096" t="str">
        <f>IFERROR(VLOOKUP(Table1[[#This Row],[Ticker]],[1]!Table2[[Symbol]:[Industry]],2,FALSE),"-")</f>
        <v>-</v>
      </c>
      <c r="D2096" t="s">
        <v>289</v>
      </c>
      <c r="E2096">
        <v>307.43151840000002</v>
      </c>
      <c r="F2096">
        <v>207.6</v>
      </c>
      <c r="G2096">
        <v>-61.572731136241401</v>
      </c>
      <c r="H2096">
        <v>-11.4909031105329</v>
      </c>
      <c r="I2096">
        <v>-41.273644473608897</v>
      </c>
      <c r="J2096">
        <v>-7.5045240337933699</v>
      </c>
      <c r="K2096">
        <v>236.75196341691901</v>
      </c>
      <c r="L2096">
        <v>266.76733645434001</v>
      </c>
      <c r="M2096">
        <v>14.850075201700699</v>
      </c>
      <c r="N2096">
        <v>1.33503357377794</v>
      </c>
      <c r="O2096">
        <v>72.928709055876695</v>
      </c>
      <c r="P2096">
        <v>7.8441558441558303</v>
      </c>
      <c r="Q2096">
        <v>2.8340102392348E-2</v>
      </c>
    </row>
    <row r="2097" spans="1:17" hidden="1" x14ac:dyDescent="0.3">
      <c r="A2097" t="s">
        <v>4384</v>
      </c>
      <c r="B2097" t="s">
        <v>4385</v>
      </c>
      <c r="C2097" t="str">
        <f>IFERROR(VLOOKUP(Table1[[#This Row],[Ticker]],[1]!Table2[[Symbol]:[Industry]],2,FALSE),"-")</f>
        <v>-</v>
      </c>
      <c r="D2097" t="s">
        <v>1781</v>
      </c>
      <c r="E2097">
        <v>307.29912000000002</v>
      </c>
      <c r="F2097">
        <v>485.25</v>
      </c>
      <c r="G2097">
        <v>44.420987092604697</v>
      </c>
      <c r="H2097">
        <v>16.514572253193901</v>
      </c>
      <c r="I2097">
        <v>-19.182040463804999</v>
      </c>
      <c r="J2097">
        <v>-3.8752745961606898</v>
      </c>
      <c r="K2097">
        <v>477.58241462627097</v>
      </c>
      <c r="L2097">
        <v>434.94158147441198</v>
      </c>
      <c r="M2097">
        <v>41.004822752673903</v>
      </c>
      <c r="N2097">
        <v>0.33927167932931601</v>
      </c>
      <c r="O2097">
        <v>37.248840803709399</v>
      </c>
      <c r="P2097">
        <v>89.624853458382105</v>
      </c>
    </row>
    <row r="2098" spans="1:17" hidden="1" x14ac:dyDescent="0.3">
      <c r="A2098" t="s">
        <v>4386</v>
      </c>
      <c r="B2098" t="s">
        <v>4387</v>
      </c>
      <c r="C2098" t="str">
        <f>IFERROR(VLOOKUP(Table1[[#This Row],[Ticker]],[1]!Table2[[Symbol]:[Industry]],2,FALSE),"-")</f>
        <v>-</v>
      </c>
      <c r="D2098" t="s">
        <v>133</v>
      </c>
      <c r="E2098">
        <v>306.65010599999999</v>
      </c>
      <c r="F2098">
        <v>195.9</v>
      </c>
      <c r="G2098">
        <v>20.0480107047029</v>
      </c>
      <c r="H2098">
        <v>-8.7042295381245296</v>
      </c>
      <c r="I2098">
        <v>-20.266299714172298</v>
      </c>
      <c r="J2098">
        <v>-5.1513363340710097</v>
      </c>
      <c r="K2098">
        <v>202.00633940198401</v>
      </c>
      <c r="L2098">
        <v>190.474541870747</v>
      </c>
      <c r="M2098">
        <v>47.100946681945103</v>
      </c>
      <c r="N2098">
        <v>0.50087489007427399</v>
      </c>
      <c r="O2098">
        <v>44.435936702399097</v>
      </c>
      <c r="P2098">
        <v>56.220095693779903</v>
      </c>
      <c r="Q2098">
        <v>0.22310600284287799</v>
      </c>
    </row>
    <row r="2099" spans="1:17" hidden="1" x14ac:dyDescent="0.3">
      <c r="A2099" t="s">
        <v>4388</v>
      </c>
      <c r="B2099" t="s">
        <v>4389</v>
      </c>
      <c r="C2099" t="str">
        <f>IFERROR(VLOOKUP(Table1[[#This Row],[Ticker]],[1]!Table2[[Symbol]:[Industry]],2,FALSE),"-")</f>
        <v>-</v>
      </c>
      <c r="D2099" t="s">
        <v>610</v>
      </c>
      <c r="E2099">
        <v>305.85428958</v>
      </c>
      <c r="F2099">
        <v>213.1</v>
      </c>
      <c r="G2099">
        <v>23.5920629303472</v>
      </c>
      <c r="H2099">
        <v>-8.9773722460498409</v>
      </c>
      <c r="I2099">
        <v>35.063947627067499</v>
      </c>
      <c r="J2099">
        <v>-1.6493397255703801</v>
      </c>
      <c r="K2099">
        <v>219.52840237060499</v>
      </c>
      <c r="M2099">
        <v>37.537097077425599</v>
      </c>
      <c r="N2099">
        <v>0.483046555724363</v>
      </c>
      <c r="O2099">
        <v>28.578132332238301</v>
      </c>
      <c r="P2099">
        <v>57.851851851851798</v>
      </c>
    </row>
    <row r="2100" spans="1:17" hidden="1" x14ac:dyDescent="0.3">
      <c r="A2100" t="s">
        <v>4390</v>
      </c>
      <c r="B2100" t="s">
        <v>4391</v>
      </c>
      <c r="C2100" t="str">
        <f>IFERROR(VLOOKUP(Table1[[#This Row],[Ticker]],[1]!Table2[[Symbol]:[Industry]],2,FALSE),"-")</f>
        <v>-</v>
      </c>
      <c r="D2100" t="s">
        <v>396</v>
      </c>
      <c r="E2100">
        <v>305.17941315899998</v>
      </c>
      <c r="F2100">
        <v>2.93</v>
      </c>
      <c r="G2100">
        <v>25.861132595250201</v>
      </c>
      <c r="H2100">
        <v>21.000776115077201</v>
      </c>
      <c r="I2100">
        <v>-25.941881082013101</v>
      </c>
      <c r="J2100">
        <v>0.32894853652131001</v>
      </c>
      <c r="K2100">
        <v>2.6108330514393399</v>
      </c>
      <c r="L2100">
        <v>2.3802235236707099</v>
      </c>
      <c r="M2100">
        <v>74.014026203024102</v>
      </c>
      <c r="N2100">
        <v>1.6417104051183899</v>
      </c>
      <c r="O2100">
        <v>16.723549488054498</v>
      </c>
      <c r="P2100">
        <v>89.0322580645161</v>
      </c>
      <c r="Q2100">
        <v>-5.3718955046714999E-2</v>
      </c>
    </row>
    <row r="2101" spans="1:17" hidden="1" x14ac:dyDescent="0.3">
      <c r="A2101" t="s">
        <v>4392</v>
      </c>
      <c r="B2101" t="s">
        <v>4393</v>
      </c>
      <c r="C2101" t="str">
        <f>IFERROR(VLOOKUP(Table1[[#This Row],[Ticker]],[1]!Table2[[Symbol]:[Industry]],2,FALSE),"-")</f>
        <v>-</v>
      </c>
      <c r="D2101" t="s">
        <v>21</v>
      </c>
      <c r="E2101">
        <v>305.13957870899998</v>
      </c>
      <c r="F2101">
        <v>135.71</v>
      </c>
      <c r="G2101">
        <v>-20.553675698959399</v>
      </c>
      <c r="H2101">
        <v>17.752295198384399</v>
      </c>
      <c r="I2101">
        <v>-30.4523993746961</v>
      </c>
      <c r="J2101">
        <v>-2.6747616568611798</v>
      </c>
      <c r="K2101">
        <v>127.164392996278</v>
      </c>
      <c r="L2101">
        <v>126.134505359998</v>
      </c>
      <c r="M2101">
        <v>47.782703505053497</v>
      </c>
      <c r="N2101">
        <v>1.0728609271912199</v>
      </c>
      <c r="O2101">
        <v>28.7672242281335</v>
      </c>
      <c r="P2101">
        <v>44.372340425531902</v>
      </c>
      <c r="Q2101">
        <v>0.131716382971555</v>
      </c>
    </row>
    <row r="2102" spans="1:17" hidden="1" x14ac:dyDescent="0.3">
      <c r="A2102" t="s">
        <v>4394</v>
      </c>
      <c r="B2102" t="s">
        <v>4395</v>
      </c>
      <c r="C2102" t="str">
        <f>IFERROR(VLOOKUP(Table1[[#This Row],[Ticker]],[1]!Table2[[Symbol]:[Industry]],2,FALSE),"-")</f>
        <v>-</v>
      </c>
      <c r="D2102" t="s">
        <v>424</v>
      </c>
      <c r="E2102">
        <v>305.07565648000002</v>
      </c>
      <c r="F2102">
        <v>834.8</v>
      </c>
      <c r="G2102">
        <v>92.163482252170695</v>
      </c>
      <c r="H2102">
        <v>-4.7604998349437402</v>
      </c>
      <c r="I2102">
        <v>0.55264528364589205</v>
      </c>
      <c r="J2102">
        <v>-0.67272168100150398</v>
      </c>
      <c r="K2102">
        <v>786.93231564016298</v>
      </c>
      <c r="L2102">
        <v>696.81560214382</v>
      </c>
      <c r="M2102">
        <v>61.193723760899097</v>
      </c>
      <c r="N2102">
        <v>0.85798931790363797</v>
      </c>
      <c r="O2102">
        <v>11.4218974604695</v>
      </c>
      <c r="P2102">
        <v>120.84656084656</v>
      </c>
      <c r="Q2102">
        <v>7.3181259874325999E-2</v>
      </c>
    </row>
    <row r="2103" spans="1:17" hidden="1" x14ac:dyDescent="0.3">
      <c r="A2103" t="s">
        <v>4396</v>
      </c>
      <c r="B2103" t="s">
        <v>4397</v>
      </c>
      <c r="C2103" t="str">
        <f>IFERROR(VLOOKUP(Table1[[#This Row],[Ticker]],[1]!Table2[[Symbol]:[Industry]],2,FALSE),"-")</f>
        <v>-</v>
      </c>
      <c r="D2103" t="s">
        <v>1128</v>
      </c>
      <c r="E2103">
        <v>303.62</v>
      </c>
      <c r="F2103">
        <v>12.92</v>
      </c>
      <c r="G2103">
        <v>5.0751477467653601</v>
      </c>
      <c r="H2103">
        <v>1.2591963063081899</v>
      </c>
      <c r="I2103">
        <v>-23.639943700937199</v>
      </c>
      <c r="J2103">
        <v>-5.0344599847819396</v>
      </c>
      <c r="K2103">
        <v>12.546076864015699</v>
      </c>
      <c r="L2103">
        <v>12.0385248853717</v>
      </c>
      <c r="M2103">
        <v>49.446391438432798</v>
      </c>
      <c r="N2103">
        <v>0.90999096913933397</v>
      </c>
      <c r="O2103">
        <v>36.609907120743003</v>
      </c>
      <c r="P2103">
        <v>52.8994082840236</v>
      </c>
      <c r="Q2103">
        <v>4.5786914739700001E-2</v>
      </c>
    </row>
    <row r="2104" spans="1:17" hidden="1" x14ac:dyDescent="0.3">
      <c r="A2104" t="s">
        <v>4398</v>
      </c>
      <c r="B2104" t="s">
        <v>4399</v>
      </c>
      <c r="C2104" t="str">
        <f>IFERROR(VLOOKUP(Table1[[#This Row],[Ticker]],[1]!Table2[[Symbol]:[Industry]],2,FALSE),"-")</f>
        <v>-</v>
      </c>
      <c r="D2104" t="s">
        <v>127</v>
      </c>
      <c r="E2104">
        <v>303.51648799999998</v>
      </c>
      <c r="F2104">
        <v>597.85</v>
      </c>
      <c r="G2104">
        <v>611.34338568166902</v>
      </c>
      <c r="H2104">
        <v>-15.590204194319099</v>
      </c>
      <c r="I2104">
        <v>58.018705697767601</v>
      </c>
      <c r="J2104">
        <v>13.6027310718774</v>
      </c>
      <c r="K2104">
        <v>483.78711538954502</v>
      </c>
      <c r="L2104">
        <v>337.89937526871199</v>
      </c>
      <c r="M2104">
        <v>74.017478935112806</v>
      </c>
      <c r="N2104">
        <v>0.43804503402858502</v>
      </c>
      <c r="O2104">
        <v>25.817512754035299</v>
      </c>
      <c r="P2104">
        <v>676.42857142857099</v>
      </c>
      <c r="Q2104">
        <v>0.15555328317669301</v>
      </c>
    </row>
    <row r="2105" spans="1:17" hidden="1" x14ac:dyDescent="0.3">
      <c r="A2105" t="s">
        <v>4400</v>
      </c>
      <c r="B2105" t="s">
        <v>4401</v>
      </c>
      <c r="C2105" t="str">
        <f>IFERROR(VLOOKUP(Table1[[#This Row],[Ticker]],[1]!Table2[[Symbol]:[Industry]],2,FALSE),"-")</f>
        <v>-</v>
      </c>
      <c r="D2105" t="s">
        <v>925</v>
      </c>
      <c r="E2105">
        <v>302.99062500000002</v>
      </c>
      <c r="F2105">
        <v>303.75</v>
      </c>
      <c r="G2105">
        <v>45.842193201310799</v>
      </c>
      <c r="H2105">
        <v>1.4357218020251901</v>
      </c>
      <c r="I2105">
        <v>52.038131815058698</v>
      </c>
      <c r="J2105">
        <v>2.0236492057200799</v>
      </c>
      <c r="K2105">
        <v>287.14309287010099</v>
      </c>
      <c r="L2105">
        <v>227.732678958701</v>
      </c>
      <c r="M2105">
        <v>55.794946745463399</v>
      </c>
      <c r="N2105">
        <v>3.1961001423867499E-2</v>
      </c>
      <c r="O2105">
        <v>14.0082304526748</v>
      </c>
      <c r="P2105">
        <v>92.246835443037895</v>
      </c>
      <c r="Q2105">
        <v>7.7002984494289994E-2</v>
      </c>
    </row>
    <row r="2106" spans="1:17" hidden="1" x14ac:dyDescent="0.3">
      <c r="A2106" t="s">
        <v>4402</v>
      </c>
      <c r="B2106" t="s">
        <v>4403</v>
      </c>
      <c r="C2106" t="str">
        <f>IFERROR(VLOOKUP(Table1[[#This Row],[Ticker]],[1]!Table2[[Symbol]:[Industry]],2,FALSE),"-")</f>
        <v>-</v>
      </c>
      <c r="D2106" t="s">
        <v>257</v>
      </c>
      <c r="E2106">
        <v>302.97736008999999</v>
      </c>
      <c r="F2106">
        <v>54.71</v>
      </c>
      <c r="G2106">
        <v>145.71712529113299</v>
      </c>
      <c r="H2106">
        <v>3.1350266969396099</v>
      </c>
      <c r="I2106">
        <v>-9.7348839425973406</v>
      </c>
      <c r="J2106">
        <v>-0.10286024875604199</v>
      </c>
      <c r="K2106">
        <v>54.266629721789997</v>
      </c>
      <c r="L2106">
        <v>47.303331342534101</v>
      </c>
      <c r="M2106">
        <v>49.289922142908097</v>
      </c>
      <c r="N2106">
        <v>1.16645734291756</v>
      </c>
      <c r="O2106">
        <v>27.490403948089899</v>
      </c>
      <c r="P2106">
        <v>174.64859437750999</v>
      </c>
      <c r="Q2106">
        <v>4.7325075339467997E-2</v>
      </c>
    </row>
    <row r="2107" spans="1:17" hidden="1" x14ac:dyDescent="0.3">
      <c r="A2107" t="s">
        <v>4404</v>
      </c>
      <c r="B2107" t="s">
        <v>4405</v>
      </c>
      <c r="C2107" t="str">
        <f>IFERROR(VLOOKUP(Table1[[#This Row],[Ticker]],[1]!Table2[[Symbol]:[Industry]],2,FALSE),"-")</f>
        <v>-</v>
      </c>
      <c r="D2107" t="s">
        <v>1465</v>
      </c>
      <c r="E2107">
        <v>302.65735799999999</v>
      </c>
      <c r="F2107">
        <v>170.85</v>
      </c>
      <c r="G2107">
        <v>21.499916037043398</v>
      </c>
      <c r="H2107">
        <v>19.314194392221602</v>
      </c>
      <c r="I2107">
        <v>-7.85209876168134</v>
      </c>
      <c r="J2107">
        <v>7.3747780815931803</v>
      </c>
      <c r="K2107">
        <v>147.56275799918299</v>
      </c>
      <c r="L2107">
        <v>136.81874402479801</v>
      </c>
      <c r="M2107">
        <v>74.386334451851297</v>
      </c>
      <c r="N2107">
        <v>2.9098746919867202</v>
      </c>
      <c r="O2107">
        <v>8.2821188176763307</v>
      </c>
      <c r="P2107">
        <v>76.043276661514696</v>
      </c>
      <c r="Q2107">
        <v>5.6636270604142003E-2</v>
      </c>
    </row>
    <row r="2108" spans="1:17" hidden="1" x14ac:dyDescent="0.3">
      <c r="A2108" t="s">
        <v>4406</v>
      </c>
      <c r="B2108" t="s">
        <v>4407</v>
      </c>
      <c r="C2108" t="str">
        <f>IFERROR(VLOOKUP(Table1[[#This Row],[Ticker]],[1]!Table2[[Symbol]:[Industry]],2,FALSE),"-")</f>
        <v>-</v>
      </c>
      <c r="D2108" t="s">
        <v>521</v>
      </c>
      <c r="E2108">
        <v>302.39999999999998</v>
      </c>
      <c r="F2108">
        <v>2.88</v>
      </c>
      <c r="G2108">
        <v>30.762968443923299</v>
      </c>
      <c r="H2108">
        <v>-5.8425395659600898</v>
      </c>
      <c r="I2108">
        <v>-15.5173477816475</v>
      </c>
      <c r="J2108">
        <v>-8.9296819105641507</v>
      </c>
      <c r="K2108">
        <v>2.7228785368758901</v>
      </c>
      <c r="L2108">
        <v>2.5051241443720298</v>
      </c>
      <c r="M2108">
        <v>47.937290913706697</v>
      </c>
      <c r="N2108">
        <v>2.1685498563419201</v>
      </c>
      <c r="O2108">
        <v>30.3208478513356</v>
      </c>
      <c r="P2108">
        <v>66.256335988414193</v>
      </c>
      <c r="Q2108">
        <v>2.350042387919E-3</v>
      </c>
    </row>
    <row r="2109" spans="1:17" hidden="1" x14ac:dyDescent="0.3">
      <c r="A2109" t="s">
        <v>4408</v>
      </c>
      <c r="B2109" t="s">
        <v>4409</v>
      </c>
      <c r="C2109" t="str">
        <f>IFERROR(VLOOKUP(Table1[[#This Row],[Ticker]],[1]!Table2[[Symbol]:[Industry]],2,FALSE),"-")</f>
        <v>-</v>
      </c>
      <c r="D2109" t="s">
        <v>201</v>
      </c>
      <c r="E2109">
        <v>301.87323828199999</v>
      </c>
      <c r="F2109">
        <v>141.13999999999999</v>
      </c>
      <c r="G2109">
        <v>159.54499838294399</v>
      </c>
      <c r="H2109">
        <v>-3.3387780204249</v>
      </c>
      <c r="I2109">
        <v>29.7108742513953</v>
      </c>
      <c r="J2109">
        <v>-5.0561059879202102</v>
      </c>
      <c r="K2109">
        <v>145.321170220667</v>
      </c>
      <c r="L2109">
        <v>113.258014203709</v>
      </c>
      <c r="M2109">
        <v>34.956017952719101</v>
      </c>
      <c r="N2109">
        <v>0.96969067843842105</v>
      </c>
      <c r="O2109">
        <v>19.030749610316001</v>
      </c>
      <c r="P2109">
        <v>188.04081632653001</v>
      </c>
      <c r="Q2109">
        <v>7.6149027733064006E-2</v>
      </c>
    </row>
    <row r="2110" spans="1:17" hidden="1" x14ac:dyDescent="0.3">
      <c r="A2110" t="s">
        <v>4410</v>
      </c>
      <c r="B2110" t="s">
        <v>4411</v>
      </c>
      <c r="C2110" t="str">
        <f>IFERROR(VLOOKUP(Table1[[#This Row],[Ticker]],[1]!Table2[[Symbol]:[Industry]],2,FALSE),"-")</f>
        <v>-</v>
      </c>
      <c r="D2110" t="s">
        <v>692</v>
      </c>
      <c r="E2110">
        <v>301.830077471999</v>
      </c>
      <c r="F2110">
        <v>20.46</v>
      </c>
      <c r="G2110">
        <v>37.594315326173898</v>
      </c>
      <c r="H2110">
        <v>1.82451220721074</v>
      </c>
      <c r="I2110">
        <v>-5.5660555409159302</v>
      </c>
      <c r="J2110">
        <v>-6.1541974391670902</v>
      </c>
      <c r="K2110">
        <v>20.407665765446001</v>
      </c>
      <c r="L2110">
        <v>18.809629244331301</v>
      </c>
      <c r="M2110">
        <v>44.229170723353903</v>
      </c>
      <c r="N2110">
        <v>1.4668220087666299</v>
      </c>
      <c r="O2110">
        <v>19.012707722385102</v>
      </c>
      <c r="P2110">
        <v>69.090909090909093</v>
      </c>
      <c r="Q2110">
        <v>-2.0431111472468001E-2</v>
      </c>
    </row>
    <row r="2111" spans="1:17" hidden="1" x14ac:dyDescent="0.3">
      <c r="A2111" t="s">
        <v>4412</v>
      </c>
      <c r="B2111" t="s">
        <v>4413</v>
      </c>
      <c r="C2111" t="str">
        <f>IFERROR(VLOOKUP(Table1[[#This Row],[Ticker]],[1]!Table2[[Symbol]:[Industry]],2,FALSE),"-")</f>
        <v>-</v>
      </c>
      <c r="D2111" t="s">
        <v>1602</v>
      </c>
      <c r="E2111">
        <v>301.62494026000002</v>
      </c>
      <c r="F2111">
        <v>274.7</v>
      </c>
      <c r="G2111">
        <v>-11.9351034642293</v>
      </c>
      <c r="H2111">
        <v>2.0331003330196902</v>
      </c>
      <c r="I2111">
        <v>-5.6104707319815397</v>
      </c>
      <c r="J2111">
        <v>-18.527451723387699</v>
      </c>
      <c r="K2111">
        <v>268.21341352510399</v>
      </c>
      <c r="L2111">
        <v>259.03303923489</v>
      </c>
      <c r="M2111">
        <v>51.8715856952903</v>
      </c>
      <c r="N2111">
        <v>2.3194480495820602</v>
      </c>
      <c r="O2111">
        <v>33.636694575900997</v>
      </c>
      <c r="P2111">
        <v>35.990099009900902</v>
      </c>
      <c r="Q2111">
        <v>9.2019961804725006E-2</v>
      </c>
    </row>
    <row r="2112" spans="1:17" hidden="1" x14ac:dyDescent="0.3">
      <c r="A2112" t="s">
        <v>4414</v>
      </c>
      <c r="B2112" t="s">
        <v>4415</v>
      </c>
      <c r="C2112" t="str">
        <f>IFERROR(VLOOKUP(Table1[[#This Row],[Ticker]],[1]!Table2[[Symbol]:[Industry]],2,FALSE),"-")</f>
        <v>-</v>
      </c>
      <c r="D2112" t="s">
        <v>201</v>
      </c>
      <c r="E2112">
        <v>301.43099999999998</v>
      </c>
      <c r="F2112">
        <v>780</v>
      </c>
      <c r="G2112">
        <v>-32.767130456958597</v>
      </c>
      <c r="H2112">
        <v>-1.87188843398238</v>
      </c>
      <c r="I2112">
        <v>-17.758960351068101</v>
      </c>
      <c r="J2112">
        <v>-4.9463431190134699</v>
      </c>
      <c r="K2112">
        <v>751.29089702644603</v>
      </c>
      <c r="L2112">
        <v>735.31007477723006</v>
      </c>
      <c r="M2112">
        <v>55.195805988270202</v>
      </c>
      <c r="N2112">
        <v>1.25959549688363</v>
      </c>
      <c r="O2112">
        <v>15.2564102564102</v>
      </c>
      <c r="P2112">
        <v>19.999999999999901</v>
      </c>
      <c r="Q2112">
        <v>2.5684283830266001E-2</v>
      </c>
    </row>
    <row r="2113" spans="1:17" hidden="1" x14ac:dyDescent="0.3">
      <c r="A2113" t="s">
        <v>4416</v>
      </c>
      <c r="B2113" t="s">
        <v>4417</v>
      </c>
      <c r="C2113" t="str">
        <f>IFERROR(VLOOKUP(Table1[[#This Row],[Ticker]],[1]!Table2[[Symbol]:[Industry]],2,FALSE),"-")</f>
        <v>-</v>
      </c>
      <c r="D2113" t="s">
        <v>130</v>
      </c>
      <c r="E2113">
        <v>301.37939999999998</v>
      </c>
      <c r="F2113">
        <v>294</v>
      </c>
      <c r="G2113">
        <v>135.40587364146799</v>
      </c>
      <c r="H2113">
        <v>10.808175196906801</v>
      </c>
      <c r="I2113">
        <v>74.774099494082193</v>
      </c>
      <c r="J2113">
        <v>7.0740588499372503</v>
      </c>
      <c r="K2113">
        <v>259.09835806244303</v>
      </c>
      <c r="L2113">
        <v>191.80418376003601</v>
      </c>
      <c r="M2113">
        <v>68.9749810668999</v>
      </c>
      <c r="N2113">
        <v>0.651371914319817</v>
      </c>
      <c r="O2113">
        <v>3.0612244897959102</v>
      </c>
      <c r="P2113">
        <v>215.61996779387999</v>
      </c>
      <c r="Q2113">
        <v>0.152631327502668</v>
      </c>
    </row>
    <row r="2114" spans="1:17" hidden="1" x14ac:dyDescent="0.3">
      <c r="A2114" t="s">
        <v>4418</v>
      </c>
      <c r="B2114" t="s">
        <v>4419</v>
      </c>
      <c r="C2114" t="str">
        <f>IFERROR(VLOOKUP(Table1[[#This Row],[Ticker]],[1]!Table2[[Symbol]:[Industry]],2,FALSE),"-")</f>
        <v>-</v>
      </c>
      <c r="D2114" t="s">
        <v>521</v>
      </c>
      <c r="E2114">
        <v>300.88774504999998</v>
      </c>
      <c r="F2114">
        <v>192.25</v>
      </c>
      <c r="G2114">
        <v>17.610472461095899</v>
      </c>
      <c r="H2114">
        <v>3.87224534242125</v>
      </c>
      <c r="I2114">
        <v>29.082357157816201</v>
      </c>
      <c r="J2114">
        <v>13.0644529867965</v>
      </c>
      <c r="K2114">
        <v>158.495904728607</v>
      </c>
      <c r="M2114">
        <v>86.779766726084105</v>
      </c>
      <c r="N2114">
        <v>1.20574162679425</v>
      </c>
      <c r="O2114">
        <v>1.4304291287386299</v>
      </c>
      <c r="P2114">
        <v>68.345008756567395</v>
      </c>
    </row>
    <row r="2115" spans="1:17" hidden="1" x14ac:dyDescent="0.3">
      <c r="A2115" t="s">
        <v>4420</v>
      </c>
      <c r="B2115" t="s">
        <v>4421</v>
      </c>
      <c r="C2115" t="str">
        <f>IFERROR(VLOOKUP(Table1[[#This Row],[Ticker]],[1]!Table2[[Symbol]:[Industry]],2,FALSE),"-")</f>
        <v>-</v>
      </c>
      <c r="D2115" t="s">
        <v>626</v>
      </c>
      <c r="E2115">
        <v>300.885401</v>
      </c>
      <c r="F2115">
        <v>170.29</v>
      </c>
      <c r="G2115">
        <v>128.56431225541999</v>
      </c>
      <c r="H2115">
        <v>8.1039935173435698</v>
      </c>
      <c r="I2115">
        <v>70.331030461816098</v>
      </c>
      <c r="J2115">
        <v>6.7883402590709201</v>
      </c>
      <c r="K2115">
        <v>148.761978106003</v>
      </c>
      <c r="L2115">
        <v>120.247006031829</v>
      </c>
      <c r="M2115">
        <v>74.499197337907404</v>
      </c>
      <c r="N2115">
        <v>2.41984783592918</v>
      </c>
      <c r="O2115">
        <v>3.2121674790064101</v>
      </c>
      <c r="P2115">
        <v>173.558232931726</v>
      </c>
      <c r="Q2115">
        <v>0.121459302431609</v>
      </c>
    </row>
    <row r="2116" spans="1:17" hidden="1" x14ac:dyDescent="0.3">
      <c r="A2116" t="s">
        <v>4422</v>
      </c>
      <c r="B2116" t="s">
        <v>4423</v>
      </c>
      <c r="C2116" t="str">
        <f>IFERROR(VLOOKUP(Table1[[#This Row],[Ticker]],[1]!Table2[[Symbol]:[Industry]],2,FALSE),"-")</f>
        <v>-</v>
      </c>
      <c r="D2116" t="s">
        <v>62</v>
      </c>
      <c r="E2116">
        <v>300.24474075000001</v>
      </c>
      <c r="F2116">
        <v>321.14999999999998</v>
      </c>
      <c r="G2116">
        <v>-41.832413671837003</v>
      </c>
      <c r="H2116">
        <v>-3.8675749487525501</v>
      </c>
      <c r="I2116">
        <v>-24.831836505081899</v>
      </c>
      <c r="J2116">
        <v>-4.6676265023620802</v>
      </c>
      <c r="K2116">
        <v>317.53901462379702</v>
      </c>
      <c r="L2116">
        <v>337.66029631842002</v>
      </c>
      <c r="M2116">
        <v>47.487849867005401</v>
      </c>
      <c r="N2116">
        <v>1.04611704613808</v>
      </c>
      <c r="O2116">
        <v>31.091390316051701</v>
      </c>
      <c r="P2116">
        <v>25.9411764705882</v>
      </c>
      <c r="Q2116">
        <v>7.0447942323854998E-2</v>
      </c>
    </row>
    <row r="2117" spans="1:17" hidden="1" x14ac:dyDescent="0.3">
      <c r="A2117" t="s">
        <v>4424</v>
      </c>
      <c r="B2117" t="s">
        <v>4425</v>
      </c>
      <c r="C2117" t="str">
        <f>IFERROR(VLOOKUP(Table1[[#This Row],[Ticker]],[1]!Table2[[Symbol]:[Industry]],2,FALSE),"-")</f>
        <v>-</v>
      </c>
      <c r="D2117" t="s">
        <v>46</v>
      </c>
      <c r="E2117">
        <v>299.9375</v>
      </c>
      <c r="F2117">
        <v>239.95</v>
      </c>
      <c r="G2117">
        <v>86.945854817472394</v>
      </c>
      <c r="H2117">
        <v>2.8445887283775</v>
      </c>
      <c r="I2117">
        <v>23.188169725130699</v>
      </c>
      <c r="J2117">
        <v>-6.8460239187715102</v>
      </c>
      <c r="K2117">
        <v>211.00388435666801</v>
      </c>
      <c r="L2117">
        <v>174.31032061111199</v>
      </c>
      <c r="M2117">
        <v>69.129040824816698</v>
      </c>
      <c r="N2117">
        <v>1.4915241027239701</v>
      </c>
      <c r="O2117">
        <v>6.1471139820796097</v>
      </c>
      <c r="P2117">
        <v>139.830084957521</v>
      </c>
      <c r="Q2117">
        <v>0.13526512117346801</v>
      </c>
    </row>
    <row r="2118" spans="1:17" hidden="1" x14ac:dyDescent="0.3">
      <c r="A2118" t="s">
        <v>4426</v>
      </c>
      <c r="B2118" t="s">
        <v>4427</v>
      </c>
      <c r="C2118" t="str">
        <f>IFERROR(VLOOKUP(Table1[[#This Row],[Ticker]],[1]!Table2[[Symbol]:[Industry]],2,FALSE),"-")</f>
        <v>-</v>
      </c>
      <c r="D2118" t="s">
        <v>396</v>
      </c>
      <c r="E2118">
        <v>299.65842828000001</v>
      </c>
      <c r="F2118">
        <v>133.19999999999999</v>
      </c>
      <c r="G2118">
        <v>47.033873952066799</v>
      </c>
      <c r="H2118">
        <v>24.183412662280599</v>
      </c>
      <c r="I2118">
        <v>58.5057586487872</v>
      </c>
      <c r="J2118">
        <v>-4.0259451772447497</v>
      </c>
      <c r="K2118">
        <v>116.543614108876</v>
      </c>
      <c r="M2118">
        <v>52.319941536853399</v>
      </c>
      <c r="N2118">
        <v>0.65371986115020098</v>
      </c>
      <c r="O2118">
        <v>10.3603603603603</v>
      </c>
      <c r="P2118">
        <v>102.647193062528</v>
      </c>
    </row>
    <row r="2119" spans="1:17" hidden="1" x14ac:dyDescent="0.3">
      <c r="A2119" t="s">
        <v>4428</v>
      </c>
      <c r="B2119" t="s">
        <v>4429</v>
      </c>
      <c r="C2119" t="str">
        <f>IFERROR(VLOOKUP(Table1[[#This Row],[Ticker]],[1]!Table2[[Symbol]:[Industry]],2,FALSE),"-")</f>
        <v>-</v>
      </c>
      <c r="D2119" t="s">
        <v>933</v>
      </c>
      <c r="E2119">
        <v>299.109181769999</v>
      </c>
      <c r="F2119">
        <v>4808.3500000000004</v>
      </c>
      <c r="G2119">
        <v>10.681585094607099</v>
      </c>
      <c r="H2119">
        <v>10.816980410493599</v>
      </c>
      <c r="I2119">
        <v>6.83637259188421</v>
      </c>
      <c r="J2119">
        <v>17.425226828461899</v>
      </c>
      <c r="K2119">
        <v>4155.3736118481102</v>
      </c>
      <c r="L2119">
        <v>3846.92790019722</v>
      </c>
      <c r="M2119">
        <v>77.934251666739002</v>
      </c>
      <c r="N2119">
        <v>1.8006785228083</v>
      </c>
      <c r="O2119">
        <v>3.5698316470306799</v>
      </c>
      <c r="P2119">
        <v>52.646031746031703</v>
      </c>
      <c r="Q2119">
        <v>4.5063183142255998E-2</v>
      </c>
    </row>
    <row r="2120" spans="1:17" hidden="1" x14ac:dyDescent="0.3">
      <c r="A2120" t="s">
        <v>4430</v>
      </c>
      <c r="B2120" t="s">
        <v>4431</v>
      </c>
      <c r="C2120" t="str">
        <f>IFERROR(VLOOKUP(Table1[[#This Row],[Ticker]],[1]!Table2[[Symbol]:[Industry]],2,FALSE),"-")</f>
        <v>-</v>
      </c>
      <c r="D2120" t="s">
        <v>1836</v>
      </c>
      <c r="E2120">
        <v>299.04857749499899</v>
      </c>
      <c r="F2120">
        <v>469.85</v>
      </c>
      <c r="G2120">
        <v>30.687021214226</v>
      </c>
      <c r="H2120">
        <v>19.754107641480999</v>
      </c>
      <c r="I2120">
        <v>17.944047676622301</v>
      </c>
      <c r="J2120">
        <v>-4.1482592821797697</v>
      </c>
      <c r="K2120">
        <v>424.26376452774599</v>
      </c>
      <c r="L2120">
        <v>361.643140472884</v>
      </c>
      <c r="M2120">
        <v>54.997610660459301</v>
      </c>
      <c r="N2120">
        <v>1.14268507103946</v>
      </c>
      <c r="O2120">
        <v>11.056720229860501</v>
      </c>
      <c r="P2120">
        <v>75.513634665670494</v>
      </c>
      <c r="Q2120">
        <v>2.7516682409119E-2</v>
      </c>
    </row>
    <row r="2121" spans="1:17" hidden="1" x14ac:dyDescent="0.3">
      <c r="A2121" t="s">
        <v>4432</v>
      </c>
      <c r="B2121" t="s">
        <v>4433</v>
      </c>
      <c r="C2121" t="str">
        <f>IFERROR(VLOOKUP(Table1[[#This Row],[Ticker]],[1]!Table2[[Symbol]:[Industry]],2,FALSE),"-")</f>
        <v>-</v>
      </c>
      <c r="D2121" t="s">
        <v>728</v>
      </c>
      <c r="E2121">
        <v>298.53358683599998</v>
      </c>
      <c r="F2121">
        <v>11.92</v>
      </c>
      <c r="G2121">
        <v>-19.064623953981901</v>
      </c>
      <c r="H2121">
        <v>-2.9199398136174102</v>
      </c>
      <c r="I2121">
        <v>-11.4383967614556</v>
      </c>
      <c r="J2121">
        <v>-1.88784978305503</v>
      </c>
      <c r="K2121">
        <v>11.818526033937401</v>
      </c>
      <c r="L2121">
        <v>11.564761777852199</v>
      </c>
      <c r="M2121">
        <v>70.589314799391403</v>
      </c>
      <c r="N2121">
        <v>3.0574987675489802</v>
      </c>
      <c r="O2121">
        <v>11.577181208053601</v>
      </c>
      <c r="P2121">
        <v>25.473684210526301</v>
      </c>
    </row>
    <row r="2122" spans="1:17" hidden="1" x14ac:dyDescent="0.3">
      <c r="A2122" t="s">
        <v>4434</v>
      </c>
      <c r="B2122" t="s">
        <v>4435</v>
      </c>
      <c r="C2122" t="str">
        <f>IFERROR(VLOOKUP(Table1[[#This Row],[Ticker]],[1]!Table2[[Symbol]:[Industry]],2,FALSE),"-")</f>
        <v>-</v>
      </c>
      <c r="D2122" t="s">
        <v>3541</v>
      </c>
      <c r="E2122">
        <v>298.4384</v>
      </c>
      <c r="F2122">
        <v>70.72</v>
      </c>
      <c r="G2122">
        <v>180.12951921262001</v>
      </c>
      <c r="H2122">
        <v>-5.9503452190228199</v>
      </c>
      <c r="I2122">
        <v>99.031880928334104</v>
      </c>
      <c r="J2122">
        <v>12.699507039802899</v>
      </c>
      <c r="K2122">
        <v>65.192590745201798</v>
      </c>
      <c r="L2122">
        <v>51.376468157682098</v>
      </c>
      <c r="M2122">
        <v>64.508529497252198</v>
      </c>
      <c r="N2122">
        <v>1.3364217456304599</v>
      </c>
      <c r="O2122">
        <v>5.4015837104072402</v>
      </c>
      <c r="P2122">
        <v>230.62178588125201</v>
      </c>
      <c r="Q2122">
        <v>0.15881866900573699</v>
      </c>
    </row>
    <row r="2123" spans="1:17" hidden="1" x14ac:dyDescent="0.3">
      <c r="A2123" t="s">
        <v>4436</v>
      </c>
      <c r="B2123" t="s">
        <v>4437</v>
      </c>
      <c r="C2123" t="str">
        <f>IFERROR(VLOOKUP(Table1[[#This Row],[Ticker]],[1]!Table2[[Symbol]:[Industry]],2,FALSE),"-")</f>
        <v>-</v>
      </c>
      <c r="D2123" t="s">
        <v>289</v>
      </c>
      <c r="E2123">
        <v>298.19902215500002</v>
      </c>
      <c r="F2123">
        <v>136.74</v>
      </c>
      <c r="G2123">
        <v>-34.971221990879499</v>
      </c>
      <c r="H2123">
        <v>2.2036370266036398</v>
      </c>
      <c r="I2123">
        <v>-18.703352764526599</v>
      </c>
      <c r="J2123">
        <v>2.03732437920669</v>
      </c>
      <c r="K2123">
        <v>128.20471453886799</v>
      </c>
      <c r="L2123">
        <v>137.83233730761401</v>
      </c>
      <c r="M2123">
        <v>42.541483263054602</v>
      </c>
      <c r="N2123">
        <v>1.7038694570820201</v>
      </c>
      <c r="O2123">
        <v>42.606406318560701</v>
      </c>
      <c r="P2123">
        <v>50.263736263736199</v>
      </c>
      <c r="Q2123">
        <v>9.9416413082425006E-2</v>
      </c>
    </row>
    <row r="2124" spans="1:17" hidden="1" x14ac:dyDescent="0.3">
      <c r="A2124" t="s">
        <v>4438</v>
      </c>
      <c r="B2124" t="s">
        <v>4439</v>
      </c>
      <c r="C2124" t="str">
        <f>IFERROR(VLOOKUP(Table1[[#This Row],[Ticker]],[1]!Table2[[Symbol]:[Industry]],2,FALSE),"-")</f>
        <v>-</v>
      </c>
      <c r="D2124" t="s">
        <v>2499</v>
      </c>
      <c r="E2124">
        <v>297.25458600000002</v>
      </c>
      <c r="F2124">
        <v>183</v>
      </c>
      <c r="G2124">
        <v>102.006965928583</v>
      </c>
      <c r="H2124">
        <v>11.319925051247401</v>
      </c>
      <c r="I2124">
        <v>-4.3620584656051902</v>
      </c>
      <c r="J2124">
        <v>-2.3420145855696299</v>
      </c>
      <c r="K2124">
        <v>169.31242275400001</v>
      </c>
      <c r="L2124">
        <v>147.332226910689</v>
      </c>
      <c r="M2124">
        <v>71.944704911805005</v>
      </c>
      <c r="N2124">
        <v>1.6541889483065899</v>
      </c>
      <c r="O2124">
        <v>1.0928961748633801</v>
      </c>
      <c r="P2124">
        <v>128.75</v>
      </c>
      <c r="Q2124">
        <v>0.14978711637270001</v>
      </c>
    </row>
    <row r="2125" spans="1:17" hidden="1" x14ac:dyDescent="0.3">
      <c r="A2125" t="s">
        <v>4440</v>
      </c>
      <c r="B2125" t="s">
        <v>4441</v>
      </c>
      <c r="C2125" t="str">
        <f>IFERROR(VLOOKUP(Table1[[#This Row],[Ticker]],[1]!Table2[[Symbol]:[Industry]],2,FALSE),"-")</f>
        <v>-</v>
      </c>
      <c r="D2125" t="s">
        <v>68</v>
      </c>
      <c r="E2125">
        <v>297.13785990000002</v>
      </c>
      <c r="F2125">
        <v>203</v>
      </c>
      <c r="G2125">
        <v>423.24341946420998</v>
      </c>
      <c r="H2125">
        <v>-2.5026809142156501</v>
      </c>
      <c r="I2125">
        <v>129.572657162512</v>
      </c>
      <c r="J2125">
        <v>11.257225110308701</v>
      </c>
      <c r="K2125">
        <v>176.36746318319101</v>
      </c>
      <c r="L2125">
        <v>124.314601054403</v>
      </c>
      <c r="M2125">
        <v>73.920592843166901</v>
      </c>
      <c r="N2125">
        <v>0.80363679994953396</v>
      </c>
      <c r="O2125">
        <v>2.4384236453201802</v>
      </c>
      <c r="P2125">
        <v>554.83870967741905</v>
      </c>
      <c r="Q2125">
        <v>0.200550509379221</v>
      </c>
    </row>
    <row r="2126" spans="1:17" hidden="1" x14ac:dyDescent="0.3">
      <c r="A2126" t="s">
        <v>4442</v>
      </c>
      <c r="B2126" t="s">
        <v>4443</v>
      </c>
      <c r="C2126" t="str">
        <f>IFERROR(VLOOKUP(Table1[[#This Row],[Ticker]],[1]!Table2[[Symbol]:[Industry]],2,FALSE),"-")</f>
        <v>-</v>
      </c>
      <c r="D2126" t="s">
        <v>548</v>
      </c>
      <c r="E2126">
        <v>297.01188000000002</v>
      </c>
      <c r="F2126">
        <v>151.80000000000001</v>
      </c>
      <c r="G2126">
        <v>-55.725490211767301</v>
      </c>
      <c r="H2126">
        <v>19.569224771135399</v>
      </c>
      <c r="I2126">
        <v>-12.530032623426999</v>
      </c>
      <c r="J2126">
        <v>7.5612307425723504</v>
      </c>
      <c r="K2126">
        <v>135.65542323634301</v>
      </c>
      <c r="M2126">
        <v>69.606514518024795</v>
      </c>
      <c r="N2126">
        <v>1.13592233009708</v>
      </c>
      <c r="O2126">
        <v>55.4677206851119</v>
      </c>
      <c r="P2126">
        <v>51.8</v>
      </c>
    </row>
    <row r="2127" spans="1:17" hidden="1" x14ac:dyDescent="0.3">
      <c r="A2127" t="s">
        <v>4444</v>
      </c>
      <c r="B2127" t="s">
        <v>4445</v>
      </c>
      <c r="C2127" t="str">
        <f>IFERROR(VLOOKUP(Table1[[#This Row],[Ticker]],[1]!Table2[[Symbol]:[Industry]],2,FALSE),"-")</f>
        <v>-</v>
      </c>
      <c r="D2127" t="s">
        <v>391</v>
      </c>
      <c r="E2127">
        <v>296.64154732499998</v>
      </c>
      <c r="F2127">
        <v>129.75</v>
      </c>
      <c r="G2127">
        <v>18.905570197877399</v>
      </c>
      <c r="H2127">
        <v>-20.320527921385398</v>
      </c>
      <c r="I2127">
        <v>26.7649754200493</v>
      </c>
      <c r="J2127">
        <v>0.59466533727463999</v>
      </c>
      <c r="K2127">
        <v>123.162538050975</v>
      </c>
      <c r="M2127">
        <v>42.767977608133698</v>
      </c>
      <c r="O2127">
        <v>34.797687861271598</v>
      </c>
      <c r="P2127">
        <v>89.002184996358295</v>
      </c>
    </row>
    <row r="2128" spans="1:17" hidden="1" x14ac:dyDescent="0.3">
      <c r="A2128" t="s">
        <v>4446</v>
      </c>
      <c r="B2128" t="s">
        <v>4447</v>
      </c>
      <c r="C2128" t="str">
        <f>IFERROR(VLOOKUP(Table1[[#This Row],[Ticker]],[1]!Table2[[Symbol]:[Industry]],2,FALSE),"-")</f>
        <v>-</v>
      </c>
      <c r="D2128" t="s">
        <v>231</v>
      </c>
      <c r="E2128">
        <v>295.93871999999999</v>
      </c>
      <c r="F2128">
        <v>233.75</v>
      </c>
      <c r="G2128">
        <v>128.76886289431101</v>
      </c>
      <c r="H2128">
        <v>-6.3073661911150598</v>
      </c>
      <c r="I2128">
        <v>35.876603615927799</v>
      </c>
      <c r="J2128">
        <v>9.7519779410184704</v>
      </c>
      <c r="K2128">
        <v>212.28597535193299</v>
      </c>
      <c r="L2128">
        <v>158.11360700809101</v>
      </c>
      <c r="M2128">
        <v>56.241444262818</v>
      </c>
      <c r="N2128">
        <v>0.45548140197854298</v>
      </c>
      <c r="O2128">
        <v>13.1550802139037</v>
      </c>
      <c r="P2128">
        <v>200.83655083655</v>
      </c>
      <c r="Q2128">
        <v>0.17585275025163</v>
      </c>
    </row>
    <row r="2129" spans="1:17" hidden="1" x14ac:dyDescent="0.3">
      <c r="A2129" t="s">
        <v>4448</v>
      </c>
      <c r="B2129" t="s">
        <v>4449</v>
      </c>
      <c r="C2129" t="str">
        <f>IFERROR(VLOOKUP(Table1[[#This Row],[Ticker]],[1]!Table2[[Symbol]:[Industry]],2,FALSE),"-")</f>
        <v>-</v>
      </c>
      <c r="D2129" t="s">
        <v>201</v>
      </c>
      <c r="E2129">
        <v>295.63600357500002</v>
      </c>
      <c r="F2129">
        <v>408.65</v>
      </c>
      <c r="G2129">
        <v>3.7327002836282301</v>
      </c>
      <c r="H2129">
        <v>-6.3497209560440799</v>
      </c>
      <c r="I2129">
        <v>-24.480214026995601</v>
      </c>
      <c r="J2129">
        <v>1.75366902792614</v>
      </c>
      <c r="K2129">
        <v>402.25886835638499</v>
      </c>
      <c r="L2129">
        <v>365.81779104256299</v>
      </c>
      <c r="M2129">
        <v>50.425663125621398</v>
      </c>
      <c r="N2129">
        <v>0.915762997342636</v>
      </c>
      <c r="O2129">
        <v>23.810106448060601</v>
      </c>
      <c r="P2129">
        <v>48.034776308639699</v>
      </c>
      <c r="Q2129">
        <v>6.0190706984850004E-3</v>
      </c>
    </row>
    <row r="2130" spans="1:17" hidden="1" x14ac:dyDescent="0.3">
      <c r="A2130" t="s">
        <v>4450</v>
      </c>
      <c r="B2130" t="s">
        <v>4451</v>
      </c>
      <c r="C2130" t="str">
        <f>IFERROR(VLOOKUP(Table1[[#This Row],[Ticker]],[1]!Table2[[Symbol]:[Industry]],2,FALSE),"-")</f>
        <v>-</v>
      </c>
      <c r="D2130" t="s">
        <v>21</v>
      </c>
      <c r="E2130">
        <v>295.61655074999999</v>
      </c>
      <c r="F2130">
        <v>129.44999999999999</v>
      </c>
      <c r="G2130">
        <v>-35.420282748665102</v>
      </c>
      <c r="H2130">
        <v>-6.6875937457450201</v>
      </c>
      <c r="I2130">
        <v>-33.470201507397498</v>
      </c>
      <c r="J2130">
        <v>-1.42048968888946</v>
      </c>
      <c r="K2130">
        <v>131.47349420088099</v>
      </c>
      <c r="M2130">
        <v>42.620976827019199</v>
      </c>
      <c r="N2130">
        <v>0.42966621871935401</v>
      </c>
      <c r="O2130">
        <v>60.679799150251</v>
      </c>
      <c r="P2130">
        <v>29.256115826260501</v>
      </c>
    </row>
    <row r="2131" spans="1:17" hidden="1" x14ac:dyDescent="0.3">
      <c r="A2131" t="s">
        <v>4452</v>
      </c>
      <c r="B2131" t="s">
        <v>4453</v>
      </c>
      <c r="C2131" t="str">
        <f>IFERROR(VLOOKUP(Table1[[#This Row],[Ticker]],[1]!Table2[[Symbol]:[Industry]],2,FALSE),"-")</f>
        <v>-</v>
      </c>
      <c r="D2131" t="s">
        <v>610</v>
      </c>
      <c r="E2131">
        <v>295.42720844000002</v>
      </c>
      <c r="F2131">
        <v>304.85000000000002</v>
      </c>
      <c r="G2131">
        <v>39.841665382135403</v>
      </c>
      <c r="H2131">
        <v>31.720768933103901</v>
      </c>
      <c r="I2131">
        <v>15.9600172202242</v>
      </c>
      <c r="J2131">
        <v>10.1184222207318</v>
      </c>
      <c r="K2131">
        <v>258.84216171634802</v>
      </c>
      <c r="L2131">
        <v>224.78586244176699</v>
      </c>
      <c r="M2131">
        <v>59.776633930514102</v>
      </c>
      <c r="N2131">
        <v>0.55984897646156495</v>
      </c>
      <c r="O2131">
        <v>11.153026078399201</v>
      </c>
      <c r="P2131">
        <v>99.248366013071902</v>
      </c>
    </row>
    <row r="2132" spans="1:17" hidden="1" x14ac:dyDescent="0.3">
      <c r="A2132" t="s">
        <v>4454</v>
      </c>
      <c r="B2132" t="s">
        <v>4455</v>
      </c>
      <c r="C2132" t="str">
        <f>IFERROR(VLOOKUP(Table1[[#This Row],[Ticker]],[1]!Table2[[Symbol]:[Industry]],2,FALSE),"-")</f>
        <v>-</v>
      </c>
      <c r="D2132" t="s">
        <v>533</v>
      </c>
      <c r="E2132">
        <v>294.86973401999899</v>
      </c>
      <c r="F2132">
        <v>228.09</v>
      </c>
      <c r="G2132">
        <v>125.150947154425</v>
      </c>
      <c r="H2132">
        <v>-2.4258560229639698</v>
      </c>
      <c r="I2132">
        <v>53.123092042801098</v>
      </c>
      <c r="J2132">
        <v>0.92618631181059397</v>
      </c>
      <c r="K2132">
        <v>229.07626464929601</v>
      </c>
      <c r="L2132">
        <v>178.74168989596001</v>
      </c>
      <c r="M2132">
        <v>36.285271170912203</v>
      </c>
      <c r="N2132">
        <v>0.46736888850419001</v>
      </c>
      <c r="O2132">
        <v>21.8817133587619</v>
      </c>
      <c r="P2132">
        <v>160.37671232876701</v>
      </c>
      <c r="Q2132">
        <v>0.11203108060969599</v>
      </c>
    </row>
    <row r="2133" spans="1:17" hidden="1" x14ac:dyDescent="0.3">
      <c r="A2133" t="s">
        <v>4456</v>
      </c>
      <c r="B2133" t="s">
        <v>4457</v>
      </c>
      <c r="C2133" t="str">
        <f>IFERROR(VLOOKUP(Table1[[#This Row],[Ticker]],[1]!Table2[[Symbol]:[Industry]],2,FALSE),"-")</f>
        <v>-</v>
      </c>
      <c r="D2133" t="s">
        <v>46</v>
      </c>
      <c r="E2133">
        <v>294.26249999999999</v>
      </c>
      <c r="F2133">
        <v>525</v>
      </c>
      <c r="G2133">
        <v>60.756965928583497</v>
      </c>
      <c r="H2133">
        <v>-15.960776703138499</v>
      </c>
      <c r="I2133">
        <v>96.422399012400604</v>
      </c>
      <c r="J2133">
        <v>-3.6638397583264801</v>
      </c>
      <c r="K2133">
        <v>486.37185263666697</v>
      </c>
      <c r="L2133">
        <v>378.64659498712598</v>
      </c>
      <c r="M2133">
        <v>57.689919442584397</v>
      </c>
      <c r="N2133">
        <v>0.26901837962581299</v>
      </c>
      <c r="O2133">
        <v>15.619047619047601</v>
      </c>
      <c r="P2133">
        <v>152.40384615384599</v>
      </c>
    </row>
    <row r="2134" spans="1:17" hidden="1" x14ac:dyDescent="0.3">
      <c r="A2134" t="s">
        <v>4458</v>
      </c>
      <c r="B2134" t="s">
        <v>4459</v>
      </c>
      <c r="C2134" t="str">
        <f>IFERROR(VLOOKUP(Table1[[#This Row],[Ticker]],[1]!Table2[[Symbol]:[Industry]],2,FALSE),"-")</f>
        <v>-</v>
      </c>
      <c r="D2134" t="s">
        <v>4192</v>
      </c>
      <c r="E2134">
        <v>294.08474719999998</v>
      </c>
      <c r="F2134">
        <v>34.479999999999997</v>
      </c>
      <c r="G2134">
        <v>34.831473894844002</v>
      </c>
      <c r="H2134">
        <v>4.7692921398550503</v>
      </c>
      <c r="I2134">
        <v>-29.2861119682123</v>
      </c>
      <c r="J2134">
        <v>-6.9652484945178204</v>
      </c>
      <c r="K2134">
        <v>32.4392944741275</v>
      </c>
      <c r="L2134">
        <v>29.895276053616801</v>
      </c>
      <c r="M2134">
        <v>54.4879931685673</v>
      </c>
      <c r="N2134">
        <v>1.09702827864871</v>
      </c>
      <c r="O2134">
        <v>20.649651972157699</v>
      </c>
      <c r="P2134">
        <v>72.227772227772206</v>
      </c>
      <c r="Q2134">
        <v>6.5049353558088996E-2</v>
      </c>
    </row>
    <row r="2135" spans="1:17" hidden="1" x14ac:dyDescent="0.3">
      <c r="A2135" t="s">
        <v>4460</v>
      </c>
      <c r="B2135" t="s">
        <v>4461</v>
      </c>
      <c r="C2135" t="str">
        <f>IFERROR(VLOOKUP(Table1[[#This Row],[Ticker]],[1]!Table2[[Symbol]:[Industry]],2,FALSE),"-")</f>
        <v>-</v>
      </c>
      <c r="D2135" t="s">
        <v>21</v>
      </c>
      <c r="E2135">
        <v>292.76138600000002</v>
      </c>
      <c r="F2135">
        <v>19.79</v>
      </c>
      <c r="G2135">
        <v>-13.007401887508401</v>
      </c>
      <c r="H2135">
        <v>-8.9632734256683104</v>
      </c>
      <c r="I2135">
        <v>-44.969195555868303</v>
      </c>
      <c r="J2135">
        <v>-2.42779248647359</v>
      </c>
      <c r="K2135">
        <v>20.953190806624001</v>
      </c>
      <c r="L2135">
        <v>22.295150282201099</v>
      </c>
      <c r="M2135">
        <v>31.3667930789411</v>
      </c>
      <c r="N2135">
        <v>0.72896138379196396</v>
      </c>
      <c r="O2135">
        <v>80.899444163718996</v>
      </c>
      <c r="P2135">
        <v>16.070381231671501</v>
      </c>
      <c r="Q2135">
        <v>-0.10629038809033101</v>
      </c>
    </row>
    <row r="2136" spans="1:17" hidden="1" x14ac:dyDescent="0.3">
      <c r="A2136" t="s">
        <v>4462</v>
      </c>
      <c r="B2136" t="s">
        <v>4463</v>
      </c>
      <c r="C2136" t="str">
        <f>IFERROR(VLOOKUP(Table1[[#This Row],[Ticker]],[1]!Table2[[Symbol]:[Industry]],2,FALSE),"-")</f>
        <v>-</v>
      </c>
      <c r="D2136" t="s">
        <v>201</v>
      </c>
      <c r="E2136">
        <v>292.506442445</v>
      </c>
      <c r="F2136">
        <v>207.65</v>
      </c>
      <c r="G2136">
        <v>-27.2699801792008</v>
      </c>
      <c r="H2136">
        <v>-5.6390726708482202</v>
      </c>
      <c r="I2136">
        <v>-29.6422833953146</v>
      </c>
      <c r="J2136">
        <v>2.0437630388999399</v>
      </c>
      <c r="K2136">
        <v>209.04594902379699</v>
      </c>
      <c r="L2136">
        <v>212.176078708977</v>
      </c>
      <c r="M2136">
        <v>43.746534925025699</v>
      </c>
      <c r="N2136">
        <v>0.99264343923911202</v>
      </c>
      <c r="O2136">
        <v>41.5843968215747</v>
      </c>
      <c r="P2136">
        <v>20.726744186046499</v>
      </c>
      <c r="Q2136">
        <v>-5.1598104749745001E-2</v>
      </c>
    </row>
    <row r="2137" spans="1:17" hidden="1" x14ac:dyDescent="0.3">
      <c r="A2137" t="s">
        <v>4464</v>
      </c>
      <c r="B2137" t="s">
        <v>4465</v>
      </c>
      <c r="C2137" t="str">
        <f>IFERROR(VLOOKUP(Table1[[#This Row],[Ticker]],[1]!Table2[[Symbol]:[Industry]],2,FALSE),"-")</f>
        <v>-</v>
      </c>
      <c r="D2137" t="s">
        <v>62</v>
      </c>
      <c r="E2137">
        <v>292.38208577</v>
      </c>
      <c r="F2137">
        <v>967.1</v>
      </c>
      <c r="G2137">
        <v>57.291219020876497</v>
      </c>
      <c r="H2137">
        <v>7.6433255771019599</v>
      </c>
      <c r="I2137">
        <v>49.2016397409501</v>
      </c>
      <c r="J2137">
        <v>7.0282244578033204</v>
      </c>
      <c r="K2137">
        <v>821.09744355552698</v>
      </c>
      <c r="L2137">
        <v>686.34869155144395</v>
      </c>
      <c r="M2137">
        <v>83.901291187490699</v>
      </c>
      <c r="N2137">
        <v>0.66971874960571698</v>
      </c>
      <c r="O2137">
        <v>0.72381346293040005</v>
      </c>
      <c r="P2137">
        <v>104.872365215549</v>
      </c>
      <c r="Q2137">
        <v>3.9727256752099998E-4</v>
      </c>
    </row>
    <row r="2138" spans="1:17" hidden="1" x14ac:dyDescent="0.3">
      <c r="A2138" t="s">
        <v>4466</v>
      </c>
      <c r="B2138" t="s">
        <v>4467</v>
      </c>
      <c r="C2138" t="str">
        <f>IFERROR(VLOOKUP(Table1[[#This Row],[Ticker]],[1]!Table2[[Symbol]:[Industry]],2,FALSE),"-")</f>
        <v>-</v>
      </c>
      <c r="D2138" t="s">
        <v>786</v>
      </c>
      <c r="E2138">
        <v>292.29123750000002</v>
      </c>
      <c r="F2138">
        <v>12.99</v>
      </c>
      <c r="G2138">
        <v>385.804314413432</v>
      </c>
      <c r="H2138">
        <v>-8.6544714374138394</v>
      </c>
      <c r="I2138">
        <v>-15.271149374696099</v>
      </c>
      <c r="J2138">
        <v>-2.4780690073383398</v>
      </c>
      <c r="K2138">
        <v>12.703396102905799</v>
      </c>
      <c r="L2138">
        <v>11.0603998209509</v>
      </c>
      <c r="M2138">
        <v>63.662296922794098</v>
      </c>
      <c r="N2138">
        <v>0</v>
      </c>
      <c r="O2138">
        <v>47.036181678214</v>
      </c>
    </row>
    <row r="2139" spans="1:17" hidden="1" x14ac:dyDescent="0.3">
      <c r="A2139" t="s">
        <v>4468</v>
      </c>
      <c r="B2139" t="s">
        <v>4469</v>
      </c>
      <c r="C2139" t="str">
        <f>IFERROR(VLOOKUP(Table1[[#This Row],[Ticker]],[1]!Table2[[Symbol]:[Industry]],2,FALSE),"-")</f>
        <v>-</v>
      </c>
      <c r="D2139" t="s">
        <v>163</v>
      </c>
      <c r="E2139">
        <v>292.15100190499999</v>
      </c>
      <c r="F2139">
        <v>278.95</v>
      </c>
      <c r="G2139">
        <v>-9.26567041591003</v>
      </c>
      <c r="H2139">
        <v>5.52237903897751</v>
      </c>
      <c r="I2139">
        <v>-12.451392647825401</v>
      </c>
      <c r="J2139">
        <v>7.4833209540516199</v>
      </c>
      <c r="K2139">
        <v>267.39041627872899</v>
      </c>
      <c r="L2139">
        <v>261.04185099426098</v>
      </c>
      <c r="M2139">
        <v>58.264567320553503</v>
      </c>
      <c r="N2139">
        <v>3.4741058188506901</v>
      </c>
      <c r="O2139">
        <v>17.010216884746299</v>
      </c>
      <c r="P2139">
        <v>21.282608695652101</v>
      </c>
      <c r="Q2139">
        <v>7.7499859043141994E-2</v>
      </c>
    </row>
    <row r="2140" spans="1:17" hidden="1" x14ac:dyDescent="0.3">
      <c r="A2140" t="s">
        <v>4470</v>
      </c>
      <c r="B2140" t="s">
        <v>4471</v>
      </c>
      <c r="C2140" t="str">
        <f>IFERROR(VLOOKUP(Table1[[#This Row],[Ticker]],[1]!Table2[[Symbol]:[Industry]],2,FALSE),"-")</f>
        <v>-</v>
      </c>
      <c r="D2140" t="s">
        <v>124</v>
      </c>
      <c r="E2140">
        <v>292.08261361999899</v>
      </c>
      <c r="F2140">
        <v>364.7</v>
      </c>
      <c r="G2140">
        <v>-8.9078159777169397</v>
      </c>
      <c r="H2140">
        <v>-3.0885256529778902</v>
      </c>
      <c r="I2140">
        <v>-23.0937198283799</v>
      </c>
      <c r="J2140">
        <v>-4.1169617218404699</v>
      </c>
      <c r="K2140">
        <v>358.99577940505702</v>
      </c>
      <c r="L2140">
        <v>354.89303921799097</v>
      </c>
      <c r="M2140">
        <v>57.388127521512601</v>
      </c>
      <c r="N2140">
        <v>1.0348022366612899</v>
      </c>
      <c r="O2140">
        <v>28.873046339457002</v>
      </c>
      <c r="P2140">
        <v>25.7586206896551</v>
      </c>
      <c r="Q2140">
        <v>-1.8010689105419999E-2</v>
      </c>
    </row>
    <row r="2141" spans="1:17" hidden="1" x14ac:dyDescent="0.3">
      <c r="A2141" t="s">
        <v>4472</v>
      </c>
      <c r="B2141" t="s">
        <v>4473</v>
      </c>
      <c r="C2141" t="str">
        <f>IFERROR(VLOOKUP(Table1[[#This Row],[Ticker]],[1]!Table2[[Symbol]:[Industry]],2,FALSE),"-")</f>
        <v>-</v>
      </c>
      <c r="D2141" t="s">
        <v>21</v>
      </c>
      <c r="E2141">
        <v>291.31362519999999</v>
      </c>
      <c r="F2141">
        <v>51.85</v>
      </c>
      <c r="G2141">
        <v>-1.19823988255446</v>
      </c>
      <c r="H2141">
        <v>0.241493678698433</v>
      </c>
      <c r="I2141">
        <v>11.192265259450201</v>
      </c>
      <c r="J2141">
        <v>-7.8352118644811899</v>
      </c>
      <c r="K2141">
        <v>52.7563103751204</v>
      </c>
      <c r="L2141">
        <v>45.058513607336501</v>
      </c>
      <c r="M2141">
        <v>37.022735717237097</v>
      </c>
      <c r="N2141">
        <v>0.31391260673028598</v>
      </c>
      <c r="O2141">
        <v>32.497589199614197</v>
      </c>
      <c r="P2141">
        <v>92.037037037036995</v>
      </c>
    </row>
    <row r="2142" spans="1:17" hidden="1" x14ac:dyDescent="0.3">
      <c r="A2142" t="s">
        <v>4474</v>
      </c>
      <c r="B2142" t="s">
        <v>4475</v>
      </c>
      <c r="C2142" t="str">
        <f>IFERROR(VLOOKUP(Table1[[#This Row],[Ticker]],[1]!Table2[[Symbol]:[Industry]],2,FALSE),"-")</f>
        <v>-</v>
      </c>
      <c r="D2142" t="s">
        <v>62</v>
      </c>
      <c r="E2142">
        <v>291.20151557600002</v>
      </c>
      <c r="F2142">
        <v>236.66</v>
      </c>
      <c r="G2142">
        <v>-2.5446609410045</v>
      </c>
      <c r="H2142">
        <v>-7.0268491423009296</v>
      </c>
      <c r="I2142">
        <v>2.0324441816855501</v>
      </c>
      <c r="J2142">
        <v>-5.7663482084680497</v>
      </c>
      <c r="K2142">
        <v>238.626820580794</v>
      </c>
      <c r="L2142">
        <v>225.396662233147</v>
      </c>
      <c r="M2142">
        <v>39.855088679048798</v>
      </c>
      <c r="N2142">
        <v>1.2073653594854801</v>
      </c>
      <c r="O2142">
        <v>37.327812051043601</v>
      </c>
      <c r="P2142">
        <v>32.955056179775198</v>
      </c>
      <c r="Q2142">
        <v>5.6318405082025E-2</v>
      </c>
    </row>
    <row r="2143" spans="1:17" hidden="1" x14ac:dyDescent="0.3">
      <c r="A2143" t="s">
        <v>4476</v>
      </c>
      <c r="B2143" t="s">
        <v>4477</v>
      </c>
      <c r="C2143" t="str">
        <f>IFERROR(VLOOKUP(Table1[[#This Row],[Ticker]],[1]!Table2[[Symbol]:[Industry]],2,FALSE),"-")</f>
        <v>-</v>
      </c>
      <c r="D2143" t="s">
        <v>59</v>
      </c>
      <c r="E2143">
        <v>290.870196961999</v>
      </c>
      <c r="F2143">
        <v>86.53</v>
      </c>
      <c r="G2143">
        <v>-56.791538517657301</v>
      </c>
      <c r="H2143">
        <v>-8.3021998118412608</v>
      </c>
      <c r="I2143">
        <v>-45.319653820936999</v>
      </c>
      <c r="J2143">
        <v>17.153748550018399</v>
      </c>
      <c r="M2143">
        <v>53.725827115102703</v>
      </c>
      <c r="O2143">
        <v>52.016641627181301</v>
      </c>
      <c r="P2143">
        <v>39.4520547945205</v>
      </c>
    </row>
    <row r="2144" spans="1:17" hidden="1" x14ac:dyDescent="0.3">
      <c r="A2144" t="s">
        <v>4478</v>
      </c>
      <c r="B2144" t="s">
        <v>4479</v>
      </c>
      <c r="C2144" t="str">
        <f>IFERROR(VLOOKUP(Table1[[#This Row],[Ticker]],[1]!Table2[[Symbol]:[Industry]],2,FALSE),"-")</f>
        <v>-</v>
      </c>
      <c r="D2144" t="s">
        <v>4480</v>
      </c>
      <c r="E2144">
        <v>289.99542000000002</v>
      </c>
      <c r="F2144">
        <v>803</v>
      </c>
      <c r="G2144">
        <v>-29.409700738083099</v>
      </c>
      <c r="H2144">
        <v>15.044562732406799</v>
      </c>
      <c r="I2144">
        <v>-28.9270633531907</v>
      </c>
      <c r="J2144">
        <v>4.6559138606404797</v>
      </c>
      <c r="K2144">
        <v>749.50408203525501</v>
      </c>
      <c r="L2144">
        <v>823.37507840468004</v>
      </c>
      <c r="M2144">
        <v>54.4350005746088</v>
      </c>
      <c r="N2144">
        <v>2.0679362200559201</v>
      </c>
      <c r="O2144">
        <v>36.338729763387299</v>
      </c>
      <c r="P2144">
        <v>50.939849624060102</v>
      </c>
      <c r="Q2144">
        <v>0.125471219513726</v>
      </c>
    </row>
    <row r="2145" spans="1:17" hidden="1" x14ac:dyDescent="0.3">
      <c r="A2145" t="s">
        <v>4481</v>
      </c>
      <c r="B2145" t="s">
        <v>4482</v>
      </c>
      <c r="C2145" t="str">
        <f>IFERROR(VLOOKUP(Table1[[#This Row],[Ticker]],[1]!Table2[[Symbol]:[Industry]],2,FALSE),"-")</f>
        <v>-</v>
      </c>
      <c r="D2145" t="s">
        <v>289</v>
      </c>
      <c r="E2145">
        <v>289.99489062499998</v>
      </c>
      <c r="F2145">
        <v>56.65</v>
      </c>
      <c r="G2145">
        <v>134.07648710722</v>
      </c>
      <c r="H2145">
        <v>3.3291788413636199</v>
      </c>
      <c r="I2145">
        <v>-6.43349327479216</v>
      </c>
      <c r="J2145">
        <v>1.4019004116219</v>
      </c>
      <c r="K2145">
        <v>51.849277370167897</v>
      </c>
      <c r="L2145">
        <v>46.497929989587398</v>
      </c>
      <c r="M2145">
        <v>78.099994292725299</v>
      </c>
      <c r="N2145">
        <v>1.56068471943494</v>
      </c>
      <c r="O2145">
        <v>23.036187113857</v>
      </c>
      <c r="P2145">
        <v>172.224891878904</v>
      </c>
      <c r="Q2145">
        <v>0.100852188964796</v>
      </c>
    </row>
    <row r="2146" spans="1:17" hidden="1" x14ac:dyDescent="0.3">
      <c r="A2146" t="s">
        <v>4483</v>
      </c>
      <c r="B2146" t="s">
        <v>4484</v>
      </c>
      <c r="C2146" t="str">
        <f>IFERROR(VLOOKUP(Table1[[#This Row],[Ticker]],[1]!Table2[[Symbol]:[Industry]],2,FALSE),"-")</f>
        <v>-</v>
      </c>
      <c r="D2146" t="s">
        <v>62</v>
      </c>
      <c r="E2146">
        <v>289.88748299999997</v>
      </c>
      <c r="F2146">
        <v>248.1</v>
      </c>
      <c r="G2146">
        <v>213.11997962721301</v>
      </c>
      <c r="H2146">
        <v>17.430769004120702</v>
      </c>
      <c r="I2146">
        <v>33.782620526175002</v>
      </c>
      <c r="J2146">
        <v>23.446930992661599</v>
      </c>
      <c r="K2146">
        <v>203.36040719971399</v>
      </c>
      <c r="L2146">
        <v>165.156066949756</v>
      </c>
      <c r="M2146">
        <v>78.335113073556897</v>
      </c>
      <c r="N2146">
        <v>1.6897888233160101</v>
      </c>
      <c r="O2146">
        <v>6.1467150342603798</v>
      </c>
      <c r="P2146">
        <v>259.56521739130397</v>
      </c>
      <c r="Q2146">
        <v>0.16155924275518699</v>
      </c>
    </row>
    <row r="2147" spans="1:17" hidden="1" x14ac:dyDescent="0.3">
      <c r="A2147" t="s">
        <v>4485</v>
      </c>
      <c r="B2147" t="s">
        <v>4486</v>
      </c>
      <c r="C2147" t="str">
        <f>IFERROR(VLOOKUP(Table1[[#This Row],[Ticker]],[1]!Table2[[Symbol]:[Industry]],2,FALSE),"-")</f>
        <v>-</v>
      </c>
      <c r="D2147" t="s">
        <v>106</v>
      </c>
      <c r="E2147">
        <v>289.34788800000001</v>
      </c>
      <c r="F2147">
        <v>103.7</v>
      </c>
      <c r="G2147">
        <v>-49.671313521435003</v>
      </c>
      <c r="H2147">
        <v>-17.290937620514399</v>
      </c>
      <c r="I2147">
        <v>-55.673448225270803</v>
      </c>
      <c r="J2147">
        <v>-2.3366929470178799</v>
      </c>
      <c r="K2147">
        <v>113.265132120011</v>
      </c>
      <c r="L2147">
        <v>127.821060616728</v>
      </c>
      <c r="M2147">
        <v>31.100820296556002</v>
      </c>
      <c r="N2147">
        <v>1.2518972808567601</v>
      </c>
      <c r="O2147">
        <v>81.485053037608395</v>
      </c>
      <c r="P2147">
        <v>5.7084607543323296</v>
      </c>
      <c r="Q2147">
        <v>6.4421824303700003E-3</v>
      </c>
    </row>
    <row r="2148" spans="1:17" hidden="1" x14ac:dyDescent="0.3">
      <c r="A2148" t="s">
        <v>4487</v>
      </c>
      <c r="B2148" t="s">
        <v>4488</v>
      </c>
      <c r="C2148" t="str">
        <f>IFERROR(VLOOKUP(Table1[[#This Row],[Ticker]],[1]!Table2[[Symbol]:[Industry]],2,FALSE),"-")</f>
        <v>-</v>
      </c>
      <c r="D2148" t="s">
        <v>133</v>
      </c>
      <c r="E2148">
        <v>288.25785999999999</v>
      </c>
      <c r="F2148">
        <v>275</v>
      </c>
      <c r="G2148">
        <v>26.034743706361301</v>
      </c>
      <c r="H2148">
        <v>-5.4161860598636498</v>
      </c>
      <c r="I2148">
        <v>-16.7048411309685</v>
      </c>
      <c r="J2148">
        <v>-3.11009147924845</v>
      </c>
      <c r="K2148">
        <v>286.04859249793998</v>
      </c>
      <c r="L2148">
        <v>263.94335109293502</v>
      </c>
      <c r="M2148">
        <v>40.353533367801703</v>
      </c>
      <c r="N2148">
        <v>1.85424653973617</v>
      </c>
      <c r="O2148">
        <v>17.818181818181799</v>
      </c>
      <c r="P2148">
        <v>72.955974842767304</v>
      </c>
      <c r="Q2148">
        <v>5.2244498174740001E-2</v>
      </c>
    </row>
    <row r="2149" spans="1:17" hidden="1" x14ac:dyDescent="0.3">
      <c r="A2149" t="s">
        <v>4489</v>
      </c>
      <c r="B2149" t="s">
        <v>4490</v>
      </c>
      <c r="C2149" t="str">
        <f>IFERROR(VLOOKUP(Table1[[#This Row],[Ticker]],[1]!Table2[[Symbol]:[Industry]],2,FALSE),"-")</f>
        <v>-</v>
      </c>
      <c r="D2149" t="s">
        <v>223</v>
      </c>
      <c r="E2149">
        <v>287.25327125000001</v>
      </c>
      <c r="F2149">
        <v>27.5</v>
      </c>
      <c r="G2149">
        <v>23.120726146567101</v>
      </c>
      <c r="H2149">
        <v>1.6622877299532499</v>
      </c>
      <c r="I2149">
        <v>-17.231933688421599</v>
      </c>
      <c r="J2149">
        <v>-6.7515732808426101</v>
      </c>
      <c r="K2149">
        <v>27.889250647511702</v>
      </c>
      <c r="L2149">
        <v>26.255064638067701</v>
      </c>
      <c r="M2149">
        <v>37.7468491882641</v>
      </c>
      <c r="N2149">
        <v>1.07572526858283</v>
      </c>
      <c r="O2149">
        <v>37.636363636363598</v>
      </c>
      <c r="P2149">
        <v>58.501440922190099</v>
      </c>
      <c r="Q2149">
        <v>-8.7219807312749996E-3</v>
      </c>
    </row>
    <row r="2150" spans="1:17" hidden="1" x14ac:dyDescent="0.3">
      <c r="A2150" t="s">
        <v>4491</v>
      </c>
      <c r="B2150" t="s">
        <v>4492</v>
      </c>
      <c r="C2150" t="str">
        <f>IFERROR(VLOOKUP(Table1[[#This Row],[Ticker]],[1]!Table2[[Symbol]:[Industry]],2,FALSE),"-")</f>
        <v>-</v>
      </c>
      <c r="D2150" t="s">
        <v>138</v>
      </c>
      <c r="E2150">
        <v>287.18094307500002</v>
      </c>
      <c r="F2150">
        <v>254.25</v>
      </c>
      <c r="G2150">
        <v>212.25696592858301</v>
      </c>
      <c r="H2150">
        <v>-7.6655821951293497</v>
      </c>
      <c r="I2150">
        <v>-31.965120541144302</v>
      </c>
      <c r="J2150">
        <v>1.93485455452138</v>
      </c>
      <c r="K2150">
        <v>262.887471777722</v>
      </c>
      <c r="L2150">
        <v>232.48443200975001</v>
      </c>
      <c r="M2150">
        <v>40.871226553499902</v>
      </c>
      <c r="N2150">
        <v>1.19724815894097</v>
      </c>
      <c r="O2150">
        <v>41.671583087512197</v>
      </c>
      <c r="P2150">
        <v>294.18604651162701</v>
      </c>
      <c r="Q2150">
        <v>0.204002153839098</v>
      </c>
    </row>
    <row r="2151" spans="1:17" hidden="1" x14ac:dyDescent="0.3">
      <c r="A2151" t="s">
        <v>4493</v>
      </c>
      <c r="B2151" t="s">
        <v>4494</v>
      </c>
      <c r="C2151" t="str">
        <f>IFERROR(VLOOKUP(Table1[[#This Row],[Ticker]],[1]!Table2[[Symbol]:[Industry]],2,FALSE),"-")</f>
        <v>-</v>
      </c>
      <c r="D2151" t="s">
        <v>728</v>
      </c>
      <c r="E2151">
        <v>286.83496256799998</v>
      </c>
      <c r="F2151">
        <v>266.42</v>
      </c>
      <c r="G2151">
        <v>1.9125579703065401</v>
      </c>
      <c r="H2151">
        <v>0.21551997208144999</v>
      </c>
      <c r="I2151">
        <v>0.93752200277926201</v>
      </c>
      <c r="J2151">
        <v>0.43741684226763999</v>
      </c>
      <c r="K2151">
        <v>254.14287093068299</v>
      </c>
      <c r="L2151">
        <v>234.94935403947301</v>
      </c>
      <c r="M2151">
        <v>58.2466499100683</v>
      </c>
      <c r="N2151">
        <v>0.97294870559878299</v>
      </c>
      <c r="O2151">
        <v>0.499211770888075</v>
      </c>
      <c r="P2151">
        <v>33.919774806474301</v>
      </c>
      <c r="Q2151">
        <v>4.1697795445031001E-2</v>
      </c>
    </row>
    <row r="2152" spans="1:17" hidden="1" x14ac:dyDescent="0.3">
      <c r="A2152" t="s">
        <v>4495</v>
      </c>
      <c r="B2152" t="s">
        <v>4496</v>
      </c>
      <c r="C2152" t="str">
        <f>IFERROR(VLOOKUP(Table1[[#This Row],[Ticker]],[1]!Table2[[Symbol]:[Industry]],2,FALSE),"-")</f>
        <v>-</v>
      </c>
      <c r="D2152" t="s">
        <v>46</v>
      </c>
      <c r="E2152">
        <v>286.60772747599998</v>
      </c>
      <c r="F2152">
        <v>54.04</v>
      </c>
      <c r="G2152">
        <v>-16.1186737848248</v>
      </c>
      <c r="H2152">
        <v>12.215339037551599</v>
      </c>
      <c r="I2152">
        <v>-14.731614490975099</v>
      </c>
      <c r="J2152">
        <v>-0.56201061317774903</v>
      </c>
      <c r="K2152">
        <v>51.102977575618503</v>
      </c>
      <c r="L2152">
        <v>47.201158702864198</v>
      </c>
      <c r="M2152">
        <v>42.9291588390127</v>
      </c>
      <c r="N2152">
        <v>0.38416768910441701</v>
      </c>
      <c r="O2152">
        <v>31.328645447816399</v>
      </c>
      <c r="P2152">
        <v>56.410998552822001</v>
      </c>
      <c r="Q2152">
        <v>1.4181926930935E-2</v>
      </c>
    </row>
    <row r="2153" spans="1:17" hidden="1" x14ac:dyDescent="0.3">
      <c r="A2153" t="s">
        <v>4497</v>
      </c>
      <c r="B2153" t="s">
        <v>4498</v>
      </c>
      <c r="C2153" t="str">
        <f>IFERROR(VLOOKUP(Table1[[#This Row],[Ticker]],[1]!Table2[[Symbol]:[Industry]],2,FALSE),"-")</f>
        <v>-</v>
      </c>
      <c r="D2153" t="s">
        <v>46</v>
      </c>
      <c r="E2153">
        <v>286.01593320000001</v>
      </c>
      <c r="F2153">
        <v>119.22</v>
      </c>
      <c r="G2153">
        <v>64.621331899691</v>
      </c>
      <c r="H2153">
        <v>-8.5960577545360604</v>
      </c>
      <c r="I2153">
        <v>27.678490913073599</v>
      </c>
      <c r="J2153">
        <v>-10.255509880594801</v>
      </c>
      <c r="K2153">
        <v>115.87932986486101</v>
      </c>
      <c r="L2153">
        <v>94.440987108296696</v>
      </c>
      <c r="M2153">
        <v>30.77199814395</v>
      </c>
      <c r="N2153">
        <v>0.466333760678313</v>
      </c>
      <c r="O2153">
        <v>24.559637644690401</v>
      </c>
      <c r="P2153">
        <v>101.725888324873</v>
      </c>
      <c r="Q2153">
        <v>2.5758746031426E-2</v>
      </c>
    </row>
    <row r="2154" spans="1:17" hidden="1" x14ac:dyDescent="0.3">
      <c r="A2154" t="s">
        <v>4499</v>
      </c>
      <c r="B2154" t="s">
        <v>4500</v>
      </c>
      <c r="C2154" t="str">
        <f>IFERROR(VLOOKUP(Table1[[#This Row],[Ticker]],[1]!Table2[[Symbol]:[Industry]],2,FALSE),"-")</f>
        <v>-</v>
      </c>
      <c r="D2154" t="s">
        <v>257</v>
      </c>
      <c r="E2154">
        <v>285.61700000000002</v>
      </c>
      <c r="F2154">
        <v>840.05</v>
      </c>
      <c r="G2154">
        <v>127.048506714082</v>
      </c>
      <c r="H2154">
        <v>9.0577142543322893</v>
      </c>
      <c r="I2154">
        <v>28.4376864819457</v>
      </c>
      <c r="J2154">
        <v>-2.5805747020991499</v>
      </c>
      <c r="K2154">
        <v>821.42298530221001</v>
      </c>
      <c r="L2154">
        <v>666.32403143120303</v>
      </c>
      <c r="M2154">
        <v>42.8236452811947</v>
      </c>
      <c r="N2154">
        <v>0.49363509488451301</v>
      </c>
      <c r="O2154">
        <v>10.350574370573099</v>
      </c>
      <c r="P2154">
        <v>158.43716351330499</v>
      </c>
      <c r="Q2154">
        <v>0.162460376955638</v>
      </c>
    </row>
    <row r="2155" spans="1:17" hidden="1" x14ac:dyDescent="0.3">
      <c r="A2155" t="s">
        <v>4501</v>
      </c>
      <c r="B2155" t="s">
        <v>4502</v>
      </c>
      <c r="C2155" t="str">
        <f>IFERROR(VLOOKUP(Table1[[#This Row],[Ticker]],[1]!Table2[[Symbol]:[Industry]],2,FALSE),"-")</f>
        <v>-</v>
      </c>
      <c r="D2155" t="s">
        <v>4503</v>
      </c>
      <c r="E2155">
        <v>285.29759999999999</v>
      </c>
      <c r="F2155">
        <v>280</v>
      </c>
      <c r="G2155">
        <v>295.10254031653</v>
      </c>
      <c r="H2155">
        <v>-16.850806656069601</v>
      </c>
      <c r="I2155">
        <v>15.325865550676999</v>
      </c>
      <c r="J2155">
        <v>0.17475682887848901</v>
      </c>
      <c r="K2155">
        <v>278.38275409972903</v>
      </c>
      <c r="L2155">
        <v>215.833038971337</v>
      </c>
      <c r="M2155">
        <v>52.6689731553409</v>
      </c>
      <c r="N2155">
        <v>0.65882352941176403</v>
      </c>
      <c r="O2155">
        <v>23.214285714285701</v>
      </c>
      <c r="P2155">
        <v>374.57627118644001</v>
      </c>
    </row>
    <row r="2156" spans="1:17" hidden="1" x14ac:dyDescent="0.3">
      <c r="A2156" t="s">
        <v>4504</v>
      </c>
      <c r="B2156" t="s">
        <v>4505</v>
      </c>
      <c r="C2156" t="str">
        <f>IFERROR(VLOOKUP(Table1[[#This Row],[Ticker]],[1]!Table2[[Symbol]:[Industry]],2,FALSE),"-")</f>
        <v>-</v>
      </c>
      <c r="D2156" t="s">
        <v>1579</v>
      </c>
      <c r="E2156">
        <v>284.34534400000001</v>
      </c>
      <c r="F2156">
        <v>22.72</v>
      </c>
      <c r="G2156">
        <v>3.6069372424102601</v>
      </c>
      <c r="H2156">
        <v>5.0028518805157498</v>
      </c>
      <c r="I2156">
        <v>-11.526857137253099</v>
      </c>
      <c r="J2156">
        <v>-6.4021742251046199</v>
      </c>
      <c r="K2156">
        <v>21.937968041787599</v>
      </c>
      <c r="L2156">
        <v>22.082408323203101</v>
      </c>
      <c r="M2156">
        <v>52.830949753055201</v>
      </c>
      <c r="N2156">
        <v>0.790108129374266</v>
      </c>
      <c r="O2156">
        <v>71.214788732394297</v>
      </c>
      <c r="P2156">
        <v>45.547725816784101</v>
      </c>
      <c r="Q2156">
        <v>8.4519255008625005E-2</v>
      </c>
    </row>
    <row r="2157" spans="1:17" hidden="1" x14ac:dyDescent="0.3">
      <c r="A2157" t="s">
        <v>4506</v>
      </c>
      <c r="B2157" t="s">
        <v>4507</v>
      </c>
      <c r="C2157" t="str">
        <f>IFERROR(VLOOKUP(Table1[[#This Row],[Ticker]],[1]!Table2[[Symbol]:[Industry]],2,FALSE),"-")</f>
        <v>-</v>
      </c>
      <c r="D2157" t="s">
        <v>1465</v>
      </c>
      <c r="E2157">
        <v>284.25990300000001</v>
      </c>
      <c r="F2157">
        <v>73.7</v>
      </c>
      <c r="G2157">
        <v>-2.6689599973423701</v>
      </c>
      <c r="H2157">
        <v>-8.8812022866977198</v>
      </c>
      <c r="I2157">
        <v>-40.028678726406099</v>
      </c>
      <c r="J2157">
        <v>-2.23423264862795</v>
      </c>
      <c r="K2157">
        <v>73.514356695294694</v>
      </c>
      <c r="L2157">
        <v>73.521557158508202</v>
      </c>
      <c r="M2157">
        <v>28.587520575612</v>
      </c>
      <c r="N2157">
        <v>1.66910480798211</v>
      </c>
      <c r="O2157">
        <v>51.696065128900898</v>
      </c>
      <c r="P2157">
        <v>45.796241345202702</v>
      </c>
    </row>
    <row r="2158" spans="1:17" hidden="1" x14ac:dyDescent="0.3">
      <c r="A2158" t="s">
        <v>4508</v>
      </c>
      <c r="B2158" t="s">
        <v>4509</v>
      </c>
      <c r="C2158" t="str">
        <f>IFERROR(VLOOKUP(Table1[[#This Row],[Ticker]],[1]!Table2[[Symbol]:[Industry]],2,FALSE),"-")</f>
        <v>-</v>
      </c>
      <c r="D2158" t="s">
        <v>124</v>
      </c>
      <c r="E2158">
        <v>284.21533440000002</v>
      </c>
      <c r="F2158">
        <v>129.16999999999999</v>
      </c>
      <c r="G2158">
        <v>64.619928891546493</v>
      </c>
      <c r="H2158">
        <v>16.900282194104602</v>
      </c>
      <c r="I2158">
        <v>42.928483203380999</v>
      </c>
      <c r="J2158">
        <v>-0.93671562387968599</v>
      </c>
      <c r="K2158">
        <v>114.03677762897399</v>
      </c>
      <c r="L2158">
        <v>91.516407739521298</v>
      </c>
      <c r="M2158">
        <v>48.169357432347702</v>
      </c>
      <c r="N2158">
        <v>1.98328048831822</v>
      </c>
      <c r="O2158">
        <v>28.048308430750101</v>
      </c>
      <c r="P2158">
        <v>107.335473515248</v>
      </c>
      <c r="Q2158">
        <v>2.3962360720993E-2</v>
      </c>
    </row>
    <row r="2159" spans="1:17" hidden="1" x14ac:dyDescent="0.3">
      <c r="A2159" t="s">
        <v>4510</v>
      </c>
      <c r="B2159" t="s">
        <v>4511</v>
      </c>
      <c r="C2159" t="str">
        <f>IFERROR(VLOOKUP(Table1[[#This Row],[Ticker]],[1]!Table2[[Symbol]:[Industry]],2,FALSE),"-")</f>
        <v>-</v>
      </c>
      <c r="D2159" t="s">
        <v>626</v>
      </c>
      <c r="E2159">
        <v>284.00685600000003</v>
      </c>
      <c r="F2159">
        <v>70.599999999999994</v>
      </c>
      <c r="G2159">
        <v>-1.98600986219223</v>
      </c>
      <c r="H2159">
        <v>-2.6587983530078598</v>
      </c>
      <c r="I2159">
        <v>-8.7533461157944803</v>
      </c>
      <c r="J2159">
        <v>-0.66248644836765402</v>
      </c>
      <c r="K2159">
        <v>69.2814985833284</v>
      </c>
      <c r="L2159">
        <v>66.407954019827201</v>
      </c>
      <c r="M2159">
        <v>57.658760159566199</v>
      </c>
      <c r="N2159">
        <v>0.87617290068575504</v>
      </c>
      <c r="O2159">
        <v>11.898016997167099</v>
      </c>
      <c r="P2159">
        <v>30.740740740740701</v>
      </c>
      <c r="Q2159">
        <v>4.6744689697137E-2</v>
      </c>
    </row>
    <row r="2160" spans="1:17" hidden="1" x14ac:dyDescent="0.3">
      <c r="A2160" t="s">
        <v>4512</v>
      </c>
      <c r="B2160" t="s">
        <v>4513</v>
      </c>
      <c r="C2160" t="str">
        <f>IFERROR(VLOOKUP(Table1[[#This Row],[Ticker]],[1]!Table2[[Symbol]:[Industry]],2,FALSE),"-")</f>
        <v>-</v>
      </c>
      <c r="D2160" t="s">
        <v>257</v>
      </c>
      <c r="E2160">
        <v>283.93733589599998</v>
      </c>
      <c r="F2160">
        <v>11.92</v>
      </c>
      <c r="G2160">
        <v>3.5301899722993699</v>
      </c>
      <c r="H2160">
        <v>-11.061582330259901</v>
      </c>
      <c r="I2160">
        <v>-20.2910696934212</v>
      </c>
      <c r="J2160">
        <v>4.8126600655689504</v>
      </c>
      <c r="K2160">
        <v>11.4188644258743</v>
      </c>
      <c r="L2160">
        <v>10.8868990475136</v>
      </c>
      <c r="M2160">
        <v>52.970680255191702</v>
      </c>
      <c r="N2160">
        <v>0.26529544056389798</v>
      </c>
      <c r="O2160">
        <v>24.412751677852299</v>
      </c>
      <c r="P2160">
        <v>41.065088757396403</v>
      </c>
      <c r="Q2160">
        <v>3.5678536727759003E-2</v>
      </c>
    </row>
    <row r="2161" spans="1:17" hidden="1" x14ac:dyDescent="0.3">
      <c r="A2161" t="s">
        <v>4514</v>
      </c>
      <c r="B2161" t="s">
        <v>4515</v>
      </c>
      <c r="C2161" t="str">
        <f>IFERROR(VLOOKUP(Table1[[#This Row],[Ticker]],[1]!Table2[[Symbol]:[Industry]],2,FALSE),"-")</f>
        <v>-</v>
      </c>
      <c r="D2161" t="s">
        <v>692</v>
      </c>
      <c r="E2161">
        <v>283.218284769999</v>
      </c>
      <c r="F2161">
        <v>287.14999999999998</v>
      </c>
      <c r="G2161">
        <v>16.8319659285835</v>
      </c>
      <c r="H2161">
        <v>-4.8697643076421704</v>
      </c>
      <c r="I2161">
        <v>46.9604890433829</v>
      </c>
      <c r="J2161">
        <v>3.0823899511788602</v>
      </c>
      <c r="K2161">
        <v>289.68673522436097</v>
      </c>
      <c r="L2161">
        <v>256.11297368319998</v>
      </c>
      <c r="M2161">
        <v>45.502254326202397</v>
      </c>
      <c r="N2161">
        <v>1.0657197182023701</v>
      </c>
      <c r="O2161">
        <v>28.7828660978582</v>
      </c>
      <c r="P2161">
        <v>90.102615028136299</v>
      </c>
      <c r="Q2161">
        <v>7.8977662502349999E-2</v>
      </c>
    </row>
    <row r="2162" spans="1:17" hidden="1" x14ac:dyDescent="0.3">
      <c r="A2162" t="s">
        <v>4516</v>
      </c>
      <c r="B2162" t="s">
        <v>4517</v>
      </c>
      <c r="C2162" t="str">
        <f>IFERROR(VLOOKUP(Table1[[#This Row],[Ticker]],[1]!Table2[[Symbol]:[Industry]],2,FALSE),"-")</f>
        <v>-</v>
      </c>
      <c r="D2162" t="s">
        <v>4518</v>
      </c>
      <c r="E2162">
        <v>282.37411387999998</v>
      </c>
      <c r="F2162">
        <v>499.9</v>
      </c>
      <c r="G2162">
        <v>119.028844001346</v>
      </c>
      <c r="H2162">
        <v>13.948347771319799</v>
      </c>
      <c r="I2162">
        <v>26.363643088825601</v>
      </c>
      <c r="J2162">
        <v>1.6485335567642101</v>
      </c>
      <c r="K2162">
        <v>438.173662197775</v>
      </c>
      <c r="M2162">
        <v>48.184459307115098</v>
      </c>
      <c r="N2162">
        <v>0.29372563812397801</v>
      </c>
      <c r="O2162">
        <v>9.0018003600720107</v>
      </c>
      <c r="P2162">
        <v>201.416943020801</v>
      </c>
    </row>
    <row r="2163" spans="1:17" hidden="1" x14ac:dyDescent="0.3">
      <c r="A2163" t="s">
        <v>4519</v>
      </c>
      <c r="B2163" t="s">
        <v>4520</v>
      </c>
      <c r="C2163" t="str">
        <f>IFERROR(VLOOKUP(Table1[[#This Row],[Ticker]],[1]!Table2[[Symbol]:[Industry]],2,FALSE),"-")</f>
        <v>-</v>
      </c>
      <c r="D2163" t="s">
        <v>413</v>
      </c>
      <c r="E2163">
        <v>281.82953344800001</v>
      </c>
      <c r="F2163">
        <v>71.22</v>
      </c>
      <c r="G2163">
        <v>50.333047480050404</v>
      </c>
      <c r="H2163">
        <v>10.3295868869962</v>
      </c>
      <c r="I2163">
        <v>-10.7203566559644</v>
      </c>
      <c r="J2163">
        <v>7.2893728531267703</v>
      </c>
      <c r="K2163">
        <v>64.961433201723096</v>
      </c>
      <c r="L2163">
        <v>59.672918158564102</v>
      </c>
      <c r="M2163">
        <v>73.287758980914006</v>
      </c>
      <c r="N2163">
        <v>1.10869475133392</v>
      </c>
      <c r="O2163">
        <v>11.6119067677618</v>
      </c>
      <c r="P2163">
        <v>82.615384615384599</v>
      </c>
      <c r="Q2163">
        <v>9.098477899929E-2</v>
      </c>
    </row>
    <row r="2164" spans="1:17" hidden="1" x14ac:dyDescent="0.3">
      <c r="A2164" t="s">
        <v>4521</v>
      </c>
      <c r="B2164" t="s">
        <v>4522</v>
      </c>
      <c r="C2164" t="str">
        <f>IFERROR(VLOOKUP(Table1[[#This Row],[Ticker]],[1]!Table2[[Symbol]:[Industry]],2,FALSE),"-")</f>
        <v>-</v>
      </c>
      <c r="D2164" t="s">
        <v>257</v>
      </c>
      <c r="E2164">
        <v>281.79737999999998</v>
      </c>
      <c r="F2164">
        <v>276</v>
      </c>
      <c r="G2164">
        <v>149.25696592858301</v>
      </c>
      <c r="H2164">
        <v>32.280516184252299</v>
      </c>
      <c r="I2164">
        <v>133.377499273952</v>
      </c>
      <c r="J2164">
        <v>4.9149271016110703</v>
      </c>
      <c r="K2164">
        <v>233.57001457693201</v>
      </c>
      <c r="L2164">
        <v>179.66706153814499</v>
      </c>
      <c r="M2164">
        <v>73.197024890836204</v>
      </c>
      <c r="N2164">
        <v>1.9393939393939299</v>
      </c>
      <c r="O2164">
        <v>3.4782608695652102</v>
      </c>
      <c r="P2164">
        <v>186.90228690228599</v>
      </c>
    </row>
    <row r="2165" spans="1:17" hidden="1" x14ac:dyDescent="0.3">
      <c r="A2165" t="s">
        <v>4523</v>
      </c>
      <c r="B2165" t="s">
        <v>4524</v>
      </c>
      <c r="C2165" t="str">
        <f>IFERROR(VLOOKUP(Table1[[#This Row],[Ticker]],[1]!Table2[[Symbol]:[Industry]],2,FALSE),"-")</f>
        <v>-</v>
      </c>
      <c r="D2165" t="s">
        <v>396</v>
      </c>
      <c r="E2165">
        <v>281.68964208</v>
      </c>
      <c r="F2165">
        <v>127.35</v>
      </c>
      <c r="G2165">
        <v>63.331592794255101</v>
      </c>
      <c r="H2165">
        <v>-7.7541490228266197</v>
      </c>
      <c r="I2165">
        <v>18.781482204251201</v>
      </c>
      <c r="J2165">
        <v>-2.8626843919537199</v>
      </c>
      <c r="K2165">
        <v>125.75602400855399</v>
      </c>
      <c r="L2165">
        <v>106.643198699712</v>
      </c>
      <c r="M2165">
        <v>35.490851866542599</v>
      </c>
      <c r="N2165">
        <v>0.67172614241885997</v>
      </c>
      <c r="O2165">
        <v>16.215155084412999</v>
      </c>
      <c r="P2165">
        <v>112.25</v>
      </c>
      <c r="Q2165">
        <v>0.14087005571800301</v>
      </c>
    </row>
    <row r="2166" spans="1:17" hidden="1" x14ac:dyDescent="0.3">
      <c r="A2166" t="s">
        <v>4525</v>
      </c>
      <c r="B2166" t="s">
        <v>4526</v>
      </c>
      <c r="C2166" t="str">
        <f>IFERROR(VLOOKUP(Table1[[#This Row],[Ticker]],[1]!Table2[[Symbol]:[Industry]],2,FALSE),"-")</f>
        <v>-</v>
      </c>
      <c r="D2166" t="s">
        <v>490</v>
      </c>
      <c r="E2166">
        <v>281.62484999999998</v>
      </c>
      <c r="F2166">
        <v>11.7</v>
      </c>
      <c r="G2166">
        <v>130.39982307144001</v>
      </c>
      <c r="H2166">
        <v>-20.522180211910399</v>
      </c>
      <c r="I2166">
        <v>-43.271149374696101</v>
      </c>
      <c r="J2166">
        <v>-8.8021796792751008</v>
      </c>
      <c r="K2166">
        <v>13.4480010496373</v>
      </c>
      <c r="L2166">
        <v>13.224348446036201</v>
      </c>
      <c r="M2166">
        <v>24.7391167312785</v>
      </c>
      <c r="N2166">
        <v>0.740139388833575</v>
      </c>
      <c r="O2166">
        <v>99.572649572649595</v>
      </c>
      <c r="P2166">
        <v>159.99999999999901</v>
      </c>
      <c r="Q2166">
        <v>0.22199902420974599</v>
      </c>
    </row>
    <row r="2167" spans="1:17" hidden="1" x14ac:dyDescent="0.3">
      <c r="A2167" t="s">
        <v>4527</v>
      </c>
      <c r="B2167" t="s">
        <v>4528</v>
      </c>
      <c r="C2167" t="str">
        <f>IFERROR(VLOOKUP(Table1[[#This Row],[Ticker]],[1]!Table2[[Symbol]:[Industry]],2,FALSE),"-")</f>
        <v>-</v>
      </c>
      <c r="D2167" t="s">
        <v>133</v>
      </c>
      <c r="E2167">
        <v>280.73907967600002</v>
      </c>
      <c r="F2167">
        <v>1.88</v>
      </c>
      <c r="G2167">
        <v>-54.435341763724097</v>
      </c>
      <c r="H2167">
        <v>3.5421472734696602</v>
      </c>
      <c r="I2167">
        <v>-31.715593819140501</v>
      </c>
      <c r="J2167">
        <v>-1.43094858849017</v>
      </c>
      <c r="K2167">
        <v>1.8944281140077199</v>
      </c>
      <c r="L2167">
        <v>2.1083926583330999</v>
      </c>
      <c r="M2167">
        <v>41.158529989011903</v>
      </c>
      <c r="N2167">
        <v>0.35791947559434101</v>
      </c>
      <c r="O2167">
        <v>62.234042553191401</v>
      </c>
      <c r="P2167">
        <v>19.7452229299363</v>
      </c>
      <c r="Q2167">
        <v>-0.158681647398349</v>
      </c>
    </row>
    <row r="2168" spans="1:17" hidden="1" x14ac:dyDescent="0.3">
      <c r="A2168" t="s">
        <v>4529</v>
      </c>
      <c r="B2168" t="s">
        <v>4530</v>
      </c>
      <c r="C2168" t="str">
        <f>IFERROR(VLOOKUP(Table1[[#This Row],[Ticker]],[1]!Table2[[Symbol]:[Industry]],2,FALSE),"-")</f>
        <v>-</v>
      </c>
      <c r="D2168" t="s">
        <v>133</v>
      </c>
      <c r="E2168">
        <v>280.53507676800001</v>
      </c>
      <c r="F2168">
        <v>138.54</v>
      </c>
      <c r="G2168">
        <v>184.58280862521201</v>
      </c>
      <c r="H2168">
        <v>-3.0652601339377199</v>
      </c>
      <c r="I2168">
        <v>85.511459320956007</v>
      </c>
      <c r="J2168">
        <v>0.42344614417681897</v>
      </c>
      <c r="K2168">
        <v>124.00091313027301</v>
      </c>
      <c r="L2168">
        <v>87.059985365368206</v>
      </c>
      <c r="M2168">
        <v>53.643540252349702</v>
      </c>
      <c r="N2168">
        <v>6.5772131644598095E-2</v>
      </c>
      <c r="O2168">
        <v>24.512776093547</v>
      </c>
      <c r="P2168">
        <v>237.49086479902499</v>
      </c>
      <c r="Q2168">
        <v>0.12825618647963399</v>
      </c>
    </row>
    <row r="2169" spans="1:17" hidden="1" x14ac:dyDescent="0.3">
      <c r="A2169" t="s">
        <v>4531</v>
      </c>
      <c r="B2169" t="s">
        <v>4532</v>
      </c>
      <c r="C2169" t="str">
        <f>IFERROR(VLOOKUP(Table1[[#This Row],[Ticker]],[1]!Table2[[Symbol]:[Industry]],2,FALSE),"-")</f>
        <v>-</v>
      </c>
      <c r="D2169" t="s">
        <v>133</v>
      </c>
      <c r="E2169">
        <v>279.79548749999998</v>
      </c>
      <c r="F2169">
        <v>25</v>
      </c>
      <c r="G2169">
        <v>4.6975547824215997</v>
      </c>
      <c r="H2169">
        <v>-15.259750026526399</v>
      </c>
      <c r="I2169">
        <v>-27.2119736085812</v>
      </c>
      <c r="J2169">
        <v>-4.0934536227229597</v>
      </c>
      <c r="K2169">
        <v>25.247763167875799</v>
      </c>
      <c r="L2169">
        <v>23.551633070467499</v>
      </c>
      <c r="M2169">
        <v>35.794324949633797</v>
      </c>
      <c r="N2169">
        <v>0.230101781315461</v>
      </c>
      <c r="O2169">
        <v>48.56</v>
      </c>
      <c r="P2169">
        <v>38.8888888888888</v>
      </c>
      <c r="Q2169">
        <v>3.4433699204912002E-2</v>
      </c>
    </row>
    <row r="2170" spans="1:17" hidden="1" x14ac:dyDescent="0.3">
      <c r="A2170" t="s">
        <v>4533</v>
      </c>
      <c r="B2170" t="s">
        <v>4534</v>
      </c>
      <c r="C2170" t="str">
        <f>IFERROR(VLOOKUP(Table1[[#This Row],[Ticker]],[1]!Table2[[Symbol]:[Industry]],2,FALSE),"-")</f>
        <v>-</v>
      </c>
      <c r="D2170" t="s">
        <v>95</v>
      </c>
      <c r="E2170">
        <v>279.56802049999999</v>
      </c>
      <c r="F2170">
        <v>126.95</v>
      </c>
      <c r="G2170">
        <v>-11.9081177439628</v>
      </c>
      <c r="H2170">
        <v>-15.1136413823189</v>
      </c>
      <c r="I2170">
        <v>-57.2898751111656</v>
      </c>
      <c r="J2170">
        <v>-7.2525050975639003</v>
      </c>
      <c r="K2170">
        <v>143.11827717053501</v>
      </c>
      <c r="L2170">
        <v>153.424483121706</v>
      </c>
      <c r="M2170">
        <v>23.9145368205312</v>
      </c>
      <c r="N2170">
        <v>1.70490940880703</v>
      </c>
      <c r="O2170">
        <v>99.842457660496194</v>
      </c>
      <c r="P2170">
        <v>20.904761904761902</v>
      </c>
      <c r="Q2170">
        <v>-4.2864053648130002E-3</v>
      </c>
    </row>
    <row r="2171" spans="1:17" hidden="1" x14ac:dyDescent="0.3">
      <c r="A2171" t="s">
        <v>4535</v>
      </c>
      <c r="B2171" t="s">
        <v>4536</v>
      </c>
      <c r="C2171" t="str">
        <f>IFERROR(VLOOKUP(Table1[[#This Row],[Ticker]],[1]!Table2[[Symbol]:[Industry]],2,FALSE),"-")</f>
        <v>-</v>
      </c>
      <c r="D2171" t="s">
        <v>106</v>
      </c>
      <c r="E2171">
        <v>279.32229590999998</v>
      </c>
      <c r="F2171">
        <v>31.01</v>
      </c>
      <c r="G2171">
        <v>64.794952339948495</v>
      </c>
      <c r="H2171">
        <v>4.1807946164648504</v>
      </c>
      <c r="I2171">
        <v>-23.552722873660901</v>
      </c>
      <c r="J2171">
        <v>5.23294176028931</v>
      </c>
      <c r="K2171">
        <v>28.829023024129501</v>
      </c>
      <c r="L2171">
        <v>25.628125739044499</v>
      </c>
      <c r="M2171">
        <v>59.171737810543199</v>
      </c>
      <c r="N2171">
        <v>0.77598060154754001</v>
      </c>
      <c r="O2171">
        <v>31.570461141567201</v>
      </c>
      <c r="P2171">
        <v>113.56749311294701</v>
      </c>
      <c r="Q2171">
        <v>4.4435521076083E-2</v>
      </c>
    </row>
    <row r="2172" spans="1:17" hidden="1" x14ac:dyDescent="0.3">
      <c r="A2172" t="s">
        <v>4537</v>
      </c>
      <c r="B2172" t="s">
        <v>4538</v>
      </c>
      <c r="C2172" t="str">
        <f>IFERROR(VLOOKUP(Table1[[#This Row],[Ticker]],[1]!Table2[[Symbol]:[Industry]],2,FALSE),"-")</f>
        <v>-</v>
      </c>
      <c r="D2172" t="s">
        <v>59</v>
      </c>
      <c r="E2172">
        <v>278.530483</v>
      </c>
      <c r="F2172">
        <v>1.61</v>
      </c>
      <c r="G2172">
        <v>-27.032051412456902</v>
      </c>
      <c r="H2172">
        <v>-5.4982567669343503</v>
      </c>
      <c r="I2172">
        <v>-55.861555278755098</v>
      </c>
      <c r="J2172">
        <v>2.0380600249197198</v>
      </c>
      <c r="K2172">
        <v>1.62784448385151</v>
      </c>
      <c r="L2172">
        <v>1.8693064444271501</v>
      </c>
      <c r="M2172">
        <v>57.032871446500401</v>
      </c>
      <c r="N2172">
        <v>1.43902312315713</v>
      </c>
      <c r="O2172">
        <v>118.63354037267</v>
      </c>
      <c r="P2172">
        <v>38.673557278208399</v>
      </c>
    </row>
    <row r="2173" spans="1:17" hidden="1" x14ac:dyDescent="0.3">
      <c r="A2173" t="s">
        <v>4539</v>
      </c>
      <c r="B2173" t="s">
        <v>4540</v>
      </c>
      <c r="C2173" t="str">
        <f>IFERROR(VLOOKUP(Table1[[#This Row],[Ticker]],[1]!Table2[[Symbol]:[Industry]],2,FALSE),"-")</f>
        <v>-</v>
      </c>
      <c r="D2173" t="s">
        <v>289</v>
      </c>
      <c r="E2173">
        <v>277.80539099999999</v>
      </c>
      <c r="F2173">
        <v>391.7</v>
      </c>
      <c r="G2173">
        <v>-14.8237273517119</v>
      </c>
      <c r="H2173">
        <v>-4.2180536857834197</v>
      </c>
      <c r="I2173">
        <v>-15.8927401396333</v>
      </c>
      <c r="J2173">
        <v>-1.3712981740050001</v>
      </c>
      <c r="K2173">
        <v>393.834496582822</v>
      </c>
      <c r="L2173">
        <v>384.40164404910001</v>
      </c>
      <c r="M2173">
        <v>51.462271065020801</v>
      </c>
      <c r="N2173">
        <v>0.80613941807321599</v>
      </c>
      <c r="O2173">
        <v>31.210109777891201</v>
      </c>
      <c r="P2173">
        <v>20.3379416282642</v>
      </c>
      <c r="Q2173">
        <v>7.7438080778172005E-2</v>
      </c>
    </row>
    <row r="2174" spans="1:17" hidden="1" x14ac:dyDescent="0.3">
      <c r="A2174" t="s">
        <v>4541</v>
      </c>
      <c r="B2174" t="s">
        <v>4542</v>
      </c>
      <c r="C2174" t="str">
        <f>IFERROR(VLOOKUP(Table1[[#This Row],[Ticker]],[1]!Table2[[Symbol]:[Industry]],2,FALSE),"-")</f>
        <v>-</v>
      </c>
      <c r="D2174" t="s">
        <v>626</v>
      </c>
      <c r="E2174">
        <v>276.39456074999998</v>
      </c>
      <c r="F2174">
        <v>68.47</v>
      </c>
      <c r="G2174">
        <v>-15.3372416861252</v>
      </c>
      <c r="H2174">
        <v>-8.9191601878377806</v>
      </c>
      <c r="I2174">
        <v>-37.702326445048399</v>
      </c>
      <c r="J2174">
        <v>-1.93395136027951</v>
      </c>
      <c r="K2174">
        <v>71.985190109060497</v>
      </c>
      <c r="L2174">
        <v>75.007921932798297</v>
      </c>
      <c r="M2174">
        <v>46.135319093574203</v>
      </c>
      <c r="N2174">
        <v>0.92432858902545301</v>
      </c>
      <c r="O2174">
        <v>82.488681174236802</v>
      </c>
      <c r="P2174">
        <v>18.8715277777777</v>
      </c>
      <c r="Q2174">
        <v>0.107817405687577</v>
      </c>
    </row>
    <row r="2175" spans="1:17" hidden="1" x14ac:dyDescent="0.3">
      <c r="A2175" t="s">
        <v>4543</v>
      </c>
      <c r="B2175" t="s">
        <v>4544</v>
      </c>
      <c r="C2175" t="str">
        <f>IFERROR(VLOOKUP(Table1[[#This Row],[Ticker]],[1]!Table2[[Symbol]:[Industry]],2,FALSE),"-")</f>
        <v>-</v>
      </c>
      <c r="D2175" t="s">
        <v>786</v>
      </c>
      <c r="E2175">
        <v>275.37358191999999</v>
      </c>
      <c r="F2175">
        <v>210.4</v>
      </c>
      <c r="G2175">
        <v>47.501272346802999</v>
      </c>
      <c r="H2175">
        <v>-5.4344609136648199</v>
      </c>
      <c r="I2175">
        <v>25.135924365710899</v>
      </c>
      <c r="J2175">
        <v>4.1885976593283196</v>
      </c>
      <c r="K2175">
        <v>204.25893629247199</v>
      </c>
      <c r="L2175">
        <v>166.61612258695499</v>
      </c>
      <c r="M2175">
        <v>39.663377934859</v>
      </c>
      <c r="N2175">
        <v>0.40989147838462903</v>
      </c>
      <c r="O2175">
        <v>23.574144486691999</v>
      </c>
      <c r="P2175">
        <v>87.857142857142804</v>
      </c>
    </row>
    <row r="2176" spans="1:17" hidden="1" x14ac:dyDescent="0.3">
      <c r="A2176" t="s">
        <v>4545</v>
      </c>
      <c r="B2176" t="s">
        <v>4546</v>
      </c>
      <c r="C2176" t="str">
        <f>IFERROR(VLOOKUP(Table1[[#This Row],[Ticker]],[1]!Table2[[Symbol]:[Industry]],2,FALSE),"-")</f>
        <v>-</v>
      </c>
      <c r="D2176" t="s">
        <v>118</v>
      </c>
      <c r="E2176">
        <v>275.30241180000002</v>
      </c>
      <c r="F2176">
        <v>181</v>
      </c>
      <c r="G2176">
        <v>50.707946320740398</v>
      </c>
      <c r="H2176">
        <v>6.90132040008465</v>
      </c>
      <c r="I2176">
        <v>-13.585756116269099</v>
      </c>
      <c r="J2176">
        <v>5.8979993687300203</v>
      </c>
      <c r="K2176">
        <v>179.53454462517601</v>
      </c>
      <c r="L2176">
        <v>167.691581898914</v>
      </c>
      <c r="M2176">
        <v>50.039977933690999</v>
      </c>
      <c r="N2176">
        <v>0.92987589546967997</v>
      </c>
      <c r="O2176">
        <v>98.453038674033095</v>
      </c>
      <c r="P2176">
        <v>91.737288135593204</v>
      </c>
      <c r="Q2176">
        <v>9.9938855594976006E-2</v>
      </c>
    </row>
    <row r="2177" spans="1:17" hidden="1" x14ac:dyDescent="0.3">
      <c r="A2177" t="s">
        <v>4547</v>
      </c>
      <c r="B2177" t="s">
        <v>4548</v>
      </c>
      <c r="C2177" t="str">
        <f>IFERROR(VLOOKUP(Table1[[#This Row],[Ticker]],[1]!Table2[[Symbol]:[Industry]],2,FALSE),"-")</f>
        <v>-</v>
      </c>
      <c r="D2177" t="s">
        <v>46</v>
      </c>
      <c r="E2177">
        <v>274.971</v>
      </c>
      <c r="F2177">
        <v>182.1</v>
      </c>
      <c r="G2177">
        <v>-44.158000057811002</v>
      </c>
      <c r="H2177">
        <v>-6.1669859435169396</v>
      </c>
      <c r="I2177">
        <v>-29.798255687768101</v>
      </c>
      <c r="J2177">
        <v>0.99415321488387998</v>
      </c>
      <c r="K2177">
        <v>190.644529650236</v>
      </c>
      <c r="M2177">
        <v>45.7556317417367</v>
      </c>
      <c r="N2177">
        <v>0.34210851328627401</v>
      </c>
      <c r="O2177">
        <v>77.265238879736401</v>
      </c>
      <c r="P2177">
        <v>25.542916235780702</v>
      </c>
    </row>
    <row r="2178" spans="1:17" hidden="1" x14ac:dyDescent="0.3">
      <c r="A2178" t="s">
        <v>4549</v>
      </c>
      <c r="B2178" t="s">
        <v>4550</v>
      </c>
      <c r="C2178" t="str">
        <f>IFERROR(VLOOKUP(Table1[[#This Row],[Ticker]],[1]!Table2[[Symbol]:[Industry]],2,FALSE),"-")</f>
        <v>-</v>
      </c>
      <c r="D2178" t="s">
        <v>2179</v>
      </c>
      <c r="E2178">
        <v>274.11750000000001</v>
      </c>
      <c r="F2178">
        <v>1218.3</v>
      </c>
      <c r="G2178">
        <v>235.30748598801799</v>
      </c>
      <c r="H2178">
        <v>-2.9382476226838099</v>
      </c>
      <c r="I2178">
        <v>6.2065652528838999</v>
      </c>
      <c r="J2178">
        <v>5.8845673644946697</v>
      </c>
      <c r="K2178">
        <v>1156.7106313220099</v>
      </c>
      <c r="L2178">
        <v>900.64038965412396</v>
      </c>
      <c r="M2178">
        <v>65.273012907170298</v>
      </c>
      <c r="N2178">
        <v>1.4600498882269899</v>
      </c>
      <c r="O2178">
        <v>18.1769679060986</v>
      </c>
      <c r="P2178">
        <v>262.31970260223</v>
      </c>
      <c r="Q2178">
        <v>0.15797743505192599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Row],[Ticker]],[1]!Table2[[Symbol]:[Industry]],2,FALSE),"-")</f>
        <v>-</v>
      </c>
      <c r="D2179" t="s">
        <v>4553</v>
      </c>
      <c r="E2179">
        <v>273.19499999999999</v>
      </c>
      <c r="F2179">
        <v>116.75</v>
      </c>
      <c r="G2179">
        <v>61.290465686998701</v>
      </c>
      <c r="H2179">
        <v>-5.6475685330126</v>
      </c>
      <c r="I2179">
        <v>35.861536709446199</v>
      </c>
      <c r="J2179">
        <v>-0.38452780466574099</v>
      </c>
      <c r="K2179">
        <v>103.847762406012</v>
      </c>
      <c r="L2179">
        <v>80.742815469880995</v>
      </c>
      <c r="M2179">
        <v>52.085120049624201</v>
      </c>
      <c r="N2179">
        <v>1.03808353808353</v>
      </c>
      <c r="O2179">
        <v>8.3940042826552403</v>
      </c>
      <c r="P2179">
        <v>154.30189501197901</v>
      </c>
      <c r="Q2179">
        <v>2.4752176285166998E-2</v>
      </c>
    </row>
    <row r="2180" spans="1:17" hidden="1" x14ac:dyDescent="0.3">
      <c r="A2180" t="s">
        <v>4554</v>
      </c>
      <c r="B2180" t="s">
        <v>4555</v>
      </c>
      <c r="C2180" t="str">
        <f>IFERROR(VLOOKUP(Table1[[#This Row],[Ticker]],[1]!Table2[[Symbol]:[Industry]],2,FALSE),"-")</f>
        <v>-</v>
      </c>
      <c r="D2180" t="s">
        <v>521</v>
      </c>
      <c r="E2180">
        <v>272.60000000000002</v>
      </c>
      <c r="F2180">
        <v>272.60000000000002</v>
      </c>
      <c r="G2180">
        <v>-11.3812058869052</v>
      </c>
      <c r="H2180">
        <v>-6.4232170933909396</v>
      </c>
      <c r="I2180">
        <v>-28.289656075398</v>
      </c>
      <c r="J2180">
        <v>-2.6243747864165998</v>
      </c>
      <c r="K2180">
        <v>287.26190567954001</v>
      </c>
      <c r="L2180">
        <v>285.93870247018498</v>
      </c>
      <c r="M2180">
        <v>44.2664623687876</v>
      </c>
      <c r="N2180">
        <v>1.7515965781106499</v>
      </c>
      <c r="O2180">
        <v>36.940572267057902</v>
      </c>
      <c r="P2180">
        <v>32.846003898635502</v>
      </c>
      <c r="Q2180">
        <v>0.107268686319007</v>
      </c>
    </row>
    <row r="2181" spans="1:17" hidden="1" x14ac:dyDescent="0.3">
      <c r="A2181" t="s">
        <v>4556</v>
      </c>
      <c r="B2181" t="s">
        <v>4557</v>
      </c>
      <c r="C2181" t="str">
        <f>IFERROR(VLOOKUP(Table1[[#This Row],[Ticker]],[1]!Table2[[Symbol]:[Industry]],2,FALSE),"-")</f>
        <v>-</v>
      </c>
      <c r="D2181" t="s">
        <v>46</v>
      </c>
      <c r="E2181">
        <v>271.81535280000003</v>
      </c>
      <c r="F2181">
        <v>93.67</v>
      </c>
      <c r="G2181">
        <v>106.426499098116</v>
      </c>
      <c r="H2181">
        <v>-14.3003757006322</v>
      </c>
      <c r="I2181">
        <v>17.293243492555501</v>
      </c>
      <c r="J2181">
        <v>5.5901128108434701</v>
      </c>
      <c r="K2181">
        <v>90.560174760068605</v>
      </c>
      <c r="L2181">
        <v>74.670581743037204</v>
      </c>
      <c r="M2181">
        <v>55.146177209898298</v>
      </c>
      <c r="N2181">
        <v>0.64292385488215098</v>
      </c>
      <c r="O2181">
        <v>22.130885021885302</v>
      </c>
      <c r="P2181">
        <v>139.50396318077199</v>
      </c>
      <c r="Q2181">
        <v>0.136104416300772</v>
      </c>
    </row>
    <row r="2182" spans="1:17" hidden="1" x14ac:dyDescent="0.3">
      <c r="A2182" t="s">
        <v>4558</v>
      </c>
      <c r="B2182" t="s">
        <v>4559</v>
      </c>
      <c r="C2182" t="str">
        <f>IFERROR(VLOOKUP(Table1[[#This Row],[Ticker]],[1]!Table2[[Symbol]:[Industry]],2,FALSE),"-")</f>
        <v>-</v>
      </c>
      <c r="D2182" t="s">
        <v>75</v>
      </c>
      <c r="E2182">
        <v>271.32257099999998</v>
      </c>
      <c r="F2182">
        <v>12.09</v>
      </c>
      <c r="G2182">
        <v>58.119351249684399</v>
      </c>
      <c r="H2182">
        <v>-16.7016576825655</v>
      </c>
      <c r="I2182">
        <v>165.89164132297799</v>
      </c>
      <c r="J2182">
        <v>-12.9225134517827</v>
      </c>
      <c r="K2182">
        <v>13.086887486944899</v>
      </c>
      <c r="L2182">
        <v>9.8797209814276901</v>
      </c>
      <c r="M2182">
        <v>29.983201871431</v>
      </c>
      <c r="N2182">
        <v>1.0584270846611401</v>
      </c>
      <c r="O2182">
        <v>38.957816377171198</v>
      </c>
      <c r="P2182">
        <v>226.756756756756</v>
      </c>
      <c r="Q2182">
        <v>5.0079977962875999E-2</v>
      </c>
    </row>
    <row r="2183" spans="1:17" hidden="1" x14ac:dyDescent="0.3">
      <c r="A2183" t="s">
        <v>4560</v>
      </c>
      <c r="B2183" t="s">
        <v>4561</v>
      </c>
      <c r="C2183" t="str">
        <f>IFERROR(VLOOKUP(Table1[[#This Row],[Ticker]],[1]!Table2[[Symbol]:[Industry]],2,FALSE),"-")</f>
        <v>-</v>
      </c>
      <c r="D2183" t="s">
        <v>43</v>
      </c>
      <c r="E2183">
        <v>271.18851999999998</v>
      </c>
      <c r="F2183">
        <v>227.05</v>
      </c>
      <c r="G2183">
        <v>160.48024233592</v>
      </c>
      <c r="H2183">
        <v>51.545488961021803</v>
      </c>
      <c r="I2183">
        <v>103.046158317611</v>
      </c>
      <c r="J2183">
        <v>54.279713832448998</v>
      </c>
      <c r="K2183">
        <v>139.551677428419</v>
      </c>
      <c r="L2183">
        <v>117.56140407005201</v>
      </c>
      <c r="M2183">
        <v>97.252251292996903</v>
      </c>
      <c r="N2183">
        <v>2.1287425748940798</v>
      </c>
      <c r="O2183">
        <v>0</v>
      </c>
      <c r="P2183">
        <v>200.529450694904</v>
      </c>
      <c r="Q2183">
        <v>8.2898893992834996E-2</v>
      </c>
    </row>
    <row r="2184" spans="1:17" hidden="1" x14ac:dyDescent="0.3">
      <c r="A2184" t="s">
        <v>4562</v>
      </c>
      <c r="B2184" t="s">
        <v>4563</v>
      </c>
      <c r="C2184" t="str">
        <f>IFERROR(VLOOKUP(Table1[[#This Row],[Ticker]],[1]!Table2[[Symbol]:[Industry]],2,FALSE),"-")</f>
        <v>-</v>
      </c>
      <c r="D2184" t="s">
        <v>46</v>
      </c>
      <c r="E2184">
        <v>270.23189642399899</v>
      </c>
      <c r="F2184">
        <v>38.64</v>
      </c>
      <c r="G2184">
        <v>178.71151138312899</v>
      </c>
      <c r="H2184">
        <v>26.378864147514602</v>
      </c>
      <c r="I2184">
        <v>45.394131290584497</v>
      </c>
      <c r="J2184">
        <v>2.0482467821353398</v>
      </c>
      <c r="K2184">
        <v>33.2443044500992</v>
      </c>
      <c r="L2184">
        <v>26.127766518088102</v>
      </c>
      <c r="M2184">
        <v>56.784246864677698</v>
      </c>
      <c r="N2184">
        <v>1.61663812535916</v>
      </c>
      <c r="O2184">
        <v>13.638716356107601</v>
      </c>
      <c r="P2184">
        <v>219.33884297520601</v>
      </c>
      <c r="Q2184">
        <v>3.1604767344681997E-2</v>
      </c>
    </row>
    <row r="2185" spans="1:17" hidden="1" x14ac:dyDescent="0.3">
      <c r="A2185" t="s">
        <v>4564</v>
      </c>
      <c r="B2185" t="s">
        <v>4565</v>
      </c>
      <c r="C2185" t="str">
        <f>IFERROR(VLOOKUP(Table1[[#This Row],[Ticker]],[1]!Table2[[Symbol]:[Industry]],2,FALSE),"-")</f>
        <v>-</v>
      </c>
      <c r="E2185">
        <v>269.27266500000002</v>
      </c>
      <c r="F2185">
        <v>133.30000000000001</v>
      </c>
      <c r="G2185">
        <v>206.50696592858301</v>
      </c>
      <c r="H2185">
        <v>20.206180975418</v>
      </c>
      <c r="I2185">
        <v>1.8127329265775101</v>
      </c>
      <c r="J2185">
        <v>5.6278036146632902</v>
      </c>
      <c r="K2185">
        <v>121.668105854049</v>
      </c>
      <c r="L2185">
        <v>112.49447600125499</v>
      </c>
      <c r="M2185">
        <v>83.346056461217501</v>
      </c>
      <c r="N2185">
        <v>0.36735961163632902</v>
      </c>
      <c r="O2185">
        <v>51.312828207051702</v>
      </c>
      <c r="P2185">
        <v>313.97515527950299</v>
      </c>
    </row>
    <row r="2186" spans="1:17" hidden="1" x14ac:dyDescent="0.3">
      <c r="A2186" t="s">
        <v>4566</v>
      </c>
      <c r="B2186" t="s">
        <v>4567</v>
      </c>
      <c r="C2186" t="str">
        <f>IFERROR(VLOOKUP(Table1[[#This Row],[Ticker]],[1]!Table2[[Symbol]:[Industry]],2,FALSE),"-")</f>
        <v>-</v>
      </c>
      <c r="D2186" t="s">
        <v>4048</v>
      </c>
      <c r="E2186">
        <v>268.958067569999</v>
      </c>
      <c r="F2186">
        <v>197.1</v>
      </c>
      <c r="G2186">
        <v>-35.196355018931499</v>
      </c>
      <c r="H2186">
        <v>-4.6652966236293896</v>
      </c>
      <c r="I2186">
        <v>-41.986152163318501</v>
      </c>
      <c r="J2186">
        <v>-0.96291749218682599</v>
      </c>
      <c r="K2186">
        <v>205.36046153240099</v>
      </c>
      <c r="L2186">
        <v>236.32312380254299</v>
      </c>
      <c r="M2186">
        <v>53.339139267812698</v>
      </c>
      <c r="N2186">
        <v>0.75239977413890402</v>
      </c>
      <c r="O2186">
        <v>75.038051750380504</v>
      </c>
      <c r="P2186">
        <v>18.023952095808301</v>
      </c>
      <c r="Q2186">
        <v>0.10307626341542001</v>
      </c>
    </row>
    <row r="2187" spans="1:17" hidden="1" x14ac:dyDescent="0.3">
      <c r="A2187" t="s">
        <v>4568</v>
      </c>
      <c r="B2187" t="s">
        <v>4569</v>
      </c>
      <c r="C2187" t="str">
        <f>IFERROR(VLOOKUP(Table1[[#This Row],[Ticker]],[1]!Table2[[Symbol]:[Industry]],2,FALSE),"-")</f>
        <v>-</v>
      </c>
      <c r="D2187" t="s">
        <v>692</v>
      </c>
      <c r="E2187">
        <v>268.35280083499998</v>
      </c>
      <c r="F2187">
        <v>231</v>
      </c>
      <c r="G2187">
        <v>-7.6017718474223397</v>
      </c>
      <c r="H2187">
        <v>-4.7984960013841302</v>
      </c>
      <c r="I2187">
        <v>-11.2405256413027</v>
      </c>
      <c r="J2187">
        <v>-0.464494346704862</v>
      </c>
      <c r="K2187">
        <v>225.21262832435301</v>
      </c>
      <c r="L2187">
        <v>213.93478696742201</v>
      </c>
      <c r="M2187">
        <v>57.930135701080303</v>
      </c>
      <c r="N2187">
        <v>0.74148499358800901</v>
      </c>
      <c r="O2187">
        <v>28.6794884504808</v>
      </c>
      <c r="P2187">
        <v>32.682366456059697</v>
      </c>
      <c r="Q2187">
        <v>-4.2773469671553002E-2</v>
      </c>
    </row>
    <row r="2188" spans="1:17" hidden="1" x14ac:dyDescent="0.3">
      <c r="A2188" t="s">
        <v>4570</v>
      </c>
      <c r="B2188" t="s">
        <v>4571</v>
      </c>
      <c r="C2188" t="str">
        <f>IFERROR(VLOOKUP(Table1[[#This Row],[Ticker]],[1]!Table2[[Symbol]:[Industry]],2,FALSE),"-")</f>
        <v>-</v>
      </c>
      <c r="D2188" t="s">
        <v>289</v>
      </c>
      <c r="E2188">
        <v>268.23321299999998</v>
      </c>
      <c r="F2188">
        <v>192.75</v>
      </c>
      <c r="G2188">
        <v>-13.527175040579399</v>
      </c>
      <c r="H2188">
        <v>-13.4578527265303</v>
      </c>
      <c r="I2188">
        <v>-31.829590933137599</v>
      </c>
      <c r="J2188">
        <v>-11.344511207113801</v>
      </c>
      <c r="K2188">
        <v>222.185548919729</v>
      </c>
      <c r="L2188">
        <v>218.03840932682701</v>
      </c>
      <c r="M2188">
        <v>7.4044413772497801</v>
      </c>
      <c r="N2188">
        <v>0.98357111975789002</v>
      </c>
      <c r="O2188">
        <v>63.787289234760003</v>
      </c>
      <c r="P2188">
        <v>14.120781527530999</v>
      </c>
    </row>
    <row r="2189" spans="1:17" hidden="1" x14ac:dyDescent="0.3">
      <c r="A2189" t="s">
        <v>4572</v>
      </c>
      <c r="B2189" t="s">
        <v>4573</v>
      </c>
      <c r="C2189" t="str">
        <f>IFERROR(VLOOKUP(Table1[[#This Row],[Ticker]],[1]!Table2[[Symbol]:[Industry]],2,FALSE),"-")</f>
        <v>-</v>
      </c>
      <c r="D2189" t="s">
        <v>2160</v>
      </c>
      <c r="E2189">
        <v>267.64115232</v>
      </c>
      <c r="F2189">
        <v>22.08</v>
      </c>
      <c r="G2189">
        <v>-13.8018576008282</v>
      </c>
      <c r="H2189">
        <v>-11.3467416154192</v>
      </c>
      <c r="I2189">
        <v>-41.818055562320801</v>
      </c>
      <c r="J2189">
        <v>-1.4292773976712101</v>
      </c>
      <c r="K2189">
        <v>22.681701155704999</v>
      </c>
      <c r="L2189">
        <v>23.7711317379765</v>
      </c>
      <c r="M2189">
        <v>43.373939178871602</v>
      </c>
      <c r="N2189">
        <v>0.50528588435752797</v>
      </c>
      <c r="O2189">
        <v>66.6666666666666</v>
      </c>
      <c r="P2189">
        <v>24.394366197183</v>
      </c>
      <c r="Q2189">
        <v>4.9859120210219002E-2</v>
      </c>
    </row>
    <row r="2190" spans="1:17" hidden="1" x14ac:dyDescent="0.3">
      <c r="A2190" t="s">
        <v>4574</v>
      </c>
      <c r="B2190" t="s">
        <v>4575</v>
      </c>
      <c r="C2190" t="str">
        <f>IFERROR(VLOOKUP(Table1[[#This Row],[Ticker]],[1]!Table2[[Symbol]:[Industry]],2,FALSE),"-")</f>
        <v>-</v>
      </c>
      <c r="D2190" t="s">
        <v>62</v>
      </c>
      <c r="E2190">
        <v>267.56987700000002</v>
      </c>
      <c r="F2190">
        <v>748.95</v>
      </c>
      <c r="G2190">
        <v>165.11084363907301</v>
      </c>
      <c r="H2190">
        <v>10.329212976944</v>
      </c>
      <c r="I2190">
        <v>54.558782598093003</v>
      </c>
      <c r="J2190">
        <v>4.2455942298736504</v>
      </c>
      <c r="K2190">
        <v>630.91065509189298</v>
      </c>
      <c r="L2190">
        <v>472.436951508937</v>
      </c>
      <c r="M2190">
        <v>67.352845868906499</v>
      </c>
      <c r="N2190">
        <v>0.400596085889104</v>
      </c>
      <c r="O2190">
        <v>0.453968889779021</v>
      </c>
      <c r="P2190">
        <v>205.69387755101999</v>
      </c>
      <c r="Q2190">
        <v>4.3739326024519999E-2</v>
      </c>
    </row>
    <row r="2191" spans="1:17" hidden="1" x14ac:dyDescent="0.3">
      <c r="A2191" t="s">
        <v>4576</v>
      </c>
      <c r="B2191" t="s">
        <v>4577</v>
      </c>
      <c r="C2191" t="str">
        <f>IFERROR(VLOOKUP(Table1[[#This Row],[Ticker]],[1]!Table2[[Symbol]:[Industry]],2,FALSE),"-")</f>
        <v>-</v>
      </c>
      <c r="D2191" t="s">
        <v>62</v>
      </c>
      <c r="E2191">
        <v>267.40467949999999</v>
      </c>
      <c r="F2191">
        <v>267.39999999999998</v>
      </c>
      <c r="G2191">
        <v>-47.207043589560399</v>
      </c>
      <c r="H2191">
        <v>-2.6587193312966502</v>
      </c>
      <c r="I2191">
        <v>-43.408746794744403</v>
      </c>
      <c r="J2191">
        <v>-1.71866911847002</v>
      </c>
      <c r="K2191">
        <v>274.48419998574201</v>
      </c>
      <c r="L2191">
        <v>319.874892836448</v>
      </c>
      <c r="M2191">
        <v>42.204322294759699</v>
      </c>
      <c r="N2191">
        <v>0.63085192927373701</v>
      </c>
      <c r="O2191">
        <v>75.317875841436006</v>
      </c>
      <c r="P2191">
        <v>11.4166666666666</v>
      </c>
      <c r="Q2191">
        <v>-0.17100002619348401</v>
      </c>
    </row>
    <row r="2192" spans="1:17" hidden="1" x14ac:dyDescent="0.3">
      <c r="A2192" t="s">
        <v>4578</v>
      </c>
      <c r="B2192" t="s">
        <v>4579</v>
      </c>
      <c r="C2192" t="str">
        <f>IFERROR(VLOOKUP(Table1[[#This Row],[Ticker]],[1]!Table2[[Symbol]:[Industry]],2,FALSE),"-")</f>
        <v>-</v>
      </c>
      <c r="D2192" t="s">
        <v>548</v>
      </c>
      <c r="E2192">
        <v>267.341534719999</v>
      </c>
      <c r="F2192">
        <v>332.8</v>
      </c>
      <c r="G2192">
        <v>8.7894440389480195</v>
      </c>
      <c r="H2192">
        <v>2.4056788548435599</v>
      </c>
      <c r="I2192">
        <v>5.1340604661143203</v>
      </c>
      <c r="J2192">
        <v>8.4134972577218896</v>
      </c>
      <c r="K2192">
        <v>306.215093218579</v>
      </c>
      <c r="L2192">
        <v>284.32063244807199</v>
      </c>
      <c r="M2192">
        <v>53.321722800878902</v>
      </c>
      <c r="N2192">
        <v>1.71044062531557</v>
      </c>
      <c r="O2192">
        <v>12.6652644230769</v>
      </c>
      <c r="P2192">
        <v>43.9135135135135</v>
      </c>
      <c r="Q2192">
        <v>-4.4900689146196E-2</v>
      </c>
    </row>
    <row r="2193" spans="1:17" hidden="1" x14ac:dyDescent="0.3">
      <c r="A2193" t="s">
        <v>4580</v>
      </c>
      <c r="B2193" t="s">
        <v>4581</v>
      </c>
      <c r="C2193" t="str">
        <f>IFERROR(VLOOKUP(Table1[[#This Row],[Ticker]],[1]!Table2[[Symbol]:[Industry]],2,FALSE),"-")</f>
        <v>-</v>
      </c>
      <c r="D2193" t="s">
        <v>372</v>
      </c>
      <c r="E2193">
        <v>266.77314899999999</v>
      </c>
      <c r="F2193">
        <v>77.67</v>
      </c>
      <c r="G2193">
        <v>22.097591926667199</v>
      </c>
      <c r="H2193">
        <v>-6.6823844175747</v>
      </c>
      <c r="I2193">
        <v>-22.696655930119199</v>
      </c>
      <c r="J2193">
        <v>0.24096422529005701</v>
      </c>
      <c r="K2193">
        <v>74.181182094958402</v>
      </c>
      <c r="L2193">
        <v>74.736888767791896</v>
      </c>
      <c r="M2193">
        <v>76.368472008679106</v>
      </c>
      <c r="N2193">
        <v>1.29549707076445</v>
      </c>
      <c r="O2193">
        <v>66.731041586198003</v>
      </c>
      <c r="P2193">
        <v>56.330090573633001</v>
      </c>
      <c r="Q2193">
        <v>1.6876566295913002E-2</v>
      </c>
    </row>
    <row r="2194" spans="1:17" hidden="1" x14ac:dyDescent="0.3">
      <c r="A2194" t="s">
        <v>4582</v>
      </c>
      <c r="B2194" t="s">
        <v>4583</v>
      </c>
      <c r="C2194" t="str">
        <f>IFERROR(VLOOKUP(Table1[[#This Row],[Ticker]],[1]!Table2[[Symbol]:[Industry]],2,FALSE),"-")</f>
        <v>-</v>
      </c>
      <c r="D2194" t="s">
        <v>4192</v>
      </c>
      <c r="E2194">
        <v>266.61077399999999</v>
      </c>
      <c r="F2194">
        <v>18.05</v>
      </c>
      <c r="G2194">
        <v>-57.8761893556591</v>
      </c>
      <c r="H2194">
        <v>-7.3116538961209701</v>
      </c>
      <c r="I2194">
        <v>-21.015274701066801</v>
      </c>
      <c r="J2194">
        <v>-2.3687196360972198</v>
      </c>
      <c r="K2194">
        <v>18.4488532322517</v>
      </c>
      <c r="L2194">
        <v>19.187853978534399</v>
      </c>
      <c r="M2194">
        <v>42.117800358297103</v>
      </c>
      <c r="N2194">
        <v>2.1781993109433699</v>
      </c>
      <c r="O2194">
        <v>49.584487534626</v>
      </c>
      <c r="P2194">
        <v>28.014184397163099</v>
      </c>
      <c r="Q2194">
        <v>0.193731538604867</v>
      </c>
    </row>
    <row r="2195" spans="1:17" hidden="1" x14ac:dyDescent="0.3">
      <c r="A2195" t="s">
        <v>4584</v>
      </c>
      <c r="B2195" t="s">
        <v>4585</v>
      </c>
      <c r="C2195" t="str">
        <f>IFERROR(VLOOKUP(Table1[[#This Row],[Ticker]],[1]!Table2[[Symbol]:[Industry]],2,FALSE),"-")</f>
        <v>-</v>
      </c>
      <c r="D2195" t="s">
        <v>68</v>
      </c>
      <c r="E2195">
        <v>266.18227080000003</v>
      </c>
      <c r="F2195">
        <v>45.6</v>
      </c>
      <c r="G2195">
        <v>155.43518375036501</v>
      </c>
      <c r="H2195">
        <v>-12.4127482160792</v>
      </c>
      <c r="I2195">
        <v>-17.248793398771699</v>
      </c>
      <c r="J2195">
        <v>-5.8533310618456698</v>
      </c>
      <c r="K2195">
        <v>45.530083548071097</v>
      </c>
      <c r="L2195">
        <v>39.326629597354199</v>
      </c>
      <c r="M2195">
        <v>49.229852666564703</v>
      </c>
      <c r="N2195">
        <v>0.89204759918891596</v>
      </c>
      <c r="O2195">
        <v>28.947368421052602</v>
      </c>
      <c r="P2195">
        <v>202.58792302587901</v>
      </c>
      <c r="Q2195">
        <v>8.1817216620854005E-2</v>
      </c>
    </row>
    <row r="2196" spans="1:17" hidden="1" x14ac:dyDescent="0.3">
      <c r="A2196" t="s">
        <v>4586</v>
      </c>
      <c r="B2196" t="s">
        <v>4587</v>
      </c>
      <c r="C2196" t="str">
        <f>IFERROR(VLOOKUP(Table1[[#This Row],[Ticker]],[1]!Table2[[Symbol]:[Industry]],2,FALSE),"-")</f>
        <v>-</v>
      </c>
      <c r="D2196" t="s">
        <v>68</v>
      </c>
      <c r="E2196">
        <v>265.95038</v>
      </c>
      <c r="F2196">
        <v>19.55</v>
      </c>
      <c r="G2196">
        <v>-1.26164767860516</v>
      </c>
      <c r="H2196">
        <v>2.3886683380358402</v>
      </c>
      <c r="I2196">
        <v>-29.862674057963901</v>
      </c>
      <c r="J2196">
        <v>2.07460436481623</v>
      </c>
      <c r="K2196">
        <v>19.191118636789401</v>
      </c>
      <c r="L2196">
        <v>19.4671896487407</v>
      </c>
      <c r="M2196">
        <v>58.289912017741301</v>
      </c>
      <c r="N2196">
        <v>1.2817868967928501</v>
      </c>
      <c r="O2196">
        <v>55.754475703324701</v>
      </c>
      <c r="P2196">
        <v>45.895522388059597</v>
      </c>
      <c r="Q2196">
        <v>5.6744060535100997E-2</v>
      </c>
    </row>
    <row r="2197" spans="1:17" hidden="1" x14ac:dyDescent="0.3">
      <c r="A2197" t="s">
        <v>4588</v>
      </c>
      <c r="B2197" t="s">
        <v>4589</v>
      </c>
      <c r="C2197" t="str">
        <f>IFERROR(VLOOKUP(Table1[[#This Row],[Ticker]],[1]!Table2[[Symbol]:[Industry]],2,FALSE),"-")</f>
        <v>-</v>
      </c>
      <c r="D2197" t="s">
        <v>204</v>
      </c>
      <c r="E2197">
        <v>265.433261394</v>
      </c>
      <c r="F2197">
        <v>101.13</v>
      </c>
      <c r="G2197">
        <v>-20.681156777237099</v>
      </c>
      <c r="H2197">
        <v>2.77451241869788</v>
      </c>
      <c r="I2197">
        <v>-44.476609647709701</v>
      </c>
      <c r="J2197">
        <v>0.70593278017142702</v>
      </c>
      <c r="K2197">
        <v>89.611702771379797</v>
      </c>
      <c r="L2197">
        <v>101.286375499047</v>
      </c>
      <c r="M2197">
        <v>87.746767977396203</v>
      </c>
      <c r="N2197">
        <v>2.9309676230181401</v>
      </c>
      <c r="O2197">
        <v>83.625037080984796</v>
      </c>
      <c r="P2197">
        <v>38.061433447098899</v>
      </c>
      <c r="Q2197">
        <v>-7.5349302989000002E-4</v>
      </c>
    </row>
    <row r="2198" spans="1:17" hidden="1" x14ac:dyDescent="0.3">
      <c r="A2198" t="s">
        <v>4590</v>
      </c>
      <c r="B2198" t="s">
        <v>4591</v>
      </c>
      <c r="C2198" t="str">
        <f>IFERROR(VLOOKUP(Table1[[#This Row],[Ticker]],[1]!Table2[[Symbol]:[Industry]],2,FALSE),"-")</f>
        <v>-</v>
      </c>
      <c r="D2198" t="s">
        <v>1465</v>
      </c>
      <c r="E2198">
        <v>265.157394815999</v>
      </c>
      <c r="F2198">
        <v>123.52</v>
      </c>
      <c r="G2198">
        <v>-23.205733149371198</v>
      </c>
      <c r="H2198">
        <v>8.6861782469675504</v>
      </c>
      <c r="I2198">
        <v>-18.620132160298599</v>
      </c>
      <c r="J2198">
        <v>6.3036708404937203</v>
      </c>
      <c r="K2198">
        <v>109.556351819508</v>
      </c>
      <c r="L2198">
        <v>109.620242514353</v>
      </c>
      <c r="M2198">
        <v>87.872664653675102</v>
      </c>
      <c r="N2198">
        <v>2.36345351280481</v>
      </c>
      <c r="O2198">
        <v>21.0330310880829</v>
      </c>
      <c r="P2198">
        <v>40.523321956769003</v>
      </c>
      <c r="Q2198">
        <v>-6.3548803916240001E-2</v>
      </c>
    </row>
    <row r="2199" spans="1:17" hidden="1" x14ac:dyDescent="0.3">
      <c r="A2199" t="s">
        <v>4592</v>
      </c>
      <c r="B2199" t="s">
        <v>4593</v>
      </c>
      <c r="C2199" t="str">
        <f>IFERROR(VLOOKUP(Table1[[#This Row],[Ticker]],[1]!Table2[[Symbol]:[Industry]],2,FALSE),"-")</f>
        <v>-</v>
      </c>
      <c r="D2199" t="s">
        <v>127</v>
      </c>
      <c r="E2199">
        <v>264.926376</v>
      </c>
      <c r="F2199">
        <v>22.88</v>
      </c>
      <c r="G2199">
        <v>25.7902992619168</v>
      </c>
      <c r="H2199">
        <v>-18.243181744868998</v>
      </c>
      <c r="I2199">
        <v>15.471707768161</v>
      </c>
      <c r="J2199">
        <v>-2.4780690073383398</v>
      </c>
      <c r="K2199">
        <v>21.630996599505899</v>
      </c>
      <c r="L2199">
        <v>17.182223900693899</v>
      </c>
      <c r="M2199">
        <v>16.0607894988574</v>
      </c>
      <c r="N2199">
        <v>1.00212791377267</v>
      </c>
      <c r="O2199">
        <v>22.858391608391599</v>
      </c>
      <c r="P2199">
        <v>86.016260162601597</v>
      </c>
      <c r="Q2199">
        <v>6.3903157246793005E-2</v>
      </c>
    </row>
    <row r="2200" spans="1:17" hidden="1" x14ac:dyDescent="0.3">
      <c r="A2200" t="s">
        <v>4594</v>
      </c>
      <c r="B2200" t="s">
        <v>4595</v>
      </c>
      <c r="C2200" t="str">
        <f>IFERROR(VLOOKUP(Table1[[#This Row],[Ticker]],[1]!Table2[[Symbol]:[Industry]],2,FALSE),"-")</f>
        <v>-</v>
      </c>
      <c r="D2200" t="s">
        <v>295</v>
      </c>
      <c r="E2200">
        <v>264.83886489600002</v>
      </c>
      <c r="F2200">
        <v>58.16</v>
      </c>
      <c r="G2200">
        <v>-23.503447029764601</v>
      </c>
      <c r="H2200">
        <v>-12.434659544510801</v>
      </c>
      <c r="I2200">
        <v>-38.084686202831399</v>
      </c>
      <c r="J2200">
        <v>3.9183608922525699</v>
      </c>
      <c r="K2200">
        <v>55.246524074682803</v>
      </c>
      <c r="L2200">
        <v>58.505318792924299</v>
      </c>
      <c r="M2200">
        <v>69.125808662644303</v>
      </c>
      <c r="N2200">
        <v>0.61209826179763505</v>
      </c>
      <c r="O2200">
        <v>71.423658872076999</v>
      </c>
      <c r="P2200">
        <v>30.990990990990898</v>
      </c>
      <c r="Q2200">
        <v>0.105265713818099</v>
      </c>
    </row>
    <row r="2201" spans="1:17" hidden="1" x14ac:dyDescent="0.3">
      <c r="A2201" t="s">
        <v>4596</v>
      </c>
      <c r="B2201" t="s">
        <v>4597</v>
      </c>
      <c r="C2201" t="str">
        <f>IFERROR(VLOOKUP(Table1[[#This Row],[Ticker]],[1]!Table2[[Symbol]:[Industry]],2,FALSE),"-")</f>
        <v>-</v>
      </c>
      <c r="D2201" t="s">
        <v>111</v>
      </c>
      <c r="E2201">
        <v>264.61566779999998</v>
      </c>
      <c r="F2201">
        <v>47.85</v>
      </c>
      <c r="G2201">
        <v>-48.042376176679603</v>
      </c>
      <c r="H2201">
        <v>-25.164449948752502</v>
      </c>
      <c r="I2201">
        <v>-36.570491479959202</v>
      </c>
      <c r="J2201">
        <v>-11.0312992166195</v>
      </c>
      <c r="O2201">
        <v>33.751306165099201</v>
      </c>
      <c r="P2201">
        <v>1.3771186440677901</v>
      </c>
    </row>
    <row r="2202" spans="1:17" hidden="1" x14ac:dyDescent="0.3">
      <c r="A2202" t="s">
        <v>4598</v>
      </c>
      <c r="B2202" t="s">
        <v>4599</v>
      </c>
      <c r="C2202" t="str">
        <f>IFERROR(VLOOKUP(Table1[[#This Row],[Ticker]],[1]!Table2[[Symbol]:[Industry]],2,FALSE),"-")</f>
        <v>-</v>
      </c>
      <c r="D2202" t="s">
        <v>626</v>
      </c>
      <c r="E2202">
        <v>264.17646375999999</v>
      </c>
      <c r="F2202">
        <v>9.68</v>
      </c>
      <c r="G2202">
        <v>49.097111251017601</v>
      </c>
      <c r="H2202">
        <v>-3.2800749487525498</v>
      </c>
      <c r="I2202">
        <v>19.266724148583901</v>
      </c>
      <c r="J2202">
        <v>15.0863338029661</v>
      </c>
      <c r="K2202">
        <v>9.2541936229377804</v>
      </c>
      <c r="L2202">
        <v>7.8524028934336103</v>
      </c>
      <c r="M2202">
        <v>65.091704082667206</v>
      </c>
      <c r="N2202">
        <v>0.77721797501869205</v>
      </c>
      <c r="O2202">
        <v>27.066115702479301</v>
      </c>
      <c r="P2202">
        <v>97.955010224948794</v>
      </c>
      <c r="Q2202">
        <v>0.114308101358137</v>
      </c>
    </row>
    <row r="2203" spans="1:17" hidden="1" x14ac:dyDescent="0.3">
      <c r="A2203" t="s">
        <v>4600</v>
      </c>
      <c r="B2203" t="s">
        <v>4601</v>
      </c>
      <c r="C2203" t="str">
        <f>IFERROR(VLOOKUP(Table1[[#This Row],[Ticker]],[1]!Table2[[Symbol]:[Industry]],2,FALSE),"-")</f>
        <v>-</v>
      </c>
      <c r="D2203" t="s">
        <v>163</v>
      </c>
      <c r="E2203">
        <v>263.46256299999999</v>
      </c>
      <c r="F2203">
        <v>878.15</v>
      </c>
      <c r="G2203">
        <v>140.578122701795</v>
      </c>
      <c r="H2203">
        <v>1.65563509283984</v>
      </c>
      <c r="I2203">
        <v>-23.835289316387001</v>
      </c>
      <c r="J2203">
        <v>-3.6597858412290898</v>
      </c>
      <c r="K2203">
        <v>904.21833305783503</v>
      </c>
      <c r="L2203">
        <v>764.87057075961604</v>
      </c>
      <c r="M2203">
        <v>41.477179578649398</v>
      </c>
      <c r="N2203">
        <v>0.67930069905094503</v>
      </c>
      <c r="O2203">
        <v>56.579172123213503</v>
      </c>
      <c r="P2203">
        <v>205.284199548061</v>
      </c>
      <c r="Q2203">
        <v>0.16454145345887999</v>
      </c>
    </row>
    <row r="2204" spans="1:17" hidden="1" x14ac:dyDescent="0.3">
      <c r="A2204" t="s">
        <v>4602</v>
      </c>
      <c r="B2204" t="s">
        <v>4603</v>
      </c>
      <c r="C2204" t="str">
        <f>IFERROR(VLOOKUP(Table1[[#This Row],[Ticker]],[1]!Table2[[Symbol]:[Industry]],2,FALSE),"-")</f>
        <v>-</v>
      </c>
      <c r="D2204" t="s">
        <v>626</v>
      </c>
      <c r="E2204">
        <v>262.83515929999999</v>
      </c>
      <c r="F2204">
        <v>122.26</v>
      </c>
      <c r="G2204">
        <v>24.4752714326033</v>
      </c>
      <c r="H2204">
        <v>3.7791525190586102</v>
      </c>
      <c r="I2204">
        <v>-7.6952584816032701</v>
      </c>
      <c r="J2204">
        <v>3.6781253452436902</v>
      </c>
      <c r="K2204">
        <v>115.168253338274</v>
      </c>
      <c r="L2204">
        <v>106.69296008508</v>
      </c>
      <c r="M2204">
        <v>56.684056938813498</v>
      </c>
      <c r="N2204">
        <v>3.1974045414193499</v>
      </c>
      <c r="O2204">
        <v>10.1504989366922</v>
      </c>
      <c r="P2204">
        <v>59.816993464052203</v>
      </c>
      <c r="Q2204">
        <v>4.0682527375603003E-2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Row],[Ticker]],[1]!Table2[[Symbol]:[Industry]],2,FALSE),"-")</f>
        <v>-</v>
      </c>
      <c r="D2205" t="s">
        <v>391</v>
      </c>
      <c r="E2205">
        <v>262.45674000000002</v>
      </c>
      <c r="F2205">
        <v>228.9</v>
      </c>
      <c r="G2205">
        <v>2.7252917204387299</v>
      </c>
      <c r="H2205">
        <v>-9.9064900430921607</v>
      </c>
      <c r="I2205">
        <v>-23.747758730953599</v>
      </c>
      <c r="J2205">
        <v>-2.0063708941307801</v>
      </c>
      <c r="K2205">
        <v>223.866985480246</v>
      </c>
      <c r="L2205">
        <v>209.178895207853</v>
      </c>
      <c r="M2205">
        <v>56.052847392901597</v>
      </c>
      <c r="N2205">
        <v>0.85696718287574003</v>
      </c>
      <c r="O2205">
        <v>15.7710790738313</v>
      </c>
      <c r="P2205">
        <v>47.677419354838698</v>
      </c>
      <c r="Q2205">
        <v>9.7252359174721997E-2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Row],[Ticker]],[1]!Table2[[Symbol]:[Industry]],2,FALSE),"-")</f>
        <v>-</v>
      </c>
      <c r="D2206" t="s">
        <v>626</v>
      </c>
      <c r="E2206">
        <v>261.57529850999998</v>
      </c>
      <c r="F2206">
        <v>30.54</v>
      </c>
      <c r="G2206">
        <v>-16.290954505412799</v>
      </c>
      <c r="H2206">
        <v>-3.8049578710129301</v>
      </c>
      <c r="I2206">
        <v>-42.4701958586055</v>
      </c>
      <c r="J2206">
        <v>-2.1959373458963301</v>
      </c>
      <c r="K2206">
        <v>32.087467693113901</v>
      </c>
      <c r="L2206">
        <v>32.471509566475802</v>
      </c>
      <c r="M2206">
        <v>37.071634463750897</v>
      </c>
      <c r="N2206">
        <v>0.79675154853542896</v>
      </c>
      <c r="O2206">
        <v>48.002619515389597</v>
      </c>
      <c r="P2206">
        <v>25.163934426229499</v>
      </c>
      <c r="Q2206">
        <v>-1.3049588802851999E-2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Row],[Ticker]],[1]!Table2[[Symbol]:[Industry]],2,FALSE),"-")</f>
        <v>-</v>
      </c>
      <c r="D2207" t="s">
        <v>46</v>
      </c>
      <c r="E2207">
        <v>261.40816204599997</v>
      </c>
      <c r="F2207">
        <v>13.18</v>
      </c>
      <c r="G2207">
        <v>12.727865399483001</v>
      </c>
      <c r="H2207">
        <v>-7.6063570000345901</v>
      </c>
      <c r="I2207">
        <v>-24.374597650558101</v>
      </c>
      <c r="J2207">
        <v>10.2099009174736</v>
      </c>
      <c r="K2207">
        <v>11.6955925513798</v>
      </c>
      <c r="L2207">
        <v>11.828049827620999</v>
      </c>
      <c r="M2207">
        <v>81.371372415815401</v>
      </c>
      <c r="N2207">
        <v>3.15608641079407</v>
      </c>
      <c r="O2207">
        <v>15.3262518968133</v>
      </c>
      <c r="P2207">
        <v>42.486486486486399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Row],[Ticker]],[1]!Table2[[Symbol]:[Industry]],2,FALSE),"-")</f>
        <v>-</v>
      </c>
      <c r="D2208" t="s">
        <v>231</v>
      </c>
      <c r="E2208">
        <v>260.89925549999998</v>
      </c>
      <c r="F2208">
        <v>190.58</v>
      </c>
      <c r="G2208">
        <v>-47.218727791424797</v>
      </c>
      <c r="H2208">
        <v>-7.8657674906094703</v>
      </c>
      <c r="I2208">
        <v>-56.2863149581068</v>
      </c>
      <c r="J2208">
        <v>-5.3230119026979397</v>
      </c>
      <c r="K2208">
        <v>202.19603964166899</v>
      </c>
      <c r="L2208">
        <v>223.18558105657601</v>
      </c>
      <c r="M2208">
        <v>47.800670795079803</v>
      </c>
      <c r="N2208">
        <v>0.79733387662751198</v>
      </c>
      <c r="O2208">
        <v>135.07188582222599</v>
      </c>
      <c r="P2208">
        <v>4.9160473437930001</v>
      </c>
      <c r="Q2208">
        <v>4.6302791720704999E-2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Row],[Ticker]],[1]!Table2[[Symbol]:[Industry]],2,FALSE),"-")</f>
        <v>-</v>
      </c>
      <c r="D2209" t="s">
        <v>424</v>
      </c>
      <c r="E2209">
        <v>260.64167900000001</v>
      </c>
      <c r="F2209">
        <v>263</v>
      </c>
      <c r="G2209">
        <v>36.814179858931702</v>
      </c>
      <c r="H2209">
        <v>-10.6900646146154</v>
      </c>
      <c r="I2209">
        <v>-31.8717518798491</v>
      </c>
      <c r="J2209">
        <v>-3.3592880269821901</v>
      </c>
      <c r="K2209">
        <v>274.166576228645</v>
      </c>
      <c r="L2209">
        <v>254.451701250139</v>
      </c>
      <c r="M2209">
        <v>31.929561489436601</v>
      </c>
      <c r="N2209">
        <v>0.24564204802073</v>
      </c>
      <c r="O2209">
        <v>56.768060836501903</v>
      </c>
      <c r="P2209">
        <v>78.547182620502298</v>
      </c>
      <c r="Q2209">
        <v>4.1255842512572E-2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Row],[Ticker]],[1]!Table2[[Symbol]:[Industry]],2,FALSE),"-")</f>
        <v>-</v>
      </c>
      <c r="D2210" t="s">
        <v>65</v>
      </c>
      <c r="E2210">
        <v>260.33345087999999</v>
      </c>
      <c r="F2210">
        <v>26.31</v>
      </c>
      <c r="G2210">
        <v>76.737244350857296</v>
      </c>
      <c r="H2210">
        <v>-27.860865909204499</v>
      </c>
      <c r="I2210">
        <v>23.348450203807499</v>
      </c>
      <c r="J2210">
        <v>-10.180957590557</v>
      </c>
      <c r="K2210">
        <v>26.768093843061902</v>
      </c>
      <c r="L2210">
        <v>20.915620931027998</v>
      </c>
      <c r="M2210">
        <v>16.3874624284616</v>
      </c>
      <c r="N2210">
        <v>0.11598705055827301</v>
      </c>
      <c r="O2210">
        <v>63.473964272139803</v>
      </c>
      <c r="P2210">
        <v>113.20907617504</v>
      </c>
      <c r="Q2210">
        <v>4.7989156468284999E-2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Row],[Ticker]],[1]!Table2[[Symbol]:[Industry]],2,FALSE),"-")</f>
        <v>-</v>
      </c>
      <c r="D2211" t="s">
        <v>551</v>
      </c>
      <c r="E2211">
        <v>260.30025000000001</v>
      </c>
      <c r="F2211">
        <v>236.1</v>
      </c>
      <c r="G2211">
        <v>-16.7500221916121</v>
      </c>
      <c r="H2211">
        <v>8.0372395388799607</v>
      </c>
      <c r="I2211">
        <v>-19.626020754076201</v>
      </c>
      <c r="J2211">
        <v>-1.1447356740050001</v>
      </c>
      <c r="K2211">
        <v>222.96508131230999</v>
      </c>
      <c r="L2211">
        <v>222.61198879793099</v>
      </c>
      <c r="M2211">
        <v>57.236976524429402</v>
      </c>
      <c r="N2211">
        <v>2.8267984387321099</v>
      </c>
      <c r="O2211">
        <v>16.476069462092301</v>
      </c>
      <c r="P2211">
        <v>24.2631578947368</v>
      </c>
      <c r="Q2211">
        <v>2.4687706577300999E-2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Row],[Ticker]],[1]!Table2[[Symbol]:[Industry]],2,FALSE),"-")</f>
        <v>-</v>
      </c>
      <c r="D2212" t="s">
        <v>521</v>
      </c>
      <c r="E2212">
        <v>260.27645749999999</v>
      </c>
      <c r="F2212">
        <v>315.5</v>
      </c>
      <c r="G2212">
        <v>354.93635524156002</v>
      </c>
      <c r="H2212">
        <v>-15.0627565129983</v>
      </c>
      <c r="I2212">
        <v>78.168458228001597</v>
      </c>
      <c r="J2212">
        <v>-1.31416594611385</v>
      </c>
      <c r="K2212">
        <v>298.15222899192997</v>
      </c>
      <c r="L2212">
        <v>220.21172881618099</v>
      </c>
      <c r="M2212">
        <v>49.413745574765699</v>
      </c>
      <c r="N2212">
        <v>0.63903730892533495</v>
      </c>
      <c r="O2212">
        <v>15.2139461172741</v>
      </c>
      <c r="P2212">
        <v>425.39550374687701</v>
      </c>
      <c r="Q2212">
        <v>0.19155706562934999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Row],[Ticker]],[1]!Table2[[Symbol]:[Industry]],2,FALSE),"-")</f>
        <v>-</v>
      </c>
      <c r="D2213" t="s">
        <v>144</v>
      </c>
      <c r="E2213">
        <v>259.52707887999998</v>
      </c>
      <c r="F2213">
        <v>2.23</v>
      </c>
      <c r="G2213">
        <v>264.48503610402202</v>
      </c>
      <c r="H2213">
        <v>-18.019697590261899</v>
      </c>
      <c r="I2213">
        <v>-21.1783223704767</v>
      </c>
      <c r="J2213">
        <v>-0.68434703424416898</v>
      </c>
      <c r="K2213">
        <v>2.3526774681757501</v>
      </c>
      <c r="L2213">
        <v>2.0372597466883202</v>
      </c>
      <c r="M2213">
        <v>41.914407752118002</v>
      </c>
      <c r="N2213">
        <v>0.50562389783137995</v>
      </c>
      <c r="O2213">
        <v>73.094170403587398</v>
      </c>
      <c r="P2213">
        <v>291.22807017543801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Row],[Ticker]],[1]!Table2[[Symbol]:[Industry]],2,FALSE),"-")</f>
        <v>-</v>
      </c>
      <c r="D2214" t="s">
        <v>59</v>
      </c>
      <c r="E2214">
        <v>259.39111589999999</v>
      </c>
      <c r="F2214">
        <v>233.1</v>
      </c>
      <c r="G2214">
        <v>-68.005475800029302</v>
      </c>
      <c r="H2214">
        <v>6.7702224174326604</v>
      </c>
      <c r="I2214">
        <v>-33.395490786708699</v>
      </c>
      <c r="J2214">
        <v>7.2368597248446997</v>
      </c>
      <c r="K2214">
        <v>215.78667329711899</v>
      </c>
      <c r="L2214">
        <v>259.78928939128002</v>
      </c>
      <c r="M2214">
        <v>73.977361976594594</v>
      </c>
      <c r="N2214">
        <v>0.75227212586942005</v>
      </c>
      <c r="O2214">
        <v>102.981552981552</v>
      </c>
      <c r="P2214">
        <v>34.5842956120092</v>
      </c>
      <c r="Q2214">
        <v>-0.11180637151770501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Row],[Ticker]],[1]!Table2[[Symbol]:[Industry]],2,FALSE),"-")</f>
        <v>-</v>
      </c>
      <c r="D2215" t="s">
        <v>186</v>
      </c>
      <c r="E2215">
        <v>259.02375419999998</v>
      </c>
      <c r="F2215">
        <v>172.6</v>
      </c>
      <c r="G2215">
        <v>47.885040010154199</v>
      </c>
      <c r="H2215">
        <v>11.748496479818799</v>
      </c>
      <c r="I2215">
        <v>-3.98810617675929</v>
      </c>
      <c r="J2215">
        <v>4.50012413907909</v>
      </c>
      <c r="K2215">
        <v>156.308692859366</v>
      </c>
      <c r="L2215">
        <v>140.06872557543801</v>
      </c>
      <c r="M2215">
        <v>82.562904648256307</v>
      </c>
      <c r="N2215">
        <v>1.3971452560873201</v>
      </c>
      <c r="O2215">
        <v>4.2873696407879498</v>
      </c>
      <c r="P2215">
        <v>85.571443930760097</v>
      </c>
      <c r="Q2215">
        <v>0.12033264988829501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Row],[Ticker]],[1]!Table2[[Symbol]:[Industry]],2,FALSE),"-")</f>
        <v>-</v>
      </c>
      <c r="D2216" t="s">
        <v>62</v>
      </c>
      <c r="E2216">
        <v>259.008008219999</v>
      </c>
      <c r="F2216">
        <v>186.65</v>
      </c>
      <c r="G2216">
        <v>53.839396269140799</v>
      </c>
      <c r="H2216">
        <v>-6.1928954615730598</v>
      </c>
      <c r="I2216">
        <v>31.063621303469301</v>
      </c>
      <c r="J2216">
        <v>12.734052204782801</v>
      </c>
      <c r="K2216">
        <v>182.11289404204899</v>
      </c>
      <c r="L2216">
        <v>154.29346934154199</v>
      </c>
      <c r="M2216">
        <v>58.384532118721602</v>
      </c>
      <c r="N2216">
        <v>0.71412939674169595</v>
      </c>
      <c r="O2216">
        <v>24.778998124832501</v>
      </c>
      <c r="P2216">
        <v>101.89291508923699</v>
      </c>
      <c r="Q2216">
        <v>9.9140365755494994E-2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Row],[Ticker]],[1]!Table2[[Symbol]:[Industry]],2,FALSE),"-")</f>
        <v>-</v>
      </c>
      <c r="D2217" t="s">
        <v>1602</v>
      </c>
      <c r="E2217">
        <v>258.88164429</v>
      </c>
      <c r="F2217">
        <v>558.29999999999995</v>
      </c>
      <c r="G2217">
        <v>-0.32049886014885498</v>
      </c>
      <c r="H2217">
        <v>42.169925051247397</v>
      </c>
      <c r="I2217">
        <v>18.133868546450799</v>
      </c>
      <c r="J2217">
        <v>11.9589651236934</v>
      </c>
      <c r="K2217">
        <v>439.34357840355199</v>
      </c>
      <c r="L2217">
        <v>422.13613183146498</v>
      </c>
      <c r="M2217">
        <v>74.661729104589</v>
      </c>
      <c r="N2217">
        <v>3.14212912095353</v>
      </c>
      <c r="O2217">
        <v>13.2903456922801</v>
      </c>
      <c r="P2217">
        <v>55.0833333333333</v>
      </c>
      <c r="Q2217">
        <v>-0.103665883982591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Row],[Ticker]],[1]!Table2[[Symbol]:[Industry]],2,FALSE),"-")</f>
        <v>-</v>
      </c>
      <c r="D2218" t="s">
        <v>396</v>
      </c>
      <c r="E2218">
        <v>258.4617824</v>
      </c>
      <c r="F2218">
        <v>105.8</v>
      </c>
      <c r="G2218">
        <v>-28.53454989802</v>
      </c>
      <c r="H2218">
        <v>-7.5296324708764297</v>
      </c>
      <c r="I2218">
        <v>-17.062665201299598</v>
      </c>
      <c r="J2218">
        <v>-12.3494916535432</v>
      </c>
      <c r="M2218">
        <v>38.626153620286303</v>
      </c>
      <c r="O2218">
        <v>36.294896030245702</v>
      </c>
      <c r="P2218">
        <v>8.2906857727737808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Row],[Ticker]],[1]!Table2[[Symbol]:[Industry]],2,FALSE),"-")</f>
        <v>-</v>
      </c>
      <c r="E2219">
        <v>258.37211400000001</v>
      </c>
      <c r="F2219">
        <v>150.15</v>
      </c>
      <c r="G2219">
        <v>34.917172646929799</v>
      </c>
      <c r="H2219">
        <v>-9.8514665064595094E-2</v>
      </c>
      <c r="I2219">
        <v>33.701963037249499</v>
      </c>
      <c r="J2219">
        <v>-11.139732547050601</v>
      </c>
      <c r="K2219">
        <v>136.12669565351001</v>
      </c>
      <c r="L2219">
        <v>112.69948556040001</v>
      </c>
      <c r="M2219">
        <v>69.186632719576707</v>
      </c>
      <c r="N2219">
        <v>0.64294498039291903</v>
      </c>
      <c r="O2219">
        <v>19.480519480519401</v>
      </c>
      <c r="P2219">
        <v>76.584734799482504</v>
      </c>
      <c r="Q2219">
        <v>0.25215751316757901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Row],[Ticker]],[1]!Table2[[Symbol]:[Industry]],2,FALSE),"-")</f>
        <v>-</v>
      </c>
      <c r="D2220" t="s">
        <v>391</v>
      </c>
      <c r="E2220">
        <v>258.20915000000002</v>
      </c>
      <c r="F2220">
        <v>194</v>
      </c>
      <c r="G2220">
        <v>-1.0546634850866801</v>
      </c>
      <c r="H2220">
        <v>-6.4211917000215797</v>
      </c>
      <c r="I2220">
        <v>-8.9115002518890893</v>
      </c>
      <c r="J2220">
        <v>-4.17124499502434</v>
      </c>
      <c r="K2220">
        <v>199.159884075826</v>
      </c>
      <c r="L2220">
        <v>204.648608856815</v>
      </c>
      <c r="M2220">
        <v>47.409613968797203</v>
      </c>
      <c r="N2220">
        <v>0.838842975206611</v>
      </c>
      <c r="O2220">
        <v>51.752577319587601</v>
      </c>
      <c r="P2220">
        <v>36.140350877192901</v>
      </c>
    </row>
    <row r="2221" spans="1:17" hidden="1" x14ac:dyDescent="0.3">
      <c r="A2221" t="s">
        <v>4636</v>
      </c>
      <c r="B2221" t="s">
        <v>4637</v>
      </c>
      <c r="C2221" t="str">
        <f>IFERROR(VLOOKUP(Table1[[#This Row],[Ticker]],[1]!Table2[[Symbol]:[Industry]],2,FALSE),"-")</f>
        <v>-</v>
      </c>
      <c r="D2221" t="s">
        <v>133</v>
      </c>
      <c r="E2221">
        <v>257.75211043799999</v>
      </c>
      <c r="F2221">
        <v>42.03</v>
      </c>
      <c r="G2221">
        <v>47.655306177546102</v>
      </c>
      <c r="H2221">
        <v>-13.024266976185</v>
      </c>
      <c r="I2221">
        <v>-43.5475998866415</v>
      </c>
      <c r="J2221">
        <v>-3.80767012700244</v>
      </c>
      <c r="K2221">
        <v>45.2901444766933</v>
      </c>
      <c r="L2221">
        <v>43.562944160415199</v>
      </c>
      <c r="M2221">
        <v>39.320790297245502</v>
      </c>
      <c r="N2221">
        <v>1.5103485381259001</v>
      </c>
      <c r="O2221">
        <v>52.03426124197</v>
      </c>
      <c r="P2221">
        <v>85.154185022026397</v>
      </c>
      <c r="Q2221">
        <v>6.0658971323193998E-2</v>
      </c>
    </row>
    <row r="2222" spans="1:17" hidden="1" x14ac:dyDescent="0.3">
      <c r="A2222" t="s">
        <v>4638</v>
      </c>
      <c r="B2222" t="s">
        <v>4639</v>
      </c>
      <c r="C2222" t="str">
        <f>IFERROR(VLOOKUP(Table1[[#This Row],[Ticker]],[1]!Table2[[Symbol]:[Industry]],2,FALSE),"-")</f>
        <v>-</v>
      </c>
      <c r="D2222" t="s">
        <v>95</v>
      </c>
      <c r="E2222">
        <v>257.48726900000003</v>
      </c>
      <c r="F2222">
        <v>153.4</v>
      </c>
      <c r="G2222">
        <v>210.770717303721</v>
      </c>
      <c r="H2222">
        <v>44.246636719521298</v>
      </c>
      <c r="I2222">
        <v>64.775798982111397</v>
      </c>
      <c r="J2222">
        <v>3.3150344409375201</v>
      </c>
      <c r="K2222">
        <v>86.328248778740999</v>
      </c>
      <c r="M2222">
        <v>95.328646952482202</v>
      </c>
      <c r="N2222">
        <v>0.94499999999999995</v>
      </c>
      <c r="O2222">
        <v>0</v>
      </c>
      <c r="P2222">
        <v>237.51375137513699</v>
      </c>
    </row>
    <row r="2223" spans="1:17" hidden="1" x14ac:dyDescent="0.3">
      <c r="A2223" t="s">
        <v>4640</v>
      </c>
      <c r="B2223" t="s">
        <v>4641</v>
      </c>
      <c r="C2223" t="str">
        <f>IFERROR(VLOOKUP(Table1[[#This Row],[Ticker]],[1]!Table2[[Symbol]:[Industry]],2,FALSE),"-")</f>
        <v>-</v>
      </c>
      <c r="E2223">
        <v>257.18483600000002</v>
      </c>
      <c r="F2223">
        <v>214.7</v>
      </c>
      <c r="G2223">
        <v>13.951592403026501</v>
      </c>
      <c r="H2223">
        <v>36.456911352617297</v>
      </c>
      <c r="I2223">
        <v>31.7836451458518</v>
      </c>
      <c r="J2223">
        <v>7.7293104701730897</v>
      </c>
      <c r="K2223">
        <v>158.72742950292201</v>
      </c>
      <c r="L2223">
        <v>149.70006136682301</v>
      </c>
      <c r="M2223">
        <v>96.805366084037502</v>
      </c>
      <c r="N2223">
        <v>1.4954754098360601</v>
      </c>
      <c r="O2223">
        <v>0</v>
      </c>
      <c r="P2223">
        <v>54.794520547945197</v>
      </c>
    </row>
    <row r="2224" spans="1:17" hidden="1" x14ac:dyDescent="0.3">
      <c r="A2224" t="s">
        <v>4642</v>
      </c>
      <c r="B2224" t="s">
        <v>4643</v>
      </c>
      <c r="C2224" t="str">
        <f>IFERROR(VLOOKUP(Table1[[#This Row],[Ticker]],[1]!Table2[[Symbol]:[Industry]],2,FALSE),"-")</f>
        <v>-</v>
      </c>
      <c r="D2224" t="s">
        <v>986</v>
      </c>
      <c r="E2224">
        <v>256.96662452999999</v>
      </c>
      <c r="F2224">
        <v>77.55</v>
      </c>
      <c r="G2224">
        <v>45.2081854407786</v>
      </c>
      <c r="H2224">
        <v>4.1800128288774498</v>
      </c>
      <c r="I2224">
        <v>-28.816299876368301</v>
      </c>
      <c r="J2224">
        <v>7.1165255872562403</v>
      </c>
      <c r="K2224">
        <v>74.092366467513799</v>
      </c>
      <c r="L2224">
        <v>66.000135777266394</v>
      </c>
      <c r="M2224">
        <v>50.379417001828998</v>
      </c>
      <c r="N2224">
        <v>0.92927173284910503</v>
      </c>
      <c r="O2224">
        <v>31.3990973565441</v>
      </c>
      <c r="P2224">
        <v>78.071182548794496</v>
      </c>
      <c r="Q2224">
        <v>8.7314338197342994E-2</v>
      </c>
    </row>
    <row r="2225" spans="1:17" hidden="1" x14ac:dyDescent="0.3">
      <c r="A2225" t="s">
        <v>4644</v>
      </c>
      <c r="B2225" t="s">
        <v>4645</v>
      </c>
      <c r="C2225" t="str">
        <f>IFERROR(VLOOKUP(Table1[[#This Row],[Ticker]],[1]!Table2[[Symbol]:[Industry]],2,FALSE),"-")</f>
        <v>-</v>
      </c>
      <c r="D2225" t="s">
        <v>201</v>
      </c>
      <c r="E2225">
        <v>256.66492379800002</v>
      </c>
      <c r="F2225">
        <v>112.37</v>
      </c>
      <c r="G2225">
        <v>24.495189347156899</v>
      </c>
      <c r="H2225">
        <v>2.4984147537646102</v>
      </c>
      <c r="I2225">
        <v>-20.603921068040599</v>
      </c>
      <c r="J2225">
        <v>12.3734161411765</v>
      </c>
      <c r="K2225">
        <v>104.790873866298</v>
      </c>
      <c r="L2225">
        <v>97.876910591486507</v>
      </c>
      <c r="M2225">
        <v>65.2700686093727</v>
      </c>
      <c r="N2225">
        <v>2.27169878127174</v>
      </c>
      <c r="O2225">
        <v>25.211355343952999</v>
      </c>
      <c r="P2225">
        <v>61.799856011518997</v>
      </c>
      <c r="Q2225">
        <v>3.0743427790894999E-2</v>
      </c>
    </row>
    <row r="2226" spans="1:17" hidden="1" x14ac:dyDescent="0.3">
      <c r="A2226" t="s">
        <v>4646</v>
      </c>
      <c r="B2226" t="s">
        <v>4647</v>
      </c>
      <c r="C2226" t="str">
        <f>IFERROR(VLOOKUP(Table1[[#This Row],[Ticker]],[1]!Table2[[Symbol]:[Industry]],2,FALSE),"-")</f>
        <v>-</v>
      </c>
      <c r="D2226" t="s">
        <v>270</v>
      </c>
      <c r="E2226">
        <v>256.66000000000003</v>
      </c>
      <c r="F2226">
        <v>313</v>
      </c>
      <c r="G2226">
        <v>25.198713501398998</v>
      </c>
      <c r="H2226">
        <v>10.249814350140401</v>
      </c>
      <c r="I2226">
        <v>-17.702570821080101</v>
      </c>
      <c r="J2226">
        <v>-4.7723728048066896</v>
      </c>
      <c r="K2226">
        <v>307.36024695745499</v>
      </c>
      <c r="L2226">
        <v>275.24035014547599</v>
      </c>
      <c r="M2226">
        <v>47.4381156257623</v>
      </c>
      <c r="N2226">
        <v>0.56121516674280403</v>
      </c>
      <c r="O2226">
        <v>24.5367412140575</v>
      </c>
      <c r="P2226">
        <v>66.489361702127596</v>
      </c>
      <c r="Q2226">
        <v>0.17843191005916101</v>
      </c>
    </row>
    <row r="2227" spans="1:17" hidden="1" x14ac:dyDescent="0.3">
      <c r="A2227" t="s">
        <v>4648</v>
      </c>
      <c r="B2227" t="s">
        <v>4649</v>
      </c>
      <c r="C2227" t="str">
        <f>IFERROR(VLOOKUP(Table1[[#This Row],[Ticker]],[1]!Table2[[Symbol]:[Industry]],2,FALSE),"-")</f>
        <v>-</v>
      </c>
      <c r="D2227" t="s">
        <v>490</v>
      </c>
      <c r="E2227">
        <v>255.93600000000001</v>
      </c>
      <c r="F2227">
        <v>533.20000000000005</v>
      </c>
      <c r="G2227">
        <v>8.7072390138115505</v>
      </c>
      <c r="H2227">
        <v>-5.8642928128663101</v>
      </c>
      <c r="I2227">
        <v>-9.6974438009905199</v>
      </c>
      <c r="J2227">
        <v>1.6993216083813201</v>
      </c>
      <c r="K2227">
        <v>515.42851370784001</v>
      </c>
      <c r="L2227">
        <v>489.093401152154</v>
      </c>
      <c r="M2227">
        <v>73.033686464018999</v>
      </c>
      <c r="N2227">
        <v>0.6459130555732</v>
      </c>
      <c r="O2227">
        <v>12.584396099024699</v>
      </c>
      <c r="P2227">
        <v>39.5081109366823</v>
      </c>
      <c r="Q2227">
        <v>-6.2025612619762999E-2</v>
      </c>
    </row>
    <row r="2228" spans="1:17" hidden="1" x14ac:dyDescent="0.3">
      <c r="A2228" t="s">
        <v>4650</v>
      </c>
      <c r="B2228" t="s">
        <v>4651</v>
      </c>
      <c r="C2228" t="str">
        <f>IFERROR(VLOOKUP(Table1[[#This Row],[Ticker]],[1]!Table2[[Symbol]:[Industry]],2,FALSE),"-")</f>
        <v>-</v>
      </c>
      <c r="D2228" t="s">
        <v>289</v>
      </c>
      <c r="E2228">
        <v>255.93429399999999</v>
      </c>
      <c r="F2228">
        <v>190.15</v>
      </c>
      <c r="G2228">
        <v>40.055211542618601</v>
      </c>
      <c r="H2228">
        <v>3.3310982356049998</v>
      </c>
      <c r="I2228">
        <v>5.0769518911266802</v>
      </c>
      <c r="J2228">
        <v>-12.0816556047899</v>
      </c>
      <c r="K2228">
        <v>189.16889500629</v>
      </c>
      <c r="L2228">
        <v>175.43390949009299</v>
      </c>
      <c r="M2228">
        <v>46.138995425835901</v>
      </c>
      <c r="N2228">
        <v>0.60270425776754799</v>
      </c>
      <c r="O2228">
        <v>13.3315803313173</v>
      </c>
      <c r="P2228">
        <v>66.798245614035096</v>
      </c>
      <c r="Q2228">
        <v>0.189678081059726</v>
      </c>
    </row>
    <row r="2229" spans="1:17" hidden="1" x14ac:dyDescent="0.3">
      <c r="A2229" t="s">
        <v>4652</v>
      </c>
      <c r="B2229" t="s">
        <v>4653</v>
      </c>
      <c r="C2229" t="str">
        <f>IFERROR(VLOOKUP(Table1[[#This Row],[Ticker]],[1]!Table2[[Symbol]:[Industry]],2,FALSE),"-")</f>
        <v>-</v>
      </c>
      <c r="D2229" t="s">
        <v>68</v>
      </c>
      <c r="E2229">
        <v>255.70062999999999</v>
      </c>
      <c r="F2229">
        <v>809</v>
      </c>
      <c r="G2229">
        <v>179.87057214423601</v>
      </c>
      <c r="H2229">
        <v>6.41737477133867</v>
      </c>
      <c r="I2229">
        <v>159.10565238891201</v>
      </c>
      <c r="J2229">
        <v>-0.92254178561195499</v>
      </c>
      <c r="K2229">
        <v>684.05960710741203</v>
      </c>
      <c r="L2229">
        <v>480.407347946605</v>
      </c>
      <c r="M2229">
        <v>87.388441670400397</v>
      </c>
      <c r="N2229">
        <v>1.3712441396389099</v>
      </c>
      <c r="O2229">
        <v>9.2707045735473906E-2</v>
      </c>
      <c r="P2229">
        <v>277.50816612225799</v>
      </c>
      <c r="Q2229">
        <v>6.6445458060294005E-2</v>
      </c>
    </row>
    <row r="2230" spans="1:17" hidden="1" x14ac:dyDescent="0.3">
      <c r="A2230" t="s">
        <v>4654</v>
      </c>
      <c r="B2230" t="s">
        <v>4655</v>
      </c>
      <c r="C2230" t="str">
        <f>IFERROR(VLOOKUP(Table1[[#This Row],[Ticker]],[1]!Table2[[Symbol]:[Industry]],2,FALSE),"-")</f>
        <v>-</v>
      </c>
      <c r="D2230" t="s">
        <v>942</v>
      </c>
      <c r="E2230">
        <v>253.715807519999</v>
      </c>
      <c r="F2230">
        <v>39.659999999999997</v>
      </c>
      <c r="G2230">
        <v>38.575848796445101</v>
      </c>
      <c r="H2230">
        <v>11.9171946758208</v>
      </c>
      <c r="I2230">
        <v>-1.4364765847994501</v>
      </c>
      <c r="J2230">
        <v>2.1235369222478</v>
      </c>
      <c r="K2230">
        <v>32.109683797899599</v>
      </c>
      <c r="L2230">
        <v>31.318961697609101</v>
      </c>
      <c r="M2230">
        <v>84.447622046772196</v>
      </c>
      <c r="N2230">
        <v>1.76597990127402</v>
      </c>
      <c r="O2230">
        <v>2.4710035300050399</v>
      </c>
      <c r="P2230">
        <v>65.318882867861603</v>
      </c>
      <c r="Q2230">
        <v>-1.7856619753569E-2</v>
      </c>
    </row>
    <row r="2231" spans="1:17" hidden="1" x14ac:dyDescent="0.3">
      <c r="A2231" t="s">
        <v>4656</v>
      </c>
      <c r="B2231" t="s">
        <v>4657</v>
      </c>
      <c r="C2231" t="str">
        <f>IFERROR(VLOOKUP(Table1[[#This Row],[Ticker]],[1]!Table2[[Symbol]:[Industry]],2,FALSE),"-")</f>
        <v>-</v>
      </c>
      <c r="D2231" t="s">
        <v>46</v>
      </c>
      <c r="E2231">
        <v>253.57117500000001</v>
      </c>
      <c r="F2231">
        <v>144.30000000000001</v>
      </c>
      <c r="G2231">
        <v>29.425797097414701</v>
      </c>
      <c r="H2231">
        <v>68.876743233065596</v>
      </c>
      <c r="I2231">
        <v>40.897681794135003</v>
      </c>
      <c r="J2231">
        <v>-1.24473567400501</v>
      </c>
      <c r="M2231">
        <v>46.176870597160999</v>
      </c>
      <c r="O2231">
        <v>24.7054747054746</v>
      </c>
      <c r="P2231">
        <v>72.607655502392305</v>
      </c>
    </row>
    <row r="2232" spans="1:17" hidden="1" x14ac:dyDescent="0.3">
      <c r="A2232" t="s">
        <v>4658</v>
      </c>
      <c r="B2232" t="s">
        <v>4659</v>
      </c>
      <c r="C2232" t="str">
        <f>IFERROR(VLOOKUP(Table1[[#This Row],[Ticker]],[1]!Table2[[Symbol]:[Industry]],2,FALSE),"-")</f>
        <v>-</v>
      </c>
      <c r="D2232" t="s">
        <v>133</v>
      </c>
      <c r="E2232">
        <v>252.58199999999999</v>
      </c>
      <c r="F2232">
        <v>293.7</v>
      </c>
      <c r="G2232">
        <v>379.636276273411</v>
      </c>
      <c r="H2232">
        <v>35.965899833012699</v>
      </c>
      <c r="I2232">
        <v>258.15542405187699</v>
      </c>
      <c r="J2232">
        <v>5.7128008029190296</v>
      </c>
      <c r="K2232">
        <v>215.49383675691399</v>
      </c>
      <c r="L2232">
        <v>139.18642206172299</v>
      </c>
      <c r="M2232">
        <v>91.975619281358505</v>
      </c>
      <c r="N2232">
        <v>2.4342147270696302</v>
      </c>
      <c r="O2232">
        <v>0</v>
      </c>
      <c r="P2232">
        <v>530.93447905477899</v>
      </c>
      <c r="Q2232">
        <v>0.14977547970237701</v>
      </c>
    </row>
    <row r="2233" spans="1:17" hidden="1" x14ac:dyDescent="0.3">
      <c r="A2233" t="s">
        <v>4660</v>
      </c>
      <c r="B2233" t="s">
        <v>4661</v>
      </c>
      <c r="C2233" t="str">
        <f>IFERROR(VLOOKUP(Table1[[#This Row],[Ticker]],[1]!Table2[[Symbol]:[Industry]],2,FALSE),"-")</f>
        <v>-</v>
      </c>
      <c r="D2233" t="s">
        <v>21</v>
      </c>
      <c r="E2233">
        <v>252.04648217399901</v>
      </c>
      <c r="F2233">
        <v>173.63</v>
      </c>
      <c r="G2233">
        <v>119.715447120918</v>
      </c>
      <c r="H2233">
        <v>-6.4123153859110102</v>
      </c>
      <c r="I2233">
        <v>-9.3991981551839103</v>
      </c>
      <c r="J2233">
        <v>-8.90220947626905</v>
      </c>
      <c r="K2233">
        <v>180.997208780628</v>
      </c>
      <c r="L2233">
        <v>162.97903158089099</v>
      </c>
      <c r="M2233">
        <v>27.464503056815801</v>
      </c>
      <c r="N2233">
        <v>0.867385787466602</v>
      </c>
      <c r="O2233">
        <v>28.232448309623901</v>
      </c>
      <c r="P2233">
        <v>152.369186046511</v>
      </c>
      <c r="Q2233">
        <v>8.1455234251714997E-2</v>
      </c>
    </row>
    <row r="2234" spans="1:17" hidden="1" x14ac:dyDescent="0.3">
      <c r="A2234" t="s">
        <v>4662</v>
      </c>
      <c r="B2234" t="s">
        <v>4663</v>
      </c>
      <c r="C2234" t="str">
        <f>IFERROR(VLOOKUP(Table1[[#This Row],[Ticker]],[1]!Table2[[Symbol]:[Industry]],2,FALSE),"-")</f>
        <v>-</v>
      </c>
      <c r="D2234" t="s">
        <v>95</v>
      </c>
      <c r="E2234">
        <v>251.65257283</v>
      </c>
      <c r="F2234">
        <v>7.55</v>
      </c>
      <c r="G2234">
        <v>-41.450232174200302</v>
      </c>
      <c r="H2234">
        <v>-4.9754117363172998</v>
      </c>
      <c r="I2234">
        <v>-47.010903953905697</v>
      </c>
      <c r="J2234">
        <v>-7.2280690073383296</v>
      </c>
      <c r="K2234">
        <v>8.8173970040820198</v>
      </c>
      <c r="L2234">
        <v>9.7816387525884405</v>
      </c>
      <c r="M2234">
        <v>36.801979223659899</v>
      </c>
      <c r="N2234">
        <v>0.71713539328760201</v>
      </c>
      <c r="O2234">
        <v>115.50414539204201</v>
      </c>
      <c r="P2234">
        <v>7.8571428571428497</v>
      </c>
      <c r="Q2234">
        <v>6.8822187418698999E-2</v>
      </c>
    </row>
    <row r="2235" spans="1:17" hidden="1" x14ac:dyDescent="0.3">
      <c r="A2235" t="s">
        <v>4664</v>
      </c>
      <c r="B2235" t="s">
        <v>4665</v>
      </c>
      <c r="C2235" t="str">
        <f>IFERROR(VLOOKUP(Table1[[#This Row],[Ticker]],[1]!Table2[[Symbol]:[Industry]],2,FALSE),"-")</f>
        <v>-</v>
      </c>
      <c r="D2235" t="s">
        <v>201</v>
      </c>
      <c r="E2235">
        <v>251.07599999999999</v>
      </c>
      <c r="F2235">
        <v>25.62</v>
      </c>
      <c r="G2235">
        <v>153.25696592858301</v>
      </c>
      <c r="H2235">
        <v>14.3786157961684</v>
      </c>
      <c r="I2235">
        <v>40.9483628204258</v>
      </c>
      <c r="J2235">
        <v>-10.3032364377225</v>
      </c>
      <c r="K2235">
        <v>24.796042930927602</v>
      </c>
      <c r="L2235">
        <v>18.782007437735</v>
      </c>
      <c r="M2235">
        <v>26.151499250461399</v>
      </c>
      <c r="N2235">
        <v>0.154523808598937</v>
      </c>
      <c r="O2235">
        <v>27.712724434035799</v>
      </c>
      <c r="P2235">
        <v>222.264150943396</v>
      </c>
      <c r="Q2235">
        <v>7.7209802458907004E-2</v>
      </c>
    </row>
    <row r="2236" spans="1:17" hidden="1" x14ac:dyDescent="0.3">
      <c r="A2236" t="s">
        <v>4666</v>
      </c>
      <c r="B2236" t="s">
        <v>4667</v>
      </c>
      <c r="C2236" t="str">
        <f>IFERROR(VLOOKUP(Table1[[#This Row],[Ticker]],[1]!Table2[[Symbol]:[Industry]],2,FALSE),"-")</f>
        <v>-</v>
      </c>
      <c r="D2236" t="s">
        <v>626</v>
      </c>
      <c r="E2236">
        <v>250.69886941999999</v>
      </c>
      <c r="F2236">
        <v>193.4</v>
      </c>
      <c r="G2236">
        <v>-1.19937941383775</v>
      </c>
      <c r="H2236">
        <v>2.8039943637125102</v>
      </c>
      <c r="I2236">
        <v>-15.296995846652599</v>
      </c>
      <c r="J2236">
        <v>3.3670248919838102</v>
      </c>
      <c r="K2236">
        <v>179.63094484193601</v>
      </c>
      <c r="L2236">
        <v>162.67675061722301</v>
      </c>
      <c r="M2236">
        <v>63.6501450547009</v>
      </c>
      <c r="N2236">
        <v>1.0183415091116701</v>
      </c>
      <c r="O2236">
        <v>5.9979317476732001</v>
      </c>
      <c r="P2236">
        <v>58.589585895858903</v>
      </c>
      <c r="Q2236">
        <v>-1.6361655215242001E-2</v>
      </c>
    </row>
    <row r="2237" spans="1:17" hidden="1" x14ac:dyDescent="0.3">
      <c r="A2237" t="s">
        <v>4668</v>
      </c>
      <c r="B2237" t="s">
        <v>4669</v>
      </c>
      <c r="C2237" t="str">
        <f>IFERROR(VLOOKUP(Table1[[#This Row],[Ticker]],[1]!Table2[[Symbol]:[Industry]],2,FALSE),"-")</f>
        <v>-</v>
      </c>
      <c r="D2237" t="s">
        <v>303</v>
      </c>
      <c r="E2237">
        <v>250.46139704999999</v>
      </c>
      <c r="F2237">
        <v>822.1</v>
      </c>
      <c r="G2237">
        <v>772.21814690179201</v>
      </c>
      <c r="H2237">
        <v>-6.27016503884263</v>
      </c>
      <c r="I2237">
        <v>740.90464733432202</v>
      </c>
      <c r="J2237">
        <v>-9.7663862635012499</v>
      </c>
      <c r="K2237">
        <v>811.12248520973105</v>
      </c>
      <c r="M2237">
        <v>34.789429493305903</v>
      </c>
      <c r="N2237">
        <v>0.69138377100175796</v>
      </c>
      <c r="O2237">
        <v>19.0852694319425</v>
      </c>
      <c r="P2237">
        <v>843.85763490241095</v>
      </c>
    </row>
    <row r="2238" spans="1:17" hidden="1" x14ac:dyDescent="0.3">
      <c r="A2238" t="s">
        <v>4670</v>
      </c>
      <c r="B2238" t="s">
        <v>4671</v>
      </c>
      <c r="C2238" t="str">
        <f>IFERROR(VLOOKUP(Table1[[#This Row],[Ticker]],[1]!Table2[[Symbol]:[Industry]],2,FALSE),"-")</f>
        <v>-</v>
      </c>
      <c r="D2238" t="s">
        <v>933</v>
      </c>
      <c r="E2238">
        <v>250.18852000000001</v>
      </c>
      <c r="F2238">
        <v>182.3</v>
      </c>
      <c r="G2238">
        <v>12.1522040238216</v>
      </c>
      <c r="H2238">
        <v>-11.3533422754852</v>
      </c>
      <c r="I2238">
        <v>23.624088720541899</v>
      </c>
      <c r="J2238">
        <v>-9.2280690073383393</v>
      </c>
      <c r="K2238">
        <v>186.72900731302201</v>
      </c>
      <c r="M2238">
        <v>33.241442200047501</v>
      </c>
      <c r="N2238">
        <v>0.26595156474621201</v>
      </c>
      <c r="O2238">
        <v>37.0817334064728</v>
      </c>
      <c r="P2238">
        <v>58.384013900955701</v>
      </c>
    </row>
    <row r="2239" spans="1:17" hidden="1" x14ac:dyDescent="0.3">
      <c r="A2239" t="s">
        <v>4672</v>
      </c>
      <c r="B2239" t="s">
        <v>4673</v>
      </c>
      <c r="C2239" t="str">
        <f>IFERROR(VLOOKUP(Table1[[#This Row],[Ticker]],[1]!Table2[[Symbol]:[Industry]],2,FALSE),"-")</f>
        <v>-</v>
      </c>
      <c r="D2239" t="s">
        <v>127</v>
      </c>
      <c r="E2239">
        <v>249.17916398599999</v>
      </c>
      <c r="F2239">
        <v>224.41</v>
      </c>
      <c r="G2239">
        <v>-27.380625393090099</v>
      </c>
      <c r="H2239">
        <v>-6.5968485352720796</v>
      </c>
      <c r="I2239">
        <v>-37.888390754006402</v>
      </c>
      <c r="J2239">
        <v>-2.1022122750809902</v>
      </c>
      <c r="K2239">
        <v>231.97424191541501</v>
      </c>
      <c r="L2239">
        <v>241.469954407541</v>
      </c>
      <c r="M2239">
        <v>43.7994747362875</v>
      </c>
      <c r="N2239">
        <v>0.84804595250007198</v>
      </c>
      <c r="O2239">
        <v>48.233144690521797</v>
      </c>
      <c r="P2239">
        <v>17.277240658479201</v>
      </c>
      <c r="Q2239">
        <v>6.068091183319E-3</v>
      </c>
    </row>
    <row r="2240" spans="1:17" hidden="1" x14ac:dyDescent="0.3">
      <c r="A2240" t="s">
        <v>4674</v>
      </c>
      <c r="B2240" t="s">
        <v>4675</v>
      </c>
      <c r="C2240" t="str">
        <f>IFERROR(VLOOKUP(Table1[[#This Row],[Ticker]],[1]!Table2[[Symbol]:[Industry]],2,FALSE),"-")</f>
        <v>-</v>
      </c>
      <c r="D2240" t="s">
        <v>59</v>
      </c>
      <c r="E2240">
        <v>248.84796</v>
      </c>
      <c r="F2240">
        <v>806.9</v>
      </c>
      <c r="G2240">
        <v>-6.6835176424021903</v>
      </c>
      <c r="H2240">
        <v>-8.6859573016937102</v>
      </c>
      <c r="I2240">
        <v>-45.388500953096496</v>
      </c>
      <c r="J2240">
        <v>-5.7716794031704204</v>
      </c>
      <c r="K2240">
        <v>850.38518858102896</v>
      </c>
      <c r="L2240">
        <v>888.96216024043804</v>
      </c>
      <c r="M2240">
        <v>44.0362203279429</v>
      </c>
      <c r="N2240">
        <v>0.95540646762649195</v>
      </c>
      <c r="O2240">
        <v>83.4056264716817</v>
      </c>
      <c r="P2240">
        <v>37.3758583508314</v>
      </c>
      <c r="Q2240">
        <v>2.7420140188837001E-2</v>
      </c>
    </row>
    <row r="2241" spans="1:17" hidden="1" x14ac:dyDescent="0.3">
      <c r="A2241" t="s">
        <v>4676</v>
      </c>
      <c r="B2241" t="s">
        <v>4677</v>
      </c>
      <c r="C2241" t="str">
        <f>IFERROR(VLOOKUP(Table1[[#This Row],[Ticker]],[1]!Table2[[Symbol]:[Industry]],2,FALSE),"-")</f>
        <v>-</v>
      </c>
      <c r="D2241" t="s">
        <v>626</v>
      </c>
      <c r="E2241">
        <v>248.41197915000001</v>
      </c>
      <c r="F2241">
        <v>203.05</v>
      </c>
      <c r="G2241">
        <v>752.26129493291205</v>
      </c>
      <c r="H2241">
        <v>-8.7968973786590805</v>
      </c>
      <c r="I2241">
        <v>181.15220828953699</v>
      </c>
      <c r="J2241">
        <v>-0.95306900733833499</v>
      </c>
      <c r="K2241">
        <v>184.2405859184</v>
      </c>
      <c r="L2241">
        <v>107.23511171077401</v>
      </c>
      <c r="M2241">
        <v>47.5681123415755</v>
      </c>
      <c r="N2241">
        <v>0.59062499999999996</v>
      </c>
      <c r="O2241">
        <v>7.1164737749322704</v>
      </c>
      <c r="P2241">
        <v>848.83177570093403</v>
      </c>
    </row>
    <row r="2242" spans="1:17" hidden="1" x14ac:dyDescent="0.3">
      <c r="A2242" t="s">
        <v>4678</v>
      </c>
      <c r="B2242" t="s">
        <v>4679</v>
      </c>
      <c r="C2242" t="str">
        <f>IFERROR(VLOOKUP(Table1[[#This Row],[Ticker]],[1]!Table2[[Symbol]:[Industry]],2,FALSE),"-")</f>
        <v>-</v>
      </c>
      <c r="D2242" t="s">
        <v>257</v>
      </c>
      <c r="E2242">
        <v>248.3955</v>
      </c>
      <c r="F2242">
        <v>649.4</v>
      </c>
      <c r="G2242">
        <v>-5.4505424763473496</v>
      </c>
      <c r="H2242">
        <v>-2.22250892728086</v>
      </c>
      <c r="I2242">
        <v>-6.1282922318389597</v>
      </c>
      <c r="J2242">
        <v>-1.3375331117051701</v>
      </c>
      <c r="K2242">
        <v>649.14890586487797</v>
      </c>
      <c r="L2242">
        <v>610.20154022451197</v>
      </c>
      <c r="M2242">
        <v>40.137615211670997</v>
      </c>
      <c r="N2242">
        <v>0.50972784010835104</v>
      </c>
      <c r="O2242">
        <v>12.411456729288499</v>
      </c>
      <c r="P2242">
        <v>25.354695492712999</v>
      </c>
      <c r="Q2242">
        <v>1.3851913370763001E-2</v>
      </c>
    </row>
    <row r="2243" spans="1:17" hidden="1" x14ac:dyDescent="0.3">
      <c r="A2243" t="s">
        <v>4680</v>
      </c>
      <c r="B2243" t="s">
        <v>4681</v>
      </c>
      <c r="C2243" t="str">
        <f>IFERROR(VLOOKUP(Table1[[#This Row],[Ticker]],[1]!Table2[[Symbol]:[Industry]],2,FALSE),"-")</f>
        <v>-</v>
      </c>
      <c r="D2243" t="s">
        <v>4682</v>
      </c>
      <c r="E2243">
        <v>247.11925432499999</v>
      </c>
      <c r="F2243">
        <v>23.97</v>
      </c>
      <c r="G2243">
        <v>-56.449778939451598</v>
      </c>
      <c r="H2243">
        <v>-11.876153380125</v>
      </c>
      <c r="I2243">
        <v>-41.968397081118098</v>
      </c>
      <c r="J2243">
        <v>-5.5422512019553096</v>
      </c>
      <c r="K2243">
        <v>26.1033289627537</v>
      </c>
      <c r="L2243">
        <v>29.078071551974102</v>
      </c>
      <c r="M2243">
        <v>33.620143414143399</v>
      </c>
      <c r="N2243">
        <v>1.0356942578750401</v>
      </c>
      <c r="O2243">
        <v>51.439299123904803</v>
      </c>
      <c r="P2243">
        <v>3.7662337662337499</v>
      </c>
      <c r="Q2243">
        <v>5.8812476310841001E-2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Row],[Ticker]],[1]!Table2[[Symbol]:[Industry]],2,FALSE),"-")</f>
        <v>-</v>
      </c>
      <c r="D2244" t="s">
        <v>396</v>
      </c>
      <c r="E2244">
        <v>246.97049999999999</v>
      </c>
      <c r="F2244">
        <v>191.45</v>
      </c>
      <c r="G2244">
        <v>41.195562419811601</v>
      </c>
      <c r="H2244">
        <v>15.455727520383199</v>
      </c>
      <c r="I2244">
        <v>49.275477183103597</v>
      </c>
      <c r="J2244">
        <v>8.5371740182584404</v>
      </c>
      <c r="K2244">
        <v>162.464613370374</v>
      </c>
      <c r="L2244">
        <v>132.72336855624201</v>
      </c>
      <c r="M2244">
        <v>60.078951198032101</v>
      </c>
      <c r="N2244">
        <v>0.77035191591942898</v>
      </c>
      <c r="O2244">
        <v>9.5325150169757098</v>
      </c>
      <c r="P2244">
        <v>99.4270833333333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Row],[Ticker]],[1]!Table2[[Symbol]:[Industry]],2,FALSE),"-")</f>
        <v>-</v>
      </c>
      <c r="D2245" t="s">
        <v>170</v>
      </c>
      <c r="E2245">
        <v>246.60585</v>
      </c>
      <c r="F2245">
        <v>314.95</v>
      </c>
      <c r="G2245">
        <v>-31.100762586448301</v>
      </c>
      <c r="H2245">
        <v>12.541056165995499</v>
      </c>
      <c r="I2245">
        <v>-2.9093941124770599</v>
      </c>
      <c r="J2245">
        <v>-6.9188584810225402</v>
      </c>
      <c r="K2245">
        <v>294.47125248351199</v>
      </c>
      <c r="L2245">
        <v>285.40763155924901</v>
      </c>
      <c r="M2245">
        <v>59.927675265388302</v>
      </c>
      <c r="N2245">
        <v>2.3125523354381299</v>
      </c>
      <c r="O2245">
        <v>10.8112398793459</v>
      </c>
      <c r="P2245">
        <v>46.488372093023202</v>
      </c>
      <c r="Q2245">
        <v>6.5362848478545996E-2</v>
      </c>
    </row>
    <row r="2246" spans="1:17" hidden="1" x14ac:dyDescent="0.3">
      <c r="A2246" t="s">
        <v>4687</v>
      </c>
      <c r="B2246" t="s">
        <v>4688</v>
      </c>
      <c r="C2246" t="str">
        <f>IFERROR(VLOOKUP(Table1[[#This Row],[Ticker]],[1]!Table2[[Symbol]:[Industry]],2,FALSE),"-")</f>
        <v>-</v>
      </c>
      <c r="D2246" t="s">
        <v>384</v>
      </c>
      <c r="E2246">
        <v>246.54907807199999</v>
      </c>
      <c r="F2246">
        <v>98.46</v>
      </c>
      <c r="G2246">
        <v>14.5195197305921</v>
      </c>
      <c r="H2246">
        <v>-4.7702632540052798</v>
      </c>
      <c r="I2246">
        <v>-3.4483214360249002</v>
      </c>
      <c r="J2246">
        <v>-6.9756766628407298</v>
      </c>
      <c r="K2246">
        <v>98.328310471297399</v>
      </c>
      <c r="L2246">
        <v>92.154140746569595</v>
      </c>
      <c r="M2246">
        <v>45.060617016120901</v>
      </c>
      <c r="N2246">
        <v>1.2176070029139701</v>
      </c>
      <c r="O2246">
        <v>21.927686370099501</v>
      </c>
      <c r="P2246">
        <v>48.060150375939799</v>
      </c>
      <c r="Q2246">
        <v>2.1448008501294E-2</v>
      </c>
    </row>
    <row r="2247" spans="1:17" hidden="1" x14ac:dyDescent="0.3">
      <c r="A2247" t="s">
        <v>4689</v>
      </c>
      <c r="B2247" t="s">
        <v>4690</v>
      </c>
      <c r="C2247" t="str">
        <f>IFERROR(VLOOKUP(Table1[[#This Row],[Ticker]],[1]!Table2[[Symbol]:[Industry]],2,FALSE),"-")</f>
        <v>-</v>
      </c>
      <c r="D2247" t="s">
        <v>626</v>
      </c>
      <c r="E2247">
        <v>246.49742359999999</v>
      </c>
      <c r="F2247">
        <v>239.5</v>
      </c>
      <c r="G2247">
        <v>11.696272286965</v>
      </c>
      <c r="H2247">
        <v>16.671683845217299</v>
      </c>
      <c r="I2247">
        <v>-1.16919606359558</v>
      </c>
      <c r="J2247">
        <v>14.3625983748452</v>
      </c>
      <c r="K2247">
        <v>199.10930785757199</v>
      </c>
      <c r="L2247">
        <v>189.102960602438</v>
      </c>
      <c r="M2247">
        <v>85.580763953048006</v>
      </c>
      <c r="N2247">
        <v>1.81785525616203</v>
      </c>
      <c r="O2247">
        <v>3.7369519832985301</v>
      </c>
      <c r="P2247">
        <v>53.574863738377701</v>
      </c>
      <c r="Q2247">
        <v>0.10796239155540199</v>
      </c>
    </row>
    <row r="2248" spans="1:17" hidden="1" x14ac:dyDescent="0.3">
      <c r="A2248" t="s">
        <v>4691</v>
      </c>
      <c r="B2248" t="s">
        <v>4692</v>
      </c>
      <c r="C2248" t="str">
        <f>IFERROR(VLOOKUP(Table1[[#This Row],[Ticker]],[1]!Table2[[Symbol]:[Industry]],2,FALSE),"-")</f>
        <v>-</v>
      </c>
      <c r="D2248" t="s">
        <v>1128</v>
      </c>
      <c r="E2248">
        <v>246.18195500799999</v>
      </c>
      <c r="F2248">
        <v>184.36</v>
      </c>
      <c r="G2248">
        <v>-45.004772333154698</v>
      </c>
      <c r="H2248">
        <v>12.0565400876715</v>
      </c>
      <c r="I2248">
        <v>-34.0015879905215</v>
      </c>
      <c r="J2248">
        <v>17.836613736577501</v>
      </c>
      <c r="K2248">
        <v>147.91961298210401</v>
      </c>
      <c r="L2248">
        <v>170.15614255450001</v>
      </c>
      <c r="M2248">
        <v>92.741220540461399</v>
      </c>
      <c r="N2248">
        <v>2.86716905013418</v>
      </c>
      <c r="O2248">
        <v>62.752223909741801</v>
      </c>
      <c r="P2248">
        <v>46.900398406374499</v>
      </c>
      <c r="Q2248">
        <v>0.11034956274098801</v>
      </c>
    </row>
    <row r="2249" spans="1:17" hidden="1" x14ac:dyDescent="0.3">
      <c r="A2249" t="s">
        <v>4693</v>
      </c>
      <c r="B2249" t="s">
        <v>4694</v>
      </c>
      <c r="C2249" t="str">
        <f>IFERROR(VLOOKUP(Table1[[#This Row],[Ticker]],[1]!Table2[[Symbol]:[Industry]],2,FALSE),"-")</f>
        <v>-</v>
      </c>
      <c r="D2249" t="s">
        <v>62</v>
      </c>
      <c r="E2249">
        <v>246.02625320000001</v>
      </c>
      <c r="F2249">
        <v>52</v>
      </c>
      <c r="G2249">
        <v>20.524029083497101</v>
      </c>
      <c r="H2249">
        <v>0.75779487373265997</v>
      </c>
      <c r="I2249">
        <v>28.6934131945176</v>
      </c>
      <c r="J2249">
        <v>-2.9479938193684099</v>
      </c>
      <c r="K2249">
        <v>51.505813313912398</v>
      </c>
      <c r="L2249">
        <v>46.1316350558061</v>
      </c>
      <c r="M2249">
        <v>48.952282740507499</v>
      </c>
      <c r="N2249">
        <v>1.1044155049964499</v>
      </c>
      <c r="O2249">
        <v>12.307692307692299</v>
      </c>
      <c r="P2249">
        <v>62.550797124101301</v>
      </c>
      <c r="Q2249">
        <v>-2.542263581233E-3</v>
      </c>
    </row>
    <row r="2250" spans="1:17" hidden="1" x14ac:dyDescent="0.3">
      <c r="A2250" t="s">
        <v>4695</v>
      </c>
      <c r="B2250" t="s">
        <v>4696</v>
      </c>
      <c r="C2250" t="str">
        <f>IFERROR(VLOOKUP(Table1[[#This Row],[Ticker]],[1]!Table2[[Symbol]:[Industry]],2,FALSE),"-")</f>
        <v>-</v>
      </c>
      <c r="D2250" t="s">
        <v>127</v>
      </c>
      <c r="E2250">
        <v>245.655</v>
      </c>
      <c r="F2250">
        <v>272.95</v>
      </c>
      <c r="G2250">
        <v>-17.802702800213101</v>
      </c>
      <c r="H2250">
        <v>-3.6084673583479598</v>
      </c>
      <c r="I2250">
        <v>-29.410815936507898</v>
      </c>
      <c r="J2250">
        <v>6.2133562308494898</v>
      </c>
      <c r="K2250">
        <v>274.04840485672503</v>
      </c>
      <c r="L2250">
        <v>267.94292853991197</v>
      </c>
      <c r="M2250">
        <v>55.879562244202098</v>
      </c>
      <c r="N2250">
        <v>0.54894571042340501</v>
      </c>
      <c r="O2250">
        <v>29.3277156988459</v>
      </c>
      <c r="P2250">
        <v>31.289081289081199</v>
      </c>
      <c r="Q2250">
        <v>3.3821837350099998E-4</v>
      </c>
    </row>
    <row r="2251" spans="1:17" hidden="1" x14ac:dyDescent="0.3">
      <c r="A2251" t="s">
        <v>4697</v>
      </c>
      <c r="B2251" t="s">
        <v>4698</v>
      </c>
      <c r="C2251" t="str">
        <f>IFERROR(VLOOKUP(Table1[[#This Row],[Ticker]],[1]!Table2[[Symbol]:[Industry]],2,FALSE),"-")</f>
        <v>-</v>
      </c>
      <c r="D2251" t="s">
        <v>133</v>
      </c>
      <c r="E2251">
        <v>245.45129466</v>
      </c>
      <c r="F2251">
        <v>141.69999999999999</v>
      </c>
      <c r="G2251">
        <v>-29.688239550868499</v>
      </c>
      <c r="H2251">
        <v>3.6562681663715999</v>
      </c>
      <c r="I2251">
        <v>-32.235696693770201</v>
      </c>
      <c r="J2251">
        <v>-9.2427748896912796</v>
      </c>
      <c r="K2251">
        <v>141.702574734541</v>
      </c>
      <c r="L2251">
        <v>145.51851291186301</v>
      </c>
      <c r="M2251">
        <v>50.105703857831699</v>
      </c>
      <c r="N2251">
        <v>3.5171570786302002</v>
      </c>
      <c r="O2251">
        <v>41.707833450952698</v>
      </c>
      <c r="P2251">
        <v>26.179875333926901</v>
      </c>
      <c r="Q2251">
        <v>0.15611224555425801</v>
      </c>
    </row>
    <row r="2252" spans="1:17" hidden="1" x14ac:dyDescent="0.3">
      <c r="A2252" t="s">
        <v>4699</v>
      </c>
      <c r="B2252" t="s">
        <v>4700</v>
      </c>
      <c r="C2252" t="str">
        <f>IFERROR(VLOOKUP(Table1[[#This Row],[Ticker]],[1]!Table2[[Symbol]:[Industry]],2,FALSE),"-")</f>
        <v>-</v>
      </c>
      <c r="D2252" t="s">
        <v>59</v>
      </c>
      <c r="E2252">
        <v>244.74546486</v>
      </c>
      <c r="F2252">
        <v>125.1</v>
      </c>
      <c r="G2252">
        <v>-8.5141998924811405E-2</v>
      </c>
      <c r="H2252">
        <v>9.5619341836675407</v>
      </c>
      <c r="I2252">
        <v>-2.4159396318002999</v>
      </c>
      <c r="J2252">
        <v>-0.838724745043259</v>
      </c>
      <c r="K2252">
        <v>114.050209014073</v>
      </c>
      <c r="L2252">
        <v>109.405018651925</v>
      </c>
      <c r="M2252">
        <v>66.185656139634901</v>
      </c>
      <c r="N2252">
        <v>0.827836945355234</v>
      </c>
      <c r="O2252">
        <v>3.11750599520383</v>
      </c>
      <c r="P2252">
        <v>38.999999999999901</v>
      </c>
      <c r="Q2252">
        <v>5.8651330648882997E-2</v>
      </c>
    </row>
    <row r="2253" spans="1:17" hidden="1" x14ac:dyDescent="0.3">
      <c r="A2253" t="s">
        <v>4701</v>
      </c>
      <c r="B2253" t="s">
        <v>4702</v>
      </c>
      <c r="C2253" t="str">
        <f>IFERROR(VLOOKUP(Table1[[#This Row],[Ticker]],[1]!Table2[[Symbol]:[Industry]],2,FALSE),"-")</f>
        <v>-</v>
      </c>
      <c r="D2253" t="s">
        <v>521</v>
      </c>
      <c r="E2253">
        <v>244.64824669499899</v>
      </c>
      <c r="F2253">
        <v>194.65</v>
      </c>
      <c r="G2253">
        <v>59.169095823521403</v>
      </c>
      <c r="H2253">
        <v>17.853848355082199</v>
      </c>
      <c r="I2253">
        <v>-40.448931423513997</v>
      </c>
      <c r="J2253">
        <v>1.21320616044689</v>
      </c>
      <c r="K2253">
        <v>165.312479997087</v>
      </c>
      <c r="L2253">
        <v>157.844326925442</v>
      </c>
      <c r="M2253">
        <v>74.335637870158394</v>
      </c>
      <c r="N2253">
        <v>0.85235209706241399</v>
      </c>
      <c r="O2253">
        <v>38.196763421525802</v>
      </c>
      <c r="P2253">
        <v>120.117607146895</v>
      </c>
      <c r="Q2253">
        <v>2.7621592624714999E-2</v>
      </c>
    </row>
    <row r="2254" spans="1:17" hidden="1" x14ac:dyDescent="0.3">
      <c r="A2254" t="s">
        <v>4703</v>
      </c>
      <c r="B2254" t="s">
        <v>4704</v>
      </c>
      <c r="C2254" t="str">
        <f>IFERROR(VLOOKUP(Table1[[#This Row],[Ticker]],[1]!Table2[[Symbol]:[Industry]],2,FALSE),"-")</f>
        <v>-</v>
      </c>
      <c r="D2254" t="s">
        <v>1465</v>
      </c>
      <c r="E2254">
        <v>244.27445</v>
      </c>
      <c r="F2254">
        <v>207.1</v>
      </c>
      <c r="G2254">
        <v>-36.286602536146702</v>
      </c>
      <c r="H2254">
        <v>-6.5692822075873103</v>
      </c>
      <c r="I2254">
        <v>-2.0708214162375</v>
      </c>
      <c r="J2254">
        <v>0.22395119468185701</v>
      </c>
      <c r="K2254">
        <v>196.458038527799</v>
      </c>
      <c r="L2254">
        <v>195.370078698664</v>
      </c>
      <c r="M2254">
        <v>63.848903945693102</v>
      </c>
      <c r="N2254">
        <v>1.1409587546670901</v>
      </c>
      <c r="O2254">
        <v>43.312409464026999</v>
      </c>
      <c r="P2254">
        <v>29.195258889582</v>
      </c>
      <c r="Q2254">
        <v>1.1182962501077E-2</v>
      </c>
    </row>
    <row r="2255" spans="1:17" hidden="1" x14ac:dyDescent="0.3">
      <c r="A2255" t="s">
        <v>4705</v>
      </c>
      <c r="B2255" t="s">
        <v>4706</v>
      </c>
      <c r="C2255" t="str">
        <f>IFERROR(VLOOKUP(Table1[[#This Row],[Ticker]],[1]!Table2[[Symbol]:[Industry]],2,FALSE),"-")</f>
        <v>-</v>
      </c>
      <c r="D2255" t="s">
        <v>424</v>
      </c>
      <c r="E2255">
        <v>243.997668</v>
      </c>
      <c r="F2255">
        <v>824.4</v>
      </c>
      <c r="G2255">
        <v>370.24491773581201</v>
      </c>
      <c r="H2255">
        <v>7.1418884455902099</v>
      </c>
      <c r="I2255">
        <v>33.349726774573703</v>
      </c>
      <c r="J2255">
        <v>-8.1006955447752809</v>
      </c>
      <c r="K2255">
        <v>788.10375891362503</v>
      </c>
      <c r="L2255">
        <v>616.99107771073</v>
      </c>
      <c r="M2255">
        <v>47.332985858550302</v>
      </c>
      <c r="N2255">
        <v>2.3859617194261999</v>
      </c>
      <c r="O2255">
        <v>12.2028141678796</v>
      </c>
      <c r="P2255">
        <v>397.52564876282401</v>
      </c>
      <c r="Q2255">
        <v>0.167235916854339</v>
      </c>
    </row>
    <row r="2256" spans="1:17" hidden="1" x14ac:dyDescent="0.3">
      <c r="A2256" t="s">
        <v>4707</v>
      </c>
      <c r="B2256" t="s">
        <v>4708</v>
      </c>
      <c r="C2256" t="str">
        <f>IFERROR(VLOOKUP(Table1[[#This Row],[Ticker]],[1]!Table2[[Symbol]:[Industry]],2,FALSE),"-")</f>
        <v>-</v>
      </c>
      <c r="D2256" t="s">
        <v>1602</v>
      </c>
      <c r="E2256">
        <v>243.76755</v>
      </c>
      <c r="F2256">
        <v>26.65</v>
      </c>
      <c r="G2256">
        <v>-78.660039033076302</v>
      </c>
      <c r="H2256">
        <v>-3.7549813157937399</v>
      </c>
      <c r="I2256">
        <v>-58.265801781113197</v>
      </c>
      <c r="J2256">
        <v>0.852682348199998</v>
      </c>
      <c r="K2256">
        <v>27.2513254903647</v>
      </c>
      <c r="L2256">
        <v>36.068439422471201</v>
      </c>
      <c r="M2256">
        <v>53.484178806986897</v>
      </c>
      <c r="N2256">
        <v>3.1534935620797602</v>
      </c>
      <c r="O2256">
        <v>137.02313946216299</v>
      </c>
      <c r="P2256">
        <v>14.6236559139784</v>
      </c>
      <c r="Q2256">
        <v>0.10145215240215801</v>
      </c>
    </row>
    <row r="2257" spans="1:17" hidden="1" x14ac:dyDescent="0.3">
      <c r="A2257" t="s">
        <v>4709</v>
      </c>
      <c r="B2257" t="s">
        <v>4710</v>
      </c>
      <c r="C2257" t="str">
        <f>IFERROR(VLOOKUP(Table1[[#This Row],[Ticker]],[1]!Table2[[Symbol]:[Industry]],2,FALSE),"-")</f>
        <v>-</v>
      </c>
      <c r="D2257" t="s">
        <v>933</v>
      </c>
      <c r="E2257">
        <v>243.70249371999901</v>
      </c>
      <c r="F2257">
        <v>30.28</v>
      </c>
      <c r="G2257">
        <v>-17.468403973978699</v>
      </c>
      <c r="H2257">
        <v>-1.7101250322249999</v>
      </c>
      <c r="I2257">
        <v>-20.734777223587699</v>
      </c>
      <c r="J2257">
        <v>-3.6431175510276601</v>
      </c>
      <c r="K2257">
        <v>29.9120979531701</v>
      </c>
      <c r="L2257">
        <v>30.507327857996302</v>
      </c>
      <c r="M2257">
        <v>47.608568650111302</v>
      </c>
      <c r="N2257">
        <v>0.81109898806662795</v>
      </c>
      <c r="O2257">
        <v>31.373844121532301</v>
      </c>
      <c r="P2257">
        <v>23.089430894308901</v>
      </c>
      <c r="Q2257">
        <v>2.7777615910188E-2</v>
      </c>
    </row>
    <row r="2258" spans="1:17" hidden="1" x14ac:dyDescent="0.3">
      <c r="A2258" t="s">
        <v>4711</v>
      </c>
      <c r="B2258" t="s">
        <v>4712</v>
      </c>
      <c r="C2258" t="str">
        <f>IFERROR(VLOOKUP(Table1[[#This Row],[Ticker]],[1]!Table2[[Symbol]:[Industry]],2,FALSE),"-")</f>
        <v>-</v>
      </c>
      <c r="D2258" t="s">
        <v>201</v>
      </c>
      <c r="E2258">
        <v>243.25575040000001</v>
      </c>
      <c r="F2258">
        <v>2.08</v>
      </c>
      <c r="G2258">
        <v>55.713106279460703</v>
      </c>
      <c r="H2258">
        <v>-3.2038844725620801</v>
      </c>
      <c r="I2258">
        <v>-44.038272662367298</v>
      </c>
      <c r="J2258">
        <v>-7.4330239622933103</v>
      </c>
      <c r="K2258">
        <v>2.1565522653168601</v>
      </c>
      <c r="L2258">
        <v>2.0077952073207599</v>
      </c>
      <c r="M2258">
        <v>34.813873015086301</v>
      </c>
      <c r="N2258">
        <v>0.81553380491879202</v>
      </c>
      <c r="O2258">
        <v>42.788461538461497</v>
      </c>
      <c r="P2258">
        <v>96.2264150943396</v>
      </c>
      <c r="Q2258">
        <v>-4.4293184929064998E-2</v>
      </c>
    </row>
    <row r="2259" spans="1:17" hidden="1" x14ac:dyDescent="0.3">
      <c r="A2259" t="s">
        <v>4713</v>
      </c>
      <c r="B2259" t="s">
        <v>4714</v>
      </c>
      <c r="C2259" t="str">
        <f>IFERROR(VLOOKUP(Table1[[#This Row],[Ticker]],[1]!Table2[[Symbol]:[Industry]],2,FALSE),"-")</f>
        <v>-</v>
      </c>
      <c r="D2259" t="s">
        <v>1525</v>
      </c>
      <c r="E2259">
        <v>243.23977540799899</v>
      </c>
      <c r="F2259">
        <v>137.63999999999999</v>
      </c>
      <c r="G2259">
        <v>74.685892890866</v>
      </c>
      <c r="H2259">
        <v>2.57177034206528</v>
      </c>
      <c r="I2259">
        <v>-11.2508162765268</v>
      </c>
      <c r="J2259">
        <v>3.71107233228985</v>
      </c>
      <c r="K2259">
        <v>129.11756974410099</v>
      </c>
      <c r="L2259">
        <v>107.484333961171</v>
      </c>
      <c r="M2259">
        <v>52.068165518204999</v>
      </c>
      <c r="N2259">
        <v>0.504092773668951</v>
      </c>
      <c r="O2259">
        <v>17.197035745422799</v>
      </c>
      <c r="P2259">
        <v>118.926515008937</v>
      </c>
      <c r="Q2259">
        <v>8.7547505643365997E-2</v>
      </c>
    </row>
    <row r="2260" spans="1:17" hidden="1" x14ac:dyDescent="0.3">
      <c r="A2260" t="s">
        <v>4715</v>
      </c>
      <c r="B2260" t="s">
        <v>4716</v>
      </c>
      <c r="C2260" t="str">
        <f>IFERROR(VLOOKUP(Table1[[#This Row],[Ticker]],[1]!Table2[[Symbol]:[Industry]],2,FALSE),"-")</f>
        <v>-</v>
      </c>
      <c r="D2260" t="s">
        <v>728</v>
      </c>
      <c r="E2260">
        <v>242.86609717499999</v>
      </c>
      <c r="F2260">
        <v>524.54</v>
      </c>
      <c r="G2260">
        <v>-12.772062404460099</v>
      </c>
      <c r="H2260">
        <v>-4.86473083442384</v>
      </c>
      <c r="I2260">
        <v>-2.7572068607535898</v>
      </c>
      <c r="J2260">
        <v>-0.92628822777624598</v>
      </c>
      <c r="K2260">
        <v>518.29197774358101</v>
      </c>
      <c r="L2260">
        <v>487.18712062942001</v>
      </c>
      <c r="M2260">
        <v>76.378610990004603</v>
      </c>
      <c r="N2260">
        <v>1.69133180154095</v>
      </c>
      <c r="O2260">
        <v>5.67354253250467</v>
      </c>
      <c r="P2260">
        <v>23.001524211513601</v>
      </c>
      <c r="Q2260">
        <v>-1.6014498322345E-2</v>
      </c>
    </row>
    <row r="2261" spans="1:17" hidden="1" x14ac:dyDescent="0.3">
      <c r="A2261" t="s">
        <v>4717</v>
      </c>
      <c r="B2261" t="s">
        <v>4718</v>
      </c>
      <c r="C2261" t="str">
        <f>IFERROR(VLOOKUP(Table1[[#This Row],[Ticker]],[1]!Table2[[Symbol]:[Industry]],2,FALSE),"-")</f>
        <v>-</v>
      </c>
      <c r="D2261" t="s">
        <v>1525</v>
      </c>
      <c r="E2261">
        <v>242.67695159600001</v>
      </c>
      <c r="F2261">
        <v>30.67</v>
      </c>
      <c r="G2261">
        <v>25.465402653149301</v>
      </c>
      <c r="H2261">
        <v>5.5902810611170297</v>
      </c>
      <c r="I2261">
        <v>-13.714857983967599</v>
      </c>
      <c r="J2261">
        <v>-1.63226549400066</v>
      </c>
      <c r="K2261">
        <v>30.039590532123199</v>
      </c>
      <c r="L2261">
        <v>28.556464419865399</v>
      </c>
      <c r="M2261">
        <v>50.438254764292402</v>
      </c>
      <c r="N2261">
        <v>1.90772211371083</v>
      </c>
      <c r="O2261">
        <v>42.158461036843804</v>
      </c>
      <c r="P2261">
        <v>57.282051282051199</v>
      </c>
      <c r="Q2261">
        <v>6.7470889770469E-2</v>
      </c>
    </row>
    <row r="2262" spans="1:17" hidden="1" x14ac:dyDescent="0.3">
      <c r="A2262" t="s">
        <v>4719</v>
      </c>
      <c r="B2262" t="s">
        <v>4720</v>
      </c>
      <c r="C2262" t="str">
        <f>IFERROR(VLOOKUP(Table1[[#This Row],[Ticker]],[1]!Table2[[Symbol]:[Industry]],2,FALSE),"-")</f>
        <v>-</v>
      </c>
      <c r="D2262" t="s">
        <v>201</v>
      </c>
      <c r="E2262">
        <v>242.6154525</v>
      </c>
      <c r="F2262">
        <v>247.05</v>
      </c>
      <c r="G2262">
        <v>27.134262720860001</v>
      </c>
      <c r="H2262">
        <v>15.5956259858268</v>
      </c>
      <c r="I2262">
        <v>23.209792329339699</v>
      </c>
      <c r="J2262">
        <v>13.7559929234449</v>
      </c>
      <c r="K2262">
        <v>208.36187097958199</v>
      </c>
      <c r="L2262">
        <v>174.18532836380999</v>
      </c>
      <c r="M2262">
        <v>65.274033329880595</v>
      </c>
      <c r="N2262">
        <v>0.81922770160553404</v>
      </c>
      <c r="O2262">
        <v>4.8370775146731404</v>
      </c>
      <c r="P2262">
        <v>85.751879699248093</v>
      </c>
      <c r="Q2262">
        <v>1.2501726242887E-2</v>
      </c>
    </row>
    <row r="2263" spans="1:17" hidden="1" x14ac:dyDescent="0.3">
      <c r="A2263" t="s">
        <v>4721</v>
      </c>
      <c r="B2263" t="s">
        <v>4722</v>
      </c>
      <c r="C2263" t="str">
        <f>IFERROR(VLOOKUP(Table1[[#This Row],[Ticker]],[1]!Table2[[Symbol]:[Industry]],2,FALSE),"-")</f>
        <v>-</v>
      </c>
      <c r="D2263" t="s">
        <v>4723</v>
      </c>
      <c r="E2263">
        <v>242.575875</v>
      </c>
      <c r="F2263">
        <v>115.65</v>
      </c>
      <c r="G2263">
        <v>54.640278350164401</v>
      </c>
      <c r="H2263">
        <v>44.212542500911802</v>
      </c>
      <c r="I2263">
        <v>66.854834877272395</v>
      </c>
      <c r="J2263">
        <v>23.875142001835901</v>
      </c>
      <c r="K2263">
        <v>86.576295336667698</v>
      </c>
      <c r="L2263">
        <v>77.349391203193704</v>
      </c>
      <c r="M2263">
        <v>88.663364667712202</v>
      </c>
      <c r="N2263">
        <v>1.94898076261138</v>
      </c>
      <c r="O2263">
        <v>0</v>
      </c>
      <c r="P2263">
        <v>106.112992336481</v>
      </c>
    </row>
    <row r="2264" spans="1:17" hidden="1" x14ac:dyDescent="0.3">
      <c r="A2264" t="s">
        <v>4724</v>
      </c>
      <c r="B2264" t="s">
        <v>4725</v>
      </c>
      <c r="C2264" t="str">
        <f>IFERROR(VLOOKUP(Table1[[#This Row],[Ticker]],[1]!Table2[[Symbol]:[Industry]],2,FALSE),"-")</f>
        <v>-</v>
      </c>
      <c r="D2264" t="s">
        <v>434</v>
      </c>
      <c r="E2264">
        <v>242.44631475</v>
      </c>
      <c r="F2264">
        <v>102.5</v>
      </c>
      <c r="G2264">
        <v>-15.3299905931555</v>
      </c>
      <c r="H2264">
        <v>1.6814597290634701</v>
      </c>
      <c r="I2264">
        <v>0.61353123581830504</v>
      </c>
      <c r="J2264">
        <v>1.8062542643266899</v>
      </c>
      <c r="K2264">
        <v>108.607845026145</v>
      </c>
      <c r="L2264">
        <v>97.091851645584995</v>
      </c>
      <c r="M2264">
        <v>35.416484512789097</v>
      </c>
      <c r="N2264">
        <v>0.41472824661947</v>
      </c>
      <c r="O2264">
        <v>50.341463414634099</v>
      </c>
      <c r="P2264">
        <v>51.739452257586898</v>
      </c>
    </row>
    <row r="2265" spans="1:17" hidden="1" x14ac:dyDescent="0.3">
      <c r="A2265" t="s">
        <v>4726</v>
      </c>
      <c r="B2265" t="s">
        <v>4727</v>
      </c>
      <c r="C2265" t="str">
        <f>IFERROR(VLOOKUP(Table1[[#This Row],[Ticker]],[1]!Table2[[Symbol]:[Industry]],2,FALSE),"-")</f>
        <v>-</v>
      </c>
      <c r="D2265" t="s">
        <v>548</v>
      </c>
      <c r="E2265">
        <v>241.771744455</v>
      </c>
      <c r="F2265">
        <v>399.65</v>
      </c>
      <c r="G2265">
        <v>-32.928480080806096</v>
      </c>
      <c r="H2265">
        <v>-0.23672775540535301</v>
      </c>
      <c r="I2265">
        <v>-20.195617080179598</v>
      </c>
      <c r="J2265">
        <v>-2.4655061932679798</v>
      </c>
      <c r="K2265">
        <v>391.76342398572899</v>
      </c>
      <c r="L2265">
        <v>392.871400718036</v>
      </c>
      <c r="M2265">
        <v>61.921869468393098</v>
      </c>
      <c r="N2265">
        <v>0.88750611031790205</v>
      </c>
      <c r="O2265">
        <v>29.600900788189598</v>
      </c>
      <c r="P2265">
        <v>24.890624999999901</v>
      </c>
      <c r="Q2265">
        <v>6.2229714955592E-2</v>
      </c>
    </row>
    <row r="2266" spans="1:17" hidden="1" x14ac:dyDescent="0.3">
      <c r="A2266" t="s">
        <v>4728</v>
      </c>
      <c r="B2266" t="s">
        <v>4729</v>
      </c>
      <c r="C2266" t="str">
        <f>IFERROR(VLOOKUP(Table1[[#This Row],[Ticker]],[1]!Table2[[Symbol]:[Industry]],2,FALSE),"-")</f>
        <v>-</v>
      </c>
      <c r="D2266" t="s">
        <v>231</v>
      </c>
      <c r="E2266">
        <v>240.93593999999999</v>
      </c>
      <c r="F2266">
        <v>132.75</v>
      </c>
      <c r="G2266">
        <v>28.520123823320301</v>
      </c>
      <c r="H2266">
        <v>-9.3635281861626201</v>
      </c>
      <c r="I2266">
        <v>39.992008520040699</v>
      </c>
      <c r="J2266">
        <v>-3.5346727809232501</v>
      </c>
      <c r="K2266">
        <v>123.30275199232101</v>
      </c>
      <c r="M2266">
        <v>40.8207933992039</v>
      </c>
      <c r="N2266">
        <v>0.33178530330429001</v>
      </c>
      <c r="O2266">
        <v>37.476459510357799</v>
      </c>
      <c r="P2266">
        <v>72.402597402597394</v>
      </c>
    </row>
    <row r="2267" spans="1:17" hidden="1" x14ac:dyDescent="0.3">
      <c r="A2267" t="s">
        <v>4730</v>
      </c>
      <c r="B2267" t="s">
        <v>4731</v>
      </c>
      <c r="C2267" t="str">
        <f>IFERROR(VLOOKUP(Table1[[#This Row],[Ticker]],[1]!Table2[[Symbol]:[Industry]],2,FALSE),"-")</f>
        <v>-</v>
      </c>
      <c r="D2267" t="s">
        <v>424</v>
      </c>
      <c r="E2267">
        <v>240.8616012</v>
      </c>
      <c r="F2267">
        <v>4.51</v>
      </c>
      <c r="G2267">
        <v>177.98669565831301</v>
      </c>
      <c r="H2267">
        <v>-2.5811738498514498</v>
      </c>
      <c r="I2267">
        <v>40.784213947103098</v>
      </c>
      <c r="J2267">
        <v>-0.93281514420369704</v>
      </c>
      <c r="K2267">
        <v>4.1759284441243203</v>
      </c>
      <c r="L2267">
        <v>3.2369622156033602</v>
      </c>
      <c r="M2267">
        <v>43.364748147017799</v>
      </c>
      <c r="N2267">
        <v>0.51900621910830802</v>
      </c>
      <c r="O2267">
        <v>9.5343680709534393</v>
      </c>
      <c r="P2267">
        <v>217.60563380281599</v>
      </c>
      <c r="Q2267">
        <v>6.0237947926745999E-2</v>
      </c>
    </row>
    <row r="2268" spans="1:17" hidden="1" x14ac:dyDescent="0.3">
      <c r="A2268" t="s">
        <v>4732</v>
      </c>
      <c r="B2268" t="s">
        <v>4733</v>
      </c>
      <c r="C2268" t="str">
        <f>IFERROR(VLOOKUP(Table1[[#This Row],[Ticker]],[1]!Table2[[Symbol]:[Industry]],2,FALSE),"-")</f>
        <v>-</v>
      </c>
      <c r="D2268" t="s">
        <v>21</v>
      </c>
      <c r="E2268">
        <v>240.50905555200001</v>
      </c>
      <c r="F2268">
        <v>99.48</v>
      </c>
      <c r="G2268">
        <v>-28.5008851478533</v>
      </c>
      <c r="H2268">
        <v>-15.759720966451599</v>
      </c>
      <c r="I2268">
        <v>-3.92125011344694</v>
      </c>
      <c r="J2268">
        <v>-3.1280690073383401</v>
      </c>
      <c r="K2268">
        <v>105.26343105577899</v>
      </c>
      <c r="L2268">
        <v>102.983188074171</v>
      </c>
      <c r="M2268">
        <v>41.142937884080901</v>
      </c>
      <c r="N2268">
        <v>0.79032646750997004</v>
      </c>
      <c r="O2268">
        <v>31.533976678729299</v>
      </c>
      <c r="P2268">
        <v>21.021897810218899</v>
      </c>
      <c r="Q2268">
        <v>8.8831772473520004E-2</v>
      </c>
    </row>
    <row r="2269" spans="1:17" hidden="1" x14ac:dyDescent="0.3">
      <c r="A2269" t="s">
        <v>4734</v>
      </c>
      <c r="B2269" t="s">
        <v>4735</v>
      </c>
      <c r="C2269" t="str">
        <f>IFERROR(VLOOKUP(Table1[[#This Row],[Ticker]],[1]!Table2[[Symbol]:[Industry]],2,FALSE),"-")</f>
        <v>-</v>
      </c>
      <c r="D2269" t="s">
        <v>1159</v>
      </c>
      <c r="E2269">
        <v>240.16819839999999</v>
      </c>
      <c r="F2269">
        <v>104</v>
      </c>
      <c r="G2269">
        <v>-47.925300081268603</v>
      </c>
      <c r="H2269">
        <v>-8.0279010357090606</v>
      </c>
      <c r="I2269">
        <v>-17.983965090318101</v>
      </c>
      <c r="J2269">
        <v>-14.883768923516</v>
      </c>
      <c r="K2269">
        <v>102.677826248784</v>
      </c>
      <c r="L2269">
        <v>107.74068411954801</v>
      </c>
      <c r="M2269">
        <v>42.296456499585503</v>
      </c>
      <c r="N2269">
        <v>0.79866688082235704</v>
      </c>
      <c r="O2269">
        <v>57.692307692307601</v>
      </c>
      <c r="P2269">
        <v>41.4004078857919</v>
      </c>
    </row>
    <row r="2270" spans="1:17" hidden="1" x14ac:dyDescent="0.3">
      <c r="A2270" t="s">
        <v>4736</v>
      </c>
      <c r="B2270" t="s">
        <v>4737</v>
      </c>
      <c r="C2270" t="str">
        <f>IFERROR(VLOOKUP(Table1[[#This Row],[Ticker]],[1]!Table2[[Symbol]:[Industry]],2,FALSE),"-")</f>
        <v>-</v>
      </c>
      <c r="D2270" t="s">
        <v>201</v>
      </c>
      <c r="E2270">
        <v>239.95412444999999</v>
      </c>
      <c r="F2270">
        <v>189.3</v>
      </c>
      <c r="G2270">
        <v>15.641320949268</v>
      </c>
      <c r="H2270">
        <v>-7.5576259691607</v>
      </c>
      <c r="I2270">
        <v>-11.3172778755198</v>
      </c>
      <c r="J2270">
        <v>2.1885976593283201</v>
      </c>
      <c r="K2270">
        <v>186.06183776273701</v>
      </c>
      <c r="L2270">
        <v>170.387967356959</v>
      </c>
      <c r="M2270">
        <v>61.103899186505998</v>
      </c>
      <c r="N2270">
        <v>0.63533611624352704</v>
      </c>
      <c r="O2270">
        <v>17.5647120972002</v>
      </c>
      <c r="P2270">
        <v>50.238095238095198</v>
      </c>
      <c r="Q2270">
        <v>-8.1609997831950006E-3</v>
      </c>
    </row>
    <row r="2271" spans="1:17" hidden="1" x14ac:dyDescent="0.3">
      <c r="A2271" t="s">
        <v>4738</v>
      </c>
      <c r="B2271" t="s">
        <v>4739</v>
      </c>
      <c r="C2271" t="str">
        <f>IFERROR(VLOOKUP(Table1[[#This Row],[Ticker]],[1]!Table2[[Symbol]:[Industry]],2,FALSE),"-")</f>
        <v>-</v>
      </c>
      <c r="D2271" t="s">
        <v>46</v>
      </c>
      <c r="E2271">
        <v>238.952234669999</v>
      </c>
      <c r="F2271">
        <v>100.34</v>
      </c>
      <c r="G2271">
        <v>29.428172154264399</v>
      </c>
      <c r="H2271">
        <v>25.125708451775701</v>
      </c>
      <c r="I2271">
        <v>-12.5164130715727</v>
      </c>
      <c r="J2271">
        <v>17.4572060735678</v>
      </c>
      <c r="K2271">
        <v>83.443266443056203</v>
      </c>
      <c r="L2271">
        <v>85.782653146702202</v>
      </c>
      <c r="M2271">
        <v>79.046070267309602</v>
      </c>
      <c r="N2271">
        <v>3.2527570842559101</v>
      </c>
      <c r="O2271">
        <v>53.378513055610902</v>
      </c>
      <c r="P2271">
        <v>74.960767218831705</v>
      </c>
      <c r="Q2271">
        <v>2.0431486021645E-2</v>
      </c>
    </row>
    <row r="2272" spans="1:17" hidden="1" x14ac:dyDescent="0.3">
      <c r="A2272" t="s">
        <v>4740</v>
      </c>
      <c r="B2272" t="s">
        <v>4741</v>
      </c>
      <c r="C2272" t="str">
        <f>IFERROR(VLOOKUP(Table1[[#This Row],[Ticker]],[1]!Table2[[Symbol]:[Industry]],2,FALSE),"-")</f>
        <v>-</v>
      </c>
      <c r="D2272" t="s">
        <v>223</v>
      </c>
      <c r="E2272">
        <v>238.50808547299999</v>
      </c>
      <c r="F2272">
        <v>226.99</v>
      </c>
      <c r="G2272">
        <v>-18.806752568801102</v>
      </c>
      <c r="H2272">
        <v>3.6160623903032398</v>
      </c>
      <c r="I2272">
        <v>-27.1881070774512</v>
      </c>
      <c r="J2272">
        <v>-1.3911124855992101</v>
      </c>
      <c r="K2272">
        <v>216.21423559598099</v>
      </c>
      <c r="L2272">
        <v>213.19412449413201</v>
      </c>
      <c r="M2272">
        <v>48.997490097600398</v>
      </c>
      <c r="N2272">
        <v>1.0747635902916699</v>
      </c>
      <c r="O2272">
        <v>21.150711485087399</v>
      </c>
      <c r="P2272">
        <v>29.782732990280099</v>
      </c>
      <c r="Q2272">
        <v>-0.1007883142897</v>
      </c>
    </row>
    <row r="2273" spans="1:17" hidden="1" x14ac:dyDescent="0.3">
      <c r="A2273" t="s">
        <v>4742</v>
      </c>
      <c r="B2273" t="s">
        <v>4743</v>
      </c>
      <c r="C2273" t="str">
        <f>IFERROR(VLOOKUP(Table1[[#This Row],[Ticker]],[1]!Table2[[Symbol]:[Industry]],2,FALSE),"-")</f>
        <v>-</v>
      </c>
      <c r="D2273" t="s">
        <v>133</v>
      </c>
      <c r="E2273">
        <v>237.8012875</v>
      </c>
      <c r="F2273">
        <v>15.05</v>
      </c>
      <c r="G2273">
        <v>-108.355740241239</v>
      </c>
      <c r="H2273">
        <v>-2.8790068579648298</v>
      </c>
      <c r="I2273">
        <v>-59.7770490797108</v>
      </c>
      <c r="J2273">
        <v>-4.7434411756231203</v>
      </c>
      <c r="K2273">
        <v>15.8654918846975</v>
      </c>
      <c r="L2273">
        <v>30.688078755741</v>
      </c>
      <c r="M2273">
        <v>44.184153259304701</v>
      </c>
      <c r="N2273">
        <v>1.0700398309794601</v>
      </c>
      <c r="O2273">
        <v>504.119601328903</v>
      </c>
      <c r="P2273">
        <v>46.2585034013605</v>
      </c>
      <c r="Q2273">
        <v>-2.0481761185050002E-3</v>
      </c>
    </row>
    <row r="2274" spans="1:17" hidden="1" x14ac:dyDescent="0.3">
      <c r="A2274" t="s">
        <v>4744</v>
      </c>
      <c r="B2274" t="s">
        <v>4745</v>
      </c>
      <c r="C2274" t="str">
        <f>IFERROR(VLOOKUP(Table1[[#This Row],[Ticker]],[1]!Table2[[Symbol]:[Industry]],2,FALSE),"-")</f>
        <v>-</v>
      </c>
      <c r="D2274" t="s">
        <v>295</v>
      </c>
      <c r="E2274">
        <v>237.732637715999</v>
      </c>
      <c r="F2274">
        <v>92.12</v>
      </c>
      <c r="G2274">
        <v>-79.790944367033106</v>
      </c>
      <c r="H2274">
        <v>-6.6950443773842103</v>
      </c>
      <c r="I2274">
        <v>-59.592696669951401</v>
      </c>
      <c r="J2274">
        <v>-3.6064945849847598</v>
      </c>
      <c r="K2274">
        <v>99.596818177716401</v>
      </c>
      <c r="L2274">
        <v>137.59966107241701</v>
      </c>
      <c r="M2274">
        <v>40.4467796770913</v>
      </c>
      <c r="N2274">
        <v>0.64633124157981003</v>
      </c>
      <c r="O2274">
        <v>146.363438992618</v>
      </c>
      <c r="P2274">
        <v>3.5056179775280798</v>
      </c>
      <c r="Q2274">
        <v>2.1894102522214999E-2</v>
      </c>
    </row>
    <row r="2275" spans="1:17" hidden="1" x14ac:dyDescent="0.3">
      <c r="A2275" t="s">
        <v>4746</v>
      </c>
      <c r="B2275" t="s">
        <v>4747</v>
      </c>
      <c r="C2275" t="str">
        <f>IFERROR(VLOOKUP(Table1[[#This Row],[Ticker]],[1]!Table2[[Symbol]:[Industry]],2,FALSE),"-")</f>
        <v>-</v>
      </c>
      <c r="D2275" t="s">
        <v>62</v>
      </c>
      <c r="E2275">
        <v>237.62593200000001</v>
      </c>
      <c r="F2275">
        <v>95.95</v>
      </c>
      <c r="G2275">
        <v>-23.237100953832801</v>
      </c>
      <c r="H2275">
        <v>-1.3116538961209601</v>
      </c>
      <c r="I2275">
        <v>-11.765216257112501</v>
      </c>
      <c r="J2275">
        <v>-7.1349317524363798</v>
      </c>
      <c r="K2275">
        <v>98.998262184036804</v>
      </c>
      <c r="M2275">
        <v>32.913225569521501</v>
      </c>
      <c r="N2275">
        <v>0.48781187266991599</v>
      </c>
      <c r="O2275">
        <v>26.993225638353199</v>
      </c>
      <c r="P2275">
        <v>17.083587553386199</v>
      </c>
    </row>
    <row r="2276" spans="1:17" hidden="1" x14ac:dyDescent="0.3">
      <c r="A2276" t="s">
        <v>4748</v>
      </c>
      <c r="B2276" t="s">
        <v>4749</v>
      </c>
      <c r="C2276" t="str">
        <f>IFERROR(VLOOKUP(Table1[[#This Row],[Ticker]],[1]!Table2[[Symbol]:[Industry]],2,FALSE),"-")</f>
        <v>-</v>
      </c>
      <c r="D2276" t="s">
        <v>1465</v>
      </c>
      <c r="E2276">
        <v>237.61889059800001</v>
      </c>
      <c r="F2276">
        <v>77.39</v>
      </c>
      <c r="G2276">
        <v>136.04134623418599</v>
      </c>
      <c r="H2276">
        <v>149.18441904781599</v>
      </c>
      <c r="I2276">
        <v>47.826848517822299</v>
      </c>
      <c r="J2276">
        <v>19.055319286148801</v>
      </c>
      <c r="K2276">
        <v>44.456336350836303</v>
      </c>
      <c r="L2276">
        <v>39.9354839451534</v>
      </c>
      <c r="M2276">
        <v>99.468655854173093</v>
      </c>
      <c r="N2276">
        <v>1.29243163697415</v>
      </c>
      <c r="O2276">
        <v>0</v>
      </c>
      <c r="P2276">
        <v>220.455486542443</v>
      </c>
      <c r="Q2276">
        <v>0.104156773028971</v>
      </c>
    </row>
    <row r="2277" spans="1:17" hidden="1" x14ac:dyDescent="0.3">
      <c r="A2277" t="s">
        <v>4750</v>
      </c>
      <c r="B2277" t="s">
        <v>4751</v>
      </c>
      <c r="C2277" t="str">
        <f>IFERROR(VLOOKUP(Table1[[#This Row],[Ticker]],[1]!Table2[[Symbol]:[Industry]],2,FALSE),"-")</f>
        <v>-</v>
      </c>
      <c r="D2277" t="s">
        <v>121</v>
      </c>
      <c r="E2277">
        <v>237.4911175</v>
      </c>
      <c r="F2277">
        <v>232.75</v>
      </c>
      <c r="G2277">
        <v>31.000103847932898</v>
      </c>
      <c r="H2277">
        <v>-14.8261590072602</v>
      </c>
      <c r="I2277">
        <v>-11.8956219485357</v>
      </c>
      <c r="J2277">
        <v>-6.0932527791800704</v>
      </c>
      <c r="K2277">
        <v>260.96101576930801</v>
      </c>
      <c r="L2277">
        <v>227.409719931691</v>
      </c>
      <c r="M2277">
        <v>33.350148008137097</v>
      </c>
      <c r="N2277">
        <v>1.1152785928026701</v>
      </c>
      <c r="O2277">
        <v>46.680988184747498</v>
      </c>
      <c r="P2277">
        <v>133.80210949271699</v>
      </c>
      <c r="Q2277">
        <v>8.6526454678827996E-2</v>
      </c>
    </row>
    <row r="2278" spans="1:17" hidden="1" x14ac:dyDescent="0.3">
      <c r="A2278" t="s">
        <v>4752</v>
      </c>
      <c r="B2278" t="s">
        <v>4753</v>
      </c>
      <c r="C2278" t="str">
        <f>IFERROR(VLOOKUP(Table1[[#This Row],[Ticker]],[1]!Table2[[Symbol]:[Industry]],2,FALSE),"-")</f>
        <v>-</v>
      </c>
      <c r="D2278" t="s">
        <v>354</v>
      </c>
      <c r="E2278">
        <v>237.2184</v>
      </c>
      <c r="F2278">
        <v>140.19999999999999</v>
      </c>
      <c r="G2278">
        <v>197.41881563956599</v>
      </c>
      <c r="H2278">
        <v>-5.0890217610103798</v>
      </c>
      <c r="I2278">
        <v>-13.603274102759899</v>
      </c>
      <c r="J2278">
        <v>2.7474949024360802</v>
      </c>
      <c r="K2278">
        <v>144.36941512387801</v>
      </c>
      <c r="L2278">
        <v>120.49398803088199</v>
      </c>
      <c r="M2278">
        <v>42.852554491066002</v>
      </c>
      <c r="N2278">
        <v>0.658155403918115</v>
      </c>
      <c r="O2278">
        <v>34.094151212553498</v>
      </c>
      <c r="P2278">
        <v>250.5</v>
      </c>
    </row>
    <row r="2279" spans="1:17" hidden="1" x14ac:dyDescent="0.3">
      <c r="A2279" t="s">
        <v>4754</v>
      </c>
      <c r="B2279" t="s">
        <v>4755</v>
      </c>
      <c r="C2279" t="str">
        <f>IFERROR(VLOOKUP(Table1[[#This Row],[Ticker]],[1]!Table2[[Symbol]:[Industry]],2,FALSE),"-")</f>
        <v>-</v>
      </c>
      <c r="D2279" t="s">
        <v>46</v>
      </c>
      <c r="E2279">
        <v>236.781205</v>
      </c>
      <c r="F2279">
        <v>23</v>
      </c>
      <c r="G2279">
        <v>-50.076367404749703</v>
      </c>
      <c r="H2279">
        <v>25.6454382477283</v>
      </c>
      <c r="I2279">
        <v>-39.861313309122302</v>
      </c>
      <c r="J2279">
        <v>6.4108198815505499</v>
      </c>
      <c r="K2279">
        <v>20.218397298228702</v>
      </c>
      <c r="L2279">
        <v>22.697593362876798</v>
      </c>
      <c r="M2279">
        <v>73.266122885710701</v>
      </c>
      <c r="N2279">
        <v>1.105</v>
      </c>
      <c r="O2279">
        <v>59.782608695652101</v>
      </c>
      <c r="P2279">
        <v>50.819672131147499</v>
      </c>
      <c r="Q2279">
        <v>0.26168211976765399</v>
      </c>
    </row>
    <row r="2280" spans="1:17" hidden="1" x14ac:dyDescent="0.3">
      <c r="A2280" t="s">
        <v>4756</v>
      </c>
      <c r="B2280" t="s">
        <v>4757</v>
      </c>
      <c r="C2280" t="str">
        <f>IFERROR(VLOOKUP(Table1[[#This Row],[Ticker]],[1]!Table2[[Symbol]:[Industry]],2,FALSE),"-")</f>
        <v>-</v>
      </c>
      <c r="D2280" t="s">
        <v>569</v>
      </c>
      <c r="E2280">
        <v>236.47795500000001</v>
      </c>
      <c r="F2280">
        <v>134.80000000000001</v>
      </c>
      <c r="G2280">
        <v>-36.876367404749701</v>
      </c>
      <c r="H2280">
        <v>-0.77931158997391103</v>
      </c>
      <c r="I2280">
        <v>-8.5833773129628099</v>
      </c>
      <c r="J2280">
        <v>1.2142386849693501</v>
      </c>
      <c r="K2280">
        <v>131.79850722027399</v>
      </c>
      <c r="L2280">
        <v>131.369680726127</v>
      </c>
      <c r="M2280">
        <v>52.414228388377197</v>
      </c>
      <c r="N2280">
        <v>0.944312232270347</v>
      </c>
      <c r="O2280">
        <v>22.3293768545993</v>
      </c>
      <c r="P2280">
        <v>12.3333333333333</v>
      </c>
    </row>
    <row r="2281" spans="1:17" hidden="1" x14ac:dyDescent="0.3">
      <c r="A2281" t="s">
        <v>4758</v>
      </c>
      <c r="B2281" t="s">
        <v>4759</v>
      </c>
      <c r="C2281" t="str">
        <f>IFERROR(VLOOKUP(Table1[[#This Row],[Ticker]],[1]!Table2[[Symbol]:[Industry]],2,FALSE),"-")</f>
        <v>-</v>
      </c>
      <c r="D2281" t="s">
        <v>303</v>
      </c>
      <c r="E2281">
        <v>236.29102584</v>
      </c>
      <c r="F2281">
        <v>136.65</v>
      </c>
      <c r="G2281">
        <v>-17.771742205387699</v>
      </c>
      <c r="H2281">
        <v>-10.6860880937672</v>
      </c>
      <c r="I2281">
        <v>-33.567113500256603</v>
      </c>
      <c r="J2281">
        <v>-0.20184630663086001</v>
      </c>
      <c r="K2281">
        <v>139.01614428623299</v>
      </c>
      <c r="L2281">
        <v>142.53728340574801</v>
      </c>
      <c r="M2281">
        <v>56.213762659866802</v>
      </c>
      <c r="N2281">
        <v>2.1832050182268898</v>
      </c>
      <c r="O2281">
        <v>33.845590925722597</v>
      </c>
      <c r="P2281">
        <v>14.2081069786878</v>
      </c>
      <c r="Q2281">
        <v>1.5594174693060001E-2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Row],[Ticker]],[1]!Table2[[Symbol]:[Industry]],2,FALSE),"-")</f>
        <v>-</v>
      </c>
      <c r="D2282" t="s">
        <v>372</v>
      </c>
      <c r="E2282">
        <v>236.02155389999999</v>
      </c>
      <c r="F2282">
        <v>388.3</v>
      </c>
      <c r="G2282">
        <v>81.964302666019705</v>
      </c>
      <c r="H2282">
        <v>-7.7709840396616396</v>
      </c>
      <c r="I2282">
        <v>-0.93074890355358797</v>
      </c>
      <c r="J2282">
        <v>-12.1954431769138</v>
      </c>
      <c r="K2282">
        <v>415.651055573836</v>
      </c>
      <c r="L2282">
        <v>367.32787625744101</v>
      </c>
      <c r="M2282">
        <v>27.223408048577301</v>
      </c>
      <c r="N2282">
        <v>2.9433104961504699</v>
      </c>
      <c r="O2282">
        <v>36.054596961112502</v>
      </c>
      <c r="P2282">
        <v>126.150262085032</v>
      </c>
      <c r="Q2282">
        <v>0.144664009491833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Row],[Ticker]],[1]!Table2[[Symbol]:[Industry]],2,FALSE),"-")</f>
        <v>-</v>
      </c>
      <c r="D2283" t="s">
        <v>465</v>
      </c>
      <c r="E2283">
        <v>235.80840000000001</v>
      </c>
      <c r="F2283">
        <v>159.33000000000001</v>
      </c>
      <c r="G2283">
        <v>-10.570959700289899</v>
      </c>
      <c r="H2283">
        <v>6.4045512853800197</v>
      </c>
      <c r="I2283">
        <v>-11.4731037720902</v>
      </c>
      <c r="J2283">
        <v>9.0617666482529398</v>
      </c>
      <c r="K2283">
        <v>138.49211472970001</v>
      </c>
      <c r="L2283">
        <v>134.248284055966</v>
      </c>
      <c r="M2283">
        <v>69.194548972449297</v>
      </c>
      <c r="N2283">
        <v>2.6928452734764301</v>
      </c>
      <c r="O2283">
        <v>7.7637607481327802</v>
      </c>
      <c r="P2283">
        <v>47.870069605568403</v>
      </c>
      <c r="Q2283">
        <v>1.4616452608978999E-2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Row],[Ticker]],[1]!Table2[[Symbol]:[Industry]],2,FALSE),"-")</f>
        <v>-</v>
      </c>
      <c r="D2284" t="s">
        <v>372</v>
      </c>
      <c r="E2284">
        <v>235.61374799999999</v>
      </c>
      <c r="F2284">
        <v>80.040000000000006</v>
      </c>
      <c r="G2284">
        <v>54.342938779262198</v>
      </c>
      <c r="H2284">
        <v>-12.9511606127032</v>
      </c>
      <c r="I2284">
        <v>-18.5460738459951</v>
      </c>
      <c r="J2284">
        <v>4.5627208081981596</v>
      </c>
      <c r="K2284">
        <v>82.636220562940295</v>
      </c>
      <c r="L2284">
        <v>73.441728945612695</v>
      </c>
      <c r="M2284">
        <v>45.6554318609411</v>
      </c>
      <c r="N2284">
        <v>0.54343519237929605</v>
      </c>
      <c r="O2284">
        <v>21.626686656671598</v>
      </c>
      <c r="P2284">
        <v>88.108108108108098</v>
      </c>
      <c r="Q2284">
        <v>2.8407675092423E-2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2629</v>
      </c>
      <c r="E2285">
        <v>235.47228859800001</v>
      </c>
      <c r="F2285">
        <v>17.899999999999999</v>
      </c>
      <c r="G2285">
        <v>54.153093325439698</v>
      </c>
      <c r="H2285">
        <v>17.4279194411492</v>
      </c>
      <c r="I2285">
        <v>-16.376121750386702</v>
      </c>
      <c r="J2285">
        <v>19.399136356105501</v>
      </c>
      <c r="K2285">
        <v>15.490804312337399</v>
      </c>
      <c r="L2285">
        <v>15.273577306116</v>
      </c>
      <c r="M2285">
        <v>84.261730565844402</v>
      </c>
      <c r="N2285">
        <v>1.9978635872477699</v>
      </c>
      <c r="O2285">
        <v>9.4972067039106296</v>
      </c>
      <c r="P2285">
        <v>84.009913196310293</v>
      </c>
      <c r="Q2285">
        <v>4.4031862245134001E-2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D2286" t="s">
        <v>728</v>
      </c>
      <c r="E2286">
        <v>235.24006722999999</v>
      </c>
      <c r="F2286">
        <v>22.06</v>
      </c>
      <c r="G2286">
        <v>8.3540324972650097</v>
      </c>
      <c r="H2286">
        <v>2.7902292521165899</v>
      </c>
      <c r="I2286">
        <v>1.9134455788231399</v>
      </c>
      <c r="J2286">
        <v>0.60748498985660904</v>
      </c>
      <c r="K2286">
        <v>20.8988278926603</v>
      </c>
      <c r="L2286">
        <v>19.185357913491501</v>
      </c>
      <c r="M2286">
        <v>52.769297021364501</v>
      </c>
      <c r="N2286">
        <v>1.05849606396734</v>
      </c>
      <c r="O2286">
        <v>5.3943789664551298</v>
      </c>
      <c r="P2286">
        <v>41.7828909312937</v>
      </c>
      <c r="Q2286">
        <v>2.7288076423579999E-3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D2287" t="s">
        <v>933</v>
      </c>
      <c r="E2287">
        <v>234.775735</v>
      </c>
      <c r="F2287">
        <v>197</v>
      </c>
      <c r="G2287">
        <v>-30.198069601923599</v>
      </c>
      <c r="H2287">
        <v>-4.1608441795217699</v>
      </c>
      <c r="I2287">
        <v>-74.057760253357102</v>
      </c>
      <c r="J2287">
        <v>-5.5225654944577798</v>
      </c>
      <c r="K2287">
        <v>212.74845213353899</v>
      </c>
      <c r="L2287">
        <v>265.34891964416897</v>
      </c>
      <c r="M2287">
        <v>8.7898329330005005</v>
      </c>
      <c r="N2287">
        <v>1.2392199945069999</v>
      </c>
      <c r="O2287">
        <v>147.10659898477101</v>
      </c>
      <c r="P2287">
        <v>5.9139784946236498</v>
      </c>
      <c r="Q2287">
        <v>3.2915719515970998E-2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231</v>
      </c>
      <c r="E2288">
        <v>234.71953049999999</v>
      </c>
      <c r="F2288">
        <v>221.64</v>
      </c>
      <c r="G2288">
        <v>44.871367786887802</v>
      </c>
      <c r="H2288">
        <v>8.6006268056334196</v>
      </c>
      <c r="I2288">
        <v>41.420261017668601</v>
      </c>
      <c r="J2288">
        <v>9.6340431047737596</v>
      </c>
      <c r="K2288">
        <v>204.36916510269299</v>
      </c>
      <c r="L2288">
        <v>176.18150373726999</v>
      </c>
      <c r="M2288">
        <v>72.517792559934904</v>
      </c>
      <c r="N2288">
        <v>2.0168293008110401</v>
      </c>
      <c r="O2288">
        <v>18.209709438729401</v>
      </c>
      <c r="P2288">
        <v>101.034013605442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127</v>
      </c>
      <c r="E2289">
        <v>232.87726517999999</v>
      </c>
      <c r="F2289">
        <v>5.55</v>
      </c>
      <c r="G2289">
        <v>67.993808033846605</v>
      </c>
      <c r="H2289">
        <v>21.195546941794699</v>
      </c>
      <c r="I2289">
        <v>21.765887662340901</v>
      </c>
      <c r="J2289">
        <v>2.7630211394121802</v>
      </c>
      <c r="K2289">
        <v>4.3790278142312999</v>
      </c>
      <c r="L2289">
        <v>3.8324906818414401</v>
      </c>
      <c r="M2289">
        <v>93.787777780514901</v>
      </c>
      <c r="N2289">
        <v>2.984126060545</v>
      </c>
      <c r="O2289">
        <v>0.18018018018017801</v>
      </c>
      <c r="P2289">
        <v>117.64705882352899</v>
      </c>
      <c r="Q2289">
        <v>7.8273892792383004E-2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521</v>
      </c>
      <c r="E2290">
        <v>232.6749026</v>
      </c>
      <c r="F2290">
        <v>52.43</v>
      </c>
      <c r="G2290">
        <v>64.607330892087106</v>
      </c>
      <c r="H2290">
        <v>1.8271714280590401</v>
      </c>
      <c r="I2290">
        <v>-12.567917249328801</v>
      </c>
      <c r="J2290">
        <v>6.2219110842404</v>
      </c>
      <c r="K2290">
        <v>50.5567287412442</v>
      </c>
      <c r="L2290">
        <v>44.784488945927002</v>
      </c>
      <c r="M2290">
        <v>48.106181779748397</v>
      </c>
      <c r="N2290">
        <v>2.02975060198971</v>
      </c>
      <c r="O2290">
        <v>15.6780469197024</v>
      </c>
      <c r="P2290">
        <v>97.849056603773505</v>
      </c>
      <c r="Q2290">
        <v>4.8132577332066002E-2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933</v>
      </c>
      <c r="E2291">
        <v>232.56061199999999</v>
      </c>
      <c r="F2291">
        <v>390.15</v>
      </c>
      <c r="G2291">
        <v>113.08497586153101</v>
      </c>
      <c r="H2291">
        <v>92.204563096780106</v>
      </c>
      <c r="I2291">
        <v>48.998975477839501</v>
      </c>
      <c r="J2291">
        <v>5.9496860333113597</v>
      </c>
      <c r="K2291">
        <v>293.88075245077698</v>
      </c>
      <c r="L2291">
        <v>221.536335511109</v>
      </c>
      <c r="M2291">
        <v>52.8530621236145</v>
      </c>
      <c r="N2291">
        <v>1.0054142949579601</v>
      </c>
      <c r="O2291">
        <v>6.4076481484603303</v>
      </c>
      <c r="P2291">
        <v>225.390709717297</v>
      </c>
    </row>
    <row r="2292" spans="1:17" hidden="1" x14ac:dyDescent="0.3">
      <c r="A2292" t="s">
        <v>4780</v>
      </c>
      <c r="B2292" t="s">
        <v>4781</v>
      </c>
      <c r="C2292" t="str">
        <f>IFERROR(VLOOKUP(Table1[[#This Row],[Ticker]],[1]!Table2[[Symbol]:[Industry]],2,FALSE),"-")</f>
        <v>-</v>
      </c>
      <c r="D2292" t="s">
        <v>1465</v>
      </c>
      <c r="E2292">
        <v>232.28002000000001</v>
      </c>
      <c r="F2292">
        <v>454</v>
      </c>
      <c r="G2292">
        <v>108.125046632153</v>
      </c>
      <c r="H2292">
        <v>15.047083211297799</v>
      </c>
      <c r="I2292">
        <v>23.291341087687499</v>
      </c>
      <c r="J2292">
        <v>11.0279550890472</v>
      </c>
      <c r="K2292">
        <v>406.61427950671799</v>
      </c>
      <c r="L2292">
        <v>364.19790661854501</v>
      </c>
      <c r="M2292">
        <v>65.712492547898506</v>
      </c>
      <c r="N2292">
        <v>1.2195365460657399</v>
      </c>
      <c r="O2292">
        <v>18.6784140969162</v>
      </c>
      <c r="P2292">
        <v>141.16865869853899</v>
      </c>
      <c r="Q2292">
        <v>5.4445537105413999E-2</v>
      </c>
    </row>
    <row r="2293" spans="1:17" hidden="1" x14ac:dyDescent="0.3">
      <c r="A2293" t="s">
        <v>4782</v>
      </c>
      <c r="B2293" t="s">
        <v>4783</v>
      </c>
      <c r="C2293" t="str">
        <f>IFERROR(VLOOKUP(Table1[[#This Row],[Ticker]],[1]!Table2[[Symbol]:[Industry]],2,FALSE),"-")</f>
        <v>-</v>
      </c>
      <c r="D2293" t="s">
        <v>121</v>
      </c>
      <c r="E2293">
        <v>231.874628</v>
      </c>
      <c r="F2293">
        <v>26.02</v>
      </c>
      <c r="G2293">
        <v>235.25419200347901</v>
      </c>
      <c r="H2293">
        <v>0.106907299768152</v>
      </c>
      <c r="I2293">
        <v>-39.916385401339603</v>
      </c>
      <c r="J2293">
        <v>7.1926271160463999</v>
      </c>
      <c r="K2293">
        <v>25.398459654377799</v>
      </c>
      <c r="L2293">
        <v>22.382817743606498</v>
      </c>
      <c r="M2293">
        <v>61.124207285190501</v>
      </c>
      <c r="N2293">
        <v>1.6001073108919299</v>
      </c>
      <c r="O2293">
        <v>53.574173712528797</v>
      </c>
      <c r="P2293">
        <v>277.10144927536197</v>
      </c>
      <c r="Q2293">
        <v>9.5930441606352002E-2</v>
      </c>
    </row>
    <row r="2294" spans="1:17" hidden="1" x14ac:dyDescent="0.3">
      <c r="A2294" t="s">
        <v>4784</v>
      </c>
      <c r="B2294" t="s">
        <v>4785</v>
      </c>
      <c r="C2294" t="str">
        <f>IFERROR(VLOOKUP(Table1[[#This Row],[Ticker]],[1]!Table2[[Symbol]:[Industry]],2,FALSE),"-")</f>
        <v>-</v>
      </c>
      <c r="D2294" t="s">
        <v>201</v>
      </c>
      <c r="E2294">
        <v>231.75767999999999</v>
      </c>
      <c r="F2294">
        <v>627.04999999999995</v>
      </c>
      <c r="G2294">
        <v>3.2963686660368698</v>
      </c>
      <c r="H2294">
        <v>9.9329539059119902</v>
      </c>
      <c r="I2294">
        <v>24.6953684824467</v>
      </c>
      <c r="J2294">
        <v>6.3108114062560103</v>
      </c>
      <c r="K2294">
        <v>540.01394043388302</v>
      </c>
      <c r="L2294">
        <v>473.39930429574298</v>
      </c>
      <c r="M2294">
        <v>62.255389893842803</v>
      </c>
      <c r="N2294">
        <v>1.89698323275729</v>
      </c>
      <c r="O2294">
        <v>4.9437843872099396</v>
      </c>
      <c r="P2294">
        <v>68.947864744712305</v>
      </c>
      <c r="Q2294">
        <v>8.6742518230062002E-2</v>
      </c>
    </row>
    <row r="2295" spans="1:17" hidden="1" x14ac:dyDescent="0.3">
      <c r="A2295" t="s">
        <v>4786</v>
      </c>
      <c r="B2295" t="s">
        <v>4787</v>
      </c>
      <c r="C2295" t="str">
        <f>IFERROR(VLOOKUP(Table1[[#This Row],[Ticker]],[1]!Table2[[Symbol]:[Industry]],2,FALSE),"-")</f>
        <v>-</v>
      </c>
      <c r="D2295" t="s">
        <v>626</v>
      </c>
      <c r="E2295">
        <v>229.91489999999999</v>
      </c>
      <c r="F2295">
        <v>6.67</v>
      </c>
      <c r="G2295">
        <v>1355.4791881507999</v>
      </c>
      <c r="H2295">
        <v>44.956288687611</v>
      </c>
      <c r="I2295">
        <v>136.42696383285099</v>
      </c>
      <c r="J2295">
        <v>5.4427230718695796</v>
      </c>
      <c r="K2295">
        <v>4.7647339629258196</v>
      </c>
      <c r="L2295">
        <v>2.9233509504379298</v>
      </c>
      <c r="M2295">
        <v>99.563921085803997</v>
      </c>
      <c r="N2295">
        <v>0.72704918093960402</v>
      </c>
      <c r="O2295">
        <v>0</v>
      </c>
      <c r="P2295">
        <v>1567.49999999999</v>
      </c>
      <c r="Q2295">
        <v>0.172437222332534</v>
      </c>
    </row>
    <row r="2296" spans="1:17" hidden="1" x14ac:dyDescent="0.3">
      <c r="A2296" t="s">
        <v>4788</v>
      </c>
      <c r="B2296" t="s">
        <v>4789</v>
      </c>
      <c r="C2296" t="str">
        <f>IFERROR(VLOOKUP(Table1[[#This Row],[Ticker]],[1]!Table2[[Symbol]:[Industry]],2,FALSE),"-")</f>
        <v>-</v>
      </c>
      <c r="D2296" t="s">
        <v>231</v>
      </c>
      <c r="E2296">
        <v>229.65270000000001</v>
      </c>
      <c r="F2296">
        <v>190.9</v>
      </c>
      <c r="G2296">
        <v>-39.214377491865697</v>
      </c>
      <c r="H2296">
        <v>2.8376159264802201</v>
      </c>
      <c r="I2296">
        <v>-32.253101973086999</v>
      </c>
      <c r="J2296">
        <v>6.3262788187485999</v>
      </c>
      <c r="K2296">
        <v>186.44433021512401</v>
      </c>
      <c r="L2296">
        <v>204.069139848269</v>
      </c>
      <c r="M2296">
        <v>47.880461076307803</v>
      </c>
      <c r="N2296">
        <v>0.82231213073592502</v>
      </c>
      <c r="O2296">
        <v>64.431639601885706</v>
      </c>
      <c r="P2296">
        <v>35.775248933143601</v>
      </c>
      <c r="Q2296">
        <v>9.5627685443078994E-2</v>
      </c>
    </row>
    <row r="2297" spans="1:17" hidden="1" x14ac:dyDescent="0.3">
      <c r="A2297" t="s">
        <v>4790</v>
      </c>
      <c r="B2297" t="s">
        <v>4791</v>
      </c>
      <c r="C2297" t="str">
        <f>IFERROR(VLOOKUP(Table1[[#This Row],[Ticker]],[1]!Table2[[Symbol]:[Industry]],2,FALSE),"-")</f>
        <v>-</v>
      </c>
      <c r="D2297" t="s">
        <v>231</v>
      </c>
      <c r="E2297">
        <v>229.58600000000001</v>
      </c>
      <c r="F2297">
        <v>370.3</v>
      </c>
      <c r="G2297">
        <v>427.598283293853</v>
      </c>
      <c r="H2297">
        <v>44.496395639482699</v>
      </c>
      <c r="I2297">
        <v>84.351492134737796</v>
      </c>
      <c r="J2297">
        <v>10.956335075519601</v>
      </c>
      <c r="K2297">
        <v>290.07576013814599</v>
      </c>
      <c r="L2297">
        <v>225.616996520214</v>
      </c>
      <c r="M2297">
        <v>77.767790924359602</v>
      </c>
      <c r="N2297">
        <v>0.73873252368639097</v>
      </c>
      <c r="O2297">
        <v>4.1182824736699803</v>
      </c>
      <c r="Q2297">
        <v>0.29017405901579402</v>
      </c>
    </row>
    <row r="2298" spans="1:17" hidden="1" x14ac:dyDescent="0.3">
      <c r="A2298" t="s">
        <v>4792</v>
      </c>
      <c r="B2298" t="s">
        <v>4793</v>
      </c>
      <c r="C2298" t="str">
        <f>IFERROR(VLOOKUP(Table1[[#This Row],[Ticker]],[1]!Table2[[Symbol]:[Industry]],2,FALSE),"-")</f>
        <v>-</v>
      </c>
      <c r="D2298" t="s">
        <v>46</v>
      </c>
      <c r="E2298">
        <v>229.01493487499999</v>
      </c>
      <c r="F2298">
        <v>297.45</v>
      </c>
      <c r="G2298">
        <v>5.0177632707762196</v>
      </c>
      <c r="H2298">
        <v>-1.4847039480718101</v>
      </c>
      <c r="I2298">
        <v>10.847146152121701</v>
      </c>
      <c r="J2298">
        <v>4.3724648004908397</v>
      </c>
      <c r="K2298">
        <v>274.80078511907499</v>
      </c>
      <c r="L2298">
        <v>249.18362837519601</v>
      </c>
      <c r="M2298">
        <v>54.692876427664899</v>
      </c>
      <c r="N2298">
        <v>0.89734469352303703</v>
      </c>
      <c r="O2298">
        <v>13.968734241048899</v>
      </c>
      <c r="P2298">
        <v>42.593480345158198</v>
      </c>
    </row>
    <row r="2299" spans="1:17" hidden="1" x14ac:dyDescent="0.3">
      <c r="A2299" t="s">
        <v>4794</v>
      </c>
      <c r="B2299" t="s">
        <v>4795</v>
      </c>
      <c r="C2299" t="str">
        <f>IFERROR(VLOOKUP(Table1[[#This Row],[Ticker]],[1]!Table2[[Symbol]:[Industry]],2,FALSE),"-")</f>
        <v>-</v>
      </c>
      <c r="E2299">
        <v>229</v>
      </c>
      <c r="F2299">
        <v>229</v>
      </c>
      <c r="G2299">
        <v>594.062757555904</v>
      </c>
      <c r="H2299">
        <v>-7.4615875537945602</v>
      </c>
      <c r="I2299">
        <v>73.750724335580401</v>
      </c>
      <c r="J2299">
        <v>-1.8187283479976799</v>
      </c>
      <c r="K2299">
        <v>212.30281835775301</v>
      </c>
      <c r="L2299">
        <v>132.09713638473701</v>
      </c>
      <c r="M2299">
        <v>55.768054715762297</v>
      </c>
      <c r="N2299">
        <v>0.19506958839206301</v>
      </c>
      <c r="O2299">
        <v>14.5851528384279</v>
      </c>
      <c r="P2299">
        <v>620.80579162732101</v>
      </c>
    </row>
    <row r="2300" spans="1:17" hidden="1" x14ac:dyDescent="0.3">
      <c r="A2300" t="s">
        <v>4796</v>
      </c>
      <c r="B2300" t="s">
        <v>4797</v>
      </c>
      <c r="C2300" t="str">
        <f>IFERROR(VLOOKUP(Table1[[#This Row],[Ticker]],[1]!Table2[[Symbol]:[Industry]],2,FALSE),"-")</f>
        <v>-</v>
      </c>
      <c r="D2300" t="s">
        <v>786</v>
      </c>
      <c r="E2300">
        <v>228.773957</v>
      </c>
      <c r="F2300">
        <v>100.6</v>
      </c>
      <c r="G2300">
        <v>-53.7121810768611</v>
      </c>
      <c r="H2300">
        <v>-6.7728584539071797</v>
      </c>
      <c r="I2300">
        <v>-23.858155281102199</v>
      </c>
      <c r="J2300">
        <v>1.9083829637888099</v>
      </c>
      <c r="K2300">
        <v>94.2235169082997</v>
      </c>
      <c r="M2300">
        <v>66.007321955724393</v>
      </c>
      <c r="N2300">
        <v>0.98844544790490696</v>
      </c>
      <c r="O2300">
        <v>44.135188866799197</v>
      </c>
      <c r="P2300">
        <v>53.470633104500301</v>
      </c>
    </row>
    <row r="2301" spans="1:17" hidden="1" x14ac:dyDescent="0.3">
      <c r="A2301" t="s">
        <v>4798</v>
      </c>
      <c r="B2301" t="s">
        <v>4799</v>
      </c>
      <c r="C2301" t="str">
        <f>IFERROR(VLOOKUP(Table1[[#This Row],[Ticker]],[1]!Table2[[Symbol]:[Industry]],2,FALSE),"-")</f>
        <v>-</v>
      </c>
      <c r="D2301" t="s">
        <v>1034</v>
      </c>
      <c r="E2301">
        <v>228.27507245199999</v>
      </c>
      <c r="F2301">
        <v>12.26</v>
      </c>
      <c r="G2301">
        <v>53.551083575642302</v>
      </c>
      <c r="H2301">
        <v>-8.6230407282202197</v>
      </c>
      <c r="I2301">
        <v>-7.7272897255733</v>
      </c>
      <c r="J2301">
        <v>-1.9052613895712701E-2</v>
      </c>
      <c r="K2301">
        <v>11.9465791239203</v>
      </c>
      <c r="L2301">
        <v>10.446706284628901</v>
      </c>
      <c r="M2301">
        <v>43.115709110482896</v>
      </c>
      <c r="N2301">
        <v>0.60508819953692505</v>
      </c>
      <c r="O2301">
        <v>25.6117455138662</v>
      </c>
      <c r="Q2301">
        <v>6.0017399112282002E-2</v>
      </c>
    </row>
    <row r="2302" spans="1:17" hidden="1" x14ac:dyDescent="0.3">
      <c r="A2302" t="s">
        <v>4800</v>
      </c>
      <c r="B2302" t="s">
        <v>4801</v>
      </c>
      <c r="C2302" t="str">
        <f>IFERROR(VLOOKUP(Table1[[#This Row],[Ticker]],[1]!Table2[[Symbol]:[Industry]],2,FALSE),"-")</f>
        <v>-</v>
      </c>
      <c r="D2302" t="s">
        <v>223</v>
      </c>
      <c r="E2302">
        <v>227.00399207999999</v>
      </c>
      <c r="F2302">
        <v>290.35000000000002</v>
      </c>
      <c r="G2302">
        <v>-11.524780103162399</v>
      </c>
      <c r="H2302">
        <v>3.6131035708410502</v>
      </c>
      <c r="I2302">
        <v>-21.245890307338499</v>
      </c>
      <c r="J2302">
        <v>4.9905844544097997</v>
      </c>
      <c r="K2302">
        <v>281.06582238792402</v>
      </c>
      <c r="L2302">
        <v>266.81157129365403</v>
      </c>
      <c r="M2302">
        <v>51.920012951350202</v>
      </c>
      <c r="N2302">
        <v>1.66794260589776</v>
      </c>
      <c r="O2302">
        <v>23.643878078181402</v>
      </c>
      <c r="P2302">
        <v>29.7943674564148</v>
      </c>
      <c r="Q2302">
        <v>2.2185200695612001E-2</v>
      </c>
    </row>
    <row r="2303" spans="1:17" hidden="1" x14ac:dyDescent="0.3">
      <c r="A2303" t="s">
        <v>4802</v>
      </c>
      <c r="B2303" t="s">
        <v>4803</v>
      </c>
      <c r="C2303" t="str">
        <f>IFERROR(VLOOKUP(Table1[[#This Row],[Ticker]],[1]!Table2[[Symbol]:[Industry]],2,FALSE),"-")</f>
        <v>-</v>
      </c>
      <c r="D2303" t="s">
        <v>626</v>
      </c>
      <c r="E2303">
        <v>226.94269416</v>
      </c>
      <c r="F2303">
        <v>65.260000000000005</v>
      </c>
      <c r="G2303">
        <v>184.018870690488</v>
      </c>
      <c r="H2303">
        <v>-2.1416134102909998</v>
      </c>
      <c r="I2303">
        <v>195.490755387208</v>
      </c>
      <c r="J2303">
        <v>0.64693099266165799</v>
      </c>
      <c r="K2303">
        <v>62.192733224454699</v>
      </c>
      <c r="M2303">
        <v>48.9668448207238</v>
      </c>
      <c r="N2303">
        <v>0.58983568126734098</v>
      </c>
      <c r="O2303">
        <v>15.6910818265399</v>
      </c>
      <c r="P2303">
        <v>210.76190476190399</v>
      </c>
    </row>
    <row r="2304" spans="1:17" hidden="1" x14ac:dyDescent="0.3">
      <c r="A2304" t="s">
        <v>4804</v>
      </c>
      <c r="B2304" t="s">
        <v>4805</v>
      </c>
      <c r="C2304" t="str">
        <f>IFERROR(VLOOKUP(Table1[[#This Row],[Ticker]],[1]!Table2[[Symbol]:[Industry]],2,FALSE),"-")</f>
        <v>-</v>
      </c>
      <c r="D2304" t="s">
        <v>1836</v>
      </c>
      <c r="E2304">
        <v>226.78967027399901</v>
      </c>
      <c r="F2304">
        <v>88.98</v>
      </c>
      <c r="G2304">
        <v>101.2938700803</v>
      </c>
      <c r="H2304">
        <v>28.741800051247399</v>
      </c>
      <c r="I2304">
        <v>49.965619427532303</v>
      </c>
      <c r="J2304">
        <v>11.8944006282891</v>
      </c>
      <c r="K2304">
        <v>64.337635576096403</v>
      </c>
      <c r="L2304">
        <v>51.621078699996602</v>
      </c>
      <c r="M2304">
        <v>87.225701650919703</v>
      </c>
      <c r="N2304">
        <v>1.7963497284924299</v>
      </c>
      <c r="O2304">
        <v>0</v>
      </c>
      <c r="P2304">
        <v>169.636363636363</v>
      </c>
      <c r="Q2304">
        <v>8.4945680345624996E-2</v>
      </c>
    </row>
    <row r="2305" spans="1:17" hidden="1" x14ac:dyDescent="0.3">
      <c r="A2305" t="s">
        <v>4806</v>
      </c>
      <c r="B2305" t="s">
        <v>4807</v>
      </c>
      <c r="C2305" t="str">
        <f>IFERROR(VLOOKUP(Table1[[#This Row],[Ticker]],[1]!Table2[[Symbol]:[Industry]],2,FALSE),"-")</f>
        <v>-</v>
      </c>
      <c r="D2305" t="s">
        <v>133</v>
      </c>
      <c r="E2305">
        <v>226.44300000000001</v>
      </c>
      <c r="F2305">
        <v>55.23</v>
      </c>
      <c r="G2305">
        <v>54.042563309925498</v>
      </c>
      <c r="H2305">
        <v>29.731413914084499</v>
      </c>
      <c r="I2305">
        <v>11.6943678666832</v>
      </c>
      <c r="J2305">
        <v>4.6782398438857502</v>
      </c>
      <c r="K2305">
        <v>48.065684029963599</v>
      </c>
      <c r="L2305">
        <v>40.226753027344898</v>
      </c>
      <c r="M2305">
        <v>53.624425424586001</v>
      </c>
      <c r="N2305">
        <v>0.194078424525745</v>
      </c>
      <c r="O2305">
        <v>18.250950570342201</v>
      </c>
      <c r="P2305">
        <v>91.438474870017302</v>
      </c>
      <c r="Q2305">
        <v>3.2148124730745999E-2</v>
      </c>
    </row>
    <row r="2306" spans="1:17" hidden="1" x14ac:dyDescent="0.3">
      <c r="A2306" t="s">
        <v>4808</v>
      </c>
      <c r="B2306" t="s">
        <v>4809</v>
      </c>
      <c r="C2306" t="str">
        <f>IFERROR(VLOOKUP(Table1[[#This Row],[Ticker]],[1]!Table2[[Symbol]:[Industry]],2,FALSE),"-")</f>
        <v>-</v>
      </c>
      <c r="D2306" t="s">
        <v>626</v>
      </c>
      <c r="E2306">
        <v>226.42840000000001</v>
      </c>
      <c r="F2306">
        <v>220</v>
      </c>
      <c r="G2306">
        <v>394.58398014659298</v>
      </c>
      <c r="H2306">
        <v>-20.378731378694901</v>
      </c>
      <c r="I2306">
        <v>-1.1632655572687201</v>
      </c>
      <c r="J2306">
        <v>-7.1981568229255997</v>
      </c>
      <c r="K2306">
        <v>243.20854747961201</v>
      </c>
      <c r="L2306">
        <v>187.869120232521</v>
      </c>
      <c r="M2306">
        <v>40.530820129827198</v>
      </c>
      <c r="N2306">
        <v>0.95913461538461497</v>
      </c>
      <c r="O2306">
        <v>75.454545454545396</v>
      </c>
      <c r="P2306">
        <v>450</v>
      </c>
      <c r="Q2306">
        <v>0.13143166472230799</v>
      </c>
    </row>
    <row r="2307" spans="1:17" hidden="1" x14ac:dyDescent="0.3">
      <c r="A2307" t="s">
        <v>4810</v>
      </c>
      <c r="B2307" t="s">
        <v>4811</v>
      </c>
      <c r="C2307" t="str">
        <f>IFERROR(VLOOKUP(Table1[[#This Row],[Ticker]],[1]!Table2[[Symbol]:[Industry]],2,FALSE),"-")</f>
        <v>-</v>
      </c>
      <c r="D2307" t="s">
        <v>21</v>
      </c>
      <c r="E2307">
        <v>225.88902533000001</v>
      </c>
      <c r="F2307">
        <v>13.87</v>
      </c>
      <c r="G2307">
        <v>-19.638786967169299</v>
      </c>
      <c r="H2307">
        <v>-3.32919775577008</v>
      </c>
      <c r="I2307">
        <v>1.2834724740433801</v>
      </c>
      <c r="J2307">
        <v>0.39962883438827901</v>
      </c>
      <c r="K2307">
        <v>13.467506372914899</v>
      </c>
      <c r="L2307">
        <v>13.5413151370332</v>
      </c>
      <c r="M2307">
        <v>50.984844188475002</v>
      </c>
      <c r="N2307">
        <v>0.64790168435119899</v>
      </c>
      <c r="O2307">
        <v>30.497476568132601</v>
      </c>
      <c r="P2307">
        <v>40.8121827411167</v>
      </c>
    </row>
    <row r="2308" spans="1:17" hidden="1" x14ac:dyDescent="0.3">
      <c r="A2308" t="s">
        <v>4812</v>
      </c>
      <c r="B2308" t="s">
        <v>4813</v>
      </c>
      <c r="C2308" t="str">
        <f>IFERROR(VLOOKUP(Table1[[#This Row],[Ticker]],[1]!Table2[[Symbol]:[Industry]],2,FALSE),"-")</f>
        <v>-</v>
      </c>
      <c r="D2308" t="s">
        <v>133</v>
      </c>
      <c r="E2308">
        <v>225.28943774999999</v>
      </c>
      <c r="F2308">
        <v>55.9</v>
      </c>
      <c r="G2308">
        <v>30.721754660977901</v>
      </c>
      <c r="H2308">
        <v>5.0368692236274804</v>
      </c>
      <c r="I2308">
        <v>-25.3997667380401</v>
      </c>
      <c r="J2308">
        <v>0.31874521751810903</v>
      </c>
      <c r="K2308">
        <v>52.0371285491265</v>
      </c>
      <c r="L2308">
        <v>48.252074614909901</v>
      </c>
      <c r="M2308">
        <v>54.825365295384501</v>
      </c>
      <c r="N2308">
        <v>0.65127716167019001</v>
      </c>
      <c r="O2308">
        <v>33.273703041144898</v>
      </c>
      <c r="P2308">
        <v>62.736535662299801</v>
      </c>
      <c r="Q2308">
        <v>4.5935653193039999E-3</v>
      </c>
    </row>
    <row r="2309" spans="1:17" hidden="1" x14ac:dyDescent="0.3">
      <c r="A2309" t="s">
        <v>4814</v>
      </c>
      <c r="B2309" t="s">
        <v>4815</v>
      </c>
      <c r="C2309" t="str">
        <f>IFERROR(VLOOKUP(Table1[[#This Row],[Ticker]],[1]!Table2[[Symbol]:[Industry]],2,FALSE),"-")</f>
        <v>-</v>
      </c>
      <c r="D2309" t="s">
        <v>59</v>
      </c>
      <c r="E2309">
        <v>224.677245</v>
      </c>
      <c r="F2309">
        <v>138.54</v>
      </c>
      <c r="G2309">
        <v>13.4796379933608</v>
      </c>
      <c r="H2309">
        <v>24.0473178486411</v>
      </c>
      <c r="I2309">
        <v>8.8686355715404499</v>
      </c>
      <c r="J2309">
        <v>8.4325510706492803</v>
      </c>
      <c r="K2309">
        <v>124.124553188744</v>
      </c>
      <c r="L2309">
        <v>113.319607887139</v>
      </c>
      <c r="M2309">
        <v>55.801332498490403</v>
      </c>
      <c r="N2309">
        <v>4.4367875180430403</v>
      </c>
      <c r="O2309">
        <v>12.7472210192002</v>
      </c>
      <c r="P2309">
        <v>59.1499138426191</v>
      </c>
      <c r="Q2309">
        <v>2.3011013695142E-2</v>
      </c>
    </row>
    <row r="2310" spans="1:17" hidden="1" x14ac:dyDescent="0.3">
      <c r="A2310" t="s">
        <v>4816</v>
      </c>
      <c r="B2310" t="s">
        <v>4817</v>
      </c>
      <c r="C2310" t="str">
        <f>IFERROR(VLOOKUP(Table1[[#This Row],[Ticker]],[1]!Table2[[Symbol]:[Industry]],2,FALSE),"-")</f>
        <v>-</v>
      </c>
      <c r="D2310" t="s">
        <v>98</v>
      </c>
      <c r="E2310">
        <v>224.34097924</v>
      </c>
      <c r="F2310">
        <v>169.1</v>
      </c>
      <c r="G2310">
        <v>101.062435415313</v>
      </c>
      <c r="H2310">
        <v>-12.5160537847313</v>
      </c>
      <c r="I2310">
        <v>-20.030372128849798</v>
      </c>
      <c r="J2310">
        <v>-1.1251278308677399</v>
      </c>
      <c r="K2310">
        <v>177.295188562276</v>
      </c>
      <c r="L2310">
        <v>148.343557683575</v>
      </c>
      <c r="M2310">
        <v>34.1930779548955</v>
      </c>
      <c r="N2310">
        <v>0.188443623514294</v>
      </c>
      <c r="O2310">
        <v>54.819633353045496</v>
      </c>
      <c r="P2310">
        <v>143.1344356578</v>
      </c>
      <c r="Q2310">
        <v>0.110572367256906</v>
      </c>
    </row>
    <row r="2311" spans="1:17" hidden="1" x14ac:dyDescent="0.3">
      <c r="A2311" t="s">
        <v>4818</v>
      </c>
      <c r="B2311" t="s">
        <v>4819</v>
      </c>
      <c r="C2311" t="str">
        <f>IFERROR(VLOOKUP(Table1[[#This Row],[Ticker]],[1]!Table2[[Symbol]:[Industry]],2,FALSE),"-")</f>
        <v>-</v>
      </c>
      <c r="D2311" t="s">
        <v>548</v>
      </c>
      <c r="E2311">
        <v>224.21343959999999</v>
      </c>
      <c r="F2311">
        <v>16.62</v>
      </c>
      <c r="G2311">
        <v>197.86634092858301</v>
      </c>
      <c r="H2311">
        <v>-7.5916395746028904</v>
      </c>
      <c r="I2311">
        <v>66.368194887598904</v>
      </c>
      <c r="J2311">
        <v>-4.9521771776490402</v>
      </c>
      <c r="K2311">
        <v>15.4837513291061</v>
      </c>
      <c r="L2311">
        <v>10.4385217186824</v>
      </c>
      <c r="M2311">
        <v>25.421326946540901</v>
      </c>
      <c r="N2311">
        <v>2.6788179014239502</v>
      </c>
      <c r="O2311">
        <v>30.204572803850699</v>
      </c>
      <c r="P2311">
        <v>241.975308641975</v>
      </c>
      <c r="Q2311">
        <v>9.3355011613185004E-2</v>
      </c>
    </row>
    <row r="2312" spans="1:17" hidden="1" x14ac:dyDescent="0.3">
      <c r="A2312" t="s">
        <v>4820</v>
      </c>
      <c r="B2312" t="s">
        <v>4821</v>
      </c>
      <c r="C2312" t="str">
        <f>IFERROR(VLOOKUP(Table1[[#This Row],[Ticker]],[1]!Table2[[Symbol]:[Industry]],2,FALSE),"-")</f>
        <v>-</v>
      </c>
      <c r="D2312" t="s">
        <v>2391</v>
      </c>
      <c r="E2312">
        <v>224.07409200000001</v>
      </c>
      <c r="F2312">
        <v>121</v>
      </c>
      <c r="G2312">
        <v>59.124861473898399</v>
      </c>
      <c r="H2312">
        <v>-8.1245193931969908</v>
      </c>
      <c r="I2312">
        <v>-19.581153328828101</v>
      </c>
      <c r="J2312">
        <v>-4.1923547216240502</v>
      </c>
      <c r="K2312">
        <v>126.573972030438</v>
      </c>
      <c r="M2312">
        <v>26.876101255286802</v>
      </c>
      <c r="N2312">
        <v>0.474153696102734</v>
      </c>
      <c r="O2312">
        <v>58.595041322314003</v>
      </c>
      <c r="P2312">
        <v>95.161290322580598</v>
      </c>
    </row>
    <row r="2313" spans="1:17" hidden="1" x14ac:dyDescent="0.3">
      <c r="A2313" t="s">
        <v>4822</v>
      </c>
      <c r="B2313" t="s">
        <v>4823</v>
      </c>
      <c r="C2313" t="str">
        <f>IFERROR(VLOOKUP(Table1[[#This Row],[Ticker]],[1]!Table2[[Symbol]:[Industry]],2,FALSE),"-")</f>
        <v>-</v>
      </c>
      <c r="D2313" t="s">
        <v>829</v>
      </c>
      <c r="E2313">
        <v>224.04454000000001</v>
      </c>
      <c r="F2313">
        <v>156.85</v>
      </c>
      <c r="G2313">
        <v>103.073815745433</v>
      </c>
      <c r="H2313">
        <v>-10.1231464403677</v>
      </c>
      <c r="I2313">
        <v>67.857864052040597</v>
      </c>
      <c r="J2313">
        <v>-3.16513958822528</v>
      </c>
      <c r="K2313">
        <v>157.344808845285</v>
      </c>
      <c r="M2313">
        <v>39.9550052018282</v>
      </c>
      <c r="N2313">
        <v>0.46932285821174702</v>
      </c>
      <c r="O2313">
        <v>21.1348422059292</v>
      </c>
      <c r="P2313">
        <v>148.96825396825301</v>
      </c>
    </row>
    <row r="2314" spans="1:17" hidden="1" x14ac:dyDescent="0.3">
      <c r="A2314" t="s">
        <v>4824</v>
      </c>
      <c r="B2314" t="s">
        <v>4825</v>
      </c>
      <c r="C2314" t="str">
        <f>IFERROR(VLOOKUP(Table1[[#This Row],[Ticker]],[1]!Table2[[Symbol]:[Industry]],2,FALSE),"-")</f>
        <v>-</v>
      </c>
      <c r="D2314" t="s">
        <v>925</v>
      </c>
      <c r="E2314">
        <v>222.96104320000001</v>
      </c>
      <c r="F2314">
        <v>161</v>
      </c>
      <c r="G2314">
        <v>256.86430450375599</v>
      </c>
      <c r="H2314">
        <v>-1.3148904643627599</v>
      </c>
      <c r="I2314">
        <v>118.876610951074</v>
      </c>
      <c r="J2314">
        <v>3.66974001816852</v>
      </c>
      <c r="K2314">
        <v>152.99949427756599</v>
      </c>
      <c r="L2314">
        <v>117.54208886623999</v>
      </c>
      <c r="M2314">
        <v>66.057970524427105</v>
      </c>
      <c r="N2314">
        <v>0.68543794863533702</v>
      </c>
      <c r="O2314">
        <v>12.515527950310499</v>
      </c>
      <c r="P2314">
        <v>292.68292682926801</v>
      </c>
      <c r="Q2314">
        <v>0.135651426587372</v>
      </c>
    </row>
    <row r="2315" spans="1:17" hidden="1" x14ac:dyDescent="0.3">
      <c r="A2315" t="s">
        <v>4826</v>
      </c>
      <c r="B2315" t="s">
        <v>4827</v>
      </c>
      <c r="C2315" t="str">
        <f>IFERROR(VLOOKUP(Table1[[#This Row],[Ticker]],[1]!Table2[[Symbol]:[Industry]],2,FALSE),"-")</f>
        <v>-</v>
      </c>
      <c r="D2315" t="s">
        <v>257</v>
      </c>
      <c r="E2315">
        <v>222.80041358400001</v>
      </c>
      <c r="F2315">
        <v>189.14</v>
      </c>
      <c r="G2315">
        <v>199.36041420444499</v>
      </c>
      <c r="H2315">
        <v>-2.8072374428726601</v>
      </c>
      <c r="I2315">
        <v>52.257637162061997</v>
      </c>
      <c r="J2315">
        <v>-8.6976997167649692</v>
      </c>
      <c r="K2315">
        <v>177.64249702947899</v>
      </c>
      <c r="L2315">
        <v>130.224464386455</v>
      </c>
      <c r="M2315">
        <v>35.3137852807427</v>
      </c>
      <c r="N2315">
        <v>0.31671694081589402</v>
      </c>
      <c r="O2315">
        <v>24.553240985513298</v>
      </c>
      <c r="P2315">
        <v>263.03262955854098</v>
      </c>
      <c r="Q2315">
        <v>0.110970800347229</v>
      </c>
    </row>
    <row r="2316" spans="1:17" hidden="1" x14ac:dyDescent="0.3">
      <c r="A2316" t="s">
        <v>4828</v>
      </c>
      <c r="B2316" t="s">
        <v>4829</v>
      </c>
      <c r="C2316" t="str">
        <f>IFERROR(VLOOKUP(Table1[[#This Row],[Ticker]],[1]!Table2[[Symbol]:[Industry]],2,FALSE),"-")</f>
        <v>-</v>
      </c>
      <c r="D2316" t="s">
        <v>2391</v>
      </c>
      <c r="E2316">
        <v>222.53015675999899</v>
      </c>
      <c r="F2316">
        <v>1895.7</v>
      </c>
      <c r="G2316">
        <v>256.22666289827998</v>
      </c>
      <c r="H2316">
        <v>-17.074762739992</v>
      </c>
      <c r="I2316">
        <v>71.497323531707806</v>
      </c>
      <c r="J2316">
        <v>-2.5613978606257901</v>
      </c>
      <c r="K2316">
        <v>1744.7933185531999</v>
      </c>
      <c r="L2316">
        <v>1211.0985023831599</v>
      </c>
      <c r="M2316">
        <v>45.256617331649103</v>
      </c>
      <c r="N2316">
        <v>0.41218992750754202</v>
      </c>
      <c r="O2316">
        <v>25.027694255420101</v>
      </c>
      <c r="P2316">
        <v>356.74015178894098</v>
      </c>
      <c r="Q2316">
        <v>0.14386561750329299</v>
      </c>
    </row>
    <row r="2317" spans="1:17" hidden="1" x14ac:dyDescent="0.3">
      <c r="A2317" t="s">
        <v>4830</v>
      </c>
      <c r="B2317" t="s">
        <v>4831</v>
      </c>
      <c r="C2317" t="str">
        <f>IFERROR(VLOOKUP(Table1[[#This Row],[Ticker]],[1]!Table2[[Symbol]:[Industry]],2,FALSE),"-")</f>
        <v>-</v>
      </c>
      <c r="D2317" t="s">
        <v>257</v>
      </c>
      <c r="E2317">
        <v>222.51300000000001</v>
      </c>
      <c r="F2317">
        <v>218.15</v>
      </c>
      <c r="G2317">
        <v>31.578291576998499</v>
      </c>
      <c r="H2317">
        <v>-0.68490586662694797</v>
      </c>
      <c r="I2317">
        <v>-6.8736338467457898</v>
      </c>
      <c r="J2317">
        <v>3.14491835951823</v>
      </c>
      <c r="K2317">
        <v>201.65207333425801</v>
      </c>
      <c r="L2317">
        <v>176.85830093760299</v>
      </c>
      <c r="M2317">
        <v>62.263745302119801</v>
      </c>
      <c r="N2317">
        <v>1.0398366670194299</v>
      </c>
      <c r="O2317">
        <v>19.184047673618998</v>
      </c>
      <c r="P2317">
        <v>84.872881355932194</v>
      </c>
      <c r="Q2317">
        <v>0.148748064282788</v>
      </c>
    </row>
    <row r="2318" spans="1:17" hidden="1" x14ac:dyDescent="0.3">
      <c r="A2318" t="s">
        <v>4832</v>
      </c>
      <c r="B2318" t="s">
        <v>4833</v>
      </c>
      <c r="C2318" t="str">
        <f>IFERROR(VLOOKUP(Table1[[#This Row],[Ticker]],[1]!Table2[[Symbol]:[Industry]],2,FALSE),"-")</f>
        <v>-</v>
      </c>
      <c r="D2318" t="s">
        <v>2391</v>
      </c>
      <c r="E2318">
        <v>222.36229750000001</v>
      </c>
      <c r="F2318">
        <v>495.25</v>
      </c>
      <c r="G2318">
        <v>-16.1961590714164</v>
      </c>
      <c r="H2318">
        <v>2.5283507718682898</v>
      </c>
      <c r="I2318">
        <v>-17.550154899557899</v>
      </c>
      <c r="J2318">
        <v>-4.3223313024202996</v>
      </c>
      <c r="K2318">
        <v>470.78921596557598</v>
      </c>
      <c r="L2318">
        <v>460.84981485546001</v>
      </c>
      <c r="M2318">
        <v>75.784951375871302</v>
      </c>
      <c r="N2318">
        <v>0.45288652952886499</v>
      </c>
      <c r="O2318">
        <v>30.2372539121655</v>
      </c>
      <c r="P2318">
        <v>41.096866096866002</v>
      </c>
      <c r="Q2318">
        <v>0.16428318200519901</v>
      </c>
    </row>
    <row r="2319" spans="1:17" hidden="1" x14ac:dyDescent="0.3">
      <c r="A2319" t="s">
        <v>4834</v>
      </c>
      <c r="B2319" t="s">
        <v>4835</v>
      </c>
      <c r="C2319" t="str">
        <f>IFERROR(VLOOKUP(Table1[[#This Row],[Ticker]],[1]!Table2[[Symbol]:[Industry]],2,FALSE),"-")</f>
        <v>-</v>
      </c>
      <c r="D2319" t="s">
        <v>1684</v>
      </c>
      <c r="E2319">
        <v>221.901049</v>
      </c>
      <c r="F2319">
        <v>23.41</v>
      </c>
      <c r="G2319">
        <v>923.03275068194603</v>
      </c>
      <c r="H2319">
        <v>30.275584327793499</v>
      </c>
      <c r="I2319">
        <v>754.98907367363097</v>
      </c>
      <c r="J2319">
        <v>5.7217424912479</v>
      </c>
      <c r="K2319">
        <v>16.818005585777001</v>
      </c>
      <c r="L2319">
        <v>8.57301711321381</v>
      </c>
      <c r="M2319">
        <v>90.180404458513905</v>
      </c>
      <c r="N2319">
        <v>3.40434974547304</v>
      </c>
      <c r="O2319">
        <v>0</v>
      </c>
      <c r="P2319">
        <v>949.77578475336304</v>
      </c>
      <c r="Q2319">
        <v>0.40257166939273198</v>
      </c>
    </row>
    <row r="2320" spans="1:17" hidden="1" x14ac:dyDescent="0.3">
      <c r="A2320" t="s">
        <v>4836</v>
      </c>
      <c r="B2320" t="s">
        <v>4837</v>
      </c>
      <c r="C2320" t="str">
        <f>IFERROR(VLOOKUP(Table1[[#This Row],[Ticker]],[1]!Table2[[Symbol]:[Industry]],2,FALSE),"-")</f>
        <v>-</v>
      </c>
      <c r="D2320" t="s">
        <v>289</v>
      </c>
      <c r="E2320">
        <v>221.473282635</v>
      </c>
      <c r="F2320">
        <v>509.85</v>
      </c>
      <c r="G2320">
        <v>-16.576655506161401</v>
      </c>
      <c r="H2320">
        <v>8.27456867975717</v>
      </c>
      <c r="I2320">
        <v>9.6920859194215403</v>
      </c>
      <c r="J2320">
        <v>-3.7357544887744301E-2</v>
      </c>
      <c r="K2320">
        <v>472.13676988815399</v>
      </c>
      <c r="L2320">
        <v>441.27560084669898</v>
      </c>
      <c r="M2320">
        <v>62.612875652523499</v>
      </c>
      <c r="N2320">
        <v>1.71861971394098</v>
      </c>
      <c r="O2320">
        <v>4.8249485142689101</v>
      </c>
      <c r="P2320">
        <v>46.508620689655103</v>
      </c>
      <c r="Q2320">
        <v>-9.3357998360517003E-2</v>
      </c>
    </row>
    <row r="2321" spans="1:17" hidden="1" x14ac:dyDescent="0.3">
      <c r="A2321" t="s">
        <v>4838</v>
      </c>
      <c r="B2321" t="s">
        <v>4839</v>
      </c>
      <c r="C2321" t="str">
        <f>IFERROR(VLOOKUP(Table1[[#This Row],[Ticker]],[1]!Table2[[Symbol]:[Industry]],2,FALSE),"-")</f>
        <v>-</v>
      </c>
      <c r="D2321" t="s">
        <v>133</v>
      </c>
      <c r="E2321">
        <v>221.46251332099999</v>
      </c>
      <c r="F2321">
        <v>59.57</v>
      </c>
      <c r="G2321">
        <v>-48.556920408205997</v>
      </c>
      <c r="H2321">
        <v>-9.85291445492539</v>
      </c>
      <c r="I2321">
        <v>-18.235801598185201</v>
      </c>
      <c r="J2321">
        <v>-5.6393593299189799</v>
      </c>
      <c r="K2321">
        <v>60.534375538393697</v>
      </c>
      <c r="L2321">
        <v>64.265569296939404</v>
      </c>
      <c r="M2321">
        <v>40.605390865661697</v>
      </c>
      <c r="N2321">
        <v>0.76276783096378498</v>
      </c>
      <c r="O2321">
        <v>62.162162162162097</v>
      </c>
      <c r="P2321">
        <v>42.546063651591297</v>
      </c>
      <c r="Q2321">
        <v>8.6449586094548003E-2</v>
      </c>
    </row>
    <row r="2322" spans="1:17" hidden="1" x14ac:dyDescent="0.3">
      <c r="A2322" t="s">
        <v>4840</v>
      </c>
      <c r="B2322" t="s">
        <v>4841</v>
      </c>
      <c r="C2322" t="str">
        <f>IFERROR(VLOOKUP(Table1[[#This Row],[Ticker]],[1]!Table2[[Symbol]:[Industry]],2,FALSE),"-")</f>
        <v>-</v>
      </c>
      <c r="D2322" t="s">
        <v>62</v>
      </c>
      <c r="E2322">
        <v>221.31461999999999</v>
      </c>
      <c r="F2322">
        <v>175.8</v>
      </c>
      <c r="G2322">
        <v>127.781361469339</v>
      </c>
      <c r="H2322">
        <v>-4.8064485751261703</v>
      </c>
      <c r="I2322">
        <v>21.060762218944799</v>
      </c>
      <c r="J2322">
        <v>3.3748721691322401</v>
      </c>
      <c r="K2322">
        <v>170.60353261108</v>
      </c>
      <c r="L2322">
        <v>136.44295925999299</v>
      </c>
      <c r="M2322">
        <v>48.215124140971398</v>
      </c>
      <c r="N2322">
        <v>0.32880937744410799</v>
      </c>
      <c r="O2322">
        <v>13.7656427758816</v>
      </c>
      <c r="P2322">
        <v>210.98531753051401</v>
      </c>
      <c r="Q2322">
        <v>0.111412777131128</v>
      </c>
    </row>
    <row r="2323" spans="1:17" hidden="1" x14ac:dyDescent="0.3">
      <c r="A2323" t="s">
        <v>4842</v>
      </c>
      <c r="B2323" t="s">
        <v>4843</v>
      </c>
      <c r="C2323" t="str">
        <f>IFERROR(VLOOKUP(Table1[[#This Row],[Ticker]],[1]!Table2[[Symbol]:[Industry]],2,FALSE),"-")</f>
        <v>-</v>
      </c>
      <c r="D2323" t="s">
        <v>59</v>
      </c>
      <c r="E2323">
        <v>221.18639961599999</v>
      </c>
      <c r="F2323">
        <v>156.96</v>
      </c>
      <c r="G2323">
        <v>-24.0541233746549</v>
      </c>
      <c r="H2323">
        <v>-7.3320109506558202</v>
      </c>
      <c r="I2323">
        <v>-19.8257252336197</v>
      </c>
      <c r="J2323">
        <v>-5.4780690073383296</v>
      </c>
      <c r="K2323">
        <v>160.78523447540701</v>
      </c>
      <c r="L2323">
        <v>145.86191427290501</v>
      </c>
      <c r="M2323">
        <v>36.6962928027218</v>
      </c>
      <c r="N2323">
        <v>0.31392413762270799</v>
      </c>
      <c r="O2323">
        <v>17.6732925586136</v>
      </c>
      <c r="P2323">
        <v>48.918406072106201</v>
      </c>
      <c r="Q2323">
        <v>2.7486997821919001E-2</v>
      </c>
    </row>
    <row r="2324" spans="1:17" hidden="1" x14ac:dyDescent="0.3">
      <c r="A2324" t="s">
        <v>4844</v>
      </c>
      <c r="B2324" t="s">
        <v>4845</v>
      </c>
      <c r="C2324" t="str">
        <f>IFERROR(VLOOKUP(Table1[[#This Row],[Ticker]],[1]!Table2[[Symbol]:[Industry]],2,FALSE),"-")</f>
        <v>-</v>
      </c>
      <c r="D2324" t="s">
        <v>424</v>
      </c>
      <c r="E2324">
        <v>221.09774596</v>
      </c>
      <c r="F2324">
        <v>184.6</v>
      </c>
      <c r="G2324">
        <v>242.456965928583</v>
      </c>
      <c r="H2324">
        <v>34.752620964258298</v>
      </c>
      <c r="I2324">
        <v>142.33420926331601</v>
      </c>
      <c r="J2324">
        <v>-2.4780690073383398</v>
      </c>
      <c r="K2324">
        <v>146.00973289840601</v>
      </c>
      <c r="L2324">
        <v>105.981379764075</v>
      </c>
      <c r="M2324">
        <v>93.084311212580303</v>
      </c>
      <c r="N2324">
        <v>0.18712871287128699</v>
      </c>
      <c r="O2324">
        <v>0</v>
      </c>
      <c r="P2324">
        <v>269.2</v>
      </c>
    </row>
    <row r="2325" spans="1:17" hidden="1" x14ac:dyDescent="0.3">
      <c r="A2325" t="s">
        <v>4846</v>
      </c>
      <c r="B2325" t="s">
        <v>4847</v>
      </c>
      <c r="C2325" t="str">
        <f>IFERROR(VLOOKUP(Table1[[#This Row],[Ticker]],[1]!Table2[[Symbol]:[Industry]],2,FALSE),"-")</f>
        <v>-</v>
      </c>
      <c r="D2325" t="s">
        <v>21</v>
      </c>
      <c r="E2325">
        <v>221.01810185100001</v>
      </c>
      <c r="F2325">
        <v>114.81</v>
      </c>
      <c r="G2325">
        <v>72.926531145974806</v>
      </c>
      <c r="H2325">
        <v>-11.944861474408601</v>
      </c>
      <c r="I2325">
        <v>27.9727682797018</v>
      </c>
      <c r="J2325">
        <v>-3.3415976223061699</v>
      </c>
      <c r="K2325">
        <v>112.03698203976801</v>
      </c>
      <c r="L2325">
        <v>92.580202672198595</v>
      </c>
      <c r="M2325">
        <v>37.562407430245898</v>
      </c>
      <c r="N2325">
        <v>0.291197501603772</v>
      </c>
      <c r="O2325">
        <v>28.5602299451267</v>
      </c>
      <c r="P2325">
        <v>115.808270676691</v>
      </c>
      <c r="Q2325">
        <v>3.8242921040843002E-2</v>
      </c>
    </row>
    <row r="2326" spans="1:17" hidden="1" x14ac:dyDescent="0.3">
      <c r="A2326" t="s">
        <v>4848</v>
      </c>
      <c r="B2326" t="s">
        <v>4849</v>
      </c>
      <c r="C2326" t="str">
        <f>IFERROR(VLOOKUP(Table1[[#This Row],[Ticker]],[1]!Table2[[Symbol]:[Industry]],2,FALSE),"-")</f>
        <v>-</v>
      </c>
      <c r="D2326" t="s">
        <v>384</v>
      </c>
      <c r="E2326">
        <v>220.91300000000001</v>
      </c>
      <c r="F2326">
        <v>385</v>
      </c>
      <c r="G2326">
        <v>545.74604889801503</v>
      </c>
      <c r="H2326">
        <v>17.165846501398502</v>
      </c>
      <c r="I2326">
        <v>77.228850625303807</v>
      </c>
      <c r="J2326">
        <v>8.6033556764222696E-2</v>
      </c>
      <c r="K2326">
        <v>344.04025157319398</v>
      </c>
      <c r="L2326">
        <v>202.66948013353701</v>
      </c>
      <c r="M2326">
        <v>55.9112795828689</v>
      </c>
      <c r="N2326">
        <v>0.56827195467422098</v>
      </c>
      <c r="O2326">
        <v>9.0909090909090793</v>
      </c>
      <c r="P2326">
        <v>632.63558515699299</v>
      </c>
    </row>
    <row r="2327" spans="1:17" hidden="1" x14ac:dyDescent="0.3">
      <c r="A2327" t="s">
        <v>4850</v>
      </c>
      <c r="B2327" t="s">
        <v>4851</v>
      </c>
      <c r="C2327" t="str">
        <f>IFERROR(VLOOKUP(Table1[[#This Row],[Ticker]],[1]!Table2[[Symbol]:[Industry]],2,FALSE),"-")</f>
        <v>-</v>
      </c>
      <c r="D2327" t="s">
        <v>133</v>
      </c>
      <c r="E2327">
        <v>220.6322328</v>
      </c>
      <c r="F2327">
        <v>126.46</v>
      </c>
      <c r="G2327">
        <v>18.446403356826899</v>
      </c>
      <c r="H2327">
        <v>19.579184310506701</v>
      </c>
      <c r="I2327">
        <v>5.8591188245375898</v>
      </c>
      <c r="J2327">
        <v>1.7499297399212901</v>
      </c>
      <c r="K2327">
        <v>107.54547200148799</v>
      </c>
      <c r="L2327">
        <v>97.262670203078699</v>
      </c>
      <c r="M2327">
        <v>54.708248903007302</v>
      </c>
      <c r="N2327">
        <v>1.8819888318070099</v>
      </c>
      <c r="O2327">
        <v>22.473509410090099</v>
      </c>
      <c r="P2327">
        <v>80.142450142450102</v>
      </c>
      <c r="Q2327">
        <v>6.8589645611976002E-2</v>
      </c>
    </row>
    <row r="2328" spans="1:17" hidden="1" x14ac:dyDescent="0.3">
      <c r="A2328" t="s">
        <v>4852</v>
      </c>
      <c r="B2328" t="s">
        <v>4853</v>
      </c>
      <c r="C2328" t="str">
        <f>IFERROR(VLOOKUP(Table1[[#This Row],[Ticker]],[1]!Table2[[Symbol]:[Industry]],2,FALSE),"-")</f>
        <v>-</v>
      </c>
      <c r="D2328" t="s">
        <v>95</v>
      </c>
      <c r="E2328">
        <v>220.49625599999999</v>
      </c>
      <c r="F2328">
        <v>55.08</v>
      </c>
      <c r="G2328">
        <v>85.511301188699093</v>
      </c>
      <c r="H2328">
        <v>40.889022450533503</v>
      </c>
      <c r="I2328">
        <v>21.319055213028602</v>
      </c>
      <c r="J2328">
        <v>-3.2133631249853898</v>
      </c>
      <c r="K2328">
        <v>44.404523791710801</v>
      </c>
      <c r="L2328">
        <v>39.289687355487601</v>
      </c>
      <c r="M2328">
        <v>64.777114880423696</v>
      </c>
      <c r="N2328">
        <v>4.16872278097334</v>
      </c>
      <c r="O2328">
        <v>7.8431372549019498</v>
      </c>
      <c r="P2328">
        <v>124.816326530612</v>
      </c>
      <c r="Q2328">
        <v>0.11939727351339199</v>
      </c>
    </row>
    <row r="2329" spans="1:17" hidden="1" x14ac:dyDescent="0.3">
      <c r="A2329" t="s">
        <v>4854</v>
      </c>
      <c r="B2329" t="s">
        <v>4855</v>
      </c>
      <c r="C2329" t="str">
        <f>IFERROR(VLOOKUP(Table1[[#This Row],[Ticker]],[1]!Table2[[Symbol]:[Industry]],2,FALSE),"-")</f>
        <v>-</v>
      </c>
      <c r="D2329" t="s">
        <v>4503</v>
      </c>
      <c r="E2329">
        <v>220.20599999999999</v>
      </c>
      <c r="F2329">
        <v>171.5</v>
      </c>
      <c r="G2329">
        <v>-14.6881500465879</v>
      </c>
      <c r="H2329">
        <v>-20.2501232579312</v>
      </c>
      <c r="I2329">
        <v>-3.2162653498676201</v>
      </c>
      <c r="J2329">
        <v>-0.91970382062856304</v>
      </c>
      <c r="K2329">
        <v>164.85225201442799</v>
      </c>
      <c r="M2329">
        <v>32.554696647418602</v>
      </c>
      <c r="O2329">
        <v>28.571428571428498</v>
      </c>
      <c r="P2329">
        <v>62.559241706161103</v>
      </c>
    </row>
    <row r="2330" spans="1:17" hidden="1" x14ac:dyDescent="0.3">
      <c r="A2330" t="s">
        <v>4856</v>
      </c>
      <c r="B2330" t="s">
        <v>4857</v>
      </c>
      <c r="C2330" t="str">
        <f>IFERROR(VLOOKUP(Table1[[#This Row],[Ticker]],[1]!Table2[[Symbol]:[Industry]],2,FALSE),"-")</f>
        <v>-</v>
      </c>
      <c r="D2330" t="s">
        <v>62</v>
      </c>
      <c r="E2330">
        <v>220.10157899999999</v>
      </c>
      <c r="F2330">
        <v>382.3</v>
      </c>
      <c r="G2330">
        <v>63.503295861402599</v>
      </c>
      <c r="H2330">
        <v>7.61232522299498</v>
      </c>
      <c r="I2330">
        <v>44.020517291970499</v>
      </c>
      <c r="J2330">
        <v>12.8757360660929</v>
      </c>
      <c r="K2330">
        <v>348.63868513656502</v>
      </c>
      <c r="L2330">
        <v>291.59057343587102</v>
      </c>
      <c r="M2330">
        <v>67.582607819395605</v>
      </c>
      <c r="N2330">
        <v>1.1469169000433399</v>
      </c>
      <c r="O2330">
        <v>6.6309181271252804</v>
      </c>
      <c r="P2330">
        <v>135.98765432098699</v>
      </c>
      <c r="Q2330">
        <v>8.4878903518981003E-2</v>
      </c>
    </row>
    <row r="2331" spans="1:17" hidden="1" x14ac:dyDescent="0.3">
      <c r="A2331" t="s">
        <v>4858</v>
      </c>
      <c r="B2331" t="s">
        <v>4859</v>
      </c>
      <c r="C2331" t="str">
        <f>IFERROR(VLOOKUP(Table1[[#This Row],[Ticker]],[1]!Table2[[Symbol]:[Industry]],2,FALSE),"-")</f>
        <v>-</v>
      </c>
      <c r="D2331" t="s">
        <v>201</v>
      </c>
      <c r="E2331">
        <v>219.96630500000001</v>
      </c>
      <c r="F2331">
        <v>176.9</v>
      </c>
      <c r="G2331">
        <v>4.8300414213317797</v>
      </c>
      <c r="H2331">
        <v>1.4836901737024499</v>
      </c>
      <c r="I2331">
        <v>-26.732610836157502</v>
      </c>
      <c r="J2331">
        <v>0.58728668959629204</v>
      </c>
      <c r="K2331">
        <v>171.43355853889</v>
      </c>
      <c r="L2331">
        <v>178.646813884653</v>
      </c>
      <c r="M2331">
        <v>51.121163149960701</v>
      </c>
      <c r="N2331">
        <v>1.41245762944779</v>
      </c>
      <c r="O2331">
        <v>74.929338609383805</v>
      </c>
      <c r="P2331">
        <v>37.131782945736397</v>
      </c>
      <c r="Q2331">
        <v>0.120130222400518</v>
      </c>
    </row>
    <row r="2332" spans="1:17" hidden="1" x14ac:dyDescent="0.3">
      <c r="A2332" t="s">
        <v>4860</v>
      </c>
      <c r="B2332" t="s">
        <v>4861</v>
      </c>
      <c r="C2332" t="str">
        <f>IFERROR(VLOOKUP(Table1[[#This Row],[Ticker]],[1]!Table2[[Symbol]:[Industry]],2,FALSE),"-")</f>
        <v>-</v>
      </c>
      <c r="D2332" t="s">
        <v>626</v>
      </c>
      <c r="E2332">
        <v>219.11713065000001</v>
      </c>
      <c r="F2332">
        <v>23.84</v>
      </c>
      <c r="G2332">
        <v>-19.596966655686099</v>
      </c>
      <c r="H2332">
        <v>-8.7073547616909597</v>
      </c>
      <c r="I2332">
        <v>-32.059980090228301</v>
      </c>
      <c r="J2332">
        <v>0.21893899940417999</v>
      </c>
      <c r="K2332">
        <v>23.7672315603788</v>
      </c>
      <c r="L2332">
        <v>22.7026419976631</v>
      </c>
      <c r="M2332">
        <v>43.1388307169968</v>
      </c>
      <c r="N2332">
        <v>0.83373896777243806</v>
      </c>
      <c r="O2332">
        <v>36.325503355704697</v>
      </c>
      <c r="P2332">
        <v>124.905660377358</v>
      </c>
    </row>
    <row r="2333" spans="1:17" hidden="1" x14ac:dyDescent="0.3">
      <c r="A2333" t="s">
        <v>4862</v>
      </c>
      <c r="B2333" t="s">
        <v>4863</v>
      </c>
      <c r="C2333" t="str">
        <f>IFERROR(VLOOKUP(Table1[[#This Row],[Ticker]],[1]!Table2[[Symbol]:[Industry]],2,FALSE),"-")</f>
        <v>-</v>
      </c>
      <c r="D2333" t="s">
        <v>62</v>
      </c>
      <c r="E2333">
        <v>218.93299200000001</v>
      </c>
      <c r="F2333">
        <v>133.6</v>
      </c>
      <c r="G2333">
        <v>-36.074557654721502</v>
      </c>
      <c r="H2333">
        <v>-7.8524887418559999</v>
      </c>
      <c r="I2333">
        <v>-24.602672958001101</v>
      </c>
      <c r="J2333">
        <v>-4.2801891486811003</v>
      </c>
      <c r="M2333">
        <v>37.349895626676101</v>
      </c>
      <c r="O2333">
        <v>47.305389221556801</v>
      </c>
      <c r="P2333">
        <v>30.980392156862699</v>
      </c>
    </row>
    <row r="2334" spans="1:17" hidden="1" x14ac:dyDescent="0.3">
      <c r="A2334" t="s">
        <v>4864</v>
      </c>
      <c r="B2334" t="s">
        <v>4865</v>
      </c>
      <c r="C2334" t="str">
        <f>IFERROR(VLOOKUP(Table1[[#This Row],[Ticker]],[1]!Table2[[Symbol]:[Industry]],2,FALSE),"-")</f>
        <v>-</v>
      </c>
      <c r="D2334" t="s">
        <v>21</v>
      </c>
      <c r="E2334">
        <v>218.64</v>
      </c>
      <c r="F2334">
        <v>240</v>
      </c>
      <c r="G2334">
        <v>-52.771697964158001</v>
      </c>
      <c r="H2334">
        <v>10.4751761927999</v>
      </c>
      <c r="I2334">
        <v>-41.2998132674376</v>
      </c>
      <c r="J2334">
        <v>-10.9197463558093</v>
      </c>
      <c r="K2334">
        <v>253.12005811741099</v>
      </c>
      <c r="M2334">
        <v>22.974545688500001</v>
      </c>
      <c r="N2334">
        <v>0.44088860563572602</v>
      </c>
      <c r="O2334">
        <v>39.999999999999901</v>
      </c>
      <c r="P2334">
        <v>30.399348003259899</v>
      </c>
    </row>
    <row r="2335" spans="1:17" hidden="1" x14ac:dyDescent="0.3">
      <c r="A2335" t="s">
        <v>4866</v>
      </c>
      <c r="B2335" t="s">
        <v>3735</v>
      </c>
      <c r="C2335" t="str">
        <f>IFERROR(VLOOKUP(Table1[[#This Row],[Ticker]],[1]!Table2[[Symbol]:[Industry]],2,FALSE),"-")</f>
        <v>-</v>
      </c>
      <c r="D2335" t="s">
        <v>1465</v>
      </c>
      <c r="E2335">
        <v>218.48212100000001</v>
      </c>
      <c r="F2335">
        <v>138.71</v>
      </c>
      <c r="G2335">
        <v>-7.5763674047497904</v>
      </c>
      <c r="H2335">
        <v>11.0740234119031</v>
      </c>
      <c r="I2335">
        <v>-6.0936601972069102</v>
      </c>
      <c r="J2335">
        <v>13.608166481882201</v>
      </c>
      <c r="K2335">
        <v>122.75036673405199</v>
      </c>
      <c r="L2335">
        <v>115.17951412493601</v>
      </c>
      <c r="M2335">
        <v>64.061197682600806</v>
      </c>
      <c r="N2335">
        <v>2.9315528375012798</v>
      </c>
      <c r="O2335">
        <v>5.2555691730949299</v>
      </c>
      <c r="P2335">
        <v>42.632390745501198</v>
      </c>
      <c r="Q2335">
        <v>1.2162754066597999E-2</v>
      </c>
    </row>
    <row r="2336" spans="1:17" hidden="1" x14ac:dyDescent="0.3">
      <c r="A2336" t="s">
        <v>4867</v>
      </c>
      <c r="B2336" t="s">
        <v>4868</v>
      </c>
      <c r="C2336" t="str">
        <f>IFERROR(VLOOKUP(Table1[[#This Row],[Ticker]],[1]!Table2[[Symbol]:[Industry]],2,FALSE),"-")</f>
        <v>-</v>
      </c>
      <c r="D2336" t="s">
        <v>127</v>
      </c>
      <c r="E2336">
        <v>218.48024000000001</v>
      </c>
      <c r="F2336">
        <v>46.72</v>
      </c>
      <c r="G2336">
        <v>41.6173262889439</v>
      </c>
      <c r="H2336">
        <v>7.3435470984915403</v>
      </c>
      <c r="I2336">
        <v>-15.6549446838645</v>
      </c>
      <c r="J2336">
        <v>7.4573286313339704</v>
      </c>
      <c r="K2336">
        <v>43.711762913196701</v>
      </c>
      <c r="L2336">
        <v>39.556501586496999</v>
      </c>
      <c r="M2336">
        <v>58.935426237355998</v>
      </c>
      <c r="N2336">
        <v>2.2699763421731798</v>
      </c>
      <c r="O2336">
        <v>10.5522260273972</v>
      </c>
      <c r="Q2336">
        <v>3.4127575466117999E-2</v>
      </c>
    </row>
    <row r="2337" spans="1:17" hidden="1" x14ac:dyDescent="0.3">
      <c r="A2337" t="s">
        <v>4869</v>
      </c>
      <c r="B2337" t="s">
        <v>4870</v>
      </c>
      <c r="C2337" t="str">
        <f>IFERROR(VLOOKUP(Table1[[#This Row],[Ticker]],[1]!Table2[[Symbol]:[Industry]],2,FALSE),"-")</f>
        <v>-</v>
      </c>
      <c r="D2337" t="s">
        <v>163</v>
      </c>
      <c r="E2337">
        <v>218.13654</v>
      </c>
      <c r="F2337">
        <v>512.25</v>
      </c>
      <c r="G2337">
        <v>-24.036267154123198</v>
      </c>
      <c r="H2337">
        <v>-10.6195767281119</v>
      </c>
      <c r="I2337">
        <v>-12.5643824574028</v>
      </c>
      <c r="J2337">
        <v>-0.92467094908591396</v>
      </c>
      <c r="M2337">
        <v>41.251003417736598</v>
      </c>
      <c r="O2337">
        <v>30.1317715959004</v>
      </c>
      <c r="P2337">
        <v>56.7712318286151</v>
      </c>
    </row>
    <row r="2338" spans="1:17" hidden="1" x14ac:dyDescent="0.3">
      <c r="A2338" t="s">
        <v>4871</v>
      </c>
      <c r="B2338" t="s">
        <v>4872</v>
      </c>
      <c r="C2338" t="str">
        <f>IFERROR(VLOOKUP(Table1[[#This Row],[Ticker]],[1]!Table2[[Symbol]:[Industry]],2,FALSE),"-")</f>
        <v>-</v>
      </c>
      <c r="D2338" t="s">
        <v>431</v>
      </c>
      <c r="E2338">
        <v>217.84914000000001</v>
      </c>
      <c r="F2338">
        <v>87.07</v>
      </c>
      <c r="G2338">
        <v>-69.815933711821799</v>
      </c>
      <c r="H2338">
        <v>-23.184434746825001</v>
      </c>
      <c r="I2338">
        <v>-31.469416939662398</v>
      </c>
      <c r="J2338">
        <v>-17.456256113494401</v>
      </c>
      <c r="K2338">
        <v>103.044004105544</v>
      </c>
      <c r="L2338">
        <v>112.40365920484599</v>
      </c>
      <c r="M2338">
        <v>20.870119329688499</v>
      </c>
      <c r="N2338">
        <v>2.9710476114593001</v>
      </c>
      <c r="O2338">
        <v>83.128517284943101</v>
      </c>
      <c r="P2338">
        <v>1.65791009924107</v>
      </c>
      <c r="Q2338">
        <v>5.8344152542409003E-2</v>
      </c>
    </row>
    <row r="2339" spans="1:17" hidden="1" x14ac:dyDescent="0.3">
      <c r="A2339" t="s">
        <v>4873</v>
      </c>
      <c r="B2339" t="s">
        <v>4874</v>
      </c>
      <c r="C2339" t="str">
        <f>IFERROR(VLOOKUP(Table1[[#This Row],[Ticker]],[1]!Table2[[Symbol]:[Industry]],2,FALSE),"-")</f>
        <v>-</v>
      </c>
      <c r="D2339" t="s">
        <v>257</v>
      </c>
      <c r="E2339">
        <v>217.845</v>
      </c>
      <c r="F2339">
        <v>726.15</v>
      </c>
      <c r="G2339">
        <v>-39.559698737042503</v>
      </c>
      <c r="H2339">
        <v>-7.17017062318995</v>
      </c>
      <c r="I2339">
        <v>-24.920272181713599</v>
      </c>
      <c r="J2339">
        <v>-3.6918621107866101</v>
      </c>
      <c r="K2339">
        <v>716.18181754369903</v>
      </c>
      <c r="L2339">
        <v>758.30882202293196</v>
      </c>
      <c r="M2339">
        <v>57.577274699575497</v>
      </c>
      <c r="N2339">
        <v>0.68291068716127001</v>
      </c>
      <c r="O2339">
        <v>36.886318253804298</v>
      </c>
      <c r="P2339">
        <v>15.7211155378486</v>
      </c>
      <c r="Q2339">
        <v>-8.0087820449219992E-3</v>
      </c>
    </row>
    <row r="2340" spans="1:17" hidden="1" x14ac:dyDescent="0.3">
      <c r="A2340" t="s">
        <v>4875</v>
      </c>
      <c r="B2340" t="s">
        <v>4876</v>
      </c>
      <c r="C2340" t="str">
        <f>IFERROR(VLOOKUP(Table1[[#This Row],[Ticker]],[1]!Table2[[Symbol]:[Industry]],2,FALSE),"-")</f>
        <v>-</v>
      </c>
      <c r="D2340" t="s">
        <v>21</v>
      </c>
      <c r="E2340">
        <v>217.68357352500001</v>
      </c>
      <c r="F2340">
        <v>249.75</v>
      </c>
      <c r="G2340">
        <v>229.533713432149</v>
      </c>
      <c r="H2340">
        <v>40.572124464737101</v>
      </c>
      <c r="I2340">
        <v>241.00559812886999</v>
      </c>
      <c r="J2340">
        <v>8.8115237528426498</v>
      </c>
      <c r="K2340">
        <v>171.83405526161201</v>
      </c>
      <c r="M2340">
        <v>84.689055499608202</v>
      </c>
      <c r="N2340">
        <v>0.68623423571457898</v>
      </c>
      <c r="O2340">
        <v>3.3833833833833702</v>
      </c>
      <c r="P2340">
        <v>302.822580645161</v>
      </c>
    </row>
    <row r="2341" spans="1:17" hidden="1" x14ac:dyDescent="0.3">
      <c r="A2341" t="s">
        <v>4877</v>
      </c>
      <c r="B2341" t="s">
        <v>4878</v>
      </c>
      <c r="C2341" t="str">
        <f>IFERROR(VLOOKUP(Table1[[#This Row],[Ticker]],[1]!Table2[[Symbol]:[Industry]],2,FALSE),"-")</f>
        <v>-</v>
      </c>
      <c r="D2341" t="s">
        <v>1170</v>
      </c>
      <c r="E2341">
        <v>217.13856378</v>
      </c>
      <c r="F2341">
        <v>502.3</v>
      </c>
      <c r="G2341">
        <v>-41.887894279204197</v>
      </c>
      <c r="H2341">
        <v>-14.695565482315301</v>
      </c>
      <c r="I2341">
        <v>-50.007717944825302</v>
      </c>
      <c r="J2341">
        <v>-14.7543055391106</v>
      </c>
      <c r="K2341">
        <v>564.83921113153701</v>
      </c>
      <c r="L2341">
        <v>605.13804430473601</v>
      </c>
      <c r="M2341">
        <v>29.5854636529528</v>
      </c>
      <c r="N2341">
        <v>1.4741923302155699</v>
      </c>
      <c r="O2341">
        <v>98.068883137567099</v>
      </c>
      <c r="P2341">
        <v>2.4579296277409401</v>
      </c>
    </row>
    <row r="2342" spans="1:17" hidden="1" x14ac:dyDescent="0.3">
      <c r="A2342" t="s">
        <v>4879</v>
      </c>
      <c r="B2342" t="s">
        <v>4880</v>
      </c>
      <c r="C2342" t="str">
        <f>IFERROR(VLOOKUP(Table1[[#This Row],[Ticker]],[1]!Table2[[Symbol]:[Industry]],2,FALSE),"-")</f>
        <v>-</v>
      </c>
      <c r="D2342" t="s">
        <v>183</v>
      </c>
      <c r="E2342">
        <v>216.96</v>
      </c>
      <c r="F2342">
        <v>27.12</v>
      </c>
      <c r="G2342">
        <v>135.28595143582899</v>
      </c>
      <c r="H2342">
        <v>34.656539224475701</v>
      </c>
      <c r="I2342">
        <v>-22.075273086036301</v>
      </c>
      <c r="J2342">
        <v>1.63304210377276</v>
      </c>
      <c r="K2342">
        <v>23.8645478783301</v>
      </c>
      <c r="L2342">
        <v>20.489833552654201</v>
      </c>
      <c r="M2342">
        <v>52.876095980563399</v>
      </c>
      <c r="N2342">
        <v>1.6158143247529699</v>
      </c>
      <c r="O2342">
        <v>15.4129793510324</v>
      </c>
      <c r="P2342">
        <v>185.47368421052599</v>
      </c>
      <c r="Q2342">
        <v>7.4702960302264004E-2</v>
      </c>
    </row>
    <row r="2343" spans="1:17" hidden="1" x14ac:dyDescent="0.3">
      <c r="A2343" t="s">
        <v>4881</v>
      </c>
      <c r="B2343" t="s">
        <v>4882</v>
      </c>
      <c r="C2343" t="str">
        <f>IFERROR(VLOOKUP(Table1[[#This Row],[Ticker]],[1]!Table2[[Symbol]:[Industry]],2,FALSE),"-")</f>
        <v>-</v>
      </c>
      <c r="D2343" t="s">
        <v>1465</v>
      </c>
      <c r="E2343">
        <v>216.41740322999999</v>
      </c>
      <c r="F2343">
        <v>208.1</v>
      </c>
      <c r="G2343">
        <v>47.764303454788902</v>
      </c>
      <c r="H2343">
        <v>26.170224452445002</v>
      </c>
      <c r="I2343">
        <v>-12.3786895477492</v>
      </c>
      <c r="J2343">
        <v>7.59807312464135</v>
      </c>
      <c r="K2343">
        <v>182.363484957201</v>
      </c>
      <c r="L2343">
        <v>169.543711006476</v>
      </c>
      <c r="M2343">
        <v>57.615434739232398</v>
      </c>
      <c r="N2343">
        <v>3.19413966460611</v>
      </c>
      <c r="O2343">
        <v>19.581931763575199</v>
      </c>
      <c r="P2343">
        <v>90.306355738454499</v>
      </c>
      <c r="Q2343">
        <v>4.3504773609804002E-2</v>
      </c>
    </row>
    <row r="2344" spans="1:17" hidden="1" x14ac:dyDescent="0.3">
      <c r="A2344" t="s">
        <v>4883</v>
      </c>
      <c r="B2344" t="s">
        <v>4884</v>
      </c>
      <c r="C2344" t="str">
        <f>IFERROR(VLOOKUP(Table1[[#This Row],[Ticker]],[1]!Table2[[Symbol]:[Industry]],2,FALSE),"-")</f>
        <v>-</v>
      </c>
      <c r="D2344" t="s">
        <v>289</v>
      </c>
      <c r="E2344">
        <v>216.35105200000001</v>
      </c>
      <c r="F2344">
        <v>83.87</v>
      </c>
      <c r="G2344">
        <v>-40.942522562465001</v>
      </c>
      <c r="H2344">
        <v>-11.524287784737099</v>
      </c>
      <c r="I2344">
        <v>-39.882385329752204</v>
      </c>
      <c r="J2344">
        <v>-1.87926661212876</v>
      </c>
      <c r="K2344">
        <v>88.989762083777507</v>
      </c>
      <c r="L2344">
        <v>96.736197044775594</v>
      </c>
      <c r="M2344">
        <v>48.644353603838397</v>
      </c>
      <c r="N2344">
        <v>1.54449603838684</v>
      </c>
      <c r="O2344">
        <v>60.128770716585201</v>
      </c>
      <c r="P2344">
        <v>14.2487399536847</v>
      </c>
    </row>
    <row r="2345" spans="1:17" hidden="1" x14ac:dyDescent="0.3">
      <c r="A2345" t="s">
        <v>4885</v>
      </c>
      <c r="B2345" t="s">
        <v>4886</v>
      </c>
      <c r="C2345" t="str">
        <f>IFERROR(VLOOKUP(Table1[[#This Row],[Ticker]],[1]!Table2[[Symbol]:[Industry]],2,FALSE),"-")</f>
        <v>-</v>
      </c>
      <c r="D2345" t="s">
        <v>626</v>
      </c>
      <c r="E2345">
        <v>216.111929</v>
      </c>
      <c r="F2345">
        <v>24.2</v>
      </c>
      <c r="G2345">
        <v>59.554117583702798</v>
      </c>
      <c r="H2345">
        <v>15.0249610224704</v>
      </c>
      <c r="I2345">
        <v>-3.9556019965912199</v>
      </c>
      <c r="J2345">
        <v>0.81909292922258903</v>
      </c>
      <c r="K2345">
        <v>22.255985265867199</v>
      </c>
      <c r="L2345">
        <v>21.2670595264502</v>
      </c>
      <c r="M2345">
        <v>63.052963392580601</v>
      </c>
      <c r="N2345">
        <v>2.4977748584178801</v>
      </c>
      <c r="O2345">
        <v>27.231404958677601</v>
      </c>
      <c r="P2345">
        <v>96.588139723801703</v>
      </c>
      <c r="Q2345">
        <v>3.3977408432487997E-2</v>
      </c>
    </row>
    <row r="2346" spans="1:17" hidden="1" x14ac:dyDescent="0.3">
      <c r="A2346" t="s">
        <v>4887</v>
      </c>
      <c r="B2346" t="s">
        <v>4888</v>
      </c>
      <c r="C2346" t="str">
        <f>IFERROR(VLOOKUP(Table1[[#This Row],[Ticker]],[1]!Table2[[Symbol]:[Industry]],2,FALSE),"-")</f>
        <v>-</v>
      </c>
      <c r="D2346" t="s">
        <v>610</v>
      </c>
      <c r="E2346">
        <v>215.69502052499999</v>
      </c>
      <c r="F2346">
        <v>201.75</v>
      </c>
      <c r="G2346">
        <v>-10.494114451710301</v>
      </c>
      <c r="H2346">
        <v>24.783324930255301</v>
      </c>
      <c r="I2346">
        <v>0.97777024501002197</v>
      </c>
      <c r="J2346">
        <v>12.3057147764454</v>
      </c>
      <c r="M2346">
        <v>56.806819110073903</v>
      </c>
      <c r="O2346">
        <v>13.7298636926889</v>
      </c>
      <c r="P2346">
        <v>22.050816696914598</v>
      </c>
    </row>
    <row r="2347" spans="1:17" hidden="1" x14ac:dyDescent="0.3">
      <c r="A2347" t="s">
        <v>4889</v>
      </c>
      <c r="B2347" t="s">
        <v>4890</v>
      </c>
      <c r="C2347" t="str">
        <f>IFERROR(VLOOKUP(Table1[[#This Row],[Ticker]],[1]!Table2[[Symbol]:[Industry]],2,FALSE),"-")</f>
        <v>-</v>
      </c>
      <c r="D2347" t="s">
        <v>626</v>
      </c>
      <c r="E2347">
        <v>215.69047499999999</v>
      </c>
      <c r="F2347">
        <v>109.85</v>
      </c>
      <c r="G2347">
        <v>109.03717627415099</v>
      </c>
      <c r="H2347">
        <v>55.912778009653998</v>
      </c>
      <c r="I2347">
        <v>56.181948799176197</v>
      </c>
      <c r="J2347">
        <v>3.9691323211758598</v>
      </c>
      <c r="K2347">
        <v>79.938014362319905</v>
      </c>
      <c r="L2347">
        <v>63.130220084078303</v>
      </c>
      <c r="M2347">
        <v>87.879003784888894</v>
      </c>
      <c r="N2347">
        <v>0.93367148599202798</v>
      </c>
      <c r="O2347">
        <v>1.04688211197088</v>
      </c>
      <c r="P2347">
        <v>181.666666666666</v>
      </c>
      <c r="Q2347">
        <v>0.12570119347200201</v>
      </c>
    </row>
    <row r="2348" spans="1:17" hidden="1" x14ac:dyDescent="0.3">
      <c r="A2348" t="s">
        <v>4891</v>
      </c>
      <c r="B2348" t="s">
        <v>4892</v>
      </c>
      <c r="C2348" t="str">
        <f>IFERROR(VLOOKUP(Table1[[#This Row],[Ticker]],[1]!Table2[[Symbol]:[Industry]],2,FALSE),"-")</f>
        <v>-</v>
      </c>
      <c r="D2348" t="s">
        <v>4518</v>
      </c>
      <c r="E2348">
        <v>215.57513644799999</v>
      </c>
      <c r="F2348">
        <v>132.16</v>
      </c>
      <c r="G2348">
        <v>-24.924852253234601</v>
      </c>
      <c r="H2348">
        <v>5.5213000612402503</v>
      </c>
      <c r="I2348">
        <v>-30.904727414913101</v>
      </c>
      <c r="J2348">
        <v>3.3149917113729201</v>
      </c>
      <c r="K2348">
        <v>129.39149513891101</v>
      </c>
      <c r="L2348">
        <v>131.78084906498199</v>
      </c>
      <c r="M2348">
        <v>49.219812695806802</v>
      </c>
      <c r="N2348">
        <v>0.717313095888787</v>
      </c>
      <c r="O2348">
        <v>45.089285714285701</v>
      </c>
      <c r="P2348">
        <v>22.939534883720899</v>
      </c>
      <c r="Q2348">
        <v>6.591406539762E-3</v>
      </c>
    </row>
    <row r="2349" spans="1:17" hidden="1" x14ac:dyDescent="0.3">
      <c r="A2349" t="s">
        <v>4893</v>
      </c>
      <c r="B2349" t="s">
        <v>4894</v>
      </c>
      <c r="C2349" t="str">
        <f>IFERROR(VLOOKUP(Table1[[#This Row],[Ticker]],[1]!Table2[[Symbol]:[Industry]],2,FALSE),"-")</f>
        <v>-</v>
      </c>
      <c r="D2349" t="s">
        <v>21</v>
      </c>
      <c r="E2349">
        <v>215.23070833200001</v>
      </c>
      <c r="F2349">
        <v>8.2799999999999994</v>
      </c>
      <c r="G2349">
        <v>-5.8671216626573397</v>
      </c>
      <c r="H2349">
        <v>-6.4214337091816303</v>
      </c>
      <c r="I2349">
        <v>-35.655764759311502</v>
      </c>
      <c r="J2349">
        <v>-4.0462234102333801</v>
      </c>
      <c r="K2349">
        <v>7.8882660791810704</v>
      </c>
      <c r="L2349">
        <v>8.3817041071351692</v>
      </c>
      <c r="M2349">
        <v>56.587778238000098</v>
      </c>
      <c r="N2349">
        <v>2.06614608467632</v>
      </c>
      <c r="O2349">
        <v>53.985507246376798</v>
      </c>
      <c r="P2349">
        <v>47.857142857142797</v>
      </c>
      <c r="Q2349">
        <v>-4.7650277674640001E-3</v>
      </c>
    </row>
    <row r="2350" spans="1:17" hidden="1" x14ac:dyDescent="0.3">
      <c r="A2350" t="s">
        <v>4895</v>
      </c>
      <c r="B2350" t="s">
        <v>4896</v>
      </c>
      <c r="C2350" t="str">
        <f>IFERROR(VLOOKUP(Table1[[#This Row],[Ticker]],[1]!Table2[[Symbol]:[Industry]],2,FALSE),"-")</f>
        <v>-</v>
      </c>
      <c r="D2350" t="s">
        <v>372</v>
      </c>
      <c r="E2350">
        <v>214.93359000000001</v>
      </c>
      <c r="F2350">
        <v>73.62</v>
      </c>
      <c r="G2350">
        <v>3.5578508843357599</v>
      </c>
      <c r="H2350">
        <v>-2.5941384961449501</v>
      </c>
      <c r="I2350">
        <v>-32.691227894045497</v>
      </c>
      <c r="J2350">
        <v>-0.84712144028077496</v>
      </c>
      <c r="K2350">
        <v>76.091962924176798</v>
      </c>
      <c r="L2350">
        <v>77.313084974546001</v>
      </c>
      <c r="M2350">
        <v>47.926754536267801</v>
      </c>
      <c r="N2350">
        <v>1.06776289762638</v>
      </c>
      <c r="O2350">
        <v>46.5634338494974</v>
      </c>
      <c r="P2350">
        <v>30.996441281138701</v>
      </c>
      <c r="Q2350">
        <v>2.4893913673400998E-2</v>
      </c>
    </row>
    <row r="2351" spans="1:17" hidden="1" x14ac:dyDescent="0.3">
      <c r="A2351" t="s">
        <v>4897</v>
      </c>
      <c r="B2351" t="s">
        <v>4898</v>
      </c>
      <c r="C2351" t="str">
        <f>IFERROR(VLOOKUP(Table1[[#This Row],[Ticker]],[1]!Table2[[Symbol]:[Industry]],2,FALSE),"-")</f>
        <v>-</v>
      </c>
      <c r="D2351" t="s">
        <v>372</v>
      </c>
      <c r="E2351">
        <v>214.741470179</v>
      </c>
      <c r="F2351">
        <v>229.33</v>
      </c>
      <c r="G2351">
        <v>64.684344893525093</v>
      </c>
      <c r="H2351">
        <v>21.838641628787499</v>
      </c>
      <c r="I2351">
        <v>35.504656016493897</v>
      </c>
      <c r="J2351">
        <v>6.7448253621358196</v>
      </c>
      <c r="K2351">
        <v>187.773416121693</v>
      </c>
      <c r="L2351">
        <v>156.04086544321001</v>
      </c>
      <c r="M2351">
        <v>75.769587465059104</v>
      </c>
      <c r="N2351">
        <v>0.53612630092195901</v>
      </c>
      <c r="O2351">
        <v>2.35032485937294</v>
      </c>
      <c r="P2351">
        <v>104.57627118644</v>
      </c>
      <c r="Q2351">
        <v>7.442407628054E-2</v>
      </c>
    </row>
    <row r="2352" spans="1:17" hidden="1" x14ac:dyDescent="0.3">
      <c r="A2352" t="s">
        <v>4899</v>
      </c>
      <c r="B2352" t="s">
        <v>4900</v>
      </c>
      <c r="C2352" t="str">
        <f>IFERROR(VLOOKUP(Table1[[#This Row],[Ticker]],[1]!Table2[[Symbol]:[Industry]],2,FALSE),"-")</f>
        <v>-</v>
      </c>
      <c r="D2352" t="s">
        <v>391</v>
      </c>
      <c r="E2352">
        <v>213.92395457800001</v>
      </c>
      <c r="F2352">
        <v>73.180000000000007</v>
      </c>
      <c r="G2352">
        <v>-14.071748467105399</v>
      </c>
      <c r="H2352">
        <v>13.301057126719099</v>
      </c>
      <c r="I2352">
        <v>-19.860458370784698</v>
      </c>
      <c r="J2352">
        <v>11.266291894917201</v>
      </c>
      <c r="K2352">
        <v>66.961679706387798</v>
      </c>
      <c r="L2352">
        <v>70.569997027419504</v>
      </c>
      <c r="M2352">
        <v>63.799953083294099</v>
      </c>
      <c r="N2352">
        <v>2.3860972563086098</v>
      </c>
      <c r="O2352">
        <v>39.997267012845001</v>
      </c>
      <c r="P2352">
        <v>23.719357565511402</v>
      </c>
      <c r="Q2352">
        <v>-7.2379614090904001E-2</v>
      </c>
    </row>
    <row r="2353" spans="1:17" hidden="1" x14ac:dyDescent="0.3">
      <c r="A2353" t="s">
        <v>4901</v>
      </c>
      <c r="B2353" t="s">
        <v>4902</v>
      </c>
      <c r="C2353" t="str">
        <f>IFERROR(VLOOKUP(Table1[[#This Row],[Ticker]],[1]!Table2[[Symbol]:[Industry]],2,FALSE),"-")</f>
        <v>-</v>
      </c>
      <c r="D2353" t="s">
        <v>1415</v>
      </c>
      <c r="E2353">
        <v>213.56800000000001</v>
      </c>
      <c r="F2353">
        <v>333.7</v>
      </c>
      <c r="G2353">
        <v>1425.3499891843901</v>
      </c>
      <c r="H2353">
        <v>30.555822487144798</v>
      </c>
      <c r="I2353">
        <v>384.72885062530298</v>
      </c>
      <c r="J2353">
        <v>-6.46867933597684</v>
      </c>
      <c r="K2353">
        <v>264.376727373221</v>
      </c>
      <c r="L2353">
        <v>152.20305732413499</v>
      </c>
      <c r="M2353">
        <v>66.325502727936197</v>
      </c>
      <c r="N2353">
        <v>1.04369783731683</v>
      </c>
      <c r="O2353">
        <v>4.8846269103985698</v>
      </c>
      <c r="P2353">
        <v>1682.58547008547</v>
      </c>
      <c r="Q2353">
        <v>0.220218427203074</v>
      </c>
    </row>
    <row r="2354" spans="1:17" hidden="1" x14ac:dyDescent="0.3">
      <c r="A2354" t="s">
        <v>4903</v>
      </c>
      <c r="B2354" t="s">
        <v>4904</v>
      </c>
      <c r="C2354" t="str">
        <f>IFERROR(VLOOKUP(Table1[[#This Row],[Ticker]],[1]!Table2[[Symbol]:[Industry]],2,FALSE),"-")</f>
        <v>-</v>
      </c>
      <c r="D2354" t="s">
        <v>228</v>
      </c>
      <c r="E2354">
        <v>213.137138255</v>
      </c>
      <c r="F2354">
        <v>13.55</v>
      </c>
      <c r="G2354">
        <v>66.828394500012095</v>
      </c>
      <c r="H2354">
        <v>-2.8869963618743801</v>
      </c>
      <c r="I2354">
        <v>-29.782190384159801</v>
      </c>
      <c r="J2354">
        <v>-5.7306641630476696</v>
      </c>
      <c r="K2354">
        <v>12.999062116599999</v>
      </c>
      <c r="L2354">
        <v>11.4663050824115</v>
      </c>
      <c r="M2354">
        <v>48.723934602690797</v>
      </c>
      <c r="N2354">
        <v>2.6554834857224998</v>
      </c>
      <c r="O2354">
        <v>43.542435424354203</v>
      </c>
      <c r="P2354">
        <v>100.74074074073999</v>
      </c>
      <c r="Q2354">
        <v>7.2393794911070003E-3</v>
      </c>
    </row>
    <row r="2355" spans="1:17" hidden="1" x14ac:dyDescent="0.3">
      <c r="A2355" t="s">
        <v>4905</v>
      </c>
      <c r="B2355" t="s">
        <v>4906</v>
      </c>
      <c r="C2355" t="str">
        <f>IFERROR(VLOOKUP(Table1[[#This Row],[Ticker]],[1]!Table2[[Symbol]:[Industry]],2,FALSE),"-")</f>
        <v>-</v>
      </c>
      <c r="D2355" t="s">
        <v>424</v>
      </c>
      <c r="E2355">
        <v>212.93062499999999</v>
      </c>
      <c r="F2355">
        <v>3.75</v>
      </c>
      <c r="G2355">
        <v>-88.281495609877993</v>
      </c>
      <c r="H2355">
        <v>8.8913536226760197</v>
      </c>
      <c r="I2355">
        <v>-52.245939290662498</v>
      </c>
      <c r="J2355">
        <v>7.8860766509249602</v>
      </c>
      <c r="K2355">
        <v>3.6610439298169499</v>
      </c>
      <c r="L2355">
        <v>5.1261917811456499</v>
      </c>
      <c r="M2355">
        <v>54.591897597813002</v>
      </c>
      <c r="N2355">
        <v>2.9732383158005198</v>
      </c>
      <c r="O2355">
        <v>230.666666666666</v>
      </c>
      <c r="P2355">
        <v>19.047619047619001</v>
      </c>
      <c r="Q2355">
        <v>3.0064804610444001E-2</v>
      </c>
    </row>
    <row r="2356" spans="1:17" hidden="1" x14ac:dyDescent="0.3">
      <c r="A2356" t="s">
        <v>4907</v>
      </c>
      <c r="B2356" t="s">
        <v>4908</v>
      </c>
      <c r="C2356" t="str">
        <f>IFERROR(VLOOKUP(Table1[[#This Row],[Ticker]],[1]!Table2[[Symbol]:[Industry]],2,FALSE),"-")</f>
        <v>-</v>
      </c>
      <c r="D2356" t="s">
        <v>3145</v>
      </c>
      <c r="E2356">
        <v>211.88435100000001</v>
      </c>
      <c r="F2356">
        <v>287</v>
      </c>
      <c r="G2356">
        <v>187.433211139311</v>
      </c>
      <c r="H2356">
        <v>13.8872191212737</v>
      </c>
      <c r="I2356">
        <v>-5.97945097408682</v>
      </c>
      <c r="J2356">
        <v>-2.1845607200455301</v>
      </c>
      <c r="K2356">
        <v>277.00742743166899</v>
      </c>
      <c r="L2356">
        <v>247.22935279290601</v>
      </c>
      <c r="M2356">
        <v>40.408648982430996</v>
      </c>
      <c r="N2356">
        <v>0.273773179556761</v>
      </c>
      <c r="O2356">
        <v>25.4355400696864</v>
      </c>
      <c r="P2356">
        <v>233.333333333333</v>
      </c>
    </row>
    <row r="2357" spans="1:17" hidden="1" x14ac:dyDescent="0.3">
      <c r="A2357" t="s">
        <v>4909</v>
      </c>
      <c r="B2357" t="s">
        <v>4910</v>
      </c>
      <c r="C2357" t="str">
        <f>IFERROR(VLOOKUP(Table1[[#This Row],[Ticker]],[1]!Table2[[Symbol]:[Industry]],2,FALSE),"-")</f>
        <v>-</v>
      </c>
      <c r="D2357" t="s">
        <v>4281</v>
      </c>
      <c r="E2357">
        <v>211.352373</v>
      </c>
      <c r="F2357">
        <v>286.7</v>
      </c>
      <c r="G2357">
        <v>15.6880436228191</v>
      </c>
      <c r="H2357">
        <v>48.133805177430403</v>
      </c>
      <c r="I2357">
        <v>52.291679380417797</v>
      </c>
      <c r="J2357">
        <v>19.0241401237367</v>
      </c>
      <c r="K2357">
        <v>198.080270267689</v>
      </c>
      <c r="M2357">
        <v>88.347314300952604</v>
      </c>
      <c r="N2357">
        <v>1.4481434058898801</v>
      </c>
      <c r="O2357">
        <v>5.7377049180327804</v>
      </c>
      <c r="P2357">
        <v>104.78571428571399</v>
      </c>
    </row>
    <row r="2358" spans="1:17" hidden="1" x14ac:dyDescent="0.3">
      <c r="A2358" t="s">
        <v>4911</v>
      </c>
      <c r="B2358" t="s">
        <v>4912</v>
      </c>
      <c r="C2358" t="str">
        <f>IFERROR(VLOOKUP(Table1[[#This Row],[Ticker]],[1]!Table2[[Symbol]:[Industry]],2,FALSE),"-")</f>
        <v>-</v>
      </c>
      <c r="D2358" t="s">
        <v>1836</v>
      </c>
      <c r="E2358">
        <v>211.12818951</v>
      </c>
      <c r="F2358">
        <v>47.67</v>
      </c>
      <c r="G2358">
        <v>73.551083575642295</v>
      </c>
      <c r="H2358">
        <v>21.226392181124499</v>
      </c>
      <c r="I2358">
        <v>-25.327753148281001</v>
      </c>
      <c r="J2358">
        <v>18.641391992920699</v>
      </c>
      <c r="K2358">
        <v>39.6875169074155</v>
      </c>
      <c r="L2358">
        <v>35.6616835680504</v>
      </c>
      <c r="M2358">
        <v>90.954874781711098</v>
      </c>
      <c r="N2358">
        <v>1.4131878651576799</v>
      </c>
      <c r="O2358">
        <v>22.928466540801299</v>
      </c>
      <c r="P2358">
        <v>182.908011869436</v>
      </c>
      <c r="Q2358">
        <v>0.14255221041105001</v>
      </c>
    </row>
    <row r="2359" spans="1:17" hidden="1" x14ac:dyDescent="0.3">
      <c r="A2359" t="s">
        <v>4913</v>
      </c>
      <c r="B2359" t="s">
        <v>4914</v>
      </c>
      <c r="C2359" t="str">
        <f>IFERROR(VLOOKUP(Table1[[#This Row],[Ticker]],[1]!Table2[[Symbol]:[Industry]],2,FALSE),"-")</f>
        <v>-</v>
      </c>
      <c r="E2359">
        <v>211.03569365000001</v>
      </c>
      <c r="F2359">
        <v>70.010000000000005</v>
      </c>
      <c r="G2359">
        <v>166.553991483673</v>
      </c>
      <c r="H2359">
        <v>130.54170853265501</v>
      </c>
      <c r="I2359">
        <v>142.782665590287</v>
      </c>
      <c r="J2359">
        <v>0.160719745365353</v>
      </c>
      <c r="K2359">
        <v>46.5450851379249</v>
      </c>
      <c r="L2359">
        <v>33.715472741501699</v>
      </c>
      <c r="M2359">
        <v>69.494446293182406</v>
      </c>
      <c r="N2359">
        <v>2.57131011942701</v>
      </c>
      <c r="O2359">
        <v>11.1126981859734</v>
      </c>
      <c r="P2359">
        <v>287.86703601108002</v>
      </c>
      <c r="Q2359">
        <v>0.107813501305105</v>
      </c>
    </row>
    <row r="2360" spans="1:17" hidden="1" x14ac:dyDescent="0.3">
      <c r="A2360" t="s">
        <v>4915</v>
      </c>
      <c r="B2360" t="s">
        <v>4916</v>
      </c>
      <c r="C2360" t="str">
        <f>IFERROR(VLOOKUP(Table1[[#This Row],[Ticker]],[1]!Table2[[Symbol]:[Industry]],2,FALSE),"-")</f>
        <v>-</v>
      </c>
      <c r="D2360" t="s">
        <v>257</v>
      </c>
      <c r="E2360">
        <v>210.23142000000001</v>
      </c>
      <c r="F2360">
        <v>183.4</v>
      </c>
      <c r="G2360">
        <v>-41.022071229630903</v>
      </c>
      <c r="H2360">
        <v>-10.737132005809601</v>
      </c>
      <c r="I2360">
        <v>-22.808331124128902</v>
      </c>
      <c r="J2360">
        <v>1.26494775243818</v>
      </c>
      <c r="K2360">
        <v>193.860514160691</v>
      </c>
      <c r="L2360">
        <v>192.29510850366901</v>
      </c>
      <c r="M2360">
        <v>43.520433947040601</v>
      </c>
      <c r="N2360">
        <v>2.7896492776692701</v>
      </c>
      <c r="O2360">
        <v>31.624863685932301</v>
      </c>
      <c r="P2360">
        <v>34.852941176470502</v>
      </c>
    </row>
    <row r="2361" spans="1:17" hidden="1" x14ac:dyDescent="0.3">
      <c r="A2361" t="s">
        <v>4917</v>
      </c>
      <c r="B2361" t="s">
        <v>4918</v>
      </c>
      <c r="C2361" t="str">
        <f>IFERROR(VLOOKUP(Table1[[#This Row],[Ticker]],[1]!Table2[[Symbol]:[Industry]],2,FALSE),"-")</f>
        <v>-</v>
      </c>
      <c r="D2361" t="s">
        <v>626</v>
      </c>
      <c r="E2361">
        <v>209.79291234999999</v>
      </c>
      <c r="F2361">
        <v>197.54</v>
      </c>
      <c r="G2361">
        <v>32.757270141938498</v>
      </c>
      <c r="H2361">
        <v>-5.5253870601676196</v>
      </c>
      <c r="I2361">
        <v>-13.152225805852799</v>
      </c>
      <c r="J2361">
        <v>-2.8214686639386799</v>
      </c>
      <c r="K2361">
        <v>202.964260150162</v>
      </c>
      <c r="L2361">
        <v>192.39055413663101</v>
      </c>
      <c r="M2361">
        <v>46.913875224520297</v>
      </c>
      <c r="N2361">
        <v>0.33381748140668999</v>
      </c>
      <c r="O2361">
        <v>47.1094461881138</v>
      </c>
      <c r="P2361">
        <v>92.906607389238005</v>
      </c>
      <c r="Q2361">
        <v>0.11064624513688801</v>
      </c>
    </row>
    <row r="2362" spans="1:17" hidden="1" x14ac:dyDescent="0.3">
      <c r="A2362" t="s">
        <v>4919</v>
      </c>
      <c r="B2362" t="s">
        <v>4920</v>
      </c>
      <c r="C2362" t="str">
        <f>IFERROR(VLOOKUP(Table1[[#This Row],[Ticker]],[1]!Table2[[Symbol]:[Industry]],2,FALSE),"-")</f>
        <v>-</v>
      </c>
      <c r="D2362" t="s">
        <v>396</v>
      </c>
      <c r="E2362">
        <v>209.7622432</v>
      </c>
      <c r="F2362">
        <v>232</v>
      </c>
      <c r="G2362">
        <v>31.3869074892573</v>
      </c>
      <c r="H2362">
        <v>23.725330456652799</v>
      </c>
      <c r="I2362">
        <v>-32.6206328089675</v>
      </c>
      <c r="J2362">
        <v>15.489898960629599</v>
      </c>
      <c r="K2362">
        <v>198.126395604549</v>
      </c>
      <c r="L2362">
        <v>191.13503612286499</v>
      </c>
      <c r="M2362">
        <v>74.472738339427295</v>
      </c>
      <c r="N2362">
        <v>2.0430346692922399</v>
      </c>
      <c r="O2362">
        <v>28.879310344827498</v>
      </c>
      <c r="P2362">
        <v>75.757575757575694</v>
      </c>
      <c r="Q2362">
        <v>9.5036508960906999E-2</v>
      </c>
    </row>
    <row r="2363" spans="1:17" hidden="1" x14ac:dyDescent="0.3">
      <c r="A2363" t="s">
        <v>4921</v>
      </c>
      <c r="B2363" t="s">
        <v>4922</v>
      </c>
      <c r="C2363" t="str">
        <f>IFERROR(VLOOKUP(Table1[[#This Row],[Ticker]],[1]!Table2[[Symbol]:[Industry]],2,FALSE),"-")</f>
        <v>-</v>
      </c>
      <c r="D2363" t="s">
        <v>292</v>
      </c>
      <c r="E2363">
        <v>209.559</v>
      </c>
      <c r="F2363">
        <v>117.4</v>
      </c>
      <c r="G2363">
        <v>-43.480622723898698</v>
      </c>
      <c r="H2363">
        <v>-15.119189339896399</v>
      </c>
      <c r="I2363">
        <v>-48.980917867073202</v>
      </c>
      <c r="J2363">
        <v>0.97020685473062296</v>
      </c>
      <c r="K2363">
        <v>119.253635357273</v>
      </c>
      <c r="L2363">
        <v>127.72212399105899</v>
      </c>
      <c r="M2363">
        <v>42.182048724193898</v>
      </c>
      <c r="N2363">
        <v>0.396341463414634</v>
      </c>
      <c r="O2363">
        <v>60.988074957410497</v>
      </c>
      <c r="P2363">
        <v>30.083102493074701</v>
      </c>
    </row>
    <row r="2364" spans="1:17" hidden="1" x14ac:dyDescent="0.3">
      <c r="A2364" t="s">
        <v>4923</v>
      </c>
      <c r="B2364" t="s">
        <v>4924</v>
      </c>
      <c r="C2364" t="str">
        <f>IFERROR(VLOOKUP(Table1[[#This Row],[Ticker]],[1]!Table2[[Symbol]:[Industry]],2,FALSE),"-")</f>
        <v>-</v>
      </c>
      <c r="D2364" t="s">
        <v>46</v>
      </c>
      <c r="E2364">
        <v>209.10864000000001</v>
      </c>
      <c r="F2364">
        <v>184</v>
      </c>
      <c r="G2364">
        <v>57.165011905595001</v>
      </c>
      <c r="H2364">
        <v>-10.0903313590089</v>
      </c>
      <c r="I2364">
        <v>34.6270176314138</v>
      </c>
      <c r="J2364">
        <v>-0.48857532230424999</v>
      </c>
      <c r="K2364">
        <v>182.887067669228</v>
      </c>
      <c r="L2364">
        <v>153.821304463552</v>
      </c>
      <c r="M2364">
        <v>60.2002374528739</v>
      </c>
      <c r="N2364">
        <v>0.176334511045069</v>
      </c>
      <c r="O2364">
        <v>21.195652173913</v>
      </c>
      <c r="P2364">
        <v>104.444444444444</v>
      </c>
      <c r="Q2364">
        <v>0.10530422790949399</v>
      </c>
    </row>
    <row r="2365" spans="1:17" hidden="1" x14ac:dyDescent="0.3">
      <c r="A2365" t="s">
        <v>4925</v>
      </c>
      <c r="B2365" t="s">
        <v>4926</v>
      </c>
      <c r="C2365" t="str">
        <f>IFERROR(VLOOKUP(Table1[[#This Row],[Ticker]],[1]!Table2[[Symbol]:[Industry]],2,FALSE),"-")</f>
        <v>-</v>
      </c>
      <c r="D2365" t="s">
        <v>521</v>
      </c>
      <c r="E2365">
        <v>208.77632</v>
      </c>
      <c r="F2365">
        <v>99.04</v>
      </c>
      <c r="G2365">
        <v>653.09948561362296</v>
      </c>
      <c r="H2365">
        <v>5.2649306629197303</v>
      </c>
      <c r="I2365">
        <v>114.52003391996701</v>
      </c>
      <c r="J2365">
        <v>14.122531593262201</v>
      </c>
      <c r="K2365">
        <v>87.534860842466202</v>
      </c>
      <c r="L2365">
        <v>62.415534050004297</v>
      </c>
      <c r="M2365">
        <v>78.255517075410793</v>
      </c>
      <c r="N2365">
        <v>1.99915824915824</v>
      </c>
      <c r="O2365">
        <v>8.3400646203553901</v>
      </c>
      <c r="P2365">
        <v>800.36363636363603</v>
      </c>
    </row>
    <row r="2366" spans="1:17" hidden="1" x14ac:dyDescent="0.3">
      <c r="A2366" t="s">
        <v>4927</v>
      </c>
      <c r="B2366" t="s">
        <v>4928</v>
      </c>
      <c r="C2366" t="str">
        <f>IFERROR(VLOOKUP(Table1[[#This Row],[Ticker]],[1]!Table2[[Symbol]:[Industry]],2,FALSE),"-")</f>
        <v>-</v>
      </c>
      <c r="D2366" t="s">
        <v>303</v>
      </c>
      <c r="E2366">
        <v>208.63841174000001</v>
      </c>
      <c r="F2366">
        <v>38.06</v>
      </c>
      <c r="G2366">
        <v>70.6780185601624</v>
      </c>
      <c r="H2366">
        <v>-0.380994364653016</v>
      </c>
      <c r="I2366">
        <v>-18.104950753302099</v>
      </c>
      <c r="J2366">
        <v>-4.4036145785835199</v>
      </c>
      <c r="K2366">
        <v>36.1856615283425</v>
      </c>
      <c r="L2366">
        <v>34.206780572998198</v>
      </c>
      <c r="M2366">
        <v>54.684299758376703</v>
      </c>
      <c r="N2366">
        <v>2.75396990499965</v>
      </c>
      <c r="O2366">
        <v>25.459800315291599</v>
      </c>
      <c r="P2366">
        <v>110.85872576177201</v>
      </c>
      <c r="Q2366">
        <v>0.10391545788079901</v>
      </c>
    </row>
    <row r="2367" spans="1:17" hidden="1" x14ac:dyDescent="0.3">
      <c r="A2367" t="s">
        <v>4929</v>
      </c>
      <c r="B2367" t="s">
        <v>4930</v>
      </c>
      <c r="C2367" t="str">
        <f>IFERROR(VLOOKUP(Table1[[#This Row],[Ticker]],[1]!Table2[[Symbol]:[Industry]],2,FALSE),"-")</f>
        <v>-</v>
      </c>
      <c r="D2367" t="s">
        <v>942</v>
      </c>
      <c r="E2367">
        <v>208.27942250000001</v>
      </c>
      <c r="F2367">
        <v>107.5</v>
      </c>
      <c r="G2367">
        <v>28.379621051238601</v>
      </c>
      <c r="H2367">
        <v>67.835076566398897</v>
      </c>
      <c r="I2367">
        <v>39.851505747959003</v>
      </c>
      <c r="J2367">
        <v>-8.9243499990738702</v>
      </c>
      <c r="M2367">
        <v>45.3533677666655</v>
      </c>
      <c r="O2367">
        <v>29.302325581395301</v>
      </c>
      <c r="P2367">
        <v>71.451355661881905</v>
      </c>
    </row>
    <row r="2368" spans="1:17" hidden="1" x14ac:dyDescent="0.3">
      <c r="A2368" t="s">
        <v>4931</v>
      </c>
      <c r="B2368" t="s">
        <v>4932</v>
      </c>
      <c r="C2368" t="str">
        <f>IFERROR(VLOOKUP(Table1[[#This Row],[Ticker]],[1]!Table2[[Symbol]:[Industry]],2,FALSE),"-")</f>
        <v>-</v>
      </c>
      <c r="E2368">
        <v>207.46799999999999</v>
      </c>
      <c r="F2368">
        <v>101.7</v>
      </c>
      <c r="G2368">
        <v>-28.7661554586996</v>
      </c>
      <c r="H2368">
        <v>-5.7555466468657501</v>
      </c>
      <c r="I2368">
        <v>-17.294270761979298</v>
      </c>
      <c r="J2368">
        <v>-4.5535407054515504</v>
      </c>
      <c r="O2368">
        <v>3.2448377581120802</v>
      </c>
      <c r="P2368">
        <v>8.2490686535391102</v>
      </c>
    </row>
    <row r="2369" spans="1:17" hidden="1" x14ac:dyDescent="0.3">
      <c r="A2369" t="s">
        <v>4933</v>
      </c>
      <c r="B2369" t="s">
        <v>4934</v>
      </c>
      <c r="C2369" t="str">
        <f>IFERROR(VLOOKUP(Table1[[#This Row],[Ticker]],[1]!Table2[[Symbol]:[Industry]],2,FALSE),"-")</f>
        <v>-</v>
      </c>
      <c r="D2369" t="s">
        <v>289</v>
      </c>
      <c r="E2369">
        <v>207.14824108900001</v>
      </c>
      <c r="F2369">
        <v>152.65</v>
      </c>
      <c r="G2369">
        <v>-40.888257028175801</v>
      </c>
      <c r="H2369">
        <v>4.8863586176810196</v>
      </c>
      <c r="I2369">
        <v>-25.3385774847664</v>
      </c>
      <c r="J2369">
        <v>-4.8365595733760696</v>
      </c>
      <c r="K2369">
        <v>150.59296531001399</v>
      </c>
      <c r="L2369">
        <v>162.349340714058</v>
      </c>
      <c r="M2369">
        <v>49.783037513509697</v>
      </c>
      <c r="N2369">
        <v>1.16457331249415</v>
      </c>
      <c r="O2369">
        <v>39.350944578123702</v>
      </c>
      <c r="P2369">
        <v>20.1968503937007</v>
      </c>
      <c r="Q2369">
        <v>-6.8654430696149002E-2</v>
      </c>
    </row>
    <row r="2370" spans="1:17" hidden="1" x14ac:dyDescent="0.3">
      <c r="A2370" t="s">
        <v>4935</v>
      </c>
      <c r="B2370" t="s">
        <v>4936</v>
      </c>
      <c r="C2370" t="str">
        <f>IFERROR(VLOOKUP(Table1[[#This Row],[Ticker]],[1]!Table2[[Symbol]:[Industry]],2,FALSE),"-")</f>
        <v>-</v>
      </c>
      <c r="D2370" t="s">
        <v>777</v>
      </c>
      <c r="E2370">
        <v>207.09427199999999</v>
      </c>
      <c r="F2370">
        <v>140.08000000000001</v>
      </c>
      <c r="G2370">
        <v>-15.7885786258718</v>
      </c>
      <c r="H2370">
        <v>-4.11389900109591</v>
      </c>
      <c r="I2370">
        <v>-21.791002561215901</v>
      </c>
      <c r="J2370">
        <v>3.94534414355484</v>
      </c>
      <c r="K2370">
        <v>137.565438325917</v>
      </c>
      <c r="L2370">
        <v>137.92015156033</v>
      </c>
      <c r="M2370">
        <v>55.8365847437463</v>
      </c>
      <c r="N2370">
        <v>1.9134838191647101</v>
      </c>
      <c r="O2370">
        <v>31.531981724728698</v>
      </c>
      <c r="P2370">
        <v>24.019477644975598</v>
      </c>
      <c r="Q2370">
        <v>6.1828713511667001E-2</v>
      </c>
    </row>
    <row r="2371" spans="1:17" hidden="1" x14ac:dyDescent="0.3">
      <c r="A2371" t="s">
        <v>4937</v>
      </c>
      <c r="B2371" t="s">
        <v>4938</v>
      </c>
      <c r="C2371" t="str">
        <f>IFERROR(VLOOKUP(Table1[[#This Row],[Ticker]],[1]!Table2[[Symbol]:[Industry]],2,FALSE),"-")</f>
        <v>-</v>
      </c>
      <c r="D2371" t="s">
        <v>521</v>
      </c>
      <c r="E2371">
        <v>207.0684</v>
      </c>
      <c r="F2371">
        <v>174.3</v>
      </c>
      <c r="G2371">
        <v>370.68847277789803</v>
      </c>
      <c r="H2371">
        <v>88.273682276680901</v>
      </c>
      <c r="I2371">
        <v>179.154526300979</v>
      </c>
      <c r="J2371">
        <v>19.065009830228401</v>
      </c>
      <c r="K2371">
        <v>94.575622057372101</v>
      </c>
      <c r="L2371">
        <v>69.608930025570004</v>
      </c>
      <c r="M2371">
        <v>97.393787141085497</v>
      </c>
      <c r="N2371">
        <v>1.7939032400913499</v>
      </c>
      <c r="O2371">
        <v>0</v>
      </c>
      <c r="P2371">
        <v>462.25806451612902</v>
      </c>
    </row>
    <row r="2372" spans="1:17" hidden="1" x14ac:dyDescent="0.3">
      <c r="A2372" t="s">
        <v>4939</v>
      </c>
      <c r="B2372" t="s">
        <v>4940</v>
      </c>
      <c r="C2372" t="str">
        <f>IFERROR(VLOOKUP(Table1[[#This Row],[Ticker]],[1]!Table2[[Symbol]:[Industry]],2,FALSE),"-")</f>
        <v>-</v>
      </c>
      <c r="D2372" t="s">
        <v>1034</v>
      </c>
      <c r="E2372">
        <v>206.915856983</v>
      </c>
      <c r="F2372">
        <v>6.29</v>
      </c>
      <c r="G2372">
        <v>90.153517652721405</v>
      </c>
      <c r="H2372">
        <v>-6.4073476760252603</v>
      </c>
      <c r="I2372">
        <v>3.40809590832276</v>
      </c>
      <c r="J2372">
        <v>-9.1641155189662395</v>
      </c>
      <c r="K2372">
        <v>6.3179794807528999</v>
      </c>
      <c r="L2372">
        <v>5.1988620833321297</v>
      </c>
      <c r="M2372">
        <v>18.621505922999798</v>
      </c>
      <c r="N2372">
        <v>0.52436263038332698</v>
      </c>
      <c r="O2372">
        <v>37.0429252782193</v>
      </c>
      <c r="Q2372">
        <v>4.1440891328835001E-2</v>
      </c>
    </row>
    <row r="2373" spans="1:17" hidden="1" x14ac:dyDescent="0.3">
      <c r="A2373" t="s">
        <v>4941</v>
      </c>
      <c r="B2373" t="s">
        <v>4942</v>
      </c>
      <c r="C2373" t="str">
        <f>IFERROR(VLOOKUP(Table1[[#This Row],[Ticker]],[1]!Table2[[Symbol]:[Industry]],2,FALSE),"-")</f>
        <v>-</v>
      </c>
      <c r="D2373" t="s">
        <v>127</v>
      </c>
      <c r="E2373">
        <v>206.88640404</v>
      </c>
      <c r="F2373">
        <v>488.85</v>
      </c>
      <c r="G2373">
        <v>-32.840009587498997</v>
      </c>
      <c r="H2373">
        <v>-0.76340828208588496</v>
      </c>
      <c r="I2373">
        <v>-12.138237982291001</v>
      </c>
      <c r="J2373">
        <v>1.1025761539519701</v>
      </c>
      <c r="K2373">
        <v>467.61041285973801</v>
      </c>
      <c r="L2373">
        <v>454.36048889982197</v>
      </c>
      <c r="M2373">
        <v>58.963085211331098</v>
      </c>
      <c r="N2373">
        <v>1.5273914087159199</v>
      </c>
      <c r="O2373">
        <v>20.486856909072301</v>
      </c>
      <c r="P2373">
        <v>25.9922680412371</v>
      </c>
      <c r="Q2373">
        <v>8.7351849339502005E-2</v>
      </c>
    </row>
    <row r="2374" spans="1:17" hidden="1" x14ac:dyDescent="0.3">
      <c r="A2374" t="s">
        <v>4943</v>
      </c>
      <c r="B2374" t="s">
        <v>4944</v>
      </c>
      <c r="C2374" t="str">
        <f>IFERROR(VLOOKUP(Table1[[#This Row],[Ticker]],[1]!Table2[[Symbol]:[Industry]],2,FALSE),"-")</f>
        <v>-</v>
      </c>
      <c r="D2374" t="s">
        <v>626</v>
      </c>
      <c r="E2374">
        <v>206.753216374</v>
      </c>
      <c r="F2374">
        <v>32.14</v>
      </c>
      <c r="G2374">
        <v>9.7325497927024305</v>
      </c>
      <c r="H2374">
        <v>28.555219168894499</v>
      </c>
      <c r="I2374">
        <v>15.3792571293689</v>
      </c>
      <c r="J2374">
        <v>9.9219309926616504</v>
      </c>
      <c r="K2374">
        <v>27.833281719628399</v>
      </c>
      <c r="L2374">
        <v>25.096657228057701</v>
      </c>
      <c r="M2374">
        <v>52.661274496918097</v>
      </c>
      <c r="N2374">
        <v>2.9778860605906798</v>
      </c>
      <c r="O2374">
        <v>21.032980709396298</v>
      </c>
      <c r="P2374">
        <v>59.108910891089103</v>
      </c>
      <c r="Q2374">
        <v>5.3146506318130997E-2</v>
      </c>
    </row>
    <row r="2375" spans="1:17" hidden="1" x14ac:dyDescent="0.3">
      <c r="A2375" t="s">
        <v>4945</v>
      </c>
      <c r="B2375" t="s">
        <v>4946</v>
      </c>
      <c r="C2375" t="str">
        <f>IFERROR(VLOOKUP(Table1[[#This Row],[Ticker]],[1]!Table2[[Symbol]:[Industry]],2,FALSE),"-")</f>
        <v>-</v>
      </c>
      <c r="E2375">
        <v>206.32130749999999</v>
      </c>
      <c r="F2375">
        <v>117.25</v>
      </c>
      <c r="G2375">
        <v>-21.774368001586499</v>
      </c>
      <c r="H2375">
        <v>1.3011280587662399</v>
      </c>
      <c r="I2375">
        <v>-10.3024833048662</v>
      </c>
      <c r="J2375">
        <v>2.5031340001804501</v>
      </c>
      <c r="O2375">
        <v>0</v>
      </c>
      <c r="P2375">
        <v>10.1973684210526</v>
      </c>
    </row>
    <row r="2376" spans="1:17" hidden="1" x14ac:dyDescent="0.3">
      <c r="A2376" t="s">
        <v>4947</v>
      </c>
      <c r="B2376" t="s">
        <v>4948</v>
      </c>
      <c r="C2376" t="str">
        <f>IFERROR(VLOOKUP(Table1[[#This Row],[Ticker]],[1]!Table2[[Symbol]:[Industry]],2,FALSE),"-")</f>
        <v>-</v>
      </c>
      <c r="D2376" t="s">
        <v>1579</v>
      </c>
      <c r="E2376">
        <v>206.226</v>
      </c>
      <c r="F2376">
        <v>201</v>
      </c>
      <c r="G2376">
        <v>-31.028748357130699</v>
      </c>
      <c r="H2376">
        <v>6.5409195263855704</v>
      </c>
      <c r="I2376">
        <v>-19.556863660410301</v>
      </c>
      <c r="J2376">
        <v>0.11899964784294501</v>
      </c>
      <c r="K2376">
        <v>182.45501968351701</v>
      </c>
      <c r="M2376">
        <v>58.632968359975401</v>
      </c>
      <c r="N2376">
        <v>1.1763042556199601</v>
      </c>
      <c r="O2376">
        <v>7.9601990049751299</v>
      </c>
      <c r="P2376">
        <v>73.275862068965495</v>
      </c>
    </row>
    <row r="2377" spans="1:17" hidden="1" x14ac:dyDescent="0.3">
      <c r="A2377" t="s">
        <v>4949</v>
      </c>
      <c r="B2377" t="s">
        <v>4950</v>
      </c>
      <c r="C2377" t="str">
        <f>IFERROR(VLOOKUP(Table1[[#This Row],[Ticker]],[1]!Table2[[Symbol]:[Industry]],2,FALSE),"-")</f>
        <v>-</v>
      </c>
      <c r="D2377" t="s">
        <v>424</v>
      </c>
      <c r="E2377">
        <v>206.12065733</v>
      </c>
      <c r="F2377">
        <v>114.1</v>
      </c>
      <c r="G2377">
        <v>-6.0022933306757196</v>
      </c>
      <c r="H2377">
        <v>-7.93970983719068</v>
      </c>
      <c r="I2377">
        <v>5.4695913660446296</v>
      </c>
      <c r="J2377">
        <v>-1.6233681526374799</v>
      </c>
      <c r="M2377">
        <v>39.629365635940303</v>
      </c>
      <c r="O2377">
        <v>32.340052585451303</v>
      </c>
      <c r="P2377">
        <v>35.5912061794414</v>
      </c>
    </row>
    <row r="2378" spans="1:17" hidden="1" x14ac:dyDescent="0.3">
      <c r="A2378" t="s">
        <v>4951</v>
      </c>
      <c r="B2378" t="s">
        <v>4952</v>
      </c>
      <c r="C2378" t="str">
        <f>IFERROR(VLOOKUP(Table1[[#This Row],[Ticker]],[1]!Table2[[Symbol]:[Industry]],2,FALSE),"-")</f>
        <v>-</v>
      </c>
      <c r="E2378">
        <v>205.5753</v>
      </c>
      <c r="F2378">
        <v>67.05</v>
      </c>
      <c r="G2378">
        <v>109.016459599469</v>
      </c>
      <c r="H2378">
        <v>-10.3458598978333</v>
      </c>
      <c r="I2378">
        <v>-17.772239966523902</v>
      </c>
      <c r="J2378">
        <v>-13.0357369414321</v>
      </c>
      <c r="K2378">
        <v>77.532035168458705</v>
      </c>
      <c r="L2378">
        <v>66.767544911339797</v>
      </c>
      <c r="M2378">
        <v>23.3984811721207</v>
      </c>
      <c r="N2378">
        <v>3.9207705176515399</v>
      </c>
      <c r="O2378">
        <v>45.861297539149803</v>
      </c>
      <c r="P2378">
        <v>135.759493670886</v>
      </c>
      <c r="Q2378">
        <v>0.23223984212034601</v>
      </c>
    </row>
    <row r="2379" spans="1:17" hidden="1" x14ac:dyDescent="0.3">
      <c r="A2379" t="s">
        <v>4953</v>
      </c>
      <c r="B2379" t="s">
        <v>4954</v>
      </c>
      <c r="C2379" t="str">
        <f>IFERROR(VLOOKUP(Table1[[#This Row],[Ticker]],[1]!Table2[[Symbol]:[Industry]],2,FALSE),"-")</f>
        <v>-</v>
      </c>
      <c r="D2379" t="s">
        <v>289</v>
      </c>
      <c r="E2379">
        <v>205.410023596</v>
      </c>
      <c r="F2379">
        <v>198.92</v>
      </c>
      <c r="G2379">
        <v>-9.6279325112162795</v>
      </c>
      <c r="H2379">
        <v>1.3857179466549401</v>
      </c>
      <c r="I2379">
        <v>-32.885562296626098</v>
      </c>
      <c r="J2379">
        <v>3.5472288460180801</v>
      </c>
      <c r="K2379">
        <v>192.35941309572999</v>
      </c>
      <c r="L2379">
        <v>186.726636106858</v>
      </c>
      <c r="M2379">
        <v>49.616434876484298</v>
      </c>
      <c r="N2379">
        <v>0.19443921475904699</v>
      </c>
      <c r="O2379">
        <v>45.787251156243698</v>
      </c>
      <c r="P2379">
        <v>48.061034611090399</v>
      </c>
      <c r="Q2379">
        <v>4.4906281107990997E-2</v>
      </c>
    </row>
    <row r="2380" spans="1:17" hidden="1" x14ac:dyDescent="0.3">
      <c r="A2380" t="s">
        <v>4955</v>
      </c>
      <c r="B2380" t="s">
        <v>4956</v>
      </c>
      <c r="C2380" t="str">
        <f>IFERROR(VLOOKUP(Table1[[#This Row],[Ticker]],[1]!Table2[[Symbol]:[Industry]],2,FALSE),"-")</f>
        <v>-</v>
      </c>
      <c r="D2380" t="s">
        <v>1034</v>
      </c>
      <c r="E2380">
        <v>205.34730092800001</v>
      </c>
      <c r="F2380">
        <v>5.83</v>
      </c>
      <c r="G2380">
        <v>28.723632595250201</v>
      </c>
      <c r="H2380">
        <v>-1.26211294529832</v>
      </c>
      <c r="I2380">
        <v>-8.2986723104759204</v>
      </c>
      <c r="J2380">
        <v>-3.6447356740050099</v>
      </c>
      <c r="K2380">
        <v>6.11349404284306</v>
      </c>
      <c r="L2380">
        <v>5.9909119882030097</v>
      </c>
      <c r="M2380">
        <v>42.794242550184997</v>
      </c>
      <c r="N2380">
        <v>0.85324103120159001</v>
      </c>
      <c r="O2380">
        <v>58.662092624356703</v>
      </c>
      <c r="Q2380">
        <v>-0.109833397399782</v>
      </c>
    </row>
    <row r="2381" spans="1:17" hidden="1" x14ac:dyDescent="0.3">
      <c r="A2381" t="s">
        <v>4957</v>
      </c>
      <c r="B2381" t="s">
        <v>4958</v>
      </c>
      <c r="C2381" t="str">
        <f>IFERROR(VLOOKUP(Table1[[#This Row],[Ticker]],[1]!Table2[[Symbol]:[Industry]],2,FALSE),"-")</f>
        <v>-</v>
      </c>
      <c r="D2381" t="s">
        <v>183</v>
      </c>
      <c r="E2381">
        <v>205.05604245000001</v>
      </c>
      <c r="F2381">
        <v>31.29</v>
      </c>
      <c r="G2381">
        <v>-3.5540576934637</v>
      </c>
      <c r="H2381">
        <v>8.2014581522927497</v>
      </c>
      <c r="I2381">
        <v>-29.779346096007501</v>
      </c>
      <c r="J2381">
        <v>-6.0226769977258403</v>
      </c>
      <c r="K2381">
        <v>30.130234304384501</v>
      </c>
      <c r="L2381">
        <v>28.133831141020099</v>
      </c>
      <c r="M2381">
        <v>40.861149310581901</v>
      </c>
      <c r="N2381">
        <v>0.83790463329769904</v>
      </c>
      <c r="O2381">
        <v>47.011824864173803</v>
      </c>
      <c r="P2381">
        <v>38.145695364238399</v>
      </c>
      <c r="Q2381">
        <v>4.9727905926869001E-2</v>
      </c>
    </row>
    <row r="2382" spans="1:17" hidden="1" x14ac:dyDescent="0.3">
      <c r="A2382" t="s">
        <v>4959</v>
      </c>
      <c r="B2382" t="s">
        <v>4960</v>
      </c>
      <c r="C2382" t="str">
        <f>IFERROR(VLOOKUP(Table1[[#This Row],[Ticker]],[1]!Table2[[Symbol]:[Industry]],2,FALSE),"-")</f>
        <v>-</v>
      </c>
      <c r="D2382" t="s">
        <v>223</v>
      </c>
      <c r="E2382">
        <v>204.98412015</v>
      </c>
      <c r="F2382">
        <v>410.25</v>
      </c>
      <c r="G2382">
        <v>12.7266242661664</v>
      </c>
      <c r="H2382">
        <v>4.90802602803294</v>
      </c>
      <c r="I2382">
        <v>5.5683204338458596</v>
      </c>
      <c r="J2382">
        <v>0.60478263042659297</v>
      </c>
      <c r="K2382">
        <v>394.77001270120502</v>
      </c>
      <c r="L2382">
        <v>351.45441751541199</v>
      </c>
      <c r="M2382">
        <v>38.218476550330998</v>
      </c>
      <c r="N2382">
        <v>0.80682951946213</v>
      </c>
      <c r="O2382">
        <v>13.272394881169999</v>
      </c>
      <c r="P2382">
        <v>41.4411308395104</v>
      </c>
      <c r="Q2382">
        <v>-4.5188579115856997E-2</v>
      </c>
    </row>
    <row r="2383" spans="1:17" hidden="1" x14ac:dyDescent="0.3">
      <c r="A2383" t="s">
        <v>4961</v>
      </c>
      <c r="B2383" t="s">
        <v>4962</v>
      </c>
      <c r="C2383" t="str">
        <f>IFERROR(VLOOKUP(Table1[[#This Row],[Ticker]],[1]!Table2[[Symbol]:[Industry]],2,FALSE),"-")</f>
        <v>-</v>
      </c>
      <c r="D2383" t="s">
        <v>396</v>
      </c>
      <c r="E2383">
        <v>204.735238125</v>
      </c>
      <c r="F2383">
        <v>51.89</v>
      </c>
      <c r="G2383">
        <v>-4.7355347411232103</v>
      </c>
      <c r="H2383">
        <v>16.127445547163099</v>
      </c>
      <c r="I2383">
        <v>-5.4423661161182197</v>
      </c>
      <c r="J2383">
        <v>-3.9497963504831799</v>
      </c>
      <c r="K2383">
        <v>46.028145173594098</v>
      </c>
      <c r="L2383">
        <v>42.491572299241703</v>
      </c>
      <c r="M2383">
        <v>56.712950303671803</v>
      </c>
      <c r="N2383">
        <v>1.16573995147883</v>
      </c>
      <c r="O2383">
        <v>25.118257152367701</v>
      </c>
      <c r="P2383">
        <v>59.2778854352376</v>
      </c>
      <c r="Q2383">
        <v>7.8053122118474996E-2</v>
      </c>
    </row>
    <row r="2384" spans="1:17" hidden="1" x14ac:dyDescent="0.3">
      <c r="A2384" t="s">
        <v>4963</v>
      </c>
      <c r="B2384" t="s">
        <v>4964</v>
      </c>
      <c r="C2384" t="str">
        <f>IFERROR(VLOOKUP(Table1[[#This Row],[Ticker]],[1]!Table2[[Symbol]:[Industry]],2,FALSE),"-")</f>
        <v>-</v>
      </c>
      <c r="D2384" t="s">
        <v>4965</v>
      </c>
      <c r="E2384">
        <v>204.55632152000001</v>
      </c>
      <c r="F2384">
        <v>83.9</v>
      </c>
      <c r="G2384">
        <v>189.562338218875</v>
      </c>
      <c r="H2384">
        <v>-14.7311130110362</v>
      </c>
      <c r="I2384">
        <v>24.6321356011251</v>
      </c>
      <c r="J2384">
        <v>-9.6128624144279708</v>
      </c>
      <c r="K2384">
        <v>77.561978358038004</v>
      </c>
      <c r="L2384">
        <v>60.818374622864098</v>
      </c>
      <c r="M2384">
        <v>42.266646229086597</v>
      </c>
      <c r="N2384">
        <v>0.35502809716669598</v>
      </c>
      <c r="O2384">
        <v>27.318235995232399</v>
      </c>
      <c r="P2384">
        <v>246.69421487603299</v>
      </c>
    </row>
    <row r="2385" spans="1:17" hidden="1" x14ac:dyDescent="0.3">
      <c r="A2385" t="s">
        <v>4966</v>
      </c>
      <c r="B2385" t="s">
        <v>4967</v>
      </c>
      <c r="C2385" t="str">
        <f>IFERROR(VLOOKUP(Table1[[#This Row],[Ticker]],[1]!Table2[[Symbol]:[Industry]],2,FALSE),"-")</f>
        <v>-</v>
      </c>
      <c r="D2385" t="s">
        <v>127</v>
      </c>
      <c r="E2385">
        <v>204.471127</v>
      </c>
      <c r="F2385">
        <v>561.95000000000005</v>
      </c>
      <c r="G2385">
        <v>84.516364424824104</v>
      </c>
      <c r="H2385">
        <v>-0.222825878120572</v>
      </c>
      <c r="I2385">
        <v>14.975692669573199</v>
      </c>
      <c r="J2385">
        <v>-1.30566148211793</v>
      </c>
      <c r="K2385">
        <v>538.02932627611199</v>
      </c>
      <c r="L2385">
        <v>455.59901348280403</v>
      </c>
      <c r="M2385">
        <v>46.943098650785501</v>
      </c>
      <c r="N2385">
        <v>0.19295913259566999</v>
      </c>
      <c r="O2385">
        <v>29.424326007651899</v>
      </c>
      <c r="Q2385">
        <v>7.7902213848532006E-2</v>
      </c>
    </row>
    <row r="2386" spans="1:17" hidden="1" x14ac:dyDescent="0.3">
      <c r="A2386" t="s">
        <v>4968</v>
      </c>
      <c r="B2386" t="s">
        <v>4969</v>
      </c>
      <c r="C2386" t="str">
        <f>IFERROR(VLOOKUP(Table1[[#This Row],[Ticker]],[1]!Table2[[Symbol]:[Industry]],2,FALSE),"-")</f>
        <v>-</v>
      </c>
      <c r="D2386" t="s">
        <v>1444</v>
      </c>
      <c r="E2386">
        <v>204.44373494999999</v>
      </c>
      <c r="F2386">
        <v>185.85</v>
      </c>
      <c r="G2386">
        <v>-21.116435605943298</v>
      </c>
      <c r="H2386">
        <v>-2.0411784723799702</v>
      </c>
      <c r="I2386">
        <v>-25.488540679043901</v>
      </c>
      <c r="J2386">
        <v>-3.4099113928548399</v>
      </c>
      <c r="K2386">
        <v>184.707168296059</v>
      </c>
      <c r="L2386">
        <v>177.64378333797299</v>
      </c>
      <c r="M2386">
        <v>52.816033499328199</v>
      </c>
      <c r="N2386">
        <v>0.76970871333489199</v>
      </c>
      <c r="O2386">
        <v>36.66935700834</v>
      </c>
      <c r="P2386">
        <v>35.656934306569298</v>
      </c>
      <c r="Q2386">
        <v>7.3031356401850002E-3</v>
      </c>
    </row>
    <row r="2387" spans="1:17" hidden="1" x14ac:dyDescent="0.3">
      <c r="A2387" t="s">
        <v>4970</v>
      </c>
      <c r="B2387" t="s">
        <v>4971</v>
      </c>
      <c r="C2387" t="str">
        <f>IFERROR(VLOOKUP(Table1[[#This Row],[Ticker]],[1]!Table2[[Symbol]:[Industry]],2,FALSE),"-")</f>
        <v>-</v>
      </c>
      <c r="D2387" t="s">
        <v>46</v>
      </c>
      <c r="E2387">
        <v>204.404850888</v>
      </c>
      <c r="F2387">
        <v>79.540000000000006</v>
      </c>
      <c r="G2387">
        <v>217.58597025758701</v>
      </c>
      <c r="H2387">
        <v>-11.598395992428101</v>
      </c>
      <c r="I2387">
        <v>36.958515697074198</v>
      </c>
      <c r="J2387">
        <v>-8.63991871832099</v>
      </c>
      <c r="K2387">
        <v>91.407173975679498</v>
      </c>
      <c r="L2387">
        <v>72.350184955172494</v>
      </c>
      <c r="M2387">
        <v>20.943479966860998</v>
      </c>
      <c r="N2387">
        <v>0.62134547208721502</v>
      </c>
      <c r="O2387">
        <v>47.120945436258403</v>
      </c>
      <c r="P2387">
        <v>310</v>
      </c>
      <c r="Q2387">
        <v>0.117647719047364</v>
      </c>
    </row>
    <row r="2388" spans="1:17" hidden="1" x14ac:dyDescent="0.3">
      <c r="A2388" t="s">
        <v>4972</v>
      </c>
      <c r="B2388" t="s">
        <v>4973</v>
      </c>
      <c r="C2388" t="str">
        <f>IFERROR(VLOOKUP(Table1[[#This Row],[Ticker]],[1]!Table2[[Symbol]:[Industry]],2,FALSE),"-")</f>
        <v>-</v>
      </c>
      <c r="D2388" t="s">
        <v>626</v>
      </c>
      <c r="E2388">
        <v>203.74924999999999</v>
      </c>
      <c r="F2388">
        <v>477.5</v>
      </c>
      <c r="G2388">
        <v>-76.527448836375896</v>
      </c>
      <c r="H2388">
        <v>13.241107317257301</v>
      </c>
      <c r="I2388">
        <v>-16.1944816705774</v>
      </c>
      <c r="J2388">
        <v>9.4530793067385108</v>
      </c>
      <c r="K2388">
        <v>419.37173854107198</v>
      </c>
      <c r="L2388">
        <v>456.83482830710301</v>
      </c>
      <c r="M2388">
        <v>80.488989722999705</v>
      </c>
      <c r="N2388">
        <v>1.44547249471277</v>
      </c>
      <c r="O2388">
        <v>99.1413612565444</v>
      </c>
      <c r="P2388">
        <v>48.016119032858001</v>
      </c>
      <c r="Q2388">
        <v>2.440195120972E-2</v>
      </c>
    </row>
    <row r="2389" spans="1:17" hidden="1" x14ac:dyDescent="0.3">
      <c r="A2389" t="s">
        <v>4974</v>
      </c>
      <c r="B2389" t="s">
        <v>4975</v>
      </c>
      <c r="C2389" t="str">
        <f>IFERROR(VLOOKUP(Table1[[#This Row],[Ticker]],[1]!Table2[[Symbol]:[Industry]],2,FALSE),"-")</f>
        <v>-</v>
      </c>
      <c r="D2389" t="s">
        <v>62</v>
      </c>
      <c r="E2389">
        <v>203.444481</v>
      </c>
      <c r="F2389">
        <v>86</v>
      </c>
      <c r="G2389">
        <v>-32.133573125321803</v>
      </c>
      <c r="H2389">
        <v>4.8509699780520998</v>
      </c>
      <c r="I2389">
        <v>-26.793783119552</v>
      </c>
      <c r="J2389">
        <v>0.51594296870956202</v>
      </c>
      <c r="K2389">
        <v>87.488735965880593</v>
      </c>
      <c r="L2389">
        <v>90.991331763112896</v>
      </c>
      <c r="M2389">
        <v>50.557118184142098</v>
      </c>
      <c r="N2389">
        <v>0.34853492709001099</v>
      </c>
      <c r="O2389">
        <v>38.3720930232558</v>
      </c>
      <c r="P2389">
        <v>17.4061433447098</v>
      </c>
      <c r="Q2389">
        <v>-6.7327784878308997E-2</v>
      </c>
    </row>
    <row r="2390" spans="1:17" hidden="1" x14ac:dyDescent="0.3">
      <c r="A2390" t="s">
        <v>4976</v>
      </c>
      <c r="B2390" t="s">
        <v>4977</v>
      </c>
      <c r="C2390" t="str">
        <f>IFERROR(VLOOKUP(Table1[[#This Row],[Ticker]],[1]!Table2[[Symbol]:[Industry]],2,FALSE),"-")</f>
        <v>-</v>
      </c>
      <c r="D2390" t="s">
        <v>396</v>
      </c>
      <c r="E2390">
        <v>203.0796</v>
      </c>
      <c r="F2390">
        <v>213.75</v>
      </c>
      <c r="G2390">
        <v>-54.493991287997098</v>
      </c>
      <c r="H2390">
        <v>-1.4339811987525399</v>
      </c>
      <c r="I2390">
        <v>-32.518536134277902</v>
      </c>
      <c r="J2390">
        <v>-0.33172754392370402</v>
      </c>
      <c r="K2390">
        <v>209.293356857096</v>
      </c>
      <c r="L2390">
        <v>225.99457186094699</v>
      </c>
      <c r="M2390">
        <v>64.973894058028506</v>
      </c>
      <c r="N2390">
        <v>0.90787686364525499</v>
      </c>
      <c r="O2390">
        <v>70.760233918128606</v>
      </c>
      <c r="P2390">
        <v>14.611260053619301</v>
      </c>
      <c r="Q2390">
        <v>0.14695023288140899</v>
      </c>
    </row>
    <row r="2391" spans="1:17" hidden="1" x14ac:dyDescent="0.3">
      <c r="A2391" t="s">
        <v>4978</v>
      </c>
      <c r="B2391" t="s">
        <v>4979</v>
      </c>
      <c r="C2391" t="str">
        <f>IFERROR(VLOOKUP(Table1[[#This Row],[Ticker]],[1]!Table2[[Symbol]:[Industry]],2,FALSE),"-")</f>
        <v>-</v>
      </c>
      <c r="D2391" t="s">
        <v>2499</v>
      </c>
      <c r="E2391">
        <v>202.57350199999999</v>
      </c>
      <c r="F2391">
        <v>150.05000000000001</v>
      </c>
      <c r="G2391">
        <v>782.10009130714195</v>
      </c>
      <c r="H2391">
        <v>47.969069557534802</v>
      </c>
      <c r="I2391">
        <v>-39.180885683012498</v>
      </c>
      <c r="J2391">
        <v>10.1530264531225</v>
      </c>
      <c r="K2391">
        <v>117.810380656397</v>
      </c>
      <c r="L2391">
        <v>114.078105806412</v>
      </c>
      <c r="M2391">
        <v>95.983424996228507</v>
      </c>
      <c r="N2391">
        <v>3.07571131731541</v>
      </c>
      <c r="O2391">
        <v>69.243585471509405</v>
      </c>
      <c r="P2391">
        <v>808.84312537855806</v>
      </c>
    </row>
    <row r="2392" spans="1:17" hidden="1" x14ac:dyDescent="0.3">
      <c r="A2392" t="s">
        <v>4980</v>
      </c>
      <c r="B2392" t="s">
        <v>4981</v>
      </c>
      <c r="C2392" t="str">
        <f>IFERROR(VLOOKUP(Table1[[#This Row],[Ticker]],[1]!Table2[[Symbol]:[Industry]],2,FALSE),"-")</f>
        <v>-</v>
      </c>
      <c r="D2392" t="s">
        <v>942</v>
      </c>
      <c r="E2392">
        <v>202.40448499999999</v>
      </c>
      <c r="F2392">
        <v>101.89</v>
      </c>
      <c r="G2392">
        <v>13.504729177034999</v>
      </c>
      <c r="H2392">
        <v>0.30992505124744801</v>
      </c>
      <c r="I2392">
        <v>-3.61087540209336</v>
      </c>
      <c r="J2392">
        <v>8.7530787089949502</v>
      </c>
      <c r="K2392">
        <v>101.85392824204401</v>
      </c>
      <c r="L2392">
        <v>96.402169788700206</v>
      </c>
      <c r="M2392">
        <v>64.225689391593704</v>
      </c>
      <c r="N2392">
        <v>0.56644004699235295</v>
      </c>
      <c r="O2392">
        <v>45.647266660123599</v>
      </c>
      <c r="P2392">
        <v>59.203125</v>
      </c>
      <c r="Q2392">
        <v>9.2817995518638993E-2</v>
      </c>
    </row>
    <row r="2393" spans="1:17" hidden="1" x14ac:dyDescent="0.3">
      <c r="A2393" t="s">
        <v>4982</v>
      </c>
      <c r="B2393" t="s">
        <v>4983</v>
      </c>
      <c r="C2393" t="str">
        <f>IFERROR(VLOOKUP(Table1[[#This Row],[Ticker]],[1]!Table2[[Symbol]:[Industry]],2,FALSE),"-")</f>
        <v>-</v>
      </c>
      <c r="D2393" t="s">
        <v>201</v>
      </c>
      <c r="E2393">
        <v>202.30292163999999</v>
      </c>
      <c r="F2393">
        <v>201.7</v>
      </c>
      <c r="G2393">
        <v>28.949748637962099</v>
      </c>
      <c r="H2393">
        <v>-9.0740711964073295</v>
      </c>
      <c r="I2393">
        <v>37.531880928334097</v>
      </c>
      <c r="J2393">
        <v>-5.5302199325967001</v>
      </c>
      <c r="K2393">
        <v>200.705859551712</v>
      </c>
      <c r="L2393">
        <v>169.96525360980701</v>
      </c>
      <c r="M2393">
        <v>50.811089501264703</v>
      </c>
      <c r="N2393">
        <v>0.89902254838084605</v>
      </c>
      <c r="O2393">
        <v>19.9801685671789</v>
      </c>
      <c r="P2393">
        <v>90.283018867924497</v>
      </c>
      <c r="Q2393">
        <v>0.129524078411308</v>
      </c>
    </row>
    <row r="2394" spans="1:17" hidden="1" x14ac:dyDescent="0.3">
      <c r="A2394" t="s">
        <v>4984</v>
      </c>
      <c r="B2394" t="s">
        <v>4985</v>
      </c>
      <c r="C2394" t="str">
        <f>IFERROR(VLOOKUP(Table1[[#This Row],[Ticker]],[1]!Table2[[Symbol]:[Industry]],2,FALSE),"-")</f>
        <v>-</v>
      </c>
      <c r="D2394" t="s">
        <v>303</v>
      </c>
      <c r="E2394">
        <v>202.29302225000001</v>
      </c>
      <c r="F2394">
        <v>113.65</v>
      </c>
      <c r="G2394">
        <v>-26.7430340714164</v>
      </c>
      <c r="I2394">
        <v>-15.271149374696099</v>
      </c>
      <c r="M2394">
        <v>0</v>
      </c>
      <c r="O2394">
        <v>0</v>
      </c>
      <c r="P2394">
        <v>0</v>
      </c>
    </row>
    <row r="2395" spans="1:17" hidden="1" x14ac:dyDescent="0.3">
      <c r="A2395" t="s">
        <v>4986</v>
      </c>
      <c r="B2395" t="s">
        <v>4987</v>
      </c>
      <c r="C2395" t="str">
        <f>IFERROR(VLOOKUP(Table1[[#This Row],[Ticker]],[1]!Table2[[Symbol]:[Industry]],2,FALSE),"-")</f>
        <v>-</v>
      </c>
      <c r="D2395" t="s">
        <v>692</v>
      </c>
      <c r="E2395">
        <v>202.21875</v>
      </c>
      <c r="F2395">
        <v>107.85</v>
      </c>
      <c r="G2395">
        <v>-30.8763674047498</v>
      </c>
      <c r="H2395">
        <v>-0.96720366162383797</v>
      </c>
      <c r="I2395">
        <v>-0.74422997361296594</v>
      </c>
      <c r="J2395">
        <v>-9.0186095478788797</v>
      </c>
      <c r="K2395">
        <v>100.29527396957199</v>
      </c>
      <c r="L2395">
        <v>94.718159791416198</v>
      </c>
      <c r="M2395">
        <v>45.405915922545297</v>
      </c>
      <c r="N2395">
        <v>0.82761349968848297</v>
      </c>
      <c r="O2395">
        <v>15.855354659248899</v>
      </c>
      <c r="P2395">
        <v>57.215743440233197</v>
      </c>
      <c r="Q2395">
        <v>-7.9035926923839997E-2</v>
      </c>
    </row>
    <row r="2396" spans="1:17" hidden="1" x14ac:dyDescent="0.3">
      <c r="A2396" t="s">
        <v>4988</v>
      </c>
      <c r="B2396" t="s">
        <v>4989</v>
      </c>
      <c r="C2396" t="str">
        <f>IFERROR(VLOOKUP(Table1[[#This Row],[Ticker]],[1]!Table2[[Symbol]:[Industry]],2,FALSE),"-")</f>
        <v>-</v>
      </c>
      <c r="D2396" t="s">
        <v>4990</v>
      </c>
      <c r="E2396">
        <v>201.7544193</v>
      </c>
      <c r="F2396">
        <v>189</v>
      </c>
      <c r="G2396">
        <v>-61.772253734530899</v>
      </c>
      <c r="H2396">
        <v>7.4310361623585601</v>
      </c>
      <c r="I2396">
        <v>-20.200726839484801</v>
      </c>
      <c r="J2396">
        <v>-14.651769909997499</v>
      </c>
      <c r="K2396">
        <v>171.62801352981299</v>
      </c>
      <c r="L2396">
        <v>195.88326088806801</v>
      </c>
      <c r="M2396">
        <v>63.966003044840498</v>
      </c>
      <c r="N2396">
        <v>2.9278846091652899</v>
      </c>
      <c r="O2396">
        <v>55.5555555555555</v>
      </c>
      <c r="P2396">
        <v>28.3967391304347</v>
      </c>
      <c r="Q2396">
        <v>6.2027579983502001E-2</v>
      </c>
    </row>
    <row r="2397" spans="1:17" hidden="1" x14ac:dyDescent="0.3">
      <c r="A2397" t="s">
        <v>4991</v>
      </c>
      <c r="B2397" t="s">
        <v>4992</v>
      </c>
      <c r="C2397" t="str">
        <f>IFERROR(VLOOKUP(Table1[[#This Row],[Ticker]],[1]!Table2[[Symbol]:[Industry]],2,FALSE),"-")</f>
        <v>-</v>
      </c>
      <c r="D2397" t="s">
        <v>521</v>
      </c>
      <c r="E2397">
        <v>201.68944870000001</v>
      </c>
      <c r="F2397">
        <v>47.75</v>
      </c>
      <c r="G2397">
        <v>29.0481567931838</v>
      </c>
      <c r="H2397">
        <v>-6.0570557661003299</v>
      </c>
      <c r="I2397">
        <v>25.709069107736699</v>
      </c>
      <c r="J2397">
        <v>-6.4567400491758997</v>
      </c>
      <c r="K2397">
        <v>43.441878044660598</v>
      </c>
      <c r="L2397">
        <v>35.729128476951999</v>
      </c>
      <c r="M2397">
        <v>43.857500110312102</v>
      </c>
      <c r="N2397">
        <v>0.30129275911110198</v>
      </c>
      <c r="O2397">
        <v>16.230366492146501</v>
      </c>
      <c r="P2397">
        <v>94.105691056910501</v>
      </c>
      <c r="Q2397">
        <v>-5.17929927557E-3</v>
      </c>
    </row>
    <row r="2398" spans="1:17" hidden="1" x14ac:dyDescent="0.3">
      <c r="A2398" t="s">
        <v>4993</v>
      </c>
      <c r="B2398" t="s">
        <v>4994</v>
      </c>
      <c r="C2398" t="str">
        <f>IFERROR(VLOOKUP(Table1[[#This Row],[Ticker]],[1]!Table2[[Symbol]:[Industry]],2,FALSE),"-")</f>
        <v>-</v>
      </c>
      <c r="D2398" t="s">
        <v>465</v>
      </c>
      <c r="E2398">
        <v>201.478016</v>
      </c>
      <c r="F2398">
        <v>136</v>
      </c>
      <c r="G2398">
        <v>153.09235687508499</v>
      </c>
      <c r="H2398">
        <v>0.31217311326296099</v>
      </c>
      <c r="I2398">
        <v>138.69710459355699</v>
      </c>
      <c r="J2398">
        <v>3.1518522525041801</v>
      </c>
      <c r="K2398">
        <v>99.830723236499395</v>
      </c>
      <c r="M2398">
        <v>63.814865411813898</v>
      </c>
      <c r="N2398">
        <v>1.0860065086006501</v>
      </c>
      <c r="O2398">
        <v>6.1397058823529296</v>
      </c>
      <c r="P2398">
        <v>264.12315930388201</v>
      </c>
    </row>
    <row r="2399" spans="1:17" hidden="1" x14ac:dyDescent="0.3">
      <c r="A2399" t="s">
        <v>4995</v>
      </c>
      <c r="B2399" t="s">
        <v>4996</v>
      </c>
      <c r="C2399" t="str">
        <f>IFERROR(VLOOKUP(Table1[[#This Row],[Ticker]],[1]!Table2[[Symbol]:[Industry]],2,FALSE),"-")</f>
        <v>-</v>
      </c>
      <c r="D2399" t="s">
        <v>626</v>
      </c>
      <c r="E2399">
        <v>201.35394815000001</v>
      </c>
      <c r="F2399">
        <v>87.73</v>
      </c>
      <c r="G2399">
        <v>-33.710160264417503</v>
      </c>
      <c r="H2399">
        <v>-4.1914385851161802</v>
      </c>
      <c r="I2399">
        <v>-25.978528509556099</v>
      </c>
      <c r="J2399">
        <v>-2.5237363209586201</v>
      </c>
      <c r="K2399">
        <v>88.678668855894003</v>
      </c>
      <c r="L2399">
        <v>93.252292388439102</v>
      </c>
      <c r="M2399">
        <v>52.734406388366601</v>
      </c>
      <c r="N2399">
        <v>1.0535202303004001</v>
      </c>
      <c r="O2399">
        <v>39.632964778297001</v>
      </c>
      <c r="P2399">
        <v>11.686823679185199</v>
      </c>
      <c r="Q2399">
        <v>0.140799821033531</v>
      </c>
    </row>
    <row r="2400" spans="1:17" hidden="1" x14ac:dyDescent="0.3">
      <c r="A2400" t="s">
        <v>4997</v>
      </c>
      <c r="B2400" t="s">
        <v>4998</v>
      </c>
      <c r="C2400" t="str">
        <f>IFERROR(VLOOKUP(Table1[[#This Row],[Ticker]],[1]!Table2[[Symbol]:[Industry]],2,FALSE),"-")</f>
        <v>-</v>
      </c>
      <c r="D2400" t="s">
        <v>1128</v>
      </c>
      <c r="E2400">
        <v>201.35083987199999</v>
      </c>
      <c r="F2400">
        <v>16.079999999999998</v>
      </c>
      <c r="G2400">
        <v>-31.875777434248299</v>
      </c>
      <c r="H2400">
        <v>4.3336236813844398</v>
      </c>
      <c r="I2400">
        <v>-53.6619539723972</v>
      </c>
      <c r="J2400">
        <v>15.915324386055</v>
      </c>
      <c r="K2400">
        <v>15.120557011684101</v>
      </c>
      <c r="L2400">
        <v>20.018713853639301</v>
      </c>
      <c r="M2400">
        <v>82.724057456014194</v>
      </c>
      <c r="N2400">
        <v>2.0574653935893501</v>
      </c>
      <c r="O2400">
        <v>136.31840796019901</v>
      </c>
      <c r="P2400">
        <v>44.215246636771198</v>
      </c>
      <c r="Q2400">
        <v>5.5167233144410004E-3</v>
      </c>
    </row>
    <row r="2401" spans="1:17" hidden="1" x14ac:dyDescent="0.3">
      <c r="A2401" t="s">
        <v>4999</v>
      </c>
      <c r="B2401" t="s">
        <v>5000</v>
      </c>
      <c r="C2401" t="str">
        <f>IFERROR(VLOOKUP(Table1[[#This Row],[Ticker]],[1]!Table2[[Symbol]:[Industry]],2,FALSE),"-")</f>
        <v>-</v>
      </c>
      <c r="D2401" t="s">
        <v>118</v>
      </c>
      <c r="E2401">
        <v>201.27142322399999</v>
      </c>
      <c r="F2401">
        <v>107.76</v>
      </c>
      <c r="G2401">
        <v>4.2721634969725999</v>
      </c>
      <c r="H2401">
        <v>36.045601246606999</v>
      </c>
      <c r="I2401">
        <v>6.4228088410012498</v>
      </c>
      <c r="J2401">
        <v>5.9796424354477198</v>
      </c>
      <c r="K2401">
        <v>89.382255282030599</v>
      </c>
      <c r="L2401">
        <v>81.415959885897294</v>
      </c>
      <c r="M2401">
        <v>76.930083799365704</v>
      </c>
      <c r="N2401">
        <v>2.3963170462047101</v>
      </c>
      <c r="O2401">
        <v>4.6770601336302704</v>
      </c>
      <c r="P2401">
        <v>61.559220389805098</v>
      </c>
      <c r="Q2401">
        <v>5.2259798994206998E-2</v>
      </c>
    </row>
    <row r="2402" spans="1:17" hidden="1" x14ac:dyDescent="0.3">
      <c r="A2402" t="s">
        <v>5001</v>
      </c>
      <c r="B2402" t="s">
        <v>5002</v>
      </c>
      <c r="C2402" t="str">
        <f>IFERROR(VLOOKUP(Table1[[#This Row],[Ticker]],[1]!Table2[[Symbol]:[Industry]],2,FALSE),"-")</f>
        <v>-</v>
      </c>
      <c r="D2402" t="s">
        <v>289</v>
      </c>
      <c r="E2402">
        <v>201.0882</v>
      </c>
      <c r="F2402">
        <v>138.30000000000001</v>
      </c>
      <c r="G2402">
        <v>-56.894549222931602</v>
      </c>
      <c r="H2402">
        <v>-7.3164385851161704</v>
      </c>
      <c r="I2402">
        <v>9.4920441300400409</v>
      </c>
      <c r="J2402">
        <v>4.3436364190182504</v>
      </c>
      <c r="K2402">
        <v>133.85287493812999</v>
      </c>
      <c r="L2402">
        <v>126.710094815818</v>
      </c>
      <c r="M2402">
        <v>52.977561905769498</v>
      </c>
      <c r="N2402">
        <v>0.54624066483238798</v>
      </c>
      <c r="O2402">
        <v>51.120751988430897</v>
      </c>
      <c r="P2402">
        <v>62.6102292768959</v>
      </c>
    </row>
    <row r="2403" spans="1:17" hidden="1" x14ac:dyDescent="0.3">
      <c r="A2403" t="s">
        <v>5003</v>
      </c>
      <c r="B2403" t="s">
        <v>5004</v>
      </c>
      <c r="C2403" t="str">
        <f>IFERROR(VLOOKUP(Table1[[#This Row],[Ticker]],[1]!Table2[[Symbol]:[Industry]],2,FALSE),"-")</f>
        <v>-</v>
      </c>
      <c r="D2403" t="s">
        <v>1684</v>
      </c>
      <c r="E2403">
        <v>200.75444999999999</v>
      </c>
      <c r="F2403">
        <v>317.75</v>
      </c>
      <c r="G2403">
        <v>174.44180005180601</v>
      </c>
      <c r="H2403">
        <v>-8.1710929128244008</v>
      </c>
      <c r="I2403">
        <v>96.845005498468097</v>
      </c>
      <c r="J2403">
        <v>-2.54072564894234</v>
      </c>
      <c r="K2403">
        <v>301.05576337208697</v>
      </c>
      <c r="L2403">
        <v>228.88134519468599</v>
      </c>
      <c r="M2403">
        <v>54.063103411593197</v>
      </c>
      <c r="N2403">
        <v>0.63294294282227503</v>
      </c>
      <c r="O2403">
        <v>7.0180959874114901</v>
      </c>
      <c r="P2403">
        <v>243.88528138528099</v>
      </c>
      <c r="Q2403">
        <v>0.120691073364253</v>
      </c>
    </row>
    <row r="2404" spans="1:17" hidden="1" x14ac:dyDescent="0.3">
      <c r="A2404" t="s">
        <v>5005</v>
      </c>
      <c r="B2404" t="s">
        <v>5006</v>
      </c>
      <c r="C2404" t="str">
        <f>IFERROR(VLOOKUP(Table1[[#This Row],[Ticker]],[1]!Table2[[Symbol]:[Industry]],2,FALSE),"-")</f>
        <v>-</v>
      </c>
      <c r="D2404" t="s">
        <v>295</v>
      </c>
      <c r="E2404">
        <v>200.51274637500001</v>
      </c>
      <c r="F2404">
        <v>126.85</v>
      </c>
      <c r="G2404">
        <v>46.620366229253101</v>
      </c>
      <c r="H2404">
        <v>-11.4177571139156</v>
      </c>
      <c r="I2404">
        <v>30.970492313106501</v>
      </c>
      <c r="J2404">
        <v>-16.703875458951199</v>
      </c>
      <c r="K2404">
        <v>140.02022111350601</v>
      </c>
      <c r="L2404">
        <v>105.21050069585201</v>
      </c>
      <c r="M2404">
        <v>23.656212622030001</v>
      </c>
      <c r="N2404">
        <v>0.28135841244748899</v>
      </c>
      <c r="O2404">
        <v>41.9787150177374</v>
      </c>
      <c r="P2404">
        <v>112.479061976549</v>
      </c>
      <c r="Q2404">
        <v>6.5120880750472995E-2</v>
      </c>
    </row>
    <row r="2405" spans="1:17" hidden="1" x14ac:dyDescent="0.3">
      <c r="A2405" t="s">
        <v>5007</v>
      </c>
      <c r="B2405" t="s">
        <v>5008</v>
      </c>
      <c r="C2405" t="str">
        <f>IFERROR(VLOOKUP(Table1[[#This Row],[Ticker]],[1]!Table2[[Symbol]:[Industry]],2,FALSE),"-")</f>
        <v>-</v>
      </c>
      <c r="D2405" t="s">
        <v>626</v>
      </c>
      <c r="E2405">
        <v>200.30212488000001</v>
      </c>
      <c r="F2405">
        <v>9.02</v>
      </c>
      <c r="G2405">
        <v>-15.5636728920552</v>
      </c>
      <c r="H2405">
        <v>-1.90229717097476</v>
      </c>
      <c r="I2405">
        <v>-38.111183591975802</v>
      </c>
      <c r="J2405">
        <v>-3.8774231515794502</v>
      </c>
      <c r="K2405">
        <v>9.2798953040300098</v>
      </c>
      <c r="L2405">
        <v>9.6486707547790207</v>
      </c>
      <c r="M2405">
        <v>41.2689885666653</v>
      </c>
      <c r="N2405">
        <v>0.92589579207119199</v>
      </c>
      <c r="O2405">
        <v>54.101995565410199</v>
      </c>
      <c r="P2405">
        <v>14.177215189873399</v>
      </c>
      <c r="Q2405">
        <v>-7.9561861617460008E-3</v>
      </c>
    </row>
    <row r="2406" spans="1:17" hidden="1" x14ac:dyDescent="0.3">
      <c r="A2406" t="s">
        <v>5009</v>
      </c>
      <c r="B2406" t="s">
        <v>5010</v>
      </c>
      <c r="C2406" t="str">
        <f>IFERROR(VLOOKUP(Table1[[#This Row],[Ticker]],[1]!Table2[[Symbol]:[Industry]],2,FALSE),"-")</f>
        <v>-</v>
      </c>
      <c r="D2406" t="s">
        <v>626</v>
      </c>
      <c r="E2406">
        <v>199.9002327</v>
      </c>
      <c r="F2406">
        <v>106.3</v>
      </c>
      <c r="G2406">
        <v>58.126531145974802</v>
      </c>
      <c r="H2406">
        <v>16.319925051247399</v>
      </c>
      <c r="I2406">
        <v>13.3434906737007</v>
      </c>
      <c r="J2406">
        <v>8.2098624375557296</v>
      </c>
      <c r="K2406">
        <v>81.233077903370599</v>
      </c>
      <c r="L2406">
        <v>73.602743783541996</v>
      </c>
      <c r="M2406">
        <v>82.229916678251996</v>
      </c>
      <c r="N2406">
        <v>2.0573849545937302</v>
      </c>
      <c r="O2406">
        <v>2.3518344308560701</v>
      </c>
      <c r="P2406">
        <v>92.0505871725383</v>
      </c>
      <c r="Q2406">
        <v>3.8576441161407002E-2</v>
      </c>
    </row>
    <row r="2407" spans="1:17" hidden="1" x14ac:dyDescent="0.3">
      <c r="A2407" t="s">
        <v>5011</v>
      </c>
      <c r="B2407" t="s">
        <v>5012</v>
      </c>
      <c r="C2407" t="str">
        <f>IFERROR(VLOOKUP(Table1[[#This Row],[Ticker]],[1]!Table2[[Symbol]:[Industry]],2,FALSE),"-")</f>
        <v>-</v>
      </c>
      <c r="D2407" t="s">
        <v>201</v>
      </c>
      <c r="E2407">
        <v>199.8821475</v>
      </c>
      <c r="F2407">
        <v>110.25</v>
      </c>
      <c r="G2407">
        <v>-41.078698407080701</v>
      </c>
      <c r="H2407">
        <v>1.74849647981888</v>
      </c>
      <c r="I2407">
        <v>-27.071149374696098</v>
      </c>
      <c r="J2407">
        <v>-2.2970735322252098</v>
      </c>
      <c r="K2407">
        <v>109.763462334571</v>
      </c>
      <c r="L2407">
        <v>110.150810375145</v>
      </c>
      <c r="M2407">
        <v>46.802920696650503</v>
      </c>
      <c r="N2407">
        <v>0.97382198952879495</v>
      </c>
      <c r="O2407">
        <v>51.292517006802697</v>
      </c>
      <c r="P2407">
        <v>22.9096989966555</v>
      </c>
      <c r="Q2407">
        <v>5.5530520382107998E-2</v>
      </c>
    </row>
    <row r="2408" spans="1:17" hidden="1" x14ac:dyDescent="0.3">
      <c r="A2408" t="s">
        <v>5013</v>
      </c>
      <c r="B2408" t="s">
        <v>5014</v>
      </c>
      <c r="C2408" t="str">
        <f>IFERROR(VLOOKUP(Table1[[#This Row],[Ticker]],[1]!Table2[[Symbol]:[Industry]],2,FALSE),"-")</f>
        <v>-</v>
      </c>
      <c r="D2408" t="s">
        <v>133</v>
      </c>
      <c r="E2408">
        <v>199.81681850000001</v>
      </c>
      <c r="F2408">
        <v>110.5</v>
      </c>
      <c r="G2408">
        <v>32.6626208622246</v>
      </c>
      <c r="H2408">
        <v>4.6908523695431796</v>
      </c>
      <c r="I2408">
        <v>-5.3209006184772001</v>
      </c>
      <c r="J2408">
        <v>-8.6412634517827893</v>
      </c>
      <c r="K2408">
        <v>103.41364529033299</v>
      </c>
      <c r="L2408">
        <v>94.801508951255698</v>
      </c>
      <c r="M2408">
        <v>54.481174892254401</v>
      </c>
      <c r="N2408">
        <v>1.6280542738110999</v>
      </c>
      <c r="O2408">
        <v>13.076923076923</v>
      </c>
      <c r="P2408">
        <v>76.236044657097196</v>
      </c>
      <c r="Q2408">
        <v>2.1939712780871999E-2</v>
      </c>
    </row>
    <row r="2409" spans="1:17" hidden="1" x14ac:dyDescent="0.3">
      <c r="A2409" t="s">
        <v>5015</v>
      </c>
      <c r="B2409" t="s">
        <v>4635</v>
      </c>
      <c r="C2409" t="str">
        <f>IFERROR(VLOOKUP(Table1[[#This Row],[Ticker]],[1]!Table2[[Symbol]:[Industry]],2,FALSE),"-")</f>
        <v>-</v>
      </c>
      <c r="D2409" t="s">
        <v>396</v>
      </c>
      <c r="E2409">
        <v>199.81460999999999</v>
      </c>
      <c r="F2409">
        <v>15.85</v>
      </c>
      <c r="G2409">
        <v>104.64382724245201</v>
      </c>
      <c r="H2409">
        <v>28.776065402124601</v>
      </c>
      <c r="I2409">
        <v>12.757929785239201</v>
      </c>
      <c r="J2409">
        <v>-13.023092704020801</v>
      </c>
      <c r="K2409">
        <v>12.5836474768755</v>
      </c>
      <c r="L2409">
        <v>10.6984524428804</v>
      </c>
      <c r="M2409">
        <v>62.0506377981337</v>
      </c>
      <c r="N2409">
        <v>3.79876068480247</v>
      </c>
      <c r="O2409">
        <v>16.466876971608801</v>
      </c>
      <c r="P2409">
        <v>137.98798798798799</v>
      </c>
      <c r="Q2409">
        <v>6.0485990001619997E-3</v>
      </c>
    </row>
    <row r="2410" spans="1:17" hidden="1" x14ac:dyDescent="0.3">
      <c r="A2410" t="s">
        <v>5016</v>
      </c>
      <c r="B2410" t="s">
        <v>5017</v>
      </c>
      <c r="C2410" t="str">
        <f>IFERROR(VLOOKUP(Table1[[#This Row],[Ticker]],[1]!Table2[[Symbol]:[Industry]],2,FALSE),"-")</f>
        <v>-</v>
      </c>
      <c r="E2410">
        <v>198.869</v>
      </c>
      <c r="F2410">
        <v>196.9</v>
      </c>
      <c r="G2410">
        <v>1053.7126014201899</v>
      </c>
      <c r="H2410">
        <v>-14.26158114513</v>
      </c>
      <c r="I2410">
        <v>610.76129900288504</v>
      </c>
      <c r="J2410">
        <v>-4.48903792872773</v>
      </c>
      <c r="K2410">
        <v>171.62594740050801</v>
      </c>
      <c r="L2410">
        <v>90.708143868243098</v>
      </c>
      <c r="M2410">
        <v>74.165744801574803</v>
      </c>
      <c r="N2410">
        <v>0.51868576242628395</v>
      </c>
      <c r="O2410">
        <v>6.7039106145251299</v>
      </c>
      <c r="P2410">
        <v>1080.4556354916001</v>
      </c>
    </row>
    <row r="2411" spans="1:17" hidden="1" x14ac:dyDescent="0.3">
      <c r="A2411" t="s">
        <v>5018</v>
      </c>
      <c r="B2411" t="s">
        <v>5019</v>
      </c>
      <c r="C2411" t="str">
        <f>IFERROR(VLOOKUP(Table1[[#This Row],[Ticker]],[1]!Table2[[Symbol]:[Industry]],2,FALSE),"-")</f>
        <v>-</v>
      </c>
      <c r="D2411" t="s">
        <v>413</v>
      </c>
      <c r="E2411">
        <v>198.86372549999999</v>
      </c>
      <c r="F2411">
        <v>99.8</v>
      </c>
      <c r="G2411">
        <v>90.355073389971395</v>
      </c>
      <c r="H2411">
        <v>-17.602488741856</v>
      </c>
      <c r="I2411">
        <v>32.998052824085597</v>
      </c>
      <c r="J2411">
        <v>-10.1098913940173</v>
      </c>
      <c r="K2411">
        <v>96.180689482967296</v>
      </c>
      <c r="L2411">
        <v>75.873307854917698</v>
      </c>
      <c r="M2411">
        <v>31.412178047661701</v>
      </c>
      <c r="N2411">
        <v>0.306313700287769</v>
      </c>
      <c r="O2411">
        <v>34.2184368737474</v>
      </c>
      <c r="P2411">
        <v>120.99202834366599</v>
      </c>
      <c r="Q2411">
        <v>0.15415581702521</v>
      </c>
    </row>
    <row r="2412" spans="1:17" hidden="1" x14ac:dyDescent="0.3">
      <c r="A2412" t="s">
        <v>5020</v>
      </c>
      <c r="B2412" t="s">
        <v>5021</v>
      </c>
      <c r="C2412" t="str">
        <f>IFERROR(VLOOKUP(Table1[[#This Row],[Ticker]],[1]!Table2[[Symbol]:[Industry]],2,FALSE),"-")</f>
        <v>-</v>
      </c>
      <c r="D2412" t="s">
        <v>548</v>
      </c>
      <c r="E2412">
        <v>198.7457</v>
      </c>
      <c r="F2412">
        <v>180.35</v>
      </c>
      <c r="G2412">
        <v>27.402265073882599</v>
      </c>
      <c r="H2412">
        <v>-8.29137876430039</v>
      </c>
      <c r="I2412">
        <v>-4.8978323612322203</v>
      </c>
      <c r="J2412">
        <v>2.5781107679425501</v>
      </c>
      <c r="K2412">
        <v>186.17558212082699</v>
      </c>
      <c r="L2412">
        <v>168.82300067255301</v>
      </c>
      <c r="M2412">
        <v>46.885558174121698</v>
      </c>
      <c r="N2412">
        <v>0.39766079567613499</v>
      </c>
      <c r="O2412">
        <v>74.660382589409394</v>
      </c>
      <c r="P2412">
        <v>74.083011583011498</v>
      </c>
      <c r="Q2412">
        <v>5.1416562907517997E-2</v>
      </c>
    </row>
    <row r="2413" spans="1:17" hidden="1" x14ac:dyDescent="0.3">
      <c r="A2413" t="s">
        <v>5022</v>
      </c>
      <c r="B2413" t="s">
        <v>5023</v>
      </c>
      <c r="C2413" t="str">
        <f>IFERROR(VLOOKUP(Table1[[#This Row],[Ticker]],[1]!Table2[[Symbol]:[Industry]],2,FALSE),"-")</f>
        <v>-</v>
      </c>
      <c r="D2413" t="s">
        <v>40</v>
      </c>
      <c r="E2413">
        <v>198.46438950000001</v>
      </c>
      <c r="F2413">
        <v>89.7</v>
      </c>
      <c r="G2413">
        <v>-50.467523867334798</v>
      </c>
      <c r="H2413">
        <v>-13.149012824504</v>
      </c>
      <c r="I2413">
        <v>-38.995639170614403</v>
      </c>
      <c r="J2413">
        <v>-5.32753137292974</v>
      </c>
      <c r="K2413">
        <v>97.411552914421904</v>
      </c>
      <c r="M2413">
        <v>29.757774348867802</v>
      </c>
      <c r="N2413">
        <v>0.54850375833215104</v>
      </c>
      <c r="O2413">
        <v>37.625418060200602</v>
      </c>
      <c r="P2413">
        <v>11.985018726591701</v>
      </c>
    </row>
    <row r="2414" spans="1:17" hidden="1" x14ac:dyDescent="0.3">
      <c r="A2414" t="s">
        <v>5024</v>
      </c>
      <c r="B2414" t="s">
        <v>5025</v>
      </c>
      <c r="C2414" t="str">
        <f>IFERROR(VLOOKUP(Table1[[#This Row],[Ticker]],[1]!Table2[[Symbol]:[Industry]],2,FALSE),"-")</f>
        <v>-</v>
      </c>
      <c r="D2414" t="s">
        <v>68</v>
      </c>
      <c r="E2414">
        <v>197.993369124</v>
      </c>
      <c r="F2414">
        <v>71.34</v>
      </c>
      <c r="G2414">
        <v>102.277832702259</v>
      </c>
      <c r="H2414">
        <v>33.881769500089703</v>
      </c>
      <c r="I2414">
        <v>32.125544840179899</v>
      </c>
      <c r="J2414">
        <v>4.4603925311232002</v>
      </c>
      <c r="K2414">
        <v>59.188842018516297</v>
      </c>
      <c r="L2414">
        <v>50.891698316900502</v>
      </c>
      <c r="M2414">
        <v>68.883957177860097</v>
      </c>
      <c r="N2414">
        <v>0.97171819881688704</v>
      </c>
      <c r="O2414">
        <v>4.3594056630221498</v>
      </c>
      <c r="P2414">
        <v>135.834710743801</v>
      </c>
      <c r="Q2414">
        <v>0.103892850730325</v>
      </c>
    </row>
    <row r="2415" spans="1:17" hidden="1" x14ac:dyDescent="0.3">
      <c r="A2415" t="s">
        <v>5026</v>
      </c>
      <c r="B2415" t="s">
        <v>5027</v>
      </c>
      <c r="C2415" t="str">
        <f>IFERROR(VLOOKUP(Table1[[#This Row],[Ticker]],[1]!Table2[[Symbol]:[Industry]],2,FALSE),"-")</f>
        <v>-</v>
      </c>
      <c r="D2415" t="s">
        <v>133</v>
      </c>
      <c r="E2415">
        <v>197.93520000000001</v>
      </c>
      <c r="F2415">
        <v>222.9</v>
      </c>
      <c r="G2415">
        <v>128.291290871375</v>
      </c>
      <c r="H2415">
        <v>37.352353906310299</v>
      </c>
      <c r="I2415">
        <v>139.76317556809499</v>
      </c>
      <c r="J2415">
        <v>14.642018928907801</v>
      </c>
      <c r="K2415">
        <v>165.759898067357</v>
      </c>
      <c r="M2415">
        <v>86.5804234134865</v>
      </c>
      <c r="N2415">
        <v>0.92025862068965503</v>
      </c>
      <c r="O2415">
        <v>4.0825482279048799</v>
      </c>
      <c r="P2415">
        <v>163.16410861865401</v>
      </c>
    </row>
    <row r="2416" spans="1:17" hidden="1" x14ac:dyDescent="0.3">
      <c r="A2416" t="s">
        <v>5028</v>
      </c>
      <c r="B2416" t="s">
        <v>5029</v>
      </c>
      <c r="C2416" t="str">
        <f>IFERROR(VLOOKUP(Table1[[#This Row],[Ticker]],[1]!Table2[[Symbol]:[Industry]],2,FALSE),"-")</f>
        <v>-</v>
      </c>
      <c r="D2416" t="s">
        <v>62</v>
      </c>
      <c r="E2416">
        <v>197.84476179999999</v>
      </c>
      <c r="F2416">
        <v>94.03</v>
      </c>
      <c r="G2416">
        <v>-3.4250012845312101</v>
      </c>
      <c r="H2416">
        <v>7.3187359906053597</v>
      </c>
      <c r="I2416">
        <v>-21.894783932789402</v>
      </c>
      <c r="J2416">
        <v>1.8702430874526199</v>
      </c>
      <c r="K2416">
        <v>89.748165352803795</v>
      </c>
      <c r="L2416">
        <v>88.653259863365193</v>
      </c>
      <c r="M2416">
        <v>65.255431401541699</v>
      </c>
      <c r="N2416">
        <v>1.2335353857131499</v>
      </c>
      <c r="O2416">
        <v>22.301393172391698</v>
      </c>
      <c r="P2416">
        <v>37.571324067300601</v>
      </c>
      <c r="Q2416">
        <v>4.6221220513157003E-2</v>
      </c>
    </row>
    <row r="2417" spans="1:17" hidden="1" x14ac:dyDescent="0.3">
      <c r="A2417" t="s">
        <v>5030</v>
      </c>
      <c r="B2417" t="s">
        <v>5031</v>
      </c>
      <c r="C2417" t="str">
        <f>IFERROR(VLOOKUP(Table1[[#This Row],[Ticker]],[1]!Table2[[Symbol]:[Industry]],2,FALSE),"-")</f>
        <v>-</v>
      </c>
      <c r="D2417" t="s">
        <v>133</v>
      </c>
      <c r="E2417">
        <v>197.67143999999999</v>
      </c>
      <c r="F2417">
        <v>647</v>
      </c>
      <c r="G2417">
        <v>37.054434283013897</v>
      </c>
      <c r="H2417">
        <v>-12.3008867359594</v>
      </c>
      <c r="I2417">
        <v>30.1384472091897</v>
      </c>
      <c r="J2417">
        <v>1.5541890571777801</v>
      </c>
      <c r="K2417">
        <v>692.16915461296003</v>
      </c>
      <c r="L2417">
        <v>588.39034389907602</v>
      </c>
      <c r="M2417">
        <v>40.598695609235499</v>
      </c>
      <c r="N2417">
        <v>0.33449939686369101</v>
      </c>
      <c r="O2417">
        <v>51.360123647604297</v>
      </c>
      <c r="P2417">
        <v>87.645011600928001</v>
      </c>
    </row>
    <row r="2418" spans="1:17" hidden="1" x14ac:dyDescent="0.3">
      <c r="A2418" t="s">
        <v>5032</v>
      </c>
      <c r="B2418" t="s">
        <v>5033</v>
      </c>
      <c r="C2418" t="str">
        <f>IFERROR(VLOOKUP(Table1[[#This Row],[Ticker]],[1]!Table2[[Symbol]:[Industry]],2,FALSE),"-")</f>
        <v>-</v>
      </c>
      <c r="D2418" t="s">
        <v>46</v>
      </c>
      <c r="E2418">
        <v>197.28298889999999</v>
      </c>
      <c r="F2418">
        <v>49.13</v>
      </c>
      <c r="G2418">
        <v>26.788215928583501</v>
      </c>
      <c r="H2418">
        <v>-8.2083768355449909</v>
      </c>
      <c r="I2418">
        <v>-35.772767497673399</v>
      </c>
      <c r="J2418">
        <v>4.9073299739859397</v>
      </c>
      <c r="K2418">
        <v>48.080442440478301</v>
      </c>
      <c r="L2418">
        <v>44.390467568026303</v>
      </c>
      <c r="M2418">
        <v>49.827633694161499</v>
      </c>
      <c r="N2418">
        <v>1.1123822210226499</v>
      </c>
      <c r="O2418">
        <v>32.302055770404998</v>
      </c>
      <c r="P2418">
        <v>56.216216216216203</v>
      </c>
      <c r="Q2418">
        <v>-1.0113291759508E-2</v>
      </c>
    </row>
    <row r="2419" spans="1:17" hidden="1" x14ac:dyDescent="0.3">
      <c r="A2419" t="s">
        <v>5034</v>
      </c>
      <c r="B2419" t="s">
        <v>5035</v>
      </c>
      <c r="C2419" t="str">
        <f>IFERROR(VLOOKUP(Table1[[#This Row],[Ticker]],[1]!Table2[[Symbol]:[Industry]],2,FALSE),"-")</f>
        <v>-</v>
      </c>
      <c r="D2419" t="s">
        <v>626</v>
      </c>
      <c r="E2419">
        <v>197.04986880000001</v>
      </c>
      <c r="F2419">
        <v>189.88</v>
      </c>
      <c r="G2419">
        <v>1.5109341825517699</v>
      </c>
      <c r="H2419">
        <v>25.230317416040599</v>
      </c>
      <c r="I2419">
        <v>-16.426797474644001</v>
      </c>
      <c r="J2419">
        <v>19.168062708216102</v>
      </c>
      <c r="K2419">
        <v>160.17997658472001</v>
      </c>
      <c r="L2419">
        <v>157.58426563958699</v>
      </c>
      <c r="M2419">
        <v>68.371789666353706</v>
      </c>
      <c r="N2419">
        <v>4.4182425714699898</v>
      </c>
      <c r="O2419">
        <v>10.517168738150399</v>
      </c>
      <c r="P2419">
        <v>48.170113148653897</v>
      </c>
      <c r="Q2419">
        <v>5.9709497899269E-2</v>
      </c>
    </row>
    <row r="2420" spans="1:17" hidden="1" x14ac:dyDescent="0.3">
      <c r="A2420" t="s">
        <v>5036</v>
      </c>
      <c r="B2420" t="s">
        <v>5037</v>
      </c>
      <c r="C2420" t="str">
        <f>IFERROR(VLOOKUP(Table1[[#This Row],[Ticker]],[1]!Table2[[Symbol]:[Industry]],2,FALSE),"-")</f>
        <v>-</v>
      </c>
      <c r="D2420" t="s">
        <v>46</v>
      </c>
      <c r="E2420">
        <v>197.02073559999999</v>
      </c>
      <c r="F2420">
        <v>124</v>
      </c>
      <c r="G2420">
        <v>116.871897166304</v>
      </c>
      <c r="H2420">
        <v>-1.4556719392661199</v>
      </c>
      <c r="I2420">
        <v>77.275434476235503</v>
      </c>
      <c r="J2420">
        <v>-2.4780690073383398</v>
      </c>
      <c r="K2420">
        <v>120.108604251305</v>
      </c>
      <c r="L2420">
        <v>97.034400473780906</v>
      </c>
      <c r="M2420">
        <v>39.6534559137949</v>
      </c>
      <c r="N2420">
        <v>0.65395149771044803</v>
      </c>
      <c r="O2420">
        <v>18.951612903225801</v>
      </c>
      <c r="P2420">
        <v>152.54582484725</v>
      </c>
      <c r="Q2420">
        <v>4.5744497606395998E-2</v>
      </c>
    </row>
    <row r="2421" spans="1:17" hidden="1" x14ac:dyDescent="0.3">
      <c r="A2421" t="s">
        <v>5038</v>
      </c>
      <c r="B2421" t="s">
        <v>5039</v>
      </c>
      <c r="C2421" t="str">
        <f>IFERROR(VLOOKUP(Table1[[#This Row],[Ticker]],[1]!Table2[[Symbol]:[Industry]],2,FALSE),"-")</f>
        <v>-</v>
      </c>
      <c r="D2421" t="s">
        <v>1602</v>
      </c>
      <c r="E2421">
        <v>196.96842000000001</v>
      </c>
      <c r="F2421">
        <v>279</v>
      </c>
      <c r="G2421">
        <v>-56.092236401120097</v>
      </c>
      <c r="H2421">
        <v>-4.0372178058954002</v>
      </c>
      <c r="I2421">
        <v>-40.890984085439896</v>
      </c>
      <c r="J2421">
        <v>-5.9382766197950803</v>
      </c>
      <c r="K2421">
        <v>292.28725216423697</v>
      </c>
      <c r="L2421">
        <v>333.23819803413801</v>
      </c>
      <c r="M2421">
        <v>38.665730696066497</v>
      </c>
      <c r="N2421">
        <v>0.33367174280879802</v>
      </c>
      <c r="O2421">
        <v>85.304659498207897</v>
      </c>
      <c r="P2421">
        <v>8.9418196017180698</v>
      </c>
    </row>
    <row r="2422" spans="1:17" hidden="1" x14ac:dyDescent="0.3">
      <c r="A2422" t="s">
        <v>5040</v>
      </c>
      <c r="B2422" t="s">
        <v>5041</v>
      </c>
      <c r="C2422" t="str">
        <f>IFERROR(VLOOKUP(Table1[[#This Row],[Ticker]],[1]!Table2[[Symbol]:[Industry]],2,FALSE),"-")</f>
        <v>-</v>
      </c>
      <c r="D2422" t="s">
        <v>2179</v>
      </c>
      <c r="E2422">
        <v>196.53360000000001</v>
      </c>
      <c r="F2422">
        <v>240.85</v>
      </c>
      <c r="G2422">
        <v>-6.0162170288099404</v>
      </c>
      <c r="H2422">
        <v>-2.8768620973469199</v>
      </c>
      <c r="I2422">
        <v>-11.142312366481599</v>
      </c>
      <c r="J2422">
        <v>3.4291039884422401</v>
      </c>
      <c r="K2422">
        <v>242.230612833186</v>
      </c>
      <c r="M2422">
        <v>43.900989327616898</v>
      </c>
      <c r="N2422">
        <v>0.327090093065728</v>
      </c>
      <c r="O2422">
        <v>34.108366203030897</v>
      </c>
      <c r="P2422">
        <v>83.854961832060994</v>
      </c>
    </row>
    <row r="2423" spans="1:17" hidden="1" x14ac:dyDescent="0.3">
      <c r="A2423" t="s">
        <v>5042</v>
      </c>
      <c r="B2423" t="s">
        <v>5043</v>
      </c>
      <c r="C2423" t="str">
        <f>IFERROR(VLOOKUP(Table1[[#This Row],[Ticker]],[1]!Table2[[Symbol]:[Industry]],2,FALSE),"-")</f>
        <v>-</v>
      </c>
      <c r="D2423" t="s">
        <v>424</v>
      </c>
      <c r="E2423">
        <v>196.11008017999899</v>
      </c>
      <c r="F2423">
        <v>85.61</v>
      </c>
      <c r="G2423">
        <v>22.968049801810601</v>
      </c>
      <c r="H2423">
        <v>-9.0162772080317293</v>
      </c>
      <c r="I2423">
        <v>-16.0361893654228</v>
      </c>
      <c r="J2423">
        <v>-4.2749440073383402</v>
      </c>
      <c r="K2423">
        <v>90.467987748380594</v>
      </c>
      <c r="L2423">
        <v>86.512163046295498</v>
      </c>
      <c r="M2423">
        <v>34.635434301016801</v>
      </c>
      <c r="N2423">
        <v>0.487418687695577</v>
      </c>
      <c r="O2423">
        <v>57.014367480434501</v>
      </c>
      <c r="P2423">
        <v>58.390379278445799</v>
      </c>
      <c r="Q2423">
        <v>3.5384495652726E-2</v>
      </c>
    </row>
    <row r="2424" spans="1:17" hidden="1" x14ac:dyDescent="0.3">
      <c r="A2424" t="s">
        <v>5044</v>
      </c>
      <c r="B2424" t="s">
        <v>5045</v>
      </c>
      <c r="C2424" t="str">
        <f>IFERROR(VLOOKUP(Table1[[#This Row],[Ticker]],[1]!Table2[[Symbol]:[Industry]],2,FALSE),"-")</f>
        <v>-</v>
      </c>
      <c r="D2424" t="s">
        <v>62</v>
      </c>
      <c r="E2424">
        <v>196.00728732600001</v>
      </c>
      <c r="F2424">
        <v>90.91</v>
      </c>
      <c r="G2424">
        <v>-1.08995874315107</v>
      </c>
      <c r="H2424">
        <v>29.363651016209701</v>
      </c>
      <c r="I2424">
        <v>2.87050104765606</v>
      </c>
      <c r="J2424">
        <v>-4.6665506827310104</v>
      </c>
      <c r="K2424">
        <v>82.089422343953999</v>
      </c>
      <c r="L2424">
        <v>76.163045589785298</v>
      </c>
      <c r="M2424">
        <v>45.746718170302501</v>
      </c>
      <c r="N2424">
        <v>4.3331454509368799</v>
      </c>
      <c r="O2424">
        <v>33.703662963370299</v>
      </c>
      <c r="P2424">
        <v>50.637945318972598</v>
      </c>
      <c r="Q2424">
        <v>-3.1960028825859001E-2</v>
      </c>
    </row>
    <row r="2425" spans="1:17" hidden="1" x14ac:dyDescent="0.3">
      <c r="A2425" t="s">
        <v>5046</v>
      </c>
      <c r="B2425" t="s">
        <v>5047</v>
      </c>
      <c r="C2425" t="str">
        <f>IFERROR(VLOOKUP(Table1[[#This Row],[Ticker]],[1]!Table2[[Symbol]:[Industry]],2,FALSE),"-")</f>
        <v>-</v>
      </c>
      <c r="D2425" t="s">
        <v>396</v>
      </c>
      <c r="E2425">
        <v>195.45078703999999</v>
      </c>
      <c r="F2425">
        <v>485.2</v>
      </c>
      <c r="G2425">
        <v>-15.4075590828896</v>
      </c>
      <c r="H2425">
        <v>-3.63883783535048</v>
      </c>
      <c r="I2425">
        <v>-43.336382880997</v>
      </c>
      <c r="J2425">
        <v>-2.4368318939362799</v>
      </c>
      <c r="K2425">
        <v>494.96443654553002</v>
      </c>
      <c r="L2425">
        <v>497.603301241564</v>
      </c>
      <c r="M2425">
        <v>45.6582363221439</v>
      </c>
      <c r="N2425">
        <v>0.746221757889448</v>
      </c>
      <c r="O2425">
        <v>42.827699917559698</v>
      </c>
      <c r="P2425">
        <v>25.862516212710698</v>
      </c>
    </row>
    <row r="2426" spans="1:17" hidden="1" x14ac:dyDescent="0.3">
      <c r="A2426" t="s">
        <v>5048</v>
      </c>
      <c r="B2426" t="s">
        <v>5049</v>
      </c>
      <c r="C2426" t="str">
        <f>IFERROR(VLOOKUP(Table1[[#This Row],[Ticker]],[1]!Table2[[Symbol]:[Industry]],2,FALSE),"-")</f>
        <v>-</v>
      </c>
      <c r="D2426" t="s">
        <v>289</v>
      </c>
      <c r="E2426">
        <v>195.20146500000001</v>
      </c>
      <c r="F2426">
        <v>81.5</v>
      </c>
      <c r="G2426">
        <v>-50.073231625508598</v>
      </c>
      <c r="H2426">
        <v>7.90092700310172</v>
      </c>
      <c r="I2426">
        <v>-23.5435185362042</v>
      </c>
      <c r="J2426">
        <v>-8.2472997765691094</v>
      </c>
      <c r="K2426">
        <v>87.8252308834129</v>
      </c>
      <c r="L2426">
        <v>88.618108444443905</v>
      </c>
      <c r="M2426">
        <v>29.6211347139105</v>
      </c>
      <c r="N2426">
        <v>0.71508525996443095</v>
      </c>
      <c r="O2426">
        <v>44.723926380368098</v>
      </c>
      <c r="P2426">
        <v>21.551081282624899</v>
      </c>
    </row>
    <row r="2427" spans="1:17" hidden="1" x14ac:dyDescent="0.3">
      <c r="A2427" t="s">
        <v>5050</v>
      </c>
      <c r="B2427" t="s">
        <v>5051</v>
      </c>
      <c r="C2427" t="str">
        <f>IFERROR(VLOOKUP(Table1[[#This Row],[Ticker]],[1]!Table2[[Symbol]:[Industry]],2,FALSE),"-")</f>
        <v>-</v>
      </c>
      <c r="D2427" t="s">
        <v>521</v>
      </c>
      <c r="E2427">
        <v>194.793998945</v>
      </c>
      <c r="F2427">
        <v>277.55</v>
      </c>
      <c r="G2427">
        <v>164.49516110172101</v>
      </c>
      <c r="H2427">
        <v>61.025807404188598</v>
      </c>
      <c r="I2427">
        <v>85.852039031101</v>
      </c>
      <c r="J2427">
        <v>-3.2224858807874801</v>
      </c>
      <c r="K2427">
        <v>219.38922425492399</v>
      </c>
      <c r="L2427">
        <v>169.553445318104</v>
      </c>
      <c r="M2427">
        <v>60.149973306661401</v>
      </c>
      <c r="N2427">
        <v>3.02538615472707</v>
      </c>
      <c r="O2427">
        <v>20.590884525310699</v>
      </c>
      <c r="P2427">
        <v>205</v>
      </c>
      <c r="Q2427">
        <v>0.107892464675895</v>
      </c>
    </row>
    <row r="2428" spans="1:17" hidden="1" x14ac:dyDescent="0.3">
      <c r="A2428" t="s">
        <v>5052</v>
      </c>
      <c r="B2428" t="s">
        <v>5053</v>
      </c>
      <c r="C2428" t="str">
        <f>IFERROR(VLOOKUP(Table1[[#This Row],[Ticker]],[1]!Table2[[Symbol]:[Industry]],2,FALSE),"-")</f>
        <v>-</v>
      </c>
      <c r="D2428" t="s">
        <v>933</v>
      </c>
      <c r="E2428">
        <v>194.78025</v>
      </c>
      <c r="F2428">
        <v>156.44999999999999</v>
      </c>
      <c r="G2428">
        <v>46.4360671019286</v>
      </c>
      <c r="H2428">
        <v>13.887492618814999</v>
      </c>
      <c r="I2428">
        <v>17.9344700378198</v>
      </c>
      <c r="J2428">
        <v>20.9261863118105</v>
      </c>
      <c r="K2428">
        <v>128.44786282711601</v>
      </c>
      <c r="L2428">
        <v>116.70361243169999</v>
      </c>
      <c r="M2428">
        <v>80.605062763813606</v>
      </c>
      <c r="N2428">
        <v>2.8471479935518298</v>
      </c>
      <c r="O2428">
        <v>4.8258229466283202</v>
      </c>
      <c r="P2428">
        <v>82.683325548808895</v>
      </c>
      <c r="Q2428">
        <v>-1.921978652832E-3</v>
      </c>
    </row>
    <row r="2429" spans="1:17" hidden="1" x14ac:dyDescent="0.3">
      <c r="A2429" t="s">
        <v>5054</v>
      </c>
      <c r="B2429" t="s">
        <v>5055</v>
      </c>
      <c r="C2429" t="str">
        <f>IFERROR(VLOOKUP(Table1[[#This Row],[Ticker]],[1]!Table2[[Symbol]:[Industry]],2,FALSE),"-")</f>
        <v>-</v>
      </c>
      <c r="D2429" t="s">
        <v>1525</v>
      </c>
      <c r="E2429">
        <v>194.7</v>
      </c>
      <c r="F2429">
        <v>129.80000000000001</v>
      </c>
      <c r="G2429">
        <v>202.031028745199</v>
      </c>
      <c r="H2429">
        <v>1.29364118549735</v>
      </c>
      <c r="I2429">
        <v>107.446764146237</v>
      </c>
      <c r="J2429">
        <v>2.4956471269115599</v>
      </c>
      <c r="K2429">
        <v>116.334168790562</v>
      </c>
      <c r="L2429">
        <v>81.411144692546699</v>
      </c>
      <c r="M2429">
        <v>100</v>
      </c>
      <c r="N2429">
        <v>2.6326614561908599</v>
      </c>
      <c r="O2429">
        <v>0</v>
      </c>
      <c r="P2429">
        <v>228.77406281661601</v>
      </c>
    </row>
    <row r="2430" spans="1:17" hidden="1" x14ac:dyDescent="0.3">
      <c r="A2430" t="s">
        <v>5056</v>
      </c>
      <c r="B2430" t="s">
        <v>5057</v>
      </c>
      <c r="C2430" t="str">
        <f>IFERROR(VLOOKUP(Table1[[#This Row],[Ticker]],[1]!Table2[[Symbol]:[Industry]],2,FALSE),"-")</f>
        <v>-</v>
      </c>
      <c r="D2430" t="s">
        <v>1465</v>
      </c>
      <c r="E2430">
        <v>194.29201574999999</v>
      </c>
      <c r="F2430">
        <v>109.83</v>
      </c>
      <c r="G2430">
        <v>-3.06060163898402</v>
      </c>
      <c r="H2430">
        <v>-0.59197322304863498</v>
      </c>
      <c r="I2430">
        <v>-30.981049604934</v>
      </c>
      <c r="J2430">
        <v>5.6274648530293101</v>
      </c>
      <c r="K2430">
        <v>107.299784122766</v>
      </c>
      <c r="L2430">
        <v>104.76635341807901</v>
      </c>
      <c r="M2430">
        <v>56.310050765065697</v>
      </c>
      <c r="N2430">
        <v>1.09047872943082</v>
      </c>
      <c r="O2430">
        <v>26.377128289174198</v>
      </c>
      <c r="P2430">
        <v>32.5648762824381</v>
      </c>
      <c r="Q2430">
        <v>-3.1366794812632E-2</v>
      </c>
    </row>
    <row r="2431" spans="1:17" hidden="1" x14ac:dyDescent="0.3">
      <c r="A2431" t="s">
        <v>5058</v>
      </c>
      <c r="B2431" t="s">
        <v>5059</v>
      </c>
      <c r="C2431" t="str">
        <f>IFERROR(VLOOKUP(Table1[[#This Row],[Ticker]],[1]!Table2[[Symbol]:[Industry]],2,FALSE),"-")</f>
        <v>-</v>
      </c>
      <c r="D2431" t="s">
        <v>59</v>
      </c>
      <c r="E2431">
        <v>193.85754380999899</v>
      </c>
      <c r="F2431">
        <v>1.53</v>
      </c>
      <c r="G2431">
        <v>-42.518762226756202</v>
      </c>
      <c r="H2431">
        <v>5.3477028290252298</v>
      </c>
      <c r="I2431">
        <v>-59.431733316301901</v>
      </c>
      <c r="J2431">
        <v>4.3246520810970299</v>
      </c>
      <c r="K2431">
        <v>1.5191519930675501</v>
      </c>
      <c r="L2431">
        <v>1.6869034493667301</v>
      </c>
      <c r="M2431">
        <v>51.020739657530697</v>
      </c>
      <c r="N2431">
        <v>0.93341345185255598</v>
      </c>
      <c r="O2431">
        <v>94.117647058823493</v>
      </c>
      <c r="P2431">
        <v>17.692307692307601</v>
      </c>
      <c r="Q2431">
        <v>2.5270650620410999E-2</v>
      </c>
    </row>
    <row r="2432" spans="1:17" hidden="1" x14ac:dyDescent="0.3">
      <c r="A2432" t="s">
        <v>5060</v>
      </c>
      <c r="B2432" t="s">
        <v>5061</v>
      </c>
      <c r="C2432" t="str">
        <f>IFERROR(VLOOKUP(Table1[[#This Row],[Ticker]],[1]!Table2[[Symbol]:[Industry]],2,FALSE),"-")</f>
        <v>-</v>
      </c>
      <c r="D2432" t="s">
        <v>986</v>
      </c>
      <c r="E2432">
        <v>193.663332645</v>
      </c>
      <c r="F2432">
        <v>111.45</v>
      </c>
      <c r="G2432">
        <v>10.1061800739666</v>
      </c>
      <c r="H2432">
        <v>-2.0001456826163699</v>
      </c>
      <c r="I2432">
        <v>3.79936344581672</v>
      </c>
      <c r="J2432">
        <v>1.9250176926162601</v>
      </c>
      <c r="K2432">
        <v>106.855433288578</v>
      </c>
      <c r="L2432">
        <v>93.597839818199205</v>
      </c>
      <c r="M2432">
        <v>49.273681754079</v>
      </c>
      <c r="N2432">
        <v>0.501083195104012</v>
      </c>
      <c r="O2432">
        <v>12.1579183490354</v>
      </c>
      <c r="P2432">
        <v>56.7510548523206</v>
      </c>
      <c r="Q2432">
        <v>5.3948395563483E-2</v>
      </c>
    </row>
    <row r="2433" spans="1:17" hidden="1" x14ac:dyDescent="0.3">
      <c r="A2433" t="s">
        <v>5062</v>
      </c>
      <c r="B2433" t="s">
        <v>5063</v>
      </c>
      <c r="C2433" t="str">
        <f>IFERROR(VLOOKUP(Table1[[#This Row],[Ticker]],[1]!Table2[[Symbol]:[Industry]],2,FALSE),"-")</f>
        <v>-</v>
      </c>
      <c r="D2433" t="s">
        <v>303</v>
      </c>
      <c r="E2433">
        <v>193.54215840000001</v>
      </c>
      <c r="F2433">
        <v>138.4</v>
      </c>
      <c r="G2433">
        <v>62.846007024473899</v>
      </c>
      <c r="H2433">
        <v>-5.0250404158554298</v>
      </c>
      <c r="I2433">
        <v>27.689288596587801</v>
      </c>
      <c r="J2433">
        <v>-12.0114023406716</v>
      </c>
      <c r="K2433">
        <v>130.94230948532299</v>
      </c>
      <c r="L2433">
        <v>100.580350060632</v>
      </c>
      <c r="M2433">
        <v>38.442308251640902</v>
      </c>
      <c r="N2433">
        <v>0.728399670622357</v>
      </c>
      <c r="O2433">
        <v>16.5823699421965</v>
      </c>
      <c r="P2433">
        <v>125.040650406504</v>
      </c>
      <c r="Q2433">
        <v>0.157077343200728</v>
      </c>
    </row>
    <row r="2434" spans="1:17" hidden="1" x14ac:dyDescent="0.3">
      <c r="A2434" t="s">
        <v>5064</v>
      </c>
      <c r="B2434" t="s">
        <v>5065</v>
      </c>
      <c r="C2434" t="str">
        <f>IFERROR(VLOOKUP(Table1[[#This Row],[Ticker]],[1]!Table2[[Symbol]:[Industry]],2,FALSE),"-")</f>
        <v>-</v>
      </c>
      <c r="D2434" t="s">
        <v>508</v>
      </c>
      <c r="E2434">
        <v>193.53846838199999</v>
      </c>
      <c r="F2434">
        <v>3.99</v>
      </c>
      <c r="G2434">
        <v>-3.9738033021856798</v>
      </c>
      <c r="H2434">
        <v>13.081288687611</v>
      </c>
      <c r="I2434">
        <v>-23.547011443661599</v>
      </c>
      <c r="J2434">
        <v>5.1135540293108797</v>
      </c>
      <c r="K2434">
        <v>3.7709578576831402</v>
      </c>
      <c r="L2434">
        <v>3.51099211418388</v>
      </c>
      <c r="M2434">
        <v>57.795098437556199</v>
      </c>
      <c r="N2434">
        <v>1.5762984041275401</v>
      </c>
      <c r="O2434">
        <v>45.363408521303199</v>
      </c>
      <c r="P2434">
        <v>134.70588235294099</v>
      </c>
      <c r="Q2434">
        <v>2.1736045221271E-2</v>
      </c>
    </row>
    <row r="2435" spans="1:17" hidden="1" x14ac:dyDescent="0.3">
      <c r="A2435" t="s">
        <v>5066</v>
      </c>
      <c r="B2435" t="s">
        <v>5067</v>
      </c>
      <c r="C2435" t="str">
        <f>IFERROR(VLOOKUP(Table1[[#This Row],[Ticker]],[1]!Table2[[Symbol]:[Industry]],2,FALSE),"-")</f>
        <v>-</v>
      </c>
      <c r="D2435" t="s">
        <v>533</v>
      </c>
      <c r="E2435">
        <v>193.31105539999999</v>
      </c>
      <c r="F2435">
        <v>90.05</v>
      </c>
      <c r="G2435">
        <v>-67.616310499518903</v>
      </c>
      <c r="H2435">
        <v>-43.260720110042797</v>
      </c>
      <c r="I2435">
        <v>-56.144425802798501</v>
      </c>
      <c r="J2435">
        <v>-14.295394807714899</v>
      </c>
      <c r="M2435">
        <v>16.9682880388639</v>
      </c>
      <c r="O2435">
        <v>80.732926152137694</v>
      </c>
      <c r="P2435">
        <v>0.50223214285713902</v>
      </c>
    </row>
    <row r="2436" spans="1:17" hidden="1" x14ac:dyDescent="0.3">
      <c r="A2436" t="s">
        <v>5068</v>
      </c>
      <c r="B2436" t="s">
        <v>5069</v>
      </c>
      <c r="C2436" t="str">
        <f>IFERROR(VLOOKUP(Table1[[#This Row],[Ticker]],[1]!Table2[[Symbol]:[Industry]],2,FALSE),"-")</f>
        <v>-</v>
      </c>
      <c r="D2436" t="s">
        <v>1404</v>
      </c>
      <c r="E2436">
        <v>193.165752</v>
      </c>
      <c r="F2436">
        <v>128.76</v>
      </c>
      <c r="G2436">
        <v>9.5109341825517806</v>
      </c>
      <c r="H2436">
        <v>-17.997164859528102</v>
      </c>
      <c r="I2436">
        <v>-39.194339921224902</v>
      </c>
      <c r="J2436">
        <v>-9.3277929291410597</v>
      </c>
      <c r="K2436">
        <v>140.20062891867599</v>
      </c>
      <c r="L2436">
        <v>138.90986827055599</v>
      </c>
      <c r="M2436">
        <v>39.9772192239299</v>
      </c>
      <c r="N2436">
        <v>1.4234298853618499</v>
      </c>
      <c r="O2436">
        <v>52.842497670083802</v>
      </c>
      <c r="P2436">
        <v>41.494505494505397</v>
      </c>
      <c r="Q2436">
        <v>7.8928940036117001E-2</v>
      </c>
    </row>
    <row r="2437" spans="1:17" hidden="1" x14ac:dyDescent="0.3">
      <c r="A2437" t="s">
        <v>5070</v>
      </c>
      <c r="B2437" t="s">
        <v>5071</v>
      </c>
      <c r="C2437" t="str">
        <f>IFERROR(VLOOKUP(Table1[[#This Row],[Ticker]],[1]!Table2[[Symbol]:[Industry]],2,FALSE),"-")</f>
        <v>-</v>
      </c>
      <c r="D2437" t="s">
        <v>1709</v>
      </c>
      <c r="E2437">
        <v>193.07637342000001</v>
      </c>
      <c r="F2437">
        <v>36.54</v>
      </c>
      <c r="G2437">
        <v>-33.701994051023902</v>
      </c>
      <c r="H2437">
        <v>-12.4027389646571</v>
      </c>
      <c r="I2437">
        <v>-28.1674544998451</v>
      </c>
      <c r="J2437">
        <v>-5.8201742704962403</v>
      </c>
      <c r="K2437">
        <v>39.002784546241102</v>
      </c>
      <c r="L2437">
        <v>38.941537202311999</v>
      </c>
      <c r="M2437">
        <v>21.711833561846301</v>
      </c>
      <c r="N2437">
        <v>0.473312509279672</v>
      </c>
      <c r="O2437">
        <v>64.313081554460794</v>
      </c>
      <c r="P2437">
        <v>7.4705882352941098</v>
      </c>
    </row>
    <row r="2438" spans="1:17" hidden="1" x14ac:dyDescent="0.3">
      <c r="A2438" t="s">
        <v>5072</v>
      </c>
      <c r="B2438" t="s">
        <v>5073</v>
      </c>
      <c r="C2438" t="str">
        <f>IFERROR(VLOOKUP(Table1[[#This Row],[Ticker]],[1]!Table2[[Symbol]:[Industry]],2,FALSE),"-")</f>
        <v>-</v>
      </c>
      <c r="D2438" t="s">
        <v>548</v>
      </c>
      <c r="E2438">
        <v>192.9564</v>
      </c>
      <c r="F2438">
        <v>79.8</v>
      </c>
      <c r="G2438">
        <v>-39.021807293357703</v>
      </c>
      <c r="H2438">
        <v>-4.3174952712122403</v>
      </c>
      <c r="I2438">
        <v>-29.483146794605801</v>
      </c>
      <c r="J2438">
        <v>-1.5256880549573799</v>
      </c>
      <c r="K2438">
        <v>82.724292078187702</v>
      </c>
      <c r="L2438">
        <v>90.716606405206207</v>
      </c>
      <c r="M2438">
        <v>47.8303027432733</v>
      </c>
      <c r="N2438">
        <v>0.99688654222169704</v>
      </c>
      <c r="O2438">
        <v>49.749373433583898</v>
      </c>
      <c r="P2438">
        <v>17.352941176470502</v>
      </c>
      <c r="Q2438">
        <v>1.0445518153311999E-2</v>
      </c>
    </row>
    <row r="2439" spans="1:17" hidden="1" x14ac:dyDescent="0.3">
      <c r="A2439" t="s">
        <v>5074</v>
      </c>
      <c r="B2439" t="s">
        <v>5075</v>
      </c>
      <c r="C2439" t="str">
        <f>IFERROR(VLOOKUP(Table1[[#This Row],[Ticker]],[1]!Table2[[Symbol]:[Industry]],2,FALSE),"-")</f>
        <v>-</v>
      </c>
      <c r="D2439" t="s">
        <v>124</v>
      </c>
      <c r="E2439">
        <v>192.834</v>
      </c>
      <c r="F2439">
        <v>270</v>
      </c>
      <c r="G2439">
        <v>126.659124539564</v>
      </c>
      <c r="H2439">
        <v>-1.3987061274597701</v>
      </c>
      <c r="I2439">
        <v>-11.424995528542199</v>
      </c>
      <c r="J2439">
        <v>-9.7194483176831596</v>
      </c>
      <c r="K2439">
        <v>277.54273310245298</v>
      </c>
      <c r="L2439">
        <v>238.34556712468799</v>
      </c>
      <c r="M2439">
        <v>44.444758906868401</v>
      </c>
      <c r="N2439">
        <v>0.74059676684271203</v>
      </c>
      <c r="O2439">
        <v>54.796296296296298</v>
      </c>
      <c r="P2439">
        <v>166.00985221674799</v>
      </c>
    </row>
    <row r="2440" spans="1:17" hidden="1" x14ac:dyDescent="0.3">
      <c r="A2440" t="s">
        <v>5076</v>
      </c>
      <c r="B2440" t="s">
        <v>5077</v>
      </c>
      <c r="C2440" t="str">
        <f>IFERROR(VLOOKUP(Table1[[#This Row],[Ticker]],[1]!Table2[[Symbol]:[Industry]],2,FALSE),"-")</f>
        <v>-</v>
      </c>
      <c r="D2440" t="s">
        <v>59</v>
      </c>
      <c r="E2440">
        <v>192.58955320000001</v>
      </c>
      <c r="F2440">
        <v>16.04</v>
      </c>
      <c r="G2440">
        <v>-87.138095799811495</v>
      </c>
      <c r="H2440">
        <v>-17.602785377550799</v>
      </c>
      <c r="I2440">
        <v>-55.642896586592002</v>
      </c>
      <c r="J2440">
        <v>-6.2080867693276698</v>
      </c>
      <c r="K2440">
        <v>18.702751575652101</v>
      </c>
      <c r="L2440">
        <v>22.856325456744901</v>
      </c>
      <c r="M2440">
        <v>34.763981250595499</v>
      </c>
      <c r="N2440">
        <v>1.0593871042937399</v>
      </c>
      <c r="O2440">
        <v>189.90024937655801</v>
      </c>
      <c r="P2440">
        <v>0.88050314465408697</v>
      </c>
    </row>
    <row r="2441" spans="1:17" hidden="1" x14ac:dyDescent="0.3">
      <c r="A2441" t="s">
        <v>5078</v>
      </c>
      <c r="B2441" t="s">
        <v>5079</v>
      </c>
      <c r="C2441" t="str">
        <f>IFERROR(VLOOKUP(Table1[[#This Row],[Ticker]],[1]!Table2[[Symbol]:[Industry]],2,FALSE),"-")</f>
        <v>-</v>
      </c>
      <c r="D2441" t="s">
        <v>303</v>
      </c>
      <c r="E2441">
        <v>192.46805774200001</v>
      </c>
      <c r="F2441">
        <v>42.83</v>
      </c>
      <c r="G2441">
        <v>228.10369335194699</v>
      </c>
      <c r="H2441">
        <v>0.19441994071738999</v>
      </c>
      <c r="I2441">
        <v>159.45623997745199</v>
      </c>
      <c r="J2441">
        <v>-9.2414571020684306</v>
      </c>
      <c r="K2441">
        <v>38.803341260646498</v>
      </c>
      <c r="L2441">
        <v>24.610710197463501</v>
      </c>
      <c r="M2441">
        <v>33.8197883617934</v>
      </c>
      <c r="N2441">
        <v>0.41679910860950498</v>
      </c>
      <c r="O2441">
        <v>19.775858043427402</v>
      </c>
      <c r="P2441">
        <v>328.29999999999899</v>
      </c>
      <c r="Q2441">
        <v>7.8211960297425998E-2</v>
      </c>
    </row>
    <row r="2442" spans="1:17" hidden="1" x14ac:dyDescent="0.3">
      <c r="A2442" t="s">
        <v>5080</v>
      </c>
      <c r="B2442" t="s">
        <v>5081</v>
      </c>
      <c r="C2442" t="str">
        <f>IFERROR(VLOOKUP(Table1[[#This Row],[Ticker]],[1]!Table2[[Symbol]:[Industry]],2,FALSE),"-")</f>
        <v>-</v>
      </c>
      <c r="D2442" t="s">
        <v>3398</v>
      </c>
      <c r="E2442">
        <v>192.3432</v>
      </c>
      <c r="F2442">
        <v>187.25</v>
      </c>
      <c r="G2442">
        <v>-4.3174047807985998</v>
      </c>
      <c r="H2442">
        <v>7.0983681650198998</v>
      </c>
      <c r="I2442">
        <v>-21.646149374696101</v>
      </c>
      <c r="J2442">
        <v>2.8150442539024101</v>
      </c>
      <c r="K2442">
        <v>178.216318982394</v>
      </c>
      <c r="L2442">
        <v>178.778615544849</v>
      </c>
      <c r="M2442">
        <v>64.983142414796404</v>
      </c>
      <c r="N2442">
        <v>0.90092860945170605</v>
      </c>
      <c r="O2442">
        <v>43.604806408544697</v>
      </c>
      <c r="P2442">
        <v>30.0347222222222</v>
      </c>
    </row>
    <row r="2443" spans="1:17" hidden="1" x14ac:dyDescent="0.3">
      <c r="A2443" t="s">
        <v>5082</v>
      </c>
      <c r="B2443" t="s">
        <v>5083</v>
      </c>
      <c r="C2443" t="str">
        <f>IFERROR(VLOOKUP(Table1[[#This Row],[Ticker]],[1]!Table2[[Symbol]:[Industry]],2,FALSE),"-")</f>
        <v>-</v>
      </c>
      <c r="D2443" t="s">
        <v>626</v>
      </c>
      <c r="E2443">
        <v>192.30648864599999</v>
      </c>
      <c r="F2443">
        <v>121.26</v>
      </c>
      <c r="G2443">
        <v>2.8082479798655999</v>
      </c>
      <c r="H2443">
        <v>-8.7188346386750197</v>
      </c>
      <c r="I2443">
        <v>-3.1490966701191301</v>
      </c>
      <c r="J2443">
        <v>-1.8785781639450501</v>
      </c>
      <c r="K2443">
        <v>121.780237966838</v>
      </c>
      <c r="L2443">
        <v>115.440342676622</v>
      </c>
      <c r="M2443">
        <v>48.772967828706797</v>
      </c>
      <c r="N2443">
        <v>0.215242593543613</v>
      </c>
      <c r="O2443">
        <v>33.588982351970898</v>
      </c>
      <c r="P2443">
        <v>41.824561403508703</v>
      </c>
      <c r="Q2443">
        <v>7.1922542576644002E-2</v>
      </c>
    </row>
    <row r="2444" spans="1:17" hidden="1" x14ac:dyDescent="0.3">
      <c r="A2444" t="s">
        <v>5084</v>
      </c>
      <c r="B2444" t="s">
        <v>5085</v>
      </c>
      <c r="C2444" t="str">
        <f>IFERROR(VLOOKUP(Table1[[#This Row],[Ticker]],[1]!Table2[[Symbol]:[Industry]],2,FALSE),"-")</f>
        <v>-</v>
      </c>
      <c r="D2444" t="s">
        <v>5086</v>
      </c>
      <c r="E2444">
        <v>192.096</v>
      </c>
      <c r="F2444">
        <v>184</v>
      </c>
      <c r="G2444">
        <v>-33.813741142123497</v>
      </c>
      <c r="H2444">
        <v>32.092889950425899</v>
      </c>
      <c r="I2444">
        <v>-14.6972220721544</v>
      </c>
      <c r="J2444">
        <v>-8.2567681521945104</v>
      </c>
      <c r="K2444">
        <v>167.848627886945</v>
      </c>
      <c r="L2444">
        <v>169.73085673059001</v>
      </c>
      <c r="M2444">
        <v>46.321672829842903</v>
      </c>
      <c r="N2444">
        <v>0.68772904598652296</v>
      </c>
      <c r="O2444">
        <v>41.304347826086897</v>
      </c>
      <c r="P2444">
        <v>60</v>
      </c>
    </row>
    <row r="2445" spans="1:17" hidden="1" x14ac:dyDescent="0.3">
      <c r="A2445" t="s">
        <v>5087</v>
      </c>
      <c r="B2445" t="s">
        <v>5088</v>
      </c>
      <c r="C2445" t="str">
        <f>IFERROR(VLOOKUP(Table1[[#This Row],[Ticker]],[1]!Table2[[Symbol]:[Industry]],2,FALSE),"-")</f>
        <v>-</v>
      </c>
      <c r="D2445" t="s">
        <v>163</v>
      </c>
      <c r="E2445">
        <v>191.3924375</v>
      </c>
      <c r="F2445">
        <v>208.75</v>
      </c>
      <c r="G2445">
        <v>33.464180049842099</v>
      </c>
      <c r="H2445">
        <v>-6.4559409730700397</v>
      </c>
      <c r="I2445">
        <v>4.87273551739022</v>
      </c>
      <c r="J2445">
        <v>-2.1466296133989302</v>
      </c>
      <c r="K2445">
        <v>215.81034281253599</v>
      </c>
      <c r="L2445">
        <v>191.49356820747099</v>
      </c>
      <c r="M2445">
        <v>39.229298676607598</v>
      </c>
      <c r="N2445">
        <v>0.33801361199906099</v>
      </c>
      <c r="O2445">
        <v>40.838323353293397</v>
      </c>
      <c r="P2445">
        <v>71.1065573770491</v>
      </c>
      <c r="Q2445">
        <v>9.9633107319712005E-2</v>
      </c>
    </row>
    <row r="2446" spans="1:17" hidden="1" x14ac:dyDescent="0.3">
      <c r="A2446" t="s">
        <v>5089</v>
      </c>
      <c r="B2446" t="s">
        <v>5090</v>
      </c>
      <c r="C2446" t="str">
        <f>IFERROR(VLOOKUP(Table1[[#This Row],[Ticker]],[1]!Table2[[Symbol]:[Industry]],2,FALSE),"-")</f>
        <v>-</v>
      </c>
      <c r="D2446" t="s">
        <v>106</v>
      </c>
      <c r="E2446">
        <v>191.37442725</v>
      </c>
      <c r="F2446">
        <v>277.64999999999998</v>
      </c>
      <c r="G2446">
        <v>78.923632595250197</v>
      </c>
      <c r="H2446">
        <v>6.3834626614134704</v>
      </c>
      <c r="I2446">
        <v>19.7069741061011</v>
      </c>
      <c r="J2446">
        <v>-10.3840885580157</v>
      </c>
      <c r="K2446">
        <v>246.264073844493</v>
      </c>
      <c r="L2446">
        <v>204.94377135978999</v>
      </c>
      <c r="M2446">
        <v>52.847943736363199</v>
      </c>
      <c r="N2446">
        <v>0.79511867975184203</v>
      </c>
      <c r="O2446">
        <v>7.6895371871060698</v>
      </c>
      <c r="P2446">
        <v>111.78489702517101</v>
      </c>
      <c r="Q2446">
        <v>2.9625817123171E-2</v>
      </c>
    </row>
    <row r="2447" spans="1:17" hidden="1" x14ac:dyDescent="0.3">
      <c r="A2447" t="s">
        <v>5091</v>
      </c>
      <c r="B2447" t="s">
        <v>5092</v>
      </c>
      <c r="C2447" t="str">
        <f>IFERROR(VLOOKUP(Table1[[#This Row],[Ticker]],[1]!Table2[[Symbol]:[Industry]],2,FALSE),"-")</f>
        <v>-</v>
      </c>
      <c r="D2447" t="s">
        <v>298</v>
      </c>
      <c r="E2447">
        <v>191.26605420000001</v>
      </c>
      <c r="F2447">
        <v>38.869999999999997</v>
      </c>
      <c r="G2447">
        <v>21.333156404774002</v>
      </c>
      <c r="H2447">
        <v>-1.67235294103053</v>
      </c>
      <c r="I2447">
        <v>-17.607832791781501</v>
      </c>
      <c r="J2447">
        <v>-7.3280089833287203</v>
      </c>
      <c r="K2447">
        <v>39.205048543953097</v>
      </c>
      <c r="L2447">
        <v>35.124768244343898</v>
      </c>
      <c r="M2447">
        <v>42.394379533970998</v>
      </c>
      <c r="N2447">
        <v>2.5236707715478102</v>
      </c>
      <c r="O2447">
        <v>20.6586056084383</v>
      </c>
      <c r="P2447">
        <v>82.917647058823505</v>
      </c>
      <c r="Q2447">
        <v>8.6535795877167004E-2</v>
      </c>
    </row>
    <row r="2448" spans="1:17" hidden="1" x14ac:dyDescent="0.3">
      <c r="A2448" t="s">
        <v>5093</v>
      </c>
      <c r="B2448" t="s">
        <v>5094</v>
      </c>
      <c r="C2448" t="str">
        <f>IFERROR(VLOOKUP(Table1[[#This Row],[Ticker]],[1]!Table2[[Symbol]:[Industry]],2,FALSE),"-")</f>
        <v>-</v>
      </c>
      <c r="D2448" t="s">
        <v>201</v>
      </c>
      <c r="E2448">
        <v>191.192004</v>
      </c>
      <c r="F2448">
        <v>311.55</v>
      </c>
      <c r="G2448">
        <v>59.368077039694597</v>
      </c>
      <c r="H2448">
        <v>30.015577225160499</v>
      </c>
      <c r="I2448">
        <v>33.902898985370904</v>
      </c>
      <c r="J2448">
        <v>11.431914322908</v>
      </c>
      <c r="K2448">
        <v>251.27764646671599</v>
      </c>
      <c r="L2448">
        <v>223.26656171067799</v>
      </c>
      <c r="M2448">
        <v>74.866694327232196</v>
      </c>
      <c r="N2448">
        <v>4.6979978612720803</v>
      </c>
      <c r="O2448">
        <v>8.6181993259508705</v>
      </c>
      <c r="P2448">
        <v>113.390410958904</v>
      </c>
      <c r="Q2448">
        <v>8.3024247153601002E-2</v>
      </c>
    </row>
    <row r="2449" spans="1:17" hidden="1" x14ac:dyDescent="0.3">
      <c r="A2449" t="s">
        <v>5095</v>
      </c>
      <c r="B2449" t="s">
        <v>5096</v>
      </c>
      <c r="C2449" t="str">
        <f>IFERROR(VLOOKUP(Table1[[#This Row],[Ticker]],[1]!Table2[[Symbol]:[Industry]],2,FALSE),"-")</f>
        <v>-</v>
      </c>
      <c r="D2449" t="s">
        <v>289</v>
      </c>
      <c r="E2449">
        <v>190.96793833999999</v>
      </c>
      <c r="F2449">
        <v>145.4</v>
      </c>
      <c r="G2449">
        <v>-59.923181130239897</v>
      </c>
      <c r="H2449">
        <v>-9.63476750538684</v>
      </c>
      <c r="I2449">
        <v>-45.668468666223099</v>
      </c>
      <c r="J2449">
        <v>-5.4172807641853504</v>
      </c>
      <c r="K2449">
        <v>152.146542550503</v>
      </c>
      <c r="L2449">
        <v>168.749588910265</v>
      </c>
      <c r="M2449">
        <v>41.043368431437301</v>
      </c>
      <c r="N2449">
        <v>0.71662346763183604</v>
      </c>
      <c r="O2449">
        <v>82.943603851444195</v>
      </c>
      <c r="P2449">
        <v>3.8571428571428701</v>
      </c>
      <c r="Q2449">
        <v>-2.9898374187183E-2</v>
      </c>
    </row>
    <row r="2450" spans="1:17" hidden="1" x14ac:dyDescent="0.3">
      <c r="A2450" t="s">
        <v>5097</v>
      </c>
      <c r="B2450" t="s">
        <v>5098</v>
      </c>
      <c r="C2450" t="str">
        <f>IFERROR(VLOOKUP(Table1[[#This Row],[Ticker]],[1]!Table2[[Symbol]:[Industry]],2,FALSE),"-")</f>
        <v>-</v>
      </c>
      <c r="D2450" t="s">
        <v>5099</v>
      </c>
      <c r="E2450">
        <v>190.95165</v>
      </c>
      <c r="F2450">
        <v>103.05</v>
      </c>
      <c r="G2450">
        <v>-28.6001769285593</v>
      </c>
      <c r="H2450">
        <v>17.9646994658676</v>
      </c>
      <c r="I2450">
        <v>-8.9792463318905398</v>
      </c>
      <c r="J2450">
        <v>2.5515167914782202</v>
      </c>
      <c r="K2450">
        <v>98.2586587651531</v>
      </c>
      <c r="M2450">
        <v>49.966169846923499</v>
      </c>
      <c r="N2450">
        <v>1.08075519593844</v>
      </c>
      <c r="O2450">
        <v>25.084910237748598</v>
      </c>
      <c r="P2450">
        <v>32.115384615384599</v>
      </c>
    </row>
    <row r="2451" spans="1:17" hidden="1" x14ac:dyDescent="0.3">
      <c r="A2451" t="s">
        <v>5100</v>
      </c>
      <c r="B2451" t="s">
        <v>5101</v>
      </c>
      <c r="C2451" t="str">
        <f>IFERROR(VLOOKUP(Table1[[#This Row],[Ticker]],[1]!Table2[[Symbol]:[Industry]],2,FALSE),"-")</f>
        <v>-</v>
      </c>
      <c r="D2451" t="s">
        <v>68</v>
      </c>
      <c r="E2451">
        <v>190.81278125</v>
      </c>
      <c r="F2451">
        <v>154.69999999999999</v>
      </c>
      <c r="G2451">
        <v>38.446501433121597</v>
      </c>
      <c r="H2451">
        <v>-3.31583653815651</v>
      </c>
      <c r="I2451">
        <v>-3.7354608382865799</v>
      </c>
      <c r="J2451">
        <v>-2.8724166905456898</v>
      </c>
      <c r="K2451">
        <v>149.17126780801101</v>
      </c>
      <c r="L2451">
        <v>134.905882108447</v>
      </c>
      <c r="M2451">
        <v>61.301576570301798</v>
      </c>
      <c r="N2451">
        <v>0.71354836620291295</v>
      </c>
      <c r="O2451">
        <v>6.9812540400775598</v>
      </c>
      <c r="P2451">
        <v>81.551461096115403</v>
      </c>
      <c r="Q2451">
        <v>3.8159703734154997E-2</v>
      </c>
    </row>
    <row r="2452" spans="1:17" hidden="1" x14ac:dyDescent="0.3">
      <c r="A2452" t="s">
        <v>5102</v>
      </c>
      <c r="B2452" t="s">
        <v>5103</v>
      </c>
      <c r="C2452" t="str">
        <f>IFERROR(VLOOKUP(Table1[[#This Row],[Ticker]],[1]!Table2[[Symbol]:[Industry]],2,FALSE),"-")</f>
        <v>-</v>
      </c>
      <c r="D2452" t="s">
        <v>465</v>
      </c>
      <c r="E2452">
        <v>190.646026296</v>
      </c>
      <c r="F2452">
        <v>65.739999999999995</v>
      </c>
      <c r="G2452">
        <v>-24.344280177335399</v>
      </c>
      <c r="H2452">
        <v>3.5779895673764801</v>
      </c>
      <c r="I2452">
        <v>-24.092231205486598</v>
      </c>
      <c r="J2452">
        <v>3.7689353064497899</v>
      </c>
      <c r="K2452">
        <v>62.329682339877898</v>
      </c>
      <c r="L2452">
        <v>63.476054110844402</v>
      </c>
      <c r="M2452">
        <v>65.493022699433297</v>
      </c>
      <c r="N2452">
        <v>1.5891982342526001</v>
      </c>
      <c r="O2452">
        <v>22.680255552175201</v>
      </c>
      <c r="P2452">
        <v>25.697896749521899</v>
      </c>
      <c r="Q2452">
        <v>-2.0152461557259999E-3</v>
      </c>
    </row>
    <row r="2453" spans="1:17" hidden="1" x14ac:dyDescent="0.3">
      <c r="A2453" t="s">
        <v>5104</v>
      </c>
      <c r="B2453" t="s">
        <v>5105</v>
      </c>
      <c r="C2453" t="str">
        <f>IFERROR(VLOOKUP(Table1[[#This Row],[Ticker]],[1]!Table2[[Symbol]:[Industry]],2,FALSE),"-")</f>
        <v>-</v>
      </c>
      <c r="D2453" t="s">
        <v>413</v>
      </c>
      <c r="E2453">
        <v>190.40042432000001</v>
      </c>
      <c r="F2453">
        <v>10.88</v>
      </c>
      <c r="G2453">
        <v>122.919887276898</v>
      </c>
      <c r="H2453">
        <v>10.620336573881101</v>
      </c>
      <c r="I2453">
        <v>-19.832552883468001</v>
      </c>
      <c r="J2453">
        <v>18.677874286009502</v>
      </c>
      <c r="K2453">
        <v>9.2196886579280992</v>
      </c>
      <c r="L2453">
        <v>8.3754229603027106</v>
      </c>
      <c r="M2453">
        <v>78.387154796375796</v>
      </c>
      <c r="N2453">
        <v>1.7771332730871101</v>
      </c>
      <c r="O2453">
        <v>48.897058823529299</v>
      </c>
      <c r="P2453">
        <v>150.11494252873501</v>
      </c>
      <c r="Q2453">
        <v>0.13633469538665499</v>
      </c>
    </row>
    <row r="2454" spans="1:17" hidden="1" x14ac:dyDescent="0.3">
      <c r="A2454" t="s">
        <v>5106</v>
      </c>
      <c r="B2454" t="s">
        <v>5107</v>
      </c>
      <c r="C2454" t="str">
        <f>IFERROR(VLOOKUP(Table1[[#This Row],[Ticker]],[1]!Table2[[Symbol]:[Industry]],2,FALSE),"-")</f>
        <v>-</v>
      </c>
      <c r="D2454" t="s">
        <v>59</v>
      </c>
      <c r="E2454">
        <v>190.35540875000001</v>
      </c>
      <c r="F2454">
        <v>162.5</v>
      </c>
      <c r="G2454">
        <v>-67.652124980507296</v>
      </c>
      <c r="H2454">
        <v>36.371604637810698</v>
      </c>
      <c r="I2454">
        <v>-37.8901969937437</v>
      </c>
      <c r="J2454">
        <v>2.4251567991132599</v>
      </c>
      <c r="K2454">
        <v>182.87658946340699</v>
      </c>
      <c r="L2454">
        <v>158.16171156630401</v>
      </c>
      <c r="M2454">
        <v>93.953504621206307</v>
      </c>
      <c r="N2454">
        <v>0.73469387755102</v>
      </c>
      <c r="O2454">
        <v>72.307692307692307</v>
      </c>
      <c r="P2454">
        <v>46.9258589511754</v>
      </c>
    </row>
    <row r="2455" spans="1:17" hidden="1" x14ac:dyDescent="0.3">
      <c r="A2455" t="s">
        <v>5108</v>
      </c>
      <c r="B2455" t="s">
        <v>5109</v>
      </c>
      <c r="C2455" t="str">
        <f>IFERROR(VLOOKUP(Table1[[#This Row],[Ticker]],[1]!Table2[[Symbol]:[Industry]],2,FALSE),"-")</f>
        <v>-</v>
      </c>
      <c r="D2455" t="s">
        <v>62</v>
      </c>
      <c r="E2455">
        <v>189.84211646399999</v>
      </c>
      <c r="F2455">
        <v>120.12</v>
      </c>
      <c r="G2455">
        <v>-3.2263245598483299</v>
      </c>
      <c r="H2455">
        <v>-2.2231984918760901</v>
      </c>
      <c r="I2455">
        <v>-22.693114692615101</v>
      </c>
      <c r="J2455">
        <v>4.6980808475556897</v>
      </c>
      <c r="K2455">
        <v>115.470630362066</v>
      </c>
      <c r="L2455">
        <v>107.42266517074199</v>
      </c>
      <c r="M2455">
        <v>59.130654575273098</v>
      </c>
      <c r="N2455">
        <v>0.50404122097654702</v>
      </c>
      <c r="O2455">
        <v>10.264735264735201</v>
      </c>
      <c r="P2455">
        <v>47.931034482758598</v>
      </c>
      <c r="Q2455">
        <v>-6.6064643327690001E-3</v>
      </c>
    </row>
    <row r="2456" spans="1:17" hidden="1" x14ac:dyDescent="0.3">
      <c r="A2456" t="s">
        <v>5110</v>
      </c>
      <c r="B2456" t="s">
        <v>5111</v>
      </c>
      <c r="C2456" t="str">
        <f>IFERROR(VLOOKUP(Table1[[#This Row],[Ticker]],[1]!Table2[[Symbol]:[Industry]],2,FALSE),"-")</f>
        <v>-</v>
      </c>
      <c r="D2456" t="s">
        <v>144</v>
      </c>
      <c r="E2456">
        <v>189.55924940699899</v>
      </c>
      <c r="F2456">
        <v>32.67</v>
      </c>
      <c r="G2456">
        <v>76.176220586968597</v>
      </c>
      <c r="H2456">
        <v>-16.0283599091747</v>
      </c>
      <c r="I2456">
        <v>48.0788506253039</v>
      </c>
      <c r="J2456">
        <v>-2.8678741047896201</v>
      </c>
      <c r="K2456">
        <v>31.0092397186787</v>
      </c>
      <c r="L2456">
        <v>24.232954966571398</v>
      </c>
      <c r="M2456">
        <v>42.658394267801299</v>
      </c>
      <c r="N2456">
        <v>0.64071782364336005</v>
      </c>
      <c r="O2456">
        <v>25.558616467707299</v>
      </c>
      <c r="P2456">
        <v>123.003412969283</v>
      </c>
      <c r="Q2456">
        <v>9.0240718995642996E-2</v>
      </c>
    </row>
    <row r="2457" spans="1:17" hidden="1" x14ac:dyDescent="0.3">
      <c r="A2457" t="s">
        <v>5112</v>
      </c>
      <c r="B2457" t="s">
        <v>5113</v>
      </c>
      <c r="C2457" t="str">
        <f>IFERROR(VLOOKUP(Table1[[#This Row],[Ticker]],[1]!Table2[[Symbol]:[Industry]],2,FALSE),"-")</f>
        <v>-</v>
      </c>
      <c r="D2457" t="s">
        <v>372</v>
      </c>
      <c r="E2457">
        <v>189.54036300000001</v>
      </c>
      <c r="F2457">
        <v>270.95</v>
      </c>
      <c r="G2457">
        <v>-31.169841831557498</v>
      </c>
      <c r="H2457">
        <v>-1.02805752120945</v>
      </c>
      <c r="I2457">
        <v>-19.6979571348372</v>
      </c>
      <c r="J2457">
        <v>1.7334694542001099</v>
      </c>
      <c r="K2457">
        <v>270.40308230648202</v>
      </c>
      <c r="M2457">
        <v>51.218675931246899</v>
      </c>
      <c r="N2457">
        <v>0.54623287671232801</v>
      </c>
      <c r="O2457">
        <v>16.626683890016601</v>
      </c>
      <c r="P2457">
        <v>34.800995024875597</v>
      </c>
    </row>
    <row r="2458" spans="1:17" hidden="1" x14ac:dyDescent="0.3">
      <c r="A2458" t="s">
        <v>5114</v>
      </c>
      <c r="B2458" t="s">
        <v>5115</v>
      </c>
      <c r="C2458" t="str">
        <f>IFERROR(VLOOKUP(Table1[[#This Row],[Ticker]],[1]!Table2[[Symbol]:[Industry]],2,FALSE),"-")</f>
        <v>-</v>
      </c>
      <c r="D2458" t="s">
        <v>163</v>
      </c>
      <c r="E2458">
        <v>189.35954960000001</v>
      </c>
      <c r="F2458">
        <v>82</v>
      </c>
      <c r="G2458">
        <v>97.730001789519704</v>
      </c>
      <c r="H2458">
        <v>-14.993983689819</v>
      </c>
      <c r="I2458">
        <v>51.2263125542379</v>
      </c>
      <c r="J2458">
        <v>-7.4945551119073501</v>
      </c>
      <c r="K2458">
        <v>79.801102295477605</v>
      </c>
      <c r="L2458">
        <v>63.426945377882603</v>
      </c>
      <c r="M2458">
        <v>41.06340815379</v>
      </c>
      <c r="N2458">
        <v>0.41086843901770997</v>
      </c>
      <c r="O2458">
        <v>20.707317073170699</v>
      </c>
      <c r="P2458">
        <v>134.28571428571399</v>
      </c>
      <c r="Q2458">
        <v>0.13736122822139199</v>
      </c>
    </row>
    <row r="2459" spans="1:17" hidden="1" x14ac:dyDescent="0.3">
      <c r="A2459" t="s">
        <v>5116</v>
      </c>
      <c r="B2459" t="s">
        <v>5117</v>
      </c>
      <c r="C2459" t="str">
        <f>IFERROR(VLOOKUP(Table1[[#This Row],[Ticker]],[1]!Table2[[Symbol]:[Industry]],2,FALSE),"-")</f>
        <v>-</v>
      </c>
      <c r="D2459" t="s">
        <v>1170</v>
      </c>
      <c r="E2459">
        <v>188.75898619200001</v>
      </c>
      <c r="F2459">
        <v>19.68</v>
      </c>
      <c r="G2459">
        <v>-22.616049944432302</v>
      </c>
      <c r="H2459">
        <v>-3.8812821922133001</v>
      </c>
      <c r="I2459">
        <v>-37.484588109873897</v>
      </c>
      <c r="J2459">
        <v>2.2185009135059799</v>
      </c>
      <c r="K2459">
        <v>19.685925077428902</v>
      </c>
      <c r="L2459">
        <v>21.1645200443024</v>
      </c>
      <c r="M2459">
        <v>58.2193101294827</v>
      </c>
      <c r="N2459">
        <v>1.5095296814252701</v>
      </c>
      <c r="O2459">
        <v>49.390243902439003</v>
      </c>
      <c r="P2459">
        <v>15.764705882352899</v>
      </c>
      <c r="Q2459">
        <v>1.864580477254E-3</v>
      </c>
    </row>
    <row r="2460" spans="1:17" hidden="1" x14ac:dyDescent="0.3">
      <c r="A2460" t="s">
        <v>5118</v>
      </c>
      <c r="B2460" t="s">
        <v>5119</v>
      </c>
      <c r="C2460" t="str">
        <f>IFERROR(VLOOKUP(Table1[[#This Row],[Ticker]],[1]!Table2[[Symbol]:[Industry]],2,FALSE),"-")</f>
        <v>-</v>
      </c>
      <c r="D2460" t="s">
        <v>68</v>
      </c>
      <c r="E2460">
        <v>188.49966480000001</v>
      </c>
      <c r="F2460">
        <v>33.119999999999997</v>
      </c>
      <c r="G2460">
        <v>-67.758172094568707</v>
      </c>
      <c r="H2460">
        <v>-7.6573476760252897</v>
      </c>
      <c r="I2460">
        <v>-60.572553173209698</v>
      </c>
      <c r="J2460">
        <v>-1.7329125244769401</v>
      </c>
      <c r="K2460">
        <v>35.888575386746403</v>
      </c>
      <c r="L2460">
        <v>43.5188189678084</v>
      </c>
      <c r="M2460">
        <v>34.230187391406197</v>
      </c>
      <c r="N2460">
        <v>0.35131549930787298</v>
      </c>
      <c r="O2460">
        <v>105.314009661835</v>
      </c>
      <c r="P2460">
        <v>10.399999999999901</v>
      </c>
      <c r="Q2460">
        <v>-7.0723838561519998E-3</v>
      </c>
    </row>
    <row r="2461" spans="1:17" hidden="1" x14ac:dyDescent="0.3">
      <c r="A2461" t="s">
        <v>5120</v>
      </c>
      <c r="B2461" t="s">
        <v>5121</v>
      </c>
      <c r="C2461" t="str">
        <f>IFERROR(VLOOKUP(Table1[[#This Row],[Ticker]],[1]!Table2[[Symbol]:[Industry]],2,FALSE),"-")</f>
        <v>-</v>
      </c>
      <c r="D2461" t="s">
        <v>62</v>
      </c>
      <c r="E2461">
        <v>188.4975</v>
      </c>
      <c r="F2461">
        <v>183.9</v>
      </c>
      <c r="G2461">
        <v>-24.5763674047497</v>
      </c>
      <c r="H2461">
        <v>-3.9300749487525399</v>
      </c>
      <c r="I2461">
        <v>-12.0145519575147</v>
      </c>
      <c r="J2461">
        <v>-1.00872738541123</v>
      </c>
      <c r="K2461">
        <v>180.90310124556299</v>
      </c>
      <c r="L2461">
        <v>181.28583207570699</v>
      </c>
      <c r="M2461">
        <v>68.140739692222098</v>
      </c>
      <c r="N2461">
        <v>0.95062310273206496</v>
      </c>
      <c r="O2461">
        <v>25.067971723762899</v>
      </c>
      <c r="P2461">
        <v>23.755047106325701</v>
      </c>
      <c r="Q2461">
        <v>-4.188950754226E-2</v>
      </c>
    </row>
    <row r="2462" spans="1:17" hidden="1" x14ac:dyDescent="0.3">
      <c r="A2462" t="s">
        <v>5122</v>
      </c>
      <c r="B2462" t="s">
        <v>5123</v>
      </c>
      <c r="C2462" t="str">
        <f>IFERROR(VLOOKUP(Table1[[#This Row],[Ticker]],[1]!Table2[[Symbol]:[Industry]],2,FALSE),"-")</f>
        <v>-</v>
      </c>
      <c r="D2462" t="s">
        <v>1465</v>
      </c>
      <c r="E2462">
        <v>188.42070075999999</v>
      </c>
      <c r="F2462">
        <v>21.04</v>
      </c>
      <c r="G2462">
        <v>57.8183694373554</v>
      </c>
      <c r="H2462">
        <v>-18.2210985068354</v>
      </c>
      <c r="I2462">
        <v>-6.2556053332453301</v>
      </c>
      <c r="J2462">
        <v>-2.4780690073383398</v>
      </c>
      <c r="K2462">
        <v>20.275014083885001</v>
      </c>
      <c r="L2462">
        <v>17.648461141161</v>
      </c>
      <c r="M2462">
        <v>15.2656817795369</v>
      </c>
      <c r="N2462">
        <v>0.40695328891231902</v>
      </c>
      <c r="O2462">
        <v>22.861216730037999</v>
      </c>
      <c r="P2462">
        <v>89.549549549549496</v>
      </c>
      <c r="Q2462">
        <v>-3.1065192446668999E-2</v>
      </c>
    </row>
    <row r="2463" spans="1:17" hidden="1" x14ac:dyDescent="0.3">
      <c r="A2463" t="s">
        <v>5124</v>
      </c>
      <c r="B2463" t="s">
        <v>5125</v>
      </c>
      <c r="C2463" t="str">
        <f>IFERROR(VLOOKUP(Table1[[#This Row],[Ticker]],[1]!Table2[[Symbol]:[Industry]],2,FALSE),"-")</f>
        <v>-</v>
      </c>
      <c r="D2463" t="s">
        <v>270</v>
      </c>
      <c r="E2463">
        <v>188.384923227</v>
      </c>
      <c r="F2463">
        <v>81.010000000000005</v>
      </c>
      <c r="G2463">
        <v>327.09450094258898</v>
      </c>
      <c r="H2463">
        <v>0.87277057970273697</v>
      </c>
      <c r="I2463">
        <v>-8.1434053916228404</v>
      </c>
      <c r="J2463">
        <v>7.89240731936742</v>
      </c>
      <c r="K2463">
        <v>70.780712567288205</v>
      </c>
      <c r="L2463">
        <v>58.8247543999871</v>
      </c>
      <c r="M2463">
        <v>78.968805209478703</v>
      </c>
      <c r="N2463">
        <v>1.0924720065223299</v>
      </c>
      <c r="O2463">
        <v>14.1710899888902</v>
      </c>
      <c r="P2463">
        <v>373.46580946814697</v>
      </c>
      <c r="Q2463">
        <v>0.12783336246106999</v>
      </c>
    </row>
    <row r="2464" spans="1:17" hidden="1" x14ac:dyDescent="0.3">
      <c r="A2464" t="s">
        <v>5126</v>
      </c>
      <c r="B2464" t="s">
        <v>5127</v>
      </c>
      <c r="C2464" t="str">
        <f>IFERROR(VLOOKUP(Table1[[#This Row],[Ticker]],[1]!Table2[[Symbol]:[Industry]],2,FALSE),"-")</f>
        <v>-</v>
      </c>
      <c r="D2464" t="s">
        <v>289</v>
      </c>
      <c r="E2464">
        <v>187.5082975</v>
      </c>
      <c r="F2464">
        <v>20.69</v>
      </c>
      <c r="G2464">
        <v>-47.713240335740302</v>
      </c>
      <c r="H2464">
        <v>-9.4765351257437</v>
      </c>
      <c r="I2464">
        <v>-26.1669288751267</v>
      </c>
      <c r="J2464">
        <v>-2.4310765261353402</v>
      </c>
      <c r="K2464">
        <v>21.290237208369501</v>
      </c>
      <c r="L2464">
        <v>21.278460537808801</v>
      </c>
      <c r="M2464">
        <v>36.684263886857401</v>
      </c>
      <c r="N2464">
        <v>0.81176443132621401</v>
      </c>
      <c r="O2464">
        <v>39.681005316578002</v>
      </c>
      <c r="P2464">
        <v>17.1574178935447</v>
      </c>
      <c r="Q2464">
        <v>2.3160038701381998E-2</v>
      </c>
    </row>
    <row r="2465" spans="1:17" hidden="1" x14ac:dyDescent="0.3">
      <c r="A2465" t="s">
        <v>5128</v>
      </c>
      <c r="B2465" t="s">
        <v>5129</v>
      </c>
      <c r="C2465" t="str">
        <f>IFERROR(VLOOKUP(Table1[[#This Row],[Ticker]],[1]!Table2[[Symbol]:[Industry]],2,FALSE),"-")</f>
        <v>-</v>
      </c>
      <c r="D2465" t="s">
        <v>626</v>
      </c>
      <c r="E2465">
        <v>187.24418969999999</v>
      </c>
      <c r="F2465">
        <v>56.51</v>
      </c>
      <c r="G2465">
        <v>-75.856046228102599</v>
      </c>
      <c r="H2465">
        <v>-11.8400749487525</v>
      </c>
      <c r="I2465">
        <v>-54.961650975549901</v>
      </c>
      <c r="J2465">
        <v>-5.6657903768778901</v>
      </c>
      <c r="K2465">
        <v>62.699946990415</v>
      </c>
      <c r="L2465">
        <v>93.423065935727905</v>
      </c>
      <c r="M2465">
        <v>21.831853402354501</v>
      </c>
      <c r="N2465">
        <v>1.71456485082189</v>
      </c>
      <c r="O2465">
        <v>134.737214652273</v>
      </c>
      <c r="P2465">
        <v>8.8195647987675692</v>
      </c>
      <c r="Q2465">
        <v>0.175055011762033</v>
      </c>
    </row>
    <row r="2466" spans="1:17" hidden="1" x14ac:dyDescent="0.3">
      <c r="A2466" t="s">
        <v>5130</v>
      </c>
      <c r="B2466" t="s">
        <v>5131</v>
      </c>
      <c r="C2466" t="str">
        <f>IFERROR(VLOOKUP(Table1[[#This Row],[Ticker]],[1]!Table2[[Symbol]:[Industry]],2,FALSE),"-")</f>
        <v>-</v>
      </c>
      <c r="D2466" t="s">
        <v>231</v>
      </c>
      <c r="E2466">
        <v>186.8573178</v>
      </c>
      <c r="F2466">
        <v>138.19999999999999</v>
      </c>
      <c r="G2466">
        <v>-37.177253125207699</v>
      </c>
      <c r="H2466">
        <v>-3.1504139318033899</v>
      </c>
      <c r="I2466">
        <v>-33.977031727637197</v>
      </c>
      <c r="J2466">
        <v>2.77146888545278</v>
      </c>
      <c r="K2466">
        <v>140.09477958447499</v>
      </c>
      <c r="L2466">
        <v>148.15862385863599</v>
      </c>
      <c r="M2466">
        <v>47.969297002127597</v>
      </c>
      <c r="N2466">
        <v>0.854201560245332</v>
      </c>
      <c r="O2466">
        <v>48.335745296671497</v>
      </c>
      <c r="P2466">
        <v>17.118644067796499</v>
      </c>
      <c r="Q2466">
        <v>0.11358324958237601</v>
      </c>
    </row>
    <row r="2467" spans="1:17" hidden="1" x14ac:dyDescent="0.3">
      <c r="A2467" t="s">
        <v>5132</v>
      </c>
      <c r="B2467" t="s">
        <v>5133</v>
      </c>
      <c r="C2467" t="str">
        <f>IFERROR(VLOOKUP(Table1[[#This Row],[Ticker]],[1]!Table2[[Symbol]:[Industry]],2,FALSE),"-")</f>
        <v>-</v>
      </c>
      <c r="D2467" t="s">
        <v>62</v>
      </c>
      <c r="E2467">
        <v>186.31966199999999</v>
      </c>
      <c r="F2467">
        <v>46.74</v>
      </c>
      <c r="G2467">
        <v>-17.222130052516601</v>
      </c>
      <c r="H2467">
        <v>-5.19232202010505</v>
      </c>
      <c r="I2467">
        <v>-41.2568975932234</v>
      </c>
      <c r="J2467">
        <v>12.575426887162701</v>
      </c>
      <c r="K2467">
        <v>46.669790647515597</v>
      </c>
      <c r="L2467">
        <v>51.304452142437199</v>
      </c>
      <c r="M2467">
        <v>74.607853523974001</v>
      </c>
      <c r="N2467">
        <v>1.0773572209522599</v>
      </c>
      <c r="O2467">
        <v>58.108686350021401</v>
      </c>
      <c r="P2467">
        <v>25.6619588519807</v>
      </c>
      <c r="Q2467">
        <v>0.13824633551919099</v>
      </c>
    </row>
    <row r="2468" spans="1:17" hidden="1" x14ac:dyDescent="0.3">
      <c r="A2468" t="s">
        <v>5134</v>
      </c>
      <c r="B2468" t="s">
        <v>5135</v>
      </c>
      <c r="C2468" t="str">
        <f>IFERROR(VLOOKUP(Table1[[#This Row],[Ticker]],[1]!Table2[[Symbol]:[Industry]],2,FALSE),"-")</f>
        <v>-</v>
      </c>
      <c r="D2468" t="s">
        <v>118</v>
      </c>
      <c r="E2468">
        <v>185.87049131399999</v>
      </c>
      <c r="F2468">
        <v>87.09</v>
      </c>
      <c r="G2468">
        <v>-7.6863013304731904</v>
      </c>
      <c r="H2468">
        <v>-9.3149200698012802</v>
      </c>
      <c r="I2468">
        <v>-51.2579189447071</v>
      </c>
      <c r="J2468">
        <v>-5.45632987690355</v>
      </c>
      <c r="K2468">
        <v>89.305698839177794</v>
      </c>
      <c r="L2468">
        <v>90.805571560131796</v>
      </c>
      <c r="M2468">
        <v>32.9136018105959</v>
      </c>
      <c r="N2468">
        <v>0.464411452221072</v>
      </c>
      <c r="O2468">
        <v>83.488345389826605</v>
      </c>
      <c r="P2468">
        <v>29.791356184798801</v>
      </c>
      <c r="Q2468">
        <v>4.3345535745984001E-2</v>
      </c>
    </row>
    <row r="2469" spans="1:17" hidden="1" x14ac:dyDescent="0.3">
      <c r="A2469" t="s">
        <v>5136</v>
      </c>
      <c r="B2469" t="s">
        <v>5137</v>
      </c>
      <c r="C2469" t="str">
        <f>IFERROR(VLOOKUP(Table1[[#This Row],[Ticker]],[1]!Table2[[Symbol]:[Industry]],2,FALSE),"-")</f>
        <v>-</v>
      </c>
      <c r="D2469" t="s">
        <v>62</v>
      </c>
      <c r="E2469">
        <v>185.754446629</v>
      </c>
      <c r="F2469">
        <v>152.33000000000001</v>
      </c>
      <c r="G2469">
        <v>-17.034715742284199</v>
      </c>
      <c r="H2469">
        <v>-5.9093743118098701</v>
      </c>
      <c r="I2469">
        <v>-28.695417632723899</v>
      </c>
      <c r="J2469">
        <v>-5.0115631974456498</v>
      </c>
      <c r="K2469">
        <v>155.63875359453999</v>
      </c>
      <c r="L2469">
        <v>152.43531338230801</v>
      </c>
      <c r="M2469">
        <v>38.617455622766997</v>
      </c>
      <c r="N2469">
        <v>0.91241772794429499</v>
      </c>
      <c r="O2469">
        <v>33.657191623449002</v>
      </c>
      <c r="P2469">
        <v>28.929327126534002</v>
      </c>
      <c r="Q2469">
        <v>0.11571256402361201</v>
      </c>
    </row>
    <row r="2470" spans="1:17" hidden="1" x14ac:dyDescent="0.3">
      <c r="A2470" t="s">
        <v>5138</v>
      </c>
      <c r="B2470" t="s">
        <v>5139</v>
      </c>
      <c r="C2470" t="str">
        <f>IFERROR(VLOOKUP(Table1[[#This Row],[Ticker]],[1]!Table2[[Symbol]:[Industry]],2,FALSE),"-")</f>
        <v>-</v>
      </c>
      <c r="D2470" t="s">
        <v>68</v>
      </c>
      <c r="E2470">
        <v>185.62992</v>
      </c>
      <c r="F2470">
        <v>80.8</v>
      </c>
      <c r="G2470">
        <v>180.24784738755</v>
      </c>
      <c r="H2470">
        <v>-3.6800749487525399</v>
      </c>
      <c r="I2470">
        <v>-10.281544385091101</v>
      </c>
      <c r="J2470">
        <v>-2.4780690073383398</v>
      </c>
      <c r="K2470">
        <v>80.666799325084895</v>
      </c>
      <c r="L2470">
        <v>72.310784262918006</v>
      </c>
      <c r="M2470">
        <v>99.999999971025503</v>
      </c>
      <c r="O2470">
        <v>0</v>
      </c>
      <c r="P2470">
        <v>229.79591836734599</v>
      </c>
    </row>
    <row r="2471" spans="1:17" hidden="1" x14ac:dyDescent="0.3">
      <c r="A2471" t="s">
        <v>5140</v>
      </c>
      <c r="B2471" t="s">
        <v>5141</v>
      </c>
      <c r="C2471" t="str">
        <f>IFERROR(VLOOKUP(Table1[[#This Row],[Ticker]],[1]!Table2[[Symbol]:[Industry]],2,FALSE),"-")</f>
        <v>-</v>
      </c>
      <c r="D2471" t="s">
        <v>424</v>
      </c>
      <c r="E2471">
        <v>184.95436932499999</v>
      </c>
      <c r="F2471">
        <v>184.25</v>
      </c>
      <c r="G2471">
        <v>540.34603182286298</v>
      </c>
      <c r="H2471">
        <v>20.286591717914099</v>
      </c>
      <c r="I2471">
        <v>91.984193707418598</v>
      </c>
      <c r="J2471">
        <v>-7.0701675193958096</v>
      </c>
      <c r="K2471">
        <v>164.69750930843699</v>
      </c>
      <c r="L2471">
        <v>124.868680014799</v>
      </c>
      <c r="M2471">
        <v>60.161860814075297</v>
      </c>
      <c r="N2471">
        <v>1.1231271231431299</v>
      </c>
      <c r="O2471">
        <v>5.7801899592944297</v>
      </c>
      <c r="P2471">
        <v>603.78151260504205</v>
      </c>
    </row>
    <row r="2472" spans="1:17" hidden="1" x14ac:dyDescent="0.3">
      <c r="A2472" t="s">
        <v>5142</v>
      </c>
      <c r="B2472" t="s">
        <v>5143</v>
      </c>
      <c r="C2472" t="str">
        <f>IFERROR(VLOOKUP(Table1[[#This Row],[Ticker]],[1]!Table2[[Symbol]:[Industry]],2,FALSE),"-")</f>
        <v>-</v>
      </c>
      <c r="D2472" t="s">
        <v>75</v>
      </c>
      <c r="E2472">
        <v>184.58248435199999</v>
      </c>
      <c r="F2472">
        <v>237.44</v>
      </c>
      <c r="G2472">
        <v>-16.459708479219501</v>
      </c>
      <c r="H2472">
        <v>1.0810001046080799</v>
      </c>
      <c r="I2472">
        <v>-22.047749296172299</v>
      </c>
      <c r="J2472">
        <v>0.409631527421016</v>
      </c>
      <c r="K2472">
        <v>230.48803889098099</v>
      </c>
      <c r="L2472">
        <v>224.16162357131799</v>
      </c>
      <c r="M2472">
        <v>50.3972792390094</v>
      </c>
      <c r="N2472">
        <v>0.68356304582440297</v>
      </c>
      <c r="O2472">
        <v>17.166442048517499</v>
      </c>
      <c r="P2472">
        <v>28</v>
      </c>
      <c r="Q2472">
        <v>-6.6319306228490998E-2</v>
      </c>
    </row>
    <row r="2473" spans="1:17" hidden="1" x14ac:dyDescent="0.3">
      <c r="A2473" t="s">
        <v>5144</v>
      </c>
      <c r="B2473" t="s">
        <v>5145</v>
      </c>
      <c r="C2473" t="str">
        <f>IFERROR(VLOOKUP(Table1[[#This Row],[Ticker]],[1]!Table2[[Symbol]:[Industry]],2,FALSE),"-")</f>
        <v>-</v>
      </c>
      <c r="D2473" t="s">
        <v>133</v>
      </c>
      <c r="E2473">
        <v>184.316868</v>
      </c>
      <c r="F2473">
        <v>3.66</v>
      </c>
      <c r="G2473">
        <v>-8.3559372972229102</v>
      </c>
      <c r="H2473">
        <v>16.581362959744101</v>
      </c>
      <c r="I2473">
        <v>-16.084157504777401</v>
      </c>
      <c r="J2473">
        <v>-7.3876297308525496</v>
      </c>
      <c r="K2473">
        <v>3.4856729771357902</v>
      </c>
      <c r="L2473">
        <v>3.68747200183858</v>
      </c>
      <c r="M2473">
        <v>49.986043797961898</v>
      </c>
      <c r="N2473">
        <v>1.0602403386774299</v>
      </c>
      <c r="O2473">
        <v>33.060109289617401</v>
      </c>
      <c r="P2473">
        <v>31.1827956989247</v>
      </c>
      <c r="Q2473">
        <v>0.13154068387218801</v>
      </c>
    </row>
    <row r="2474" spans="1:17" hidden="1" x14ac:dyDescent="0.3">
      <c r="A2474" t="s">
        <v>5146</v>
      </c>
      <c r="B2474" t="s">
        <v>5147</v>
      </c>
      <c r="C2474" t="str">
        <f>IFERROR(VLOOKUP(Table1[[#This Row],[Ticker]],[1]!Table2[[Symbol]:[Industry]],2,FALSE),"-")</f>
        <v>-</v>
      </c>
      <c r="D2474" t="s">
        <v>127</v>
      </c>
      <c r="E2474">
        <v>183.78297209999999</v>
      </c>
      <c r="F2474">
        <v>21.63</v>
      </c>
      <c r="G2474">
        <v>-13.0164925164566</v>
      </c>
      <c r="H2474">
        <v>-2.9199799368760599</v>
      </c>
      <c r="I2474">
        <v>-28.403679495178</v>
      </c>
      <c r="J2474">
        <v>4.3733163830898603</v>
      </c>
      <c r="K2474">
        <v>20.850444137091099</v>
      </c>
      <c r="L2474">
        <v>20.329064283071499</v>
      </c>
      <c r="M2474">
        <v>67.869077607766897</v>
      </c>
      <c r="N2474">
        <v>0.55787693356781298</v>
      </c>
      <c r="O2474">
        <v>40.776699029126199</v>
      </c>
      <c r="P2474">
        <v>56.739130434782602</v>
      </c>
      <c r="Q2474">
        <v>3.4151363623448998E-2</v>
      </c>
    </row>
    <row r="2475" spans="1:17" hidden="1" x14ac:dyDescent="0.3">
      <c r="A2475" t="s">
        <v>5148</v>
      </c>
      <c r="B2475" t="s">
        <v>5149</v>
      </c>
      <c r="C2475" t="str">
        <f>IFERROR(VLOOKUP(Table1[[#This Row],[Ticker]],[1]!Table2[[Symbol]:[Industry]],2,FALSE),"-")</f>
        <v>-</v>
      </c>
      <c r="D2475" t="s">
        <v>1340</v>
      </c>
      <c r="E2475">
        <v>183.70820789999999</v>
      </c>
      <c r="F2475">
        <v>123.22</v>
      </c>
      <c r="G2475">
        <v>-19.0332438616262</v>
      </c>
      <c r="H2475">
        <v>-3.0984414597707999</v>
      </c>
      <c r="I2475">
        <v>-11.191412910467699</v>
      </c>
      <c r="J2475">
        <v>-2.8189780982474302</v>
      </c>
      <c r="K2475">
        <v>122.090224121498</v>
      </c>
      <c r="L2475">
        <v>119.295846246525</v>
      </c>
      <c r="M2475">
        <v>62.4894939835931</v>
      </c>
      <c r="N2475">
        <v>6.1953432358003602E-2</v>
      </c>
      <c r="O2475">
        <v>2.3372829086187199</v>
      </c>
      <c r="P2475">
        <v>10.560789591745101</v>
      </c>
    </row>
    <row r="2476" spans="1:17" hidden="1" x14ac:dyDescent="0.3">
      <c r="A2476" t="s">
        <v>5150</v>
      </c>
      <c r="B2476" t="s">
        <v>5151</v>
      </c>
      <c r="C2476" t="str">
        <f>IFERROR(VLOOKUP(Table1[[#This Row],[Ticker]],[1]!Table2[[Symbol]:[Industry]],2,FALSE),"-")</f>
        <v>-</v>
      </c>
      <c r="D2476" t="s">
        <v>424</v>
      </c>
      <c r="E2476">
        <v>183.6458188</v>
      </c>
      <c r="F2476">
        <v>141.85</v>
      </c>
      <c r="G2476">
        <v>40.335882300786103</v>
      </c>
      <c r="H2476">
        <v>19.138106869429201</v>
      </c>
      <c r="I2476">
        <v>38.930394271352299</v>
      </c>
      <c r="J2476">
        <v>-4.7211949118245897</v>
      </c>
      <c r="K2476">
        <v>132.83211948373301</v>
      </c>
      <c r="L2476">
        <v>106.750384290474</v>
      </c>
      <c r="M2476">
        <v>45.3322675930239</v>
      </c>
      <c r="N2476">
        <v>1.0352835466063599</v>
      </c>
      <c r="O2476">
        <v>62.143108917870997</v>
      </c>
      <c r="P2476">
        <v>94.315068493150605</v>
      </c>
      <c r="Q2476">
        <v>0.107817229065509</v>
      </c>
    </row>
    <row r="2477" spans="1:17" hidden="1" x14ac:dyDescent="0.3">
      <c r="A2477" t="s">
        <v>5152</v>
      </c>
      <c r="B2477" t="s">
        <v>5153</v>
      </c>
      <c r="C2477" t="str">
        <f>IFERROR(VLOOKUP(Table1[[#This Row],[Ticker]],[1]!Table2[[Symbol]:[Industry]],2,FALSE),"-")</f>
        <v>-</v>
      </c>
      <c r="D2477" t="s">
        <v>62</v>
      </c>
      <c r="E2477">
        <v>183.42679724999999</v>
      </c>
      <c r="F2477">
        <v>160.25</v>
      </c>
      <c r="G2477">
        <v>4.9332190099311104</v>
      </c>
      <c r="H2477">
        <v>-5.9604033160374303</v>
      </c>
      <c r="I2477">
        <v>-30.661856872056099</v>
      </c>
      <c r="J2477">
        <v>-2.6644044110650502</v>
      </c>
      <c r="K2477">
        <v>163.11790423819099</v>
      </c>
      <c r="L2477">
        <v>164.885350815528</v>
      </c>
      <c r="M2477">
        <v>44.560551825051</v>
      </c>
      <c r="N2477">
        <v>0.77122294276866099</v>
      </c>
      <c r="O2477">
        <v>36.536661466458597</v>
      </c>
      <c r="P2477">
        <v>34.777123633305202</v>
      </c>
      <c r="Q2477">
        <v>-9.7135873770555006E-2</v>
      </c>
    </row>
    <row r="2478" spans="1:17" hidden="1" x14ac:dyDescent="0.3">
      <c r="A2478" t="s">
        <v>5154</v>
      </c>
      <c r="B2478" t="s">
        <v>5155</v>
      </c>
      <c r="C2478" t="str">
        <f>IFERROR(VLOOKUP(Table1[[#This Row],[Ticker]],[1]!Table2[[Symbol]:[Industry]],2,FALSE),"-")</f>
        <v>-</v>
      </c>
      <c r="D2478" t="s">
        <v>292</v>
      </c>
      <c r="E2478">
        <v>183.41342832000001</v>
      </c>
      <c r="F2478">
        <v>119.1</v>
      </c>
      <c r="G2478">
        <v>-37.194161890965297</v>
      </c>
      <c r="H2478">
        <v>-1.92793819661579</v>
      </c>
      <c r="I2478">
        <v>-41.273013307594503</v>
      </c>
      <c r="J2478">
        <v>-4.0896392552722203</v>
      </c>
      <c r="K2478">
        <v>124.13036917319501</v>
      </c>
      <c r="L2478">
        <v>132.72500075765601</v>
      </c>
      <c r="M2478">
        <v>37.241048197033599</v>
      </c>
      <c r="N2478">
        <v>0.94187779433680996</v>
      </c>
      <c r="O2478">
        <v>39.294710327455903</v>
      </c>
      <c r="P2478">
        <v>7.2972972972972796</v>
      </c>
    </row>
    <row r="2479" spans="1:17" hidden="1" x14ac:dyDescent="0.3">
      <c r="A2479" t="s">
        <v>5156</v>
      </c>
      <c r="B2479" t="s">
        <v>5157</v>
      </c>
      <c r="C2479" t="str">
        <f>IFERROR(VLOOKUP(Table1[[#This Row],[Ticker]],[1]!Table2[[Symbol]:[Industry]],2,FALSE),"-")</f>
        <v>-</v>
      </c>
      <c r="D2479" t="s">
        <v>68</v>
      </c>
      <c r="E2479">
        <v>183.02106112000001</v>
      </c>
      <c r="F2479">
        <v>131.19999999999999</v>
      </c>
      <c r="G2479">
        <v>-52.618740286105698</v>
      </c>
      <c r="H2479">
        <v>-15.0512021735383</v>
      </c>
      <c r="I2479">
        <v>-26.110429021315198</v>
      </c>
      <c r="J2479">
        <v>-3.2895776757264001</v>
      </c>
      <c r="K2479">
        <v>129.885852590452</v>
      </c>
      <c r="L2479">
        <v>137.887026790384</v>
      </c>
      <c r="M2479">
        <v>48.396706705550599</v>
      </c>
      <c r="N2479">
        <v>0.96101351383880596</v>
      </c>
      <c r="O2479">
        <v>52.439024390243901</v>
      </c>
      <c r="P2479">
        <v>17.7737881508078</v>
      </c>
      <c r="Q2479">
        <v>1.2587107907084E-2</v>
      </c>
    </row>
    <row r="2480" spans="1:17" hidden="1" x14ac:dyDescent="0.3">
      <c r="A2480" t="s">
        <v>5158</v>
      </c>
      <c r="B2480" t="s">
        <v>5159</v>
      </c>
      <c r="C2480" t="str">
        <f>IFERROR(VLOOKUP(Table1[[#This Row],[Ticker]],[1]!Table2[[Symbol]:[Industry]],2,FALSE),"-")</f>
        <v>-</v>
      </c>
      <c r="D2480" t="s">
        <v>933</v>
      </c>
      <c r="E2480">
        <v>182.9</v>
      </c>
      <c r="F2480">
        <v>590</v>
      </c>
      <c r="G2480">
        <v>87.025081870612496</v>
      </c>
      <c r="H2480">
        <v>-10.056521457451201</v>
      </c>
      <c r="I2480">
        <v>21.9381529508852</v>
      </c>
      <c r="J2480">
        <v>-5.7870120967692298</v>
      </c>
      <c r="K2480">
        <v>604.53709196785996</v>
      </c>
      <c r="L2480">
        <v>500.90883643727699</v>
      </c>
      <c r="M2480">
        <v>43.863001721019003</v>
      </c>
      <c r="N2480">
        <v>0.35531298730229399</v>
      </c>
      <c r="O2480">
        <v>24.4745762711864</v>
      </c>
      <c r="P2480">
        <v>117.55162241887901</v>
      </c>
      <c r="Q2480">
        <v>7.3605998956455004E-2</v>
      </c>
    </row>
    <row r="2481" spans="1:17" hidden="1" x14ac:dyDescent="0.3">
      <c r="A2481" t="s">
        <v>5160</v>
      </c>
      <c r="B2481" t="s">
        <v>5161</v>
      </c>
      <c r="C2481" t="str">
        <f>IFERROR(VLOOKUP(Table1[[#This Row],[Ticker]],[1]!Table2[[Symbol]:[Industry]],2,FALSE),"-")</f>
        <v>-</v>
      </c>
      <c r="D2481" t="s">
        <v>2629</v>
      </c>
      <c r="E2481">
        <v>182.71669650000001</v>
      </c>
      <c r="F2481">
        <v>16.77</v>
      </c>
      <c r="G2481">
        <v>2.9553417986531301</v>
      </c>
      <c r="H2481">
        <v>-7.9414385851161802</v>
      </c>
      <c r="I2481">
        <v>-31.4211493746961</v>
      </c>
      <c r="J2481">
        <v>2.7029547130112301</v>
      </c>
      <c r="K2481">
        <v>18.215535413790501</v>
      </c>
      <c r="L2481">
        <v>17.909126693169402</v>
      </c>
      <c r="M2481">
        <v>42.911751414507101</v>
      </c>
      <c r="N2481">
        <v>0.41043987591800901</v>
      </c>
      <c r="O2481">
        <v>89.177101967799601</v>
      </c>
      <c r="P2481">
        <v>57.761053621824999</v>
      </c>
      <c r="Q2481">
        <v>0.10690673326202001</v>
      </c>
    </row>
    <row r="2482" spans="1:17" hidden="1" x14ac:dyDescent="0.3">
      <c r="A2482" t="s">
        <v>5162</v>
      </c>
      <c r="B2482" t="s">
        <v>5163</v>
      </c>
      <c r="C2482" t="str">
        <f>IFERROR(VLOOKUP(Table1[[#This Row],[Ticker]],[1]!Table2[[Symbol]:[Industry]],2,FALSE),"-")</f>
        <v>-</v>
      </c>
      <c r="D2482" t="s">
        <v>257</v>
      </c>
      <c r="E2482">
        <v>182.511</v>
      </c>
      <c r="F2482">
        <v>86.91</v>
      </c>
      <c r="G2482">
        <v>-74.623094041431401</v>
      </c>
      <c r="H2482">
        <v>-9.5606008831142795</v>
      </c>
      <c r="I2482">
        <v>-48.159180262726998</v>
      </c>
      <c r="J2482">
        <v>3.8494163727786099</v>
      </c>
      <c r="K2482">
        <v>98.077311291745005</v>
      </c>
      <c r="L2482">
        <v>118.094432169114</v>
      </c>
      <c r="M2482">
        <v>45.708480490295898</v>
      </c>
      <c r="N2482">
        <v>0.408020686350477</v>
      </c>
      <c r="O2482">
        <v>96.697733287308694</v>
      </c>
      <c r="P2482">
        <v>11.551790527531701</v>
      </c>
      <c r="Q2482">
        <v>0.14902503020098101</v>
      </c>
    </row>
    <row r="2483" spans="1:17" hidden="1" x14ac:dyDescent="0.3">
      <c r="A2483" t="s">
        <v>5164</v>
      </c>
      <c r="B2483" t="s">
        <v>5165</v>
      </c>
      <c r="C2483" t="str">
        <f>IFERROR(VLOOKUP(Table1[[#This Row],[Ticker]],[1]!Table2[[Symbol]:[Industry]],2,FALSE),"-")</f>
        <v>-</v>
      </c>
      <c r="D2483" t="s">
        <v>2956</v>
      </c>
      <c r="E2483">
        <v>182.44734</v>
      </c>
      <c r="F2483">
        <v>96.38</v>
      </c>
      <c r="G2483">
        <v>103.72085880280601</v>
      </c>
      <c r="H2483">
        <v>54.569758050579402</v>
      </c>
      <c r="I2483">
        <v>68.8006611677026</v>
      </c>
      <c r="J2483">
        <v>36.9979392352286</v>
      </c>
      <c r="K2483">
        <v>70.310153763207794</v>
      </c>
      <c r="L2483">
        <v>59.768888581485101</v>
      </c>
      <c r="M2483">
        <v>78.733411329261202</v>
      </c>
      <c r="N2483">
        <v>2.3509085880988199</v>
      </c>
      <c r="O2483">
        <v>7.69869267482881</v>
      </c>
      <c r="P2483">
        <v>167.722222222222</v>
      </c>
      <c r="Q2483">
        <v>0.169216130485978</v>
      </c>
    </row>
    <row r="2484" spans="1:17" hidden="1" x14ac:dyDescent="0.3">
      <c r="A2484" t="s">
        <v>5166</v>
      </c>
      <c r="B2484" t="s">
        <v>5167</v>
      </c>
      <c r="C2484" t="str">
        <f>IFERROR(VLOOKUP(Table1[[#This Row],[Ticker]],[1]!Table2[[Symbol]:[Industry]],2,FALSE),"-")</f>
        <v>-</v>
      </c>
      <c r="D2484" t="s">
        <v>303</v>
      </c>
      <c r="E2484">
        <v>182.31948</v>
      </c>
      <c r="F2484">
        <v>152.85</v>
      </c>
      <c r="G2484">
        <v>45.153052298354098</v>
      </c>
      <c r="H2484">
        <v>14.5262375993613</v>
      </c>
      <c r="I2484">
        <v>-14.678849275979401</v>
      </c>
      <c r="J2484">
        <v>-1.4583321652330701</v>
      </c>
      <c r="K2484">
        <v>136.752621365794</v>
      </c>
      <c r="L2484">
        <v>122.154692099884</v>
      </c>
      <c r="M2484">
        <v>68.424304227716505</v>
      </c>
      <c r="N2484">
        <v>1.63328337488584</v>
      </c>
      <c r="O2484">
        <v>7.2293097808308904</v>
      </c>
      <c r="P2484">
        <v>98.120544394037495</v>
      </c>
      <c r="Q2484">
        <v>0.10676883472029</v>
      </c>
    </row>
    <row r="2485" spans="1:17" hidden="1" x14ac:dyDescent="0.3">
      <c r="A2485" t="s">
        <v>5168</v>
      </c>
      <c r="B2485" t="s">
        <v>5169</v>
      </c>
      <c r="C2485" t="str">
        <f>IFERROR(VLOOKUP(Table1[[#This Row],[Ticker]],[1]!Table2[[Symbol]:[Industry]],2,FALSE),"-")</f>
        <v>-</v>
      </c>
      <c r="D2485" t="s">
        <v>289</v>
      </c>
      <c r="E2485">
        <v>182.22892544999999</v>
      </c>
      <c r="F2485">
        <v>18.850000000000001</v>
      </c>
      <c r="G2485">
        <v>196.03093853132299</v>
      </c>
      <c r="H2485">
        <v>-9.1020698336630392</v>
      </c>
      <c r="I2485">
        <v>28.512222097462502</v>
      </c>
      <c r="J2485">
        <v>5.6505859634218698</v>
      </c>
      <c r="K2485">
        <v>16.649125136274801</v>
      </c>
      <c r="L2485">
        <v>12.360556690100299</v>
      </c>
      <c r="M2485">
        <v>58.814637447714397</v>
      </c>
      <c r="N2485">
        <v>0.55950198121112305</v>
      </c>
      <c r="O2485">
        <v>19.946949602122</v>
      </c>
      <c r="P2485">
        <v>249.07407407407399</v>
      </c>
    </row>
    <row r="2486" spans="1:17" hidden="1" x14ac:dyDescent="0.3">
      <c r="A2486" t="s">
        <v>5170</v>
      </c>
      <c r="B2486" t="s">
        <v>5171</v>
      </c>
      <c r="C2486" t="str">
        <f>IFERROR(VLOOKUP(Table1[[#This Row],[Ticker]],[1]!Table2[[Symbol]:[Industry]],2,FALSE),"-")</f>
        <v>-</v>
      </c>
      <c r="D2486" t="s">
        <v>257</v>
      </c>
      <c r="E2486">
        <v>181.853061</v>
      </c>
      <c r="F2486">
        <v>390</v>
      </c>
      <c r="G2486">
        <v>19.4338774728114</v>
      </c>
      <c r="H2486">
        <v>-3.1103825826302498</v>
      </c>
      <c r="I2486">
        <v>-47.029679558423098</v>
      </c>
      <c r="J2486">
        <v>4.3679296476717404</v>
      </c>
      <c r="K2486">
        <v>385.01865264906002</v>
      </c>
      <c r="L2486">
        <v>387.86143490218001</v>
      </c>
      <c r="M2486">
        <v>52.155378405952398</v>
      </c>
      <c r="N2486">
        <v>1.3140885454633799</v>
      </c>
      <c r="O2486">
        <v>56.256410256410199</v>
      </c>
      <c r="P2486">
        <v>51.162790697674403</v>
      </c>
      <c r="Q2486">
        <v>0.12023471109787701</v>
      </c>
    </row>
    <row r="2487" spans="1:17" hidden="1" x14ac:dyDescent="0.3">
      <c r="A2487" t="s">
        <v>5172</v>
      </c>
      <c r="B2487" t="s">
        <v>5173</v>
      </c>
      <c r="C2487" t="str">
        <f>IFERROR(VLOOKUP(Table1[[#This Row],[Ticker]],[1]!Table2[[Symbol]:[Industry]],2,FALSE),"-")</f>
        <v>-</v>
      </c>
      <c r="D2487" t="s">
        <v>354</v>
      </c>
      <c r="E2487">
        <v>181.520352</v>
      </c>
      <c r="F2487">
        <v>78</v>
      </c>
      <c r="G2487">
        <v>-49.933580600219997</v>
      </c>
      <c r="H2487">
        <v>7.5171081498390002</v>
      </c>
      <c r="I2487">
        <v>-40.379166657461298</v>
      </c>
      <c r="J2487">
        <v>0.85962732774018802</v>
      </c>
      <c r="K2487">
        <v>76.416470826954296</v>
      </c>
      <c r="L2487">
        <v>90.447905722789301</v>
      </c>
      <c r="M2487">
        <v>53.532257041366002</v>
      </c>
      <c r="N2487">
        <v>1.24481396661024</v>
      </c>
      <c r="O2487">
        <v>96.153846153846104</v>
      </c>
      <c r="P2487">
        <v>23.8095238095238</v>
      </c>
    </row>
    <row r="2488" spans="1:17" hidden="1" x14ac:dyDescent="0.3">
      <c r="A2488" t="s">
        <v>5174</v>
      </c>
      <c r="B2488" t="s">
        <v>5175</v>
      </c>
      <c r="C2488" t="str">
        <f>IFERROR(VLOOKUP(Table1[[#This Row],[Ticker]],[1]!Table2[[Symbol]:[Industry]],2,FALSE),"-")</f>
        <v>-</v>
      </c>
      <c r="D2488" t="s">
        <v>377</v>
      </c>
      <c r="E2488">
        <v>181.33920000000001</v>
      </c>
      <c r="F2488">
        <v>107.94</v>
      </c>
      <c r="G2488">
        <v>58.561686958626403</v>
      </c>
      <c r="H2488">
        <v>16.750032578129101</v>
      </c>
      <c r="I2488">
        <v>12.923624972097199</v>
      </c>
      <c r="J2488">
        <v>7.3258525612891097</v>
      </c>
      <c r="K2488">
        <v>96.871559061422403</v>
      </c>
      <c r="L2488">
        <v>84.028667423118705</v>
      </c>
      <c r="M2488">
        <v>55.623852434936801</v>
      </c>
      <c r="N2488">
        <v>1.2820238533109001</v>
      </c>
      <c r="O2488">
        <v>10.2464332036316</v>
      </c>
      <c r="P2488">
        <v>97.873510540788203</v>
      </c>
      <c r="Q2488">
        <v>0.12910035514378401</v>
      </c>
    </row>
    <row r="2489" spans="1:17" hidden="1" x14ac:dyDescent="0.3">
      <c r="A2489" t="s">
        <v>5176</v>
      </c>
      <c r="B2489" t="s">
        <v>5177</v>
      </c>
      <c r="C2489" t="str">
        <f>IFERROR(VLOOKUP(Table1[[#This Row],[Ticker]],[1]!Table2[[Symbol]:[Industry]],2,FALSE),"-")</f>
        <v>-</v>
      </c>
      <c r="D2489" t="s">
        <v>289</v>
      </c>
      <c r="E2489">
        <v>181.13105425000001</v>
      </c>
      <c r="F2489">
        <v>203.95</v>
      </c>
      <c r="G2489">
        <v>-24.793521449571902</v>
      </c>
      <c r="H2489">
        <v>-2.2446682501879498</v>
      </c>
      <c r="I2489">
        <v>-32.1957929592174</v>
      </c>
      <c r="J2489">
        <v>6.2175831665747001</v>
      </c>
      <c r="K2489">
        <v>196.38959019135601</v>
      </c>
      <c r="L2489">
        <v>197.948646198402</v>
      </c>
      <c r="M2489">
        <v>59.581752408587597</v>
      </c>
      <c r="N2489">
        <v>1.2949421558109999</v>
      </c>
      <c r="O2489">
        <v>29.173817112037199</v>
      </c>
      <c r="P2489">
        <v>25.391945896095901</v>
      </c>
      <c r="Q2489">
        <v>-6.8494884785197996E-2</v>
      </c>
    </row>
    <row r="2490" spans="1:17" hidden="1" x14ac:dyDescent="0.3">
      <c r="A2490" t="s">
        <v>5178</v>
      </c>
      <c r="B2490" t="s">
        <v>5179</v>
      </c>
      <c r="C2490" t="str">
        <f>IFERROR(VLOOKUP(Table1[[#This Row],[Ticker]],[1]!Table2[[Symbol]:[Industry]],2,FALSE),"-")</f>
        <v>-</v>
      </c>
      <c r="D2490" t="s">
        <v>1301</v>
      </c>
      <c r="E2490">
        <v>180.95070000000001</v>
      </c>
      <c r="F2490">
        <v>417.9</v>
      </c>
      <c r="G2490">
        <v>291.99444087848298</v>
      </c>
      <c r="H2490">
        <v>29.278953882810399</v>
      </c>
      <c r="I2490">
        <v>-3.5630499360433499</v>
      </c>
      <c r="J2490">
        <v>5.1499865140963701</v>
      </c>
      <c r="K2490">
        <v>371.44793604740102</v>
      </c>
      <c r="L2490">
        <v>314.17045489845799</v>
      </c>
      <c r="M2490">
        <v>55.556857953200797</v>
      </c>
      <c r="N2490">
        <v>1.1805599245045599</v>
      </c>
      <c r="O2490">
        <v>29.528595357741001</v>
      </c>
      <c r="P2490">
        <v>478.80886426592701</v>
      </c>
    </row>
    <row r="2491" spans="1:17" hidden="1" x14ac:dyDescent="0.3">
      <c r="A2491" t="s">
        <v>5180</v>
      </c>
      <c r="B2491" t="s">
        <v>5181</v>
      </c>
      <c r="C2491" t="str">
        <f>IFERROR(VLOOKUP(Table1[[#This Row],[Ticker]],[1]!Table2[[Symbol]:[Industry]],2,FALSE),"-")</f>
        <v>-</v>
      </c>
      <c r="D2491" t="s">
        <v>295</v>
      </c>
      <c r="E2491">
        <v>180.87291300000001</v>
      </c>
      <c r="F2491">
        <v>358.15</v>
      </c>
      <c r="G2491">
        <v>-64.352998360241401</v>
      </c>
      <c r="H2491">
        <v>5.5837287322290399</v>
      </c>
      <c r="I2491">
        <v>-44.469528340792699</v>
      </c>
      <c r="J2491">
        <v>-12.980581570152401</v>
      </c>
      <c r="K2491">
        <v>362.35644399394101</v>
      </c>
      <c r="L2491">
        <v>392.67218609743497</v>
      </c>
      <c r="M2491">
        <v>40.301731030233299</v>
      </c>
      <c r="N2491">
        <v>1.79741184137801</v>
      </c>
      <c r="O2491">
        <v>99.637023593466395</v>
      </c>
      <c r="P2491">
        <v>23.499999999999901</v>
      </c>
      <c r="Q2491">
        <v>6.5201038192569005E-2</v>
      </c>
    </row>
    <row r="2492" spans="1:17" hidden="1" x14ac:dyDescent="0.3">
      <c r="A2492" t="s">
        <v>5182</v>
      </c>
      <c r="B2492" t="s">
        <v>5183</v>
      </c>
      <c r="C2492" t="str">
        <f>IFERROR(VLOOKUP(Table1[[#This Row],[Ticker]],[1]!Table2[[Symbol]:[Industry]],2,FALSE),"-")</f>
        <v>-</v>
      </c>
      <c r="D2492" t="s">
        <v>289</v>
      </c>
      <c r="E2492">
        <v>180.804761955</v>
      </c>
      <c r="F2492">
        <v>188.55</v>
      </c>
      <c r="G2492">
        <v>112.38188666415699</v>
      </c>
      <c r="H2492">
        <v>-25.199062290524701</v>
      </c>
      <c r="I2492">
        <v>12.9941567477528</v>
      </c>
      <c r="J2492">
        <v>-7.9658738853871203</v>
      </c>
      <c r="K2492">
        <v>199.95978091828101</v>
      </c>
      <c r="L2492">
        <v>162.29402790966401</v>
      </c>
      <c r="M2492">
        <v>37.9021357337677</v>
      </c>
      <c r="N2492">
        <v>0.28204306686247299</v>
      </c>
      <c r="O2492">
        <v>39.936356404136802</v>
      </c>
      <c r="P2492">
        <v>168.43678815489699</v>
      </c>
      <c r="Q2492">
        <v>0.104258428653207</v>
      </c>
    </row>
    <row r="2493" spans="1:17" hidden="1" x14ac:dyDescent="0.3">
      <c r="A2493" t="s">
        <v>5184</v>
      </c>
      <c r="B2493" t="s">
        <v>5185</v>
      </c>
      <c r="C2493" t="str">
        <f>IFERROR(VLOOKUP(Table1[[#This Row],[Ticker]],[1]!Table2[[Symbol]:[Industry]],2,FALSE),"-")</f>
        <v>-</v>
      </c>
      <c r="D2493" t="s">
        <v>21</v>
      </c>
      <c r="E2493">
        <v>180.35448613</v>
      </c>
      <c r="F2493">
        <v>0.91</v>
      </c>
      <c r="G2493">
        <v>140.69882639369899</v>
      </c>
      <c r="H2493">
        <v>-9.7406810093585996</v>
      </c>
      <c r="I2493">
        <v>-32.543876647423303</v>
      </c>
      <c r="J2493">
        <v>-0.28026680953614103</v>
      </c>
      <c r="K2493">
        <v>0.96070985871208403</v>
      </c>
      <c r="L2493">
        <v>0.87891555845116198</v>
      </c>
      <c r="M2493">
        <v>45.396139439603502</v>
      </c>
      <c r="N2493">
        <v>0.85553980776079697</v>
      </c>
      <c r="O2493">
        <v>87.912087912087898</v>
      </c>
      <c r="P2493">
        <v>285.59322033898297</v>
      </c>
    </row>
    <row r="2494" spans="1:17" hidden="1" x14ac:dyDescent="0.3">
      <c r="A2494" t="s">
        <v>5186</v>
      </c>
      <c r="B2494" t="s">
        <v>5187</v>
      </c>
      <c r="C2494" t="str">
        <f>IFERROR(VLOOKUP(Table1[[#This Row],[Ticker]],[1]!Table2[[Symbol]:[Industry]],2,FALSE),"-")</f>
        <v>-</v>
      </c>
      <c r="D2494" t="s">
        <v>133</v>
      </c>
      <c r="E2494">
        <v>180.12152</v>
      </c>
      <c r="F2494">
        <v>3.8</v>
      </c>
      <c r="G2494">
        <v>34.959093588157899</v>
      </c>
      <c r="H2494">
        <v>-19.883778652456201</v>
      </c>
      <c r="I2494">
        <v>-29.877890947729799</v>
      </c>
      <c r="J2494">
        <v>-0.50623802142284002</v>
      </c>
      <c r="K2494">
        <v>4.3250081897029302</v>
      </c>
      <c r="L2494">
        <v>4.2687797837624304</v>
      </c>
      <c r="M2494">
        <v>50.222870550487201</v>
      </c>
      <c r="N2494">
        <v>1.66880313329547</v>
      </c>
      <c r="O2494">
        <v>52.631578947368403</v>
      </c>
      <c r="P2494">
        <v>61.702127659574401</v>
      </c>
      <c r="Q2494">
        <v>-4.235668615199E-3</v>
      </c>
    </row>
    <row r="2495" spans="1:17" hidden="1" x14ac:dyDescent="0.3">
      <c r="A2495" t="s">
        <v>5188</v>
      </c>
      <c r="B2495" t="s">
        <v>5189</v>
      </c>
      <c r="C2495" t="str">
        <f>IFERROR(VLOOKUP(Table1[[#This Row],[Ticker]],[1]!Table2[[Symbol]:[Industry]],2,FALSE),"-")</f>
        <v>-</v>
      </c>
      <c r="D2495" t="s">
        <v>424</v>
      </c>
      <c r="E2495">
        <v>180.11638443499999</v>
      </c>
      <c r="F2495">
        <v>180.05</v>
      </c>
      <c r="G2495">
        <v>26.360707425182198</v>
      </c>
      <c r="H2495">
        <v>-8.9559231604753702</v>
      </c>
      <c r="I2495">
        <v>25.337987681141399</v>
      </c>
      <c r="J2495">
        <v>-3.2060637128313898</v>
      </c>
      <c r="K2495">
        <v>164.424548467037</v>
      </c>
      <c r="L2495">
        <v>142.95541540936</v>
      </c>
      <c r="M2495">
        <v>68.036747066592497</v>
      </c>
      <c r="N2495">
        <v>0.38899235814774902</v>
      </c>
      <c r="O2495">
        <v>4.9708414329352903</v>
      </c>
      <c r="P2495">
        <v>66.174434702353494</v>
      </c>
      <c r="Q2495">
        <v>6.1172788636615003E-2</v>
      </c>
    </row>
    <row r="2496" spans="1:17" hidden="1" x14ac:dyDescent="0.3">
      <c r="A2496" t="s">
        <v>5190</v>
      </c>
      <c r="B2496" t="s">
        <v>5191</v>
      </c>
      <c r="C2496" t="str">
        <f>IFERROR(VLOOKUP(Table1[[#This Row],[Ticker]],[1]!Table2[[Symbol]:[Industry]],2,FALSE),"-")</f>
        <v>-</v>
      </c>
      <c r="D2496" t="s">
        <v>289</v>
      </c>
      <c r="E2496">
        <v>180.108</v>
      </c>
      <c r="F2496">
        <v>15009</v>
      </c>
      <c r="G2496">
        <v>1.11283099375092</v>
      </c>
      <c r="H2496">
        <v>-12.201332433782399</v>
      </c>
      <c r="I2496">
        <v>-12.819938103629401</v>
      </c>
      <c r="J2496">
        <v>1.0944733655430099</v>
      </c>
      <c r="K2496">
        <v>14304.7752931096</v>
      </c>
      <c r="L2496">
        <v>13487.7847125182</v>
      </c>
      <c r="M2496">
        <v>53.948169708258298</v>
      </c>
      <c r="N2496">
        <v>0.30210261191433702</v>
      </c>
      <c r="O2496">
        <v>16.263575188220301</v>
      </c>
      <c r="P2496">
        <v>48.437886325200502</v>
      </c>
      <c r="Q2496">
        <v>-1.7708821660105001E-2</v>
      </c>
    </row>
    <row r="2497" spans="1:17" hidden="1" x14ac:dyDescent="0.3">
      <c r="A2497" t="s">
        <v>5192</v>
      </c>
      <c r="B2497" t="s">
        <v>5193</v>
      </c>
      <c r="C2497" t="str">
        <f>IFERROR(VLOOKUP(Table1[[#This Row],[Ticker]],[1]!Table2[[Symbol]:[Industry]],2,FALSE),"-")</f>
        <v>-</v>
      </c>
      <c r="D2497" t="s">
        <v>170</v>
      </c>
      <c r="E2497">
        <v>180.02112538</v>
      </c>
      <c r="F2497">
        <v>157.58000000000001</v>
      </c>
      <c r="G2497">
        <v>21.080605703442799</v>
      </c>
      <c r="H2497">
        <v>-1.4139613954121899</v>
      </c>
      <c r="I2497">
        <v>-23.360971480266201</v>
      </c>
      <c r="J2497">
        <v>1.2784483618431299</v>
      </c>
      <c r="K2497">
        <v>160.53100822561899</v>
      </c>
      <c r="L2497">
        <v>143.98057416764601</v>
      </c>
      <c r="M2497">
        <v>36.934716522260999</v>
      </c>
      <c r="N2497">
        <v>0.62482893178239896</v>
      </c>
      <c r="O2497">
        <v>33.646401827642997</v>
      </c>
      <c r="Q2497">
        <v>7.7758428960480006E-2</v>
      </c>
    </row>
    <row r="2498" spans="1:17" hidden="1" x14ac:dyDescent="0.3">
      <c r="A2498" t="s">
        <v>5194</v>
      </c>
      <c r="B2498" t="s">
        <v>5195</v>
      </c>
      <c r="C2498" t="str">
        <f>IFERROR(VLOOKUP(Table1[[#This Row],[Ticker]],[1]!Table2[[Symbol]:[Industry]],2,FALSE),"-")</f>
        <v>-</v>
      </c>
      <c r="D2498" t="s">
        <v>391</v>
      </c>
      <c r="E2498">
        <v>179.83187592300001</v>
      </c>
      <c r="F2498">
        <v>111.51</v>
      </c>
      <c r="G2498">
        <v>-42.648011446981997</v>
      </c>
      <c r="H2498">
        <v>1.4843266295026001</v>
      </c>
      <c r="I2498">
        <v>-25.8485351004378</v>
      </c>
      <c r="J2498">
        <v>5.4690104634563603</v>
      </c>
      <c r="K2498">
        <v>111.38617697663101</v>
      </c>
      <c r="L2498">
        <v>114.976636421357</v>
      </c>
      <c r="M2498">
        <v>42.0527357942061</v>
      </c>
      <c r="N2498">
        <v>0.99384598640123101</v>
      </c>
      <c r="O2498">
        <v>42.408752578244098</v>
      </c>
      <c r="P2498">
        <v>26.500283607487201</v>
      </c>
      <c r="Q2498">
        <v>5.2688212174469E-2</v>
      </c>
    </row>
    <row r="2499" spans="1:17" hidden="1" x14ac:dyDescent="0.3">
      <c r="A2499" t="s">
        <v>5196</v>
      </c>
      <c r="B2499" t="s">
        <v>5197</v>
      </c>
      <c r="C2499" t="str">
        <f>IFERROR(VLOOKUP(Table1[[#This Row],[Ticker]],[1]!Table2[[Symbol]:[Industry]],2,FALSE),"-")</f>
        <v>-</v>
      </c>
      <c r="D2499" t="s">
        <v>986</v>
      </c>
      <c r="E2499">
        <v>179.72073005999999</v>
      </c>
      <c r="F2499">
        <v>178.3</v>
      </c>
      <c r="G2499">
        <v>96.271349918577201</v>
      </c>
      <c r="H2499">
        <v>-10.127372969084201</v>
      </c>
      <c r="I2499">
        <v>39.974823633575497</v>
      </c>
      <c r="J2499">
        <v>5.6877212803201704</v>
      </c>
      <c r="K2499">
        <v>161.39988135272401</v>
      </c>
      <c r="L2499">
        <v>127.627481189771</v>
      </c>
      <c r="M2499">
        <v>66.738714815688695</v>
      </c>
      <c r="N2499">
        <v>0.27208498098623402</v>
      </c>
      <c r="O2499">
        <v>10.151430173864201</v>
      </c>
      <c r="P2499">
        <v>140.62078272604501</v>
      </c>
      <c r="Q2499">
        <v>3.1420679884659998E-2</v>
      </c>
    </row>
    <row r="2500" spans="1:17" hidden="1" x14ac:dyDescent="0.3">
      <c r="A2500" t="s">
        <v>5198</v>
      </c>
      <c r="B2500" t="s">
        <v>5199</v>
      </c>
      <c r="C2500" t="str">
        <f>IFERROR(VLOOKUP(Table1[[#This Row],[Ticker]],[1]!Table2[[Symbol]:[Industry]],2,FALSE),"-")</f>
        <v>-</v>
      </c>
      <c r="D2500" t="s">
        <v>1128</v>
      </c>
      <c r="E2500">
        <v>179.1770721</v>
      </c>
      <c r="F2500">
        <v>105.15</v>
      </c>
      <c r="G2500">
        <v>119.509893329051</v>
      </c>
      <c r="H2500">
        <v>-4.4819617412053701</v>
      </c>
      <c r="I2500">
        <v>-1.2874095372977199</v>
      </c>
      <c r="J2500">
        <v>-5.92159517813724</v>
      </c>
      <c r="K2500">
        <v>110.069938567251</v>
      </c>
      <c r="L2500">
        <v>89.449735994676999</v>
      </c>
      <c r="M2500">
        <v>33.077001026702</v>
      </c>
      <c r="N2500">
        <v>0.570104515874581</v>
      </c>
      <c r="O2500">
        <v>23.632905373276198</v>
      </c>
      <c r="P2500">
        <v>173.116883116883</v>
      </c>
    </row>
    <row r="2501" spans="1:17" hidden="1" x14ac:dyDescent="0.3">
      <c r="A2501" t="s">
        <v>5200</v>
      </c>
      <c r="B2501" t="s">
        <v>5201</v>
      </c>
      <c r="C2501" t="str">
        <f>IFERROR(VLOOKUP(Table1[[#This Row],[Ticker]],[1]!Table2[[Symbol]:[Industry]],2,FALSE),"-")</f>
        <v>-</v>
      </c>
      <c r="D2501" t="s">
        <v>257</v>
      </c>
      <c r="E2501">
        <v>178.95260482500001</v>
      </c>
      <c r="F2501">
        <v>33.69</v>
      </c>
      <c r="G2501">
        <v>139.37071000441199</v>
      </c>
      <c r="H2501">
        <v>20.399564420143001</v>
      </c>
      <c r="I2501">
        <v>31.5262362462189</v>
      </c>
      <c r="J2501">
        <v>7.2561502617646401</v>
      </c>
      <c r="K2501">
        <v>28.9126359524622</v>
      </c>
      <c r="L2501">
        <v>21.955624439221499</v>
      </c>
      <c r="M2501">
        <v>70.501783088561197</v>
      </c>
      <c r="N2501">
        <v>0.50730389303732404</v>
      </c>
      <c r="O2501">
        <v>7.3909171861086396</v>
      </c>
      <c r="P2501">
        <v>207.671232876712</v>
      </c>
      <c r="Q2501">
        <v>9.4279663948784995E-2</v>
      </c>
    </row>
    <row r="2502" spans="1:17" hidden="1" x14ac:dyDescent="0.3">
      <c r="A2502" t="s">
        <v>5202</v>
      </c>
      <c r="B2502" t="s">
        <v>5203</v>
      </c>
      <c r="C2502" t="str">
        <f>IFERROR(VLOOKUP(Table1[[#This Row],[Ticker]],[1]!Table2[[Symbol]:[Industry]],2,FALSE),"-")</f>
        <v>-</v>
      </c>
      <c r="D2502" t="s">
        <v>626</v>
      </c>
      <c r="E2502">
        <v>178.642</v>
      </c>
      <c r="F2502">
        <v>71.599999999999994</v>
      </c>
      <c r="G2502">
        <v>-42.705475385970402</v>
      </c>
      <c r="H2502">
        <v>14.053155583244299</v>
      </c>
      <c r="I2502">
        <v>-31.085376300034099</v>
      </c>
      <c r="J2502">
        <v>11.4771548732586</v>
      </c>
      <c r="K2502">
        <v>69.243167465561299</v>
      </c>
      <c r="L2502">
        <v>75.095757701900396</v>
      </c>
      <c r="M2502">
        <v>48.268056583957701</v>
      </c>
      <c r="N2502">
        <v>0.951074380165289</v>
      </c>
      <c r="O2502">
        <v>48.044692737430097</v>
      </c>
      <c r="P2502">
        <v>39.0291262135922</v>
      </c>
    </row>
    <row r="2503" spans="1:17" hidden="1" x14ac:dyDescent="0.3">
      <c r="A2503" t="s">
        <v>5204</v>
      </c>
      <c r="B2503" t="s">
        <v>5205</v>
      </c>
      <c r="C2503" t="str">
        <f>IFERROR(VLOOKUP(Table1[[#This Row],[Ticker]],[1]!Table2[[Symbol]:[Industry]],2,FALSE),"-")</f>
        <v>-</v>
      </c>
      <c r="D2503" t="s">
        <v>1199</v>
      </c>
      <c r="E2503">
        <v>178.426282875</v>
      </c>
      <c r="F2503">
        <v>136.25</v>
      </c>
      <c r="G2503">
        <v>77.713748641668701</v>
      </c>
      <c r="H2503">
        <v>8.9155820478226996E-2</v>
      </c>
      <c r="I2503">
        <v>4.8787624418823698</v>
      </c>
      <c r="J2503">
        <v>-12.544735674005</v>
      </c>
      <c r="K2503">
        <v>140.64602407214099</v>
      </c>
      <c r="L2503">
        <v>119.799689741809</v>
      </c>
      <c r="M2503">
        <v>26.583205970858899</v>
      </c>
      <c r="N2503">
        <v>0.31473625982743397</v>
      </c>
      <c r="O2503">
        <v>39.449541284403601</v>
      </c>
      <c r="P2503">
        <v>130.89306897136001</v>
      </c>
      <c r="Q2503">
        <v>7.5887171691801994E-2</v>
      </c>
    </row>
    <row r="2504" spans="1:17" hidden="1" x14ac:dyDescent="0.3">
      <c r="A2504" t="s">
        <v>5206</v>
      </c>
      <c r="B2504" t="s">
        <v>5207</v>
      </c>
      <c r="C2504" t="str">
        <f>IFERROR(VLOOKUP(Table1[[#This Row],[Ticker]],[1]!Table2[[Symbol]:[Industry]],2,FALSE),"-")</f>
        <v>-</v>
      </c>
      <c r="D2504" t="s">
        <v>626</v>
      </c>
      <c r="E2504">
        <v>178.39772138699999</v>
      </c>
      <c r="F2504">
        <v>236.49</v>
      </c>
      <c r="G2504">
        <v>3.55448658974057</v>
      </c>
      <c r="H2504">
        <v>-6.8370371779544401</v>
      </c>
      <c r="I2504">
        <v>-23.572816687608</v>
      </c>
      <c r="J2504">
        <v>5.9138545549475801</v>
      </c>
      <c r="K2504">
        <v>231.298144483605</v>
      </c>
      <c r="L2504">
        <v>227.91872547934699</v>
      </c>
      <c r="M2504">
        <v>50.066320239475203</v>
      </c>
      <c r="N2504">
        <v>0.90671134044706603</v>
      </c>
      <c r="O2504">
        <v>47.574950315023798</v>
      </c>
      <c r="P2504">
        <v>35.8747486354495</v>
      </c>
      <c r="Q2504">
        <v>-3.9193356394048001E-2</v>
      </c>
    </row>
    <row r="2505" spans="1:17" hidden="1" x14ac:dyDescent="0.3">
      <c r="A2505" t="s">
        <v>5208</v>
      </c>
      <c r="B2505" t="s">
        <v>5209</v>
      </c>
      <c r="C2505" t="str">
        <f>IFERROR(VLOOKUP(Table1[[#This Row],[Ticker]],[1]!Table2[[Symbol]:[Industry]],2,FALSE),"-")</f>
        <v>-</v>
      </c>
      <c r="D2505" t="s">
        <v>2499</v>
      </c>
      <c r="E2505">
        <v>178.3425</v>
      </c>
      <c r="F2505">
        <v>82.95</v>
      </c>
      <c r="G2505">
        <v>102.08455213548</v>
      </c>
      <c r="H2505">
        <v>-18.163191831869401</v>
      </c>
      <c r="I2505">
        <v>-36.533607846456803</v>
      </c>
      <c r="J2505">
        <v>-4.60648755668434</v>
      </c>
      <c r="K2505">
        <v>94.159269806113798</v>
      </c>
      <c r="L2505">
        <v>94.163027242201593</v>
      </c>
      <c r="M2505">
        <v>40.314093949350301</v>
      </c>
      <c r="N2505">
        <v>2.1471029427652502</v>
      </c>
      <c r="O2505">
        <v>67.052441229656395</v>
      </c>
      <c r="P2505">
        <v>178.82352941176401</v>
      </c>
      <c r="Q2505">
        <v>5.2515725953923002E-2</v>
      </c>
    </row>
    <row r="2506" spans="1:17" hidden="1" x14ac:dyDescent="0.3">
      <c r="A2506" t="s">
        <v>5210</v>
      </c>
      <c r="B2506" t="s">
        <v>5211</v>
      </c>
      <c r="C2506" t="str">
        <f>IFERROR(VLOOKUP(Table1[[#This Row],[Ticker]],[1]!Table2[[Symbol]:[Industry]],2,FALSE),"-")</f>
        <v>-</v>
      </c>
      <c r="D2506" t="s">
        <v>424</v>
      </c>
      <c r="E2506">
        <v>177.90717904600001</v>
      </c>
      <c r="F2506">
        <v>21.74</v>
      </c>
      <c r="G2506">
        <v>57.650519787786202</v>
      </c>
      <c r="H2506">
        <v>-2.8981062275013798</v>
      </c>
      <c r="I2506">
        <v>-10.2469947853241</v>
      </c>
      <c r="J2506">
        <v>-4.0061588949787899</v>
      </c>
      <c r="K2506">
        <v>21.7619292981515</v>
      </c>
      <c r="L2506">
        <v>19.302053269771001</v>
      </c>
      <c r="M2506">
        <v>43.502787262713603</v>
      </c>
      <c r="N2506">
        <v>0.68394156997353595</v>
      </c>
      <c r="O2506">
        <v>31.094756209751601</v>
      </c>
      <c r="P2506">
        <v>112.097560975609</v>
      </c>
      <c r="Q2506">
        <v>2.9423650164159001E-2</v>
      </c>
    </row>
    <row r="2507" spans="1:17" hidden="1" x14ac:dyDescent="0.3">
      <c r="A2507" t="s">
        <v>5212</v>
      </c>
      <c r="B2507" t="s">
        <v>5213</v>
      </c>
      <c r="C2507" t="str">
        <f>IFERROR(VLOOKUP(Table1[[#This Row],[Ticker]],[1]!Table2[[Symbol]:[Industry]],2,FALSE),"-")</f>
        <v>-</v>
      </c>
      <c r="D2507" t="s">
        <v>391</v>
      </c>
      <c r="E2507">
        <v>177.67603500000001</v>
      </c>
      <c r="F2507">
        <v>71.3</v>
      </c>
      <c r="G2507">
        <v>51.282766780204803</v>
      </c>
      <c r="H2507">
        <v>54.159646305602799</v>
      </c>
      <c r="I2507">
        <v>-14.8486141634285</v>
      </c>
      <c r="J2507">
        <v>10.7719309926616</v>
      </c>
      <c r="K2507">
        <v>53.856974238520202</v>
      </c>
      <c r="L2507">
        <v>48.772929157448303</v>
      </c>
      <c r="M2507">
        <v>78.932139623334095</v>
      </c>
      <c r="N2507">
        <v>2.0338527070956101</v>
      </c>
      <c r="O2507">
        <v>8.9761570827489408</v>
      </c>
      <c r="P2507">
        <v>106.06936416184899</v>
      </c>
      <c r="Q2507">
        <v>0.16976130069633599</v>
      </c>
    </row>
    <row r="2508" spans="1:17" hidden="1" x14ac:dyDescent="0.3">
      <c r="A2508" t="s">
        <v>5214</v>
      </c>
      <c r="B2508" t="s">
        <v>5215</v>
      </c>
      <c r="C2508" t="str">
        <f>IFERROR(VLOOKUP(Table1[[#This Row],[Ticker]],[1]!Table2[[Symbol]:[Industry]],2,FALSE),"-")</f>
        <v>-</v>
      </c>
      <c r="D2508" t="s">
        <v>424</v>
      </c>
      <c r="E2508">
        <v>177.12</v>
      </c>
      <c r="F2508">
        <v>2.16</v>
      </c>
      <c r="G2508">
        <v>72.928553115378904</v>
      </c>
      <c r="H2508">
        <v>22.0342107655331</v>
      </c>
      <c r="I2508">
        <v>57.672745039063699</v>
      </c>
      <c r="J2508">
        <v>-14.124655352719801</v>
      </c>
      <c r="K2508">
        <v>1.95385693227901</v>
      </c>
      <c r="L2508">
        <v>1.4863365223018801</v>
      </c>
      <c r="M2508">
        <v>38.029743943029601</v>
      </c>
      <c r="N2508">
        <v>2.5176356691731101</v>
      </c>
      <c r="O2508">
        <v>18.518518518518501</v>
      </c>
      <c r="P2508">
        <v>119.638745905474</v>
      </c>
      <c r="Q2508">
        <v>-5.4733253045179996E-3</v>
      </c>
    </row>
    <row r="2509" spans="1:17" hidden="1" x14ac:dyDescent="0.3">
      <c r="A2509" t="s">
        <v>5216</v>
      </c>
      <c r="B2509" t="s">
        <v>5217</v>
      </c>
      <c r="C2509" t="str">
        <f>IFERROR(VLOOKUP(Table1[[#This Row],[Ticker]],[1]!Table2[[Symbol]:[Industry]],2,FALSE),"-")</f>
        <v>-</v>
      </c>
      <c r="D2509" t="s">
        <v>133</v>
      </c>
      <c r="E2509">
        <v>176.79849999999999</v>
      </c>
      <c r="F2509">
        <v>129.05000000000001</v>
      </c>
      <c r="G2509">
        <v>2.3069659285835402</v>
      </c>
      <c r="H2509">
        <v>-29.937217805895401</v>
      </c>
      <c r="I2509">
        <v>-15.733933794287299</v>
      </c>
      <c r="J2509">
        <v>-3.9666186256589402</v>
      </c>
      <c r="K2509">
        <v>147.68226007032999</v>
      </c>
      <c r="L2509">
        <v>133.45782341030301</v>
      </c>
      <c r="M2509">
        <v>14.275354417903101</v>
      </c>
      <c r="N2509">
        <v>1.00821132813864</v>
      </c>
      <c r="O2509">
        <v>39.480821387059201</v>
      </c>
      <c r="P2509">
        <v>39.664502164502103</v>
      </c>
      <c r="Q2509">
        <v>5.7487101892851999E-2</v>
      </c>
    </row>
    <row r="2510" spans="1:17" hidden="1" x14ac:dyDescent="0.3">
      <c r="A2510" t="s">
        <v>5218</v>
      </c>
      <c r="B2510" t="s">
        <v>5219</v>
      </c>
      <c r="C2510" t="str">
        <f>IFERROR(VLOOKUP(Table1[[#This Row],[Ticker]],[1]!Table2[[Symbol]:[Industry]],2,FALSE),"-")</f>
        <v>-</v>
      </c>
      <c r="D2510" t="s">
        <v>127</v>
      </c>
      <c r="E2510">
        <v>176.4890216</v>
      </c>
      <c r="F2510">
        <v>107.39</v>
      </c>
      <c r="G2510">
        <v>24.5104870553441</v>
      </c>
      <c r="H2510">
        <v>-1.8808325245101101</v>
      </c>
      <c r="I2510">
        <v>-36.654751131650698</v>
      </c>
      <c r="J2510">
        <v>5.3562172801528796</v>
      </c>
      <c r="K2510">
        <v>104.569632244872</v>
      </c>
      <c r="L2510">
        <v>99.524570617271195</v>
      </c>
      <c r="M2510">
        <v>72.119741451508105</v>
      </c>
      <c r="N2510">
        <v>1.17256947568565</v>
      </c>
      <c r="O2510">
        <v>34.5097308874196</v>
      </c>
      <c r="P2510">
        <v>68.059467918622801</v>
      </c>
      <c r="Q2510">
        <v>-8.7387187843070008E-3</v>
      </c>
    </row>
    <row r="2511" spans="1:17" hidden="1" x14ac:dyDescent="0.3">
      <c r="A2511" t="s">
        <v>5220</v>
      </c>
      <c r="B2511" t="s">
        <v>5221</v>
      </c>
      <c r="C2511" t="str">
        <f>IFERROR(VLOOKUP(Table1[[#This Row],[Ticker]],[1]!Table2[[Symbol]:[Industry]],2,FALSE),"-")</f>
        <v>-</v>
      </c>
      <c r="D2511" t="s">
        <v>391</v>
      </c>
      <c r="E2511">
        <v>176.385954</v>
      </c>
      <c r="F2511">
        <v>25.24</v>
      </c>
      <c r="G2511">
        <v>-76.893629045000594</v>
      </c>
      <c r="H2511">
        <v>-7.31296213804508</v>
      </c>
      <c r="I2511">
        <v>-55.791945887009</v>
      </c>
      <c r="J2511">
        <v>-8.0669576212783506E-2</v>
      </c>
      <c r="K2511">
        <v>26.693949961283</v>
      </c>
      <c r="L2511">
        <v>33.934397890965997</v>
      </c>
      <c r="M2511">
        <v>48.044049185719302</v>
      </c>
      <c r="N2511">
        <v>0.94821814674538396</v>
      </c>
      <c r="O2511">
        <v>131.77496038034801</v>
      </c>
      <c r="P2511">
        <v>17.177344475394602</v>
      </c>
      <c r="Q2511">
        <v>0.107850953509582</v>
      </c>
    </row>
    <row r="2512" spans="1:17" hidden="1" x14ac:dyDescent="0.3">
      <c r="A2512" t="s">
        <v>5222</v>
      </c>
      <c r="B2512" t="s">
        <v>5223</v>
      </c>
      <c r="C2512" t="str">
        <f>IFERROR(VLOOKUP(Table1[[#This Row],[Ticker]],[1]!Table2[[Symbol]:[Industry]],2,FALSE),"-")</f>
        <v>-</v>
      </c>
      <c r="D2512" t="s">
        <v>186</v>
      </c>
      <c r="E2512">
        <v>175.84393716599999</v>
      </c>
      <c r="F2512">
        <v>22.43</v>
      </c>
      <c r="G2512">
        <v>-11.9790259514761</v>
      </c>
      <c r="H2512">
        <v>6.8816149216267197</v>
      </c>
      <c r="I2512">
        <v>-50.909599876848098</v>
      </c>
      <c r="J2512">
        <v>6.6688504239412696</v>
      </c>
      <c r="K2512">
        <v>21.156101389045102</v>
      </c>
      <c r="L2512">
        <v>21.6744409003574</v>
      </c>
      <c r="M2512">
        <v>58.022428244397602</v>
      </c>
      <c r="N2512">
        <v>3.2767735010781598</v>
      </c>
      <c r="O2512">
        <v>76.103432902362897</v>
      </c>
      <c r="P2512">
        <v>44.244372990353597</v>
      </c>
      <c r="Q2512">
        <v>-1.4168458188516E-2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E2513">
        <v>175.68642399999999</v>
      </c>
      <c r="F2513">
        <v>73.16</v>
      </c>
      <c r="G2513">
        <v>340.49416097264998</v>
      </c>
      <c r="H2513">
        <v>5.4928573820745097</v>
      </c>
      <c r="I2513">
        <v>53.416883827978502</v>
      </c>
      <c r="J2513">
        <v>14.618705186210001</v>
      </c>
      <c r="K2513">
        <v>67.279445798452201</v>
      </c>
      <c r="L2513">
        <v>51.5420020725863</v>
      </c>
      <c r="M2513">
        <v>65.180004371412295</v>
      </c>
      <c r="N2513">
        <v>0.72453423825758201</v>
      </c>
      <c r="O2513">
        <v>5.8638600328048103</v>
      </c>
      <c r="P2513">
        <v>408.05555555555497</v>
      </c>
      <c r="Q2513">
        <v>0.24618150283865101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626</v>
      </c>
      <c r="E2514">
        <v>175.66332732000001</v>
      </c>
      <c r="F2514">
        <v>5.85</v>
      </c>
      <c r="G2514">
        <v>170.821900993518</v>
      </c>
      <c r="H2514">
        <v>71.908160345365104</v>
      </c>
      <c r="I2514">
        <v>65.527798512859306</v>
      </c>
      <c r="J2514">
        <v>3.7496889997790901</v>
      </c>
      <c r="K2514">
        <v>4.2771119502800801</v>
      </c>
      <c r="L2514">
        <v>3.67544406043007</v>
      </c>
      <c r="M2514">
        <v>70.323944484997696</v>
      </c>
      <c r="N2514">
        <v>1.00908160500776</v>
      </c>
      <c r="O2514">
        <v>5.8119658119658304</v>
      </c>
      <c r="P2514">
        <v>210.502540937323</v>
      </c>
      <c r="Q2514">
        <v>-4.5501067752669003E-2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626</v>
      </c>
      <c r="E2515">
        <v>175.64816627600001</v>
      </c>
      <c r="F2515">
        <v>12.98</v>
      </c>
      <c r="G2515">
        <v>-36.037233931654001</v>
      </c>
      <c r="H2515">
        <v>-4.4979188149235396</v>
      </c>
      <c r="I2515">
        <v>-40.024772563101898</v>
      </c>
      <c r="J2515">
        <v>2.5613010714018198</v>
      </c>
      <c r="K2515">
        <v>13.0120554364727</v>
      </c>
      <c r="L2515">
        <v>13.2586418327299</v>
      </c>
      <c r="M2515">
        <v>52.833330163090501</v>
      </c>
      <c r="N2515">
        <v>0.96271855164089903</v>
      </c>
      <c r="O2515">
        <v>49.4607087827426</v>
      </c>
      <c r="P2515">
        <v>24.210526315789402</v>
      </c>
      <c r="Q2515">
        <v>-5.4210193385461E-2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391</v>
      </c>
      <c r="E2516">
        <v>175.55296000000001</v>
      </c>
      <c r="F2516">
        <v>11.66</v>
      </c>
      <c r="G2516">
        <v>-12.429308581220299</v>
      </c>
      <c r="H2516">
        <v>-15.5444817284135</v>
      </c>
      <c r="I2516">
        <v>-50.493371596918301</v>
      </c>
      <c r="J2516">
        <v>-1.97386732666606</v>
      </c>
      <c r="K2516">
        <v>11.617476045087001</v>
      </c>
      <c r="L2516">
        <v>11.1966300081857</v>
      </c>
      <c r="M2516">
        <v>32.531473589002097</v>
      </c>
      <c r="N2516">
        <v>0.66665483112367596</v>
      </c>
      <c r="O2516">
        <v>56.518010291595203</v>
      </c>
      <c r="P2516">
        <v>65.390070921985796</v>
      </c>
      <c r="Q2516">
        <v>5.6051805451569998E-3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1465</v>
      </c>
      <c r="E2517">
        <v>175.48190990000001</v>
      </c>
      <c r="F2517">
        <v>1903</v>
      </c>
      <c r="G2517">
        <v>-54.247795976178303</v>
      </c>
      <c r="H2517">
        <v>-4.5168841249777696</v>
      </c>
      <c r="I2517">
        <v>-29.896541927410301</v>
      </c>
      <c r="J2517">
        <v>-7.3663022423235898</v>
      </c>
      <c r="K2517">
        <v>1973.1340350815899</v>
      </c>
      <c r="L2517">
        <v>2132.2280514512699</v>
      </c>
      <c r="M2517">
        <v>43.527983855121199</v>
      </c>
      <c r="N2517">
        <v>1.03085600530856</v>
      </c>
      <c r="O2517">
        <v>40.304781923279002</v>
      </c>
      <c r="P2517">
        <v>2.8648648648648498</v>
      </c>
      <c r="Q2517">
        <v>2.3646587799367E-2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D2518" t="s">
        <v>46</v>
      </c>
      <c r="E2518">
        <v>175.31740192000001</v>
      </c>
      <c r="F2518">
        <v>562.4</v>
      </c>
      <c r="G2518">
        <v>-70.676702373321504</v>
      </c>
      <c r="H2518">
        <v>-9.9656036153109397</v>
      </c>
      <c r="I2518">
        <v>-83.997164303200407</v>
      </c>
      <c r="J2518">
        <v>-2.1302429203818098</v>
      </c>
      <c r="K2518">
        <v>780.67496556361198</v>
      </c>
      <c r="L2518">
        <v>1248.30930776934</v>
      </c>
      <c r="M2518">
        <v>32.820237437332203</v>
      </c>
      <c r="N2518">
        <v>0.405678426221732</v>
      </c>
      <c r="O2518">
        <v>321.744310099573</v>
      </c>
      <c r="Q2518">
        <v>1.6883959442267001E-2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21</v>
      </c>
      <c r="E2519">
        <v>175.09400400000001</v>
      </c>
      <c r="F2519">
        <v>197.9</v>
      </c>
      <c r="G2519">
        <v>44.673163416673603</v>
      </c>
      <c r="H2519">
        <v>54.132425051247402</v>
      </c>
      <c r="I2519">
        <v>56.145048113393898</v>
      </c>
      <c r="J2519">
        <v>-2.8479826941447501</v>
      </c>
      <c r="K2519">
        <v>165.25770560793299</v>
      </c>
      <c r="M2519">
        <v>52.889597172185802</v>
      </c>
      <c r="N2519">
        <v>0.32561051972448302</v>
      </c>
      <c r="O2519">
        <v>17.483577564426401</v>
      </c>
      <c r="P2519">
        <v>102.974358974358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D2520" t="s">
        <v>986</v>
      </c>
      <c r="E2520">
        <v>174.66749999999999</v>
      </c>
      <c r="F2520">
        <v>332.7</v>
      </c>
      <c r="G2520">
        <v>128.688827732806</v>
      </c>
      <c r="H2520">
        <v>-11.218433854689801</v>
      </c>
      <c r="I2520">
        <v>32.104265907695897</v>
      </c>
      <c r="J2520">
        <v>8.8114765202029997</v>
      </c>
      <c r="K2520">
        <v>320.73309645965799</v>
      </c>
      <c r="L2520">
        <v>262.327815315507</v>
      </c>
      <c r="M2520">
        <v>47.917312030605402</v>
      </c>
      <c r="N2520">
        <v>0.97075474547458396</v>
      </c>
      <c r="O2520">
        <v>17.1626089570183</v>
      </c>
      <c r="P2520">
        <v>189.05299739357</v>
      </c>
      <c r="Q2520">
        <v>7.3920815533678005E-2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D2521" t="s">
        <v>626</v>
      </c>
      <c r="E2521">
        <v>174.363145</v>
      </c>
      <c r="F2521">
        <v>134</v>
      </c>
      <c r="G2521">
        <v>73.256965928583497</v>
      </c>
      <c r="H2521">
        <v>5.8926448540412002</v>
      </c>
      <c r="I2521">
        <v>67.041775795371905</v>
      </c>
      <c r="J2521">
        <v>3.1456933688992699</v>
      </c>
      <c r="K2521">
        <v>120.02057498151299</v>
      </c>
      <c r="L2521">
        <v>94.100217740132194</v>
      </c>
      <c r="M2521">
        <v>95.631180710194599</v>
      </c>
      <c r="N2521">
        <v>1.6142629300524001</v>
      </c>
      <c r="O2521">
        <v>0.48507462686566599</v>
      </c>
      <c r="P2521">
        <v>247.15025906735701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5244</v>
      </c>
      <c r="E2522">
        <v>174.17160000000001</v>
      </c>
      <c r="F2522">
        <v>180</v>
      </c>
      <c r="G2522">
        <v>-8.3219814398375096</v>
      </c>
      <c r="H2522">
        <v>21.319925051247399</v>
      </c>
      <c r="I2522">
        <v>-6.24631594041385</v>
      </c>
      <c r="J2522">
        <v>-7.5819417952326598</v>
      </c>
      <c r="K2522">
        <v>164.335338239723</v>
      </c>
      <c r="L2522">
        <v>156.15750009506701</v>
      </c>
      <c r="M2522">
        <v>44.813115928908502</v>
      </c>
      <c r="N2522">
        <v>0.81805138907004005</v>
      </c>
      <c r="O2522">
        <v>13.7777777777777</v>
      </c>
      <c r="P2522">
        <v>57.825515124945198</v>
      </c>
    </row>
    <row r="2523" spans="1:17" hidden="1" x14ac:dyDescent="0.3">
      <c r="A2523" t="s">
        <v>5245</v>
      </c>
      <c r="B2523" t="s">
        <v>5246</v>
      </c>
      <c r="C2523" t="str">
        <f>IFERROR(VLOOKUP(Table1[[#This Row],[Ticker]],[1]!Table2[[Symbol]:[Industry]],2,FALSE),"-")</f>
        <v>-</v>
      </c>
      <c r="D2523" t="s">
        <v>201</v>
      </c>
      <c r="E2523">
        <v>173.8974575</v>
      </c>
      <c r="F2523">
        <v>13</v>
      </c>
      <c r="G2523">
        <v>64.433436516818801</v>
      </c>
      <c r="H2523">
        <v>4.5542204672067097</v>
      </c>
      <c r="I2523">
        <v>35.891641322978302</v>
      </c>
      <c r="J2523">
        <v>-5.2981909585578402</v>
      </c>
      <c r="K2523">
        <v>12.679064736886501</v>
      </c>
      <c r="L2523">
        <v>10.214074795490101</v>
      </c>
      <c r="M2523">
        <v>39.827832376263402</v>
      </c>
      <c r="N2523">
        <v>0.38019772818516001</v>
      </c>
      <c r="O2523">
        <v>21.692307692307701</v>
      </c>
      <c r="P2523">
        <v>111.38211382113801</v>
      </c>
      <c r="Q2523">
        <v>-3.6584494496776997E-2</v>
      </c>
    </row>
    <row r="2524" spans="1:17" hidden="1" x14ac:dyDescent="0.3">
      <c r="A2524" t="s">
        <v>5247</v>
      </c>
      <c r="B2524" t="s">
        <v>5248</v>
      </c>
      <c r="C2524" t="str">
        <f>IFERROR(VLOOKUP(Table1[[#This Row],[Ticker]],[1]!Table2[[Symbol]:[Industry]],2,FALSE),"-")</f>
        <v>-</v>
      </c>
      <c r="D2524" t="s">
        <v>62</v>
      </c>
      <c r="E2524">
        <v>173.889132528</v>
      </c>
      <c r="F2524">
        <v>109.86</v>
      </c>
      <c r="G2524">
        <v>-26.322558751489499</v>
      </c>
      <c r="H2524">
        <v>5.66391888613812</v>
      </c>
      <c r="I2524">
        <v>-11.9707262435254</v>
      </c>
      <c r="J2524">
        <v>2.8774164205436001</v>
      </c>
      <c r="K2524">
        <v>107.03595710698301</v>
      </c>
      <c r="L2524">
        <v>106.110629972105</v>
      </c>
      <c r="M2524">
        <v>51.893117729550497</v>
      </c>
      <c r="N2524">
        <v>1.37726805173779</v>
      </c>
      <c r="O2524">
        <v>20.562534134352799</v>
      </c>
      <c r="P2524">
        <v>20.991189427312701</v>
      </c>
      <c r="Q2524">
        <v>-9.7938071566173998E-2</v>
      </c>
    </row>
    <row r="2525" spans="1:17" hidden="1" x14ac:dyDescent="0.3">
      <c r="A2525" t="s">
        <v>5249</v>
      </c>
      <c r="B2525" t="s">
        <v>5250</v>
      </c>
      <c r="C2525" t="str">
        <f>IFERROR(VLOOKUP(Table1[[#This Row],[Ticker]],[1]!Table2[[Symbol]:[Industry]],2,FALSE),"-")</f>
        <v>-</v>
      </c>
      <c r="D2525" t="s">
        <v>465</v>
      </c>
      <c r="E2525">
        <v>173.555898396</v>
      </c>
      <c r="F2525">
        <v>7.23</v>
      </c>
      <c r="G2525">
        <v>55.902841678554502</v>
      </c>
      <c r="H2525">
        <v>-10.9391487910554</v>
      </c>
      <c r="I2525">
        <v>-31.168991552879</v>
      </c>
      <c r="J2525">
        <v>-3.5461597950552899</v>
      </c>
      <c r="K2525">
        <v>7.4371193364444501</v>
      </c>
      <c r="L2525">
        <v>7.0516454195540303</v>
      </c>
      <c r="M2525">
        <v>45.349562221708602</v>
      </c>
      <c r="N2525">
        <v>0.85498973832943304</v>
      </c>
      <c r="O2525">
        <v>56.650001805132398</v>
      </c>
      <c r="P2525">
        <v>84.698076601094201</v>
      </c>
      <c r="Q2525">
        <v>7.9800163330998999E-2</v>
      </c>
    </row>
    <row r="2526" spans="1:17" hidden="1" x14ac:dyDescent="0.3">
      <c r="A2526" t="s">
        <v>5251</v>
      </c>
      <c r="B2526" t="s">
        <v>5252</v>
      </c>
      <c r="C2526" t="str">
        <f>IFERROR(VLOOKUP(Table1[[#This Row],[Ticker]],[1]!Table2[[Symbol]:[Industry]],2,FALSE),"-")</f>
        <v>-</v>
      </c>
      <c r="D2526" t="s">
        <v>121</v>
      </c>
      <c r="E2526">
        <v>173.08799999999999</v>
      </c>
      <c r="F2526">
        <v>160</v>
      </c>
      <c r="G2526">
        <v>-24.244635608892398</v>
      </c>
      <c r="H2526">
        <v>-14.2696251024267</v>
      </c>
      <c r="I2526">
        <v>-17.321960516416301</v>
      </c>
      <c r="J2526">
        <v>0.415821667902815</v>
      </c>
      <c r="K2526">
        <v>160.04571049875099</v>
      </c>
      <c r="L2526">
        <v>154.094110785613</v>
      </c>
      <c r="M2526">
        <v>51.6845315193994</v>
      </c>
      <c r="N2526">
        <v>0.50310978510474602</v>
      </c>
      <c r="O2526">
        <v>25.156249999999901</v>
      </c>
      <c r="P2526">
        <v>33.3333333333333</v>
      </c>
      <c r="Q2526">
        <v>0.103132026979292</v>
      </c>
    </row>
    <row r="2527" spans="1:17" hidden="1" x14ac:dyDescent="0.3">
      <c r="A2527" t="s">
        <v>5253</v>
      </c>
      <c r="B2527" t="s">
        <v>5254</v>
      </c>
      <c r="C2527" t="str">
        <f>IFERROR(VLOOKUP(Table1[[#This Row],[Ticker]],[1]!Table2[[Symbol]:[Industry]],2,FALSE),"-")</f>
        <v>-</v>
      </c>
      <c r="D2527" t="s">
        <v>1170</v>
      </c>
      <c r="E2527">
        <v>172.98041065999999</v>
      </c>
      <c r="F2527">
        <v>8.74</v>
      </c>
      <c r="G2527">
        <v>53.463151495593799</v>
      </c>
      <c r="H2527">
        <v>-2.3467416154192202</v>
      </c>
      <c r="I2527">
        <v>-48.040380143926797</v>
      </c>
      <c r="J2527">
        <v>7.40144906495079</v>
      </c>
      <c r="K2527">
        <v>8.9158329084818195</v>
      </c>
      <c r="L2527">
        <v>8.5617784277749394</v>
      </c>
      <c r="M2527">
        <v>42.743656331507701</v>
      </c>
      <c r="N2527">
        <v>1.1590140264548601</v>
      </c>
      <c r="O2527">
        <v>76.201372997711601</v>
      </c>
      <c r="P2527">
        <v>90</v>
      </c>
      <c r="Q2527">
        <v>7.4198980017460003E-2</v>
      </c>
    </row>
    <row r="2528" spans="1:17" hidden="1" x14ac:dyDescent="0.3">
      <c r="A2528" t="s">
        <v>5255</v>
      </c>
      <c r="B2528" t="s">
        <v>5256</v>
      </c>
      <c r="C2528" t="str">
        <f>IFERROR(VLOOKUP(Table1[[#This Row],[Ticker]],[1]!Table2[[Symbol]:[Industry]],2,FALSE),"-")</f>
        <v>-</v>
      </c>
      <c r="E2528">
        <v>172.82243124999999</v>
      </c>
      <c r="F2528">
        <v>949.9</v>
      </c>
      <c r="G2528">
        <v>154.83396311251701</v>
      </c>
      <c r="H2528">
        <v>-5.4338893593514399</v>
      </c>
      <c r="I2528">
        <v>38.0869390980194</v>
      </c>
      <c r="J2528">
        <v>14.4686734952469</v>
      </c>
      <c r="K2528">
        <v>910.05635689325698</v>
      </c>
      <c r="L2528">
        <v>663.48457214816494</v>
      </c>
      <c r="M2528">
        <v>69.853741561993402</v>
      </c>
      <c r="N2528">
        <v>1.19953095515135</v>
      </c>
      <c r="O2528">
        <v>1.47383935151068</v>
      </c>
      <c r="P2528">
        <v>181.576997183933</v>
      </c>
    </row>
    <row r="2529" spans="1:17" hidden="1" x14ac:dyDescent="0.3">
      <c r="A2529" t="s">
        <v>5257</v>
      </c>
      <c r="B2529" t="s">
        <v>5258</v>
      </c>
      <c r="C2529" t="str">
        <f>IFERROR(VLOOKUP(Table1[[#This Row],[Ticker]],[1]!Table2[[Symbol]:[Industry]],2,FALSE),"-")</f>
        <v>-</v>
      </c>
      <c r="D2529" t="s">
        <v>548</v>
      </c>
      <c r="E2529">
        <v>172.63198747999999</v>
      </c>
      <c r="F2529">
        <v>69.2</v>
      </c>
      <c r="G2529">
        <v>-49.208020065814203</v>
      </c>
      <c r="H2529">
        <v>-18.2683102428702</v>
      </c>
      <c r="I2529">
        <v>-37.736135369093802</v>
      </c>
      <c r="J2529">
        <v>-11.7280690073383</v>
      </c>
      <c r="M2529">
        <v>21.150690443326798</v>
      </c>
      <c r="O2529">
        <v>40.462427745664698</v>
      </c>
      <c r="P2529">
        <v>1.4662756598240401</v>
      </c>
    </row>
    <row r="2530" spans="1:17" hidden="1" x14ac:dyDescent="0.3">
      <c r="A2530" t="s">
        <v>5259</v>
      </c>
      <c r="B2530" t="s">
        <v>5260</v>
      </c>
      <c r="C2530" t="str">
        <f>IFERROR(VLOOKUP(Table1[[#This Row],[Ticker]],[1]!Table2[[Symbol]:[Industry]],2,FALSE),"-")</f>
        <v>-</v>
      </c>
      <c r="D2530" t="s">
        <v>396</v>
      </c>
      <c r="E2530">
        <v>172.54094000000001</v>
      </c>
      <c r="F2530">
        <v>6.71</v>
      </c>
      <c r="G2530">
        <v>-107.593490692421</v>
      </c>
      <c r="H2530">
        <v>-35.909870469687299</v>
      </c>
      <c r="I2530">
        <v>-89.243220747853499</v>
      </c>
      <c r="J2530">
        <v>-6.6103004122970104</v>
      </c>
      <c r="K2530">
        <v>10.482835476887701</v>
      </c>
      <c r="L2530">
        <v>20.243117123891299</v>
      </c>
      <c r="M2530">
        <v>21.298635480217399</v>
      </c>
      <c r="N2530">
        <v>1.85331422162582</v>
      </c>
      <c r="O2530">
        <v>643.66616989567797</v>
      </c>
      <c r="P2530">
        <v>1.3595166163141901</v>
      </c>
      <c r="Q2530">
        <v>6.1700374935100999E-2</v>
      </c>
    </row>
    <row r="2531" spans="1:17" hidden="1" x14ac:dyDescent="0.3">
      <c r="A2531" t="s">
        <v>5261</v>
      </c>
      <c r="B2531" t="s">
        <v>5262</v>
      </c>
      <c r="C2531" t="str">
        <f>IFERROR(VLOOKUP(Table1[[#This Row],[Ticker]],[1]!Table2[[Symbol]:[Industry]],2,FALSE),"-")</f>
        <v>-</v>
      </c>
      <c r="D2531" t="s">
        <v>626</v>
      </c>
      <c r="E2531">
        <v>172.37454</v>
      </c>
      <c r="F2531">
        <v>86.97</v>
      </c>
      <c r="G2531">
        <v>32.542680214297803</v>
      </c>
      <c r="H2531">
        <v>-0.591317552302843</v>
      </c>
      <c r="I2531">
        <v>-10.082470129413</v>
      </c>
      <c r="J2531">
        <v>3.8833473540780101</v>
      </c>
      <c r="K2531">
        <v>82.971909356716097</v>
      </c>
      <c r="L2531">
        <v>77.529034338991806</v>
      </c>
      <c r="M2531">
        <v>56.269393909500401</v>
      </c>
      <c r="N2531">
        <v>0.88751778827953398</v>
      </c>
      <c r="O2531">
        <v>21.306197539381301</v>
      </c>
      <c r="P2531">
        <v>65.342205323193895</v>
      </c>
      <c r="Q2531">
        <v>3.2087113816234997E-2</v>
      </c>
    </row>
    <row r="2532" spans="1:17" hidden="1" x14ac:dyDescent="0.3">
      <c r="A2532" t="s">
        <v>5263</v>
      </c>
      <c r="B2532" t="s">
        <v>5264</v>
      </c>
      <c r="C2532" t="str">
        <f>IFERROR(VLOOKUP(Table1[[#This Row],[Ticker]],[1]!Table2[[Symbol]:[Industry]],2,FALSE),"-")</f>
        <v>-</v>
      </c>
      <c r="D2532" t="s">
        <v>289</v>
      </c>
      <c r="E2532">
        <v>172.29</v>
      </c>
      <c r="F2532">
        <v>574.29999999999995</v>
      </c>
      <c r="G2532">
        <v>257.918720784578</v>
      </c>
      <c r="H2532">
        <v>47.823684449743602</v>
      </c>
      <c r="I2532">
        <v>47.8822597162129</v>
      </c>
      <c r="J2532">
        <v>19.643143113873698</v>
      </c>
      <c r="K2532">
        <v>441.95074517779</v>
      </c>
      <c r="L2532">
        <v>339.55351463303799</v>
      </c>
      <c r="M2532">
        <v>68.368907200153799</v>
      </c>
      <c r="N2532">
        <v>1.0066744518166899</v>
      </c>
      <c r="O2532">
        <v>7.1565383945673098</v>
      </c>
      <c r="P2532">
        <v>304.86429326753603</v>
      </c>
      <c r="Q2532">
        <v>0.14396412946162199</v>
      </c>
    </row>
    <row r="2533" spans="1:17" hidden="1" x14ac:dyDescent="0.3">
      <c r="A2533" t="s">
        <v>5265</v>
      </c>
      <c r="B2533" t="s">
        <v>5266</v>
      </c>
      <c r="C2533" t="str">
        <f>IFERROR(VLOOKUP(Table1[[#This Row],[Ticker]],[1]!Table2[[Symbol]:[Industry]],2,FALSE),"-")</f>
        <v>-</v>
      </c>
      <c r="D2533" t="s">
        <v>201</v>
      </c>
      <c r="E2533">
        <v>172.26839570199999</v>
      </c>
      <c r="F2533">
        <v>112.19</v>
      </c>
      <c r="G2533">
        <v>-41.134487715063898</v>
      </c>
      <c r="H2533">
        <v>0.64724066405702896</v>
      </c>
      <c r="I2533">
        <v>-19.8714895107505</v>
      </c>
      <c r="J2533">
        <v>2.11492780939653</v>
      </c>
      <c r="K2533">
        <v>111.118176938915</v>
      </c>
      <c r="L2533">
        <v>114.386669012525</v>
      </c>
      <c r="M2533">
        <v>55.918630327042401</v>
      </c>
      <c r="N2533">
        <v>1.66808895322756</v>
      </c>
      <c r="O2533">
        <v>20.1087440948391</v>
      </c>
      <c r="P2533">
        <v>16.259067357512901</v>
      </c>
      <c r="Q2533">
        <v>1.4318480919893E-2</v>
      </c>
    </row>
    <row r="2534" spans="1:17" hidden="1" x14ac:dyDescent="0.3">
      <c r="A2534" t="s">
        <v>5267</v>
      </c>
      <c r="B2534" t="s">
        <v>5268</v>
      </c>
      <c r="C2534" t="str">
        <f>IFERROR(VLOOKUP(Table1[[#This Row],[Ticker]],[1]!Table2[[Symbol]:[Industry]],2,FALSE),"-")</f>
        <v>-</v>
      </c>
      <c r="D2534" t="s">
        <v>626</v>
      </c>
      <c r="E2534">
        <v>172.20321751</v>
      </c>
      <c r="F2534">
        <v>59.81</v>
      </c>
      <c r="G2534">
        <v>75.317776739394304</v>
      </c>
      <c r="H2534">
        <v>40.174861250038497</v>
      </c>
      <c r="I2534">
        <v>32.407862970982897</v>
      </c>
      <c r="J2534">
        <v>46.929045617167603</v>
      </c>
      <c r="K2534">
        <v>43.453816951850001</v>
      </c>
      <c r="L2534">
        <v>38.208888492294001</v>
      </c>
      <c r="M2534">
        <v>76.064991675855296</v>
      </c>
      <c r="N2534">
        <v>2.7388911836399901</v>
      </c>
      <c r="O2534">
        <v>11.3526166192944</v>
      </c>
      <c r="P2534">
        <v>106.241379310344</v>
      </c>
      <c r="Q2534">
        <v>1.5757901882441999E-2</v>
      </c>
    </row>
    <row r="2535" spans="1:17" hidden="1" x14ac:dyDescent="0.3">
      <c r="A2535" t="s">
        <v>5269</v>
      </c>
      <c r="B2535" t="s">
        <v>5270</v>
      </c>
      <c r="C2535" t="str">
        <f>IFERROR(VLOOKUP(Table1[[#This Row],[Ticker]],[1]!Table2[[Symbol]:[Industry]],2,FALSE),"-")</f>
        <v>-</v>
      </c>
      <c r="D2535" t="s">
        <v>46</v>
      </c>
      <c r="E2535">
        <v>172.00261682999999</v>
      </c>
      <c r="F2535">
        <v>102.85</v>
      </c>
      <c r="G2535">
        <v>40.352288224034403</v>
      </c>
      <c r="H2535">
        <v>-2.5267832620634501</v>
      </c>
      <c r="I2535">
        <v>-40.334901651563101</v>
      </c>
      <c r="J2535">
        <v>-0.24397478684295801</v>
      </c>
      <c r="K2535">
        <v>103.90684182097399</v>
      </c>
      <c r="L2535">
        <v>98.038637367120202</v>
      </c>
      <c r="M2535">
        <v>45.1728587042847</v>
      </c>
      <c r="N2535">
        <v>0.93751856759506502</v>
      </c>
      <c r="O2535">
        <v>54.448225571220199</v>
      </c>
      <c r="P2535">
        <v>95.830159939070796</v>
      </c>
      <c r="Q2535">
        <v>5.3547713166768998E-2</v>
      </c>
    </row>
    <row r="2536" spans="1:17" hidden="1" x14ac:dyDescent="0.3">
      <c r="A2536" t="s">
        <v>5271</v>
      </c>
      <c r="B2536" t="s">
        <v>5272</v>
      </c>
      <c r="C2536" t="str">
        <f>IFERROR(VLOOKUP(Table1[[#This Row],[Ticker]],[1]!Table2[[Symbol]:[Industry]],2,FALSE),"-")</f>
        <v>-</v>
      </c>
      <c r="D2536" t="s">
        <v>5273</v>
      </c>
      <c r="E2536">
        <v>171.89929487500001</v>
      </c>
      <c r="F2536">
        <v>120.05</v>
      </c>
      <c r="G2536">
        <v>174.13415891103901</v>
      </c>
      <c r="H2536">
        <v>20.0418064418405</v>
      </c>
      <c r="I2536">
        <v>50.086977347066899</v>
      </c>
      <c r="J2536">
        <v>5.84780386643068</v>
      </c>
      <c r="K2536">
        <v>104.498439024294</v>
      </c>
      <c r="L2536">
        <v>86.185417826032605</v>
      </c>
      <c r="M2536">
        <v>80.086371851845001</v>
      </c>
      <c r="N2536">
        <v>1.2788011483347199</v>
      </c>
      <c r="O2536">
        <v>6.2473969179508604</v>
      </c>
      <c r="P2536">
        <v>241.051136363636</v>
      </c>
      <c r="Q2536">
        <v>0.115753077119387</v>
      </c>
    </row>
    <row r="2537" spans="1:17" hidden="1" x14ac:dyDescent="0.3">
      <c r="A2537" t="s">
        <v>5274</v>
      </c>
      <c r="B2537" t="s">
        <v>5275</v>
      </c>
      <c r="C2537" t="str">
        <f>IFERROR(VLOOKUP(Table1[[#This Row],[Ticker]],[1]!Table2[[Symbol]:[Industry]],2,FALSE),"-")</f>
        <v>-</v>
      </c>
      <c r="D2537" t="s">
        <v>133</v>
      </c>
      <c r="E2537">
        <v>171.83738796</v>
      </c>
      <c r="F2537">
        <v>12.81</v>
      </c>
      <c r="G2537">
        <v>92.231324902942504</v>
      </c>
      <c r="H2537">
        <v>27.469226877240999</v>
      </c>
      <c r="I2537">
        <v>14.779612046623701</v>
      </c>
      <c r="J2537">
        <v>8.6229319025797704</v>
      </c>
      <c r="K2537">
        <v>11.1739189924355</v>
      </c>
      <c r="L2537">
        <v>9.3860202889545903</v>
      </c>
      <c r="M2537">
        <v>61.239097587162703</v>
      </c>
      <c r="N2537">
        <v>0.64137098940331005</v>
      </c>
      <c r="O2537">
        <v>30.8352849336456</v>
      </c>
      <c r="P2537">
        <v>151.17647058823499</v>
      </c>
      <c r="Q2537">
        <v>7.5215040231549998E-2</v>
      </c>
    </row>
    <row r="2538" spans="1:17" hidden="1" x14ac:dyDescent="0.3">
      <c r="A2538" t="s">
        <v>5276</v>
      </c>
      <c r="B2538" t="s">
        <v>5277</v>
      </c>
      <c r="C2538" t="str">
        <f>IFERROR(VLOOKUP(Table1[[#This Row],[Ticker]],[1]!Table2[[Symbol]:[Industry]],2,FALSE),"-")</f>
        <v>-</v>
      </c>
      <c r="E2538">
        <v>171.24059</v>
      </c>
      <c r="F2538">
        <v>173</v>
      </c>
      <c r="G2538">
        <v>195.77747301284899</v>
      </c>
      <c r="H2538">
        <v>7.1003483316707401</v>
      </c>
      <c r="I2538">
        <v>-17.9434419204063</v>
      </c>
      <c r="J2538">
        <v>-1.7867555116966101</v>
      </c>
      <c r="K2538">
        <v>162.94179114209101</v>
      </c>
      <c r="L2538">
        <v>135.344583073103</v>
      </c>
      <c r="M2538">
        <v>59.184762507943901</v>
      </c>
      <c r="N2538">
        <v>0.59689503842830505</v>
      </c>
      <c r="O2538">
        <v>34.739884393063498</v>
      </c>
      <c r="P2538">
        <v>222.52050708426501</v>
      </c>
      <c r="Q2538">
        <v>0.20394093267291599</v>
      </c>
    </row>
    <row r="2539" spans="1:17" hidden="1" x14ac:dyDescent="0.3">
      <c r="A2539" t="s">
        <v>5278</v>
      </c>
      <c r="B2539" t="s">
        <v>5279</v>
      </c>
      <c r="C2539" t="str">
        <f>IFERROR(VLOOKUP(Table1[[#This Row],[Ticker]],[1]!Table2[[Symbol]:[Industry]],2,FALSE),"-")</f>
        <v>-</v>
      </c>
      <c r="D2539" t="s">
        <v>1170</v>
      </c>
      <c r="E2539">
        <v>171.00256927999999</v>
      </c>
      <c r="F2539">
        <v>92.8</v>
      </c>
      <c r="G2539">
        <v>-73.363684057036195</v>
      </c>
      <c r="H2539">
        <v>9.5942613344332894</v>
      </c>
      <c r="I2539">
        <v>-61.8917993603159</v>
      </c>
      <c r="J2539">
        <v>6.6748587925479503</v>
      </c>
      <c r="K2539">
        <v>88.916062897915594</v>
      </c>
      <c r="M2539">
        <v>65.829584069892704</v>
      </c>
      <c r="N2539">
        <v>2.5953126847145001</v>
      </c>
      <c r="O2539">
        <v>97.198275862068897</v>
      </c>
      <c r="P2539">
        <v>26.9493844049247</v>
      </c>
    </row>
    <row r="2540" spans="1:17" hidden="1" x14ac:dyDescent="0.3">
      <c r="A2540" t="s">
        <v>5280</v>
      </c>
      <c r="B2540" t="s">
        <v>5281</v>
      </c>
      <c r="C2540" t="str">
        <f>IFERROR(VLOOKUP(Table1[[#This Row],[Ticker]],[1]!Table2[[Symbol]:[Industry]],2,FALSE),"-")</f>
        <v>-</v>
      </c>
      <c r="D2540" t="s">
        <v>1525</v>
      </c>
      <c r="E2540">
        <v>170.8432</v>
      </c>
      <c r="F2540">
        <v>97.07</v>
      </c>
      <c r="G2540">
        <v>37.645629896194798</v>
      </c>
      <c r="H2540">
        <v>3.8975371576233302</v>
      </c>
      <c r="I2540">
        <v>-19.569680381301598</v>
      </c>
      <c r="J2540">
        <v>-3.8250077828485298</v>
      </c>
      <c r="K2540">
        <v>92.150709531053707</v>
      </c>
      <c r="L2540">
        <v>90.7960999438057</v>
      </c>
      <c r="M2540">
        <v>64.921228176853006</v>
      </c>
      <c r="N2540">
        <v>3.5643688953908099</v>
      </c>
      <c r="O2540">
        <v>63.181209436489098</v>
      </c>
      <c r="P2540">
        <v>100.268207138436</v>
      </c>
      <c r="Q2540">
        <v>4.6427412400208999E-2</v>
      </c>
    </row>
    <row r="2541" spans="1:17" hidden="1" x14ac:dyDescent="0.3">
      <c r="A2541" t="s">
        <v>5282</v>
      </c>
      <c r="B2541" t="s">
        <v>5283</v>
      </c>
      <c r="C2541" t="str">
        <f>IFERROR(VLOOKUP(Table1[[#This Row],[Ticker]],[1]!Table2[[Symbol]:[Industry]],2,FALSE),"-")</f>
        <v>-</v>
      </c>
      <c r="D2541" t="s">
        <v>521</v>
      </c>
      <c r="E2541">
        <v>170.61125000000001</v>
      </c>
      <c r="F2541">
        <v>166.45</v>
      </c>
      <c r="G2541">
        <v>260.80062134185403</v>
      </c>
      <c r="H2541">
        <v>20.462886393333498</v>
      </c>
      <c r="I2541">
        <v>40.144350158450401</v>
      </c>
      <c r="J2541">
        <v>1.84310782379863</v>
      </c>
      <c r="K2541">
        <v>142.23211933015901</v>
      </c>
      <c r="L2541">
        <v>108.77869117563699</v>
      </c>
      <c r="M2541">
        <v>56.917306537514499</v>
      </c>
      <c r="N2541">
        <v>0.93707512921196601</v>
      </c>
      <c r="O2541">
        <v>19.5554220486632</v>
      </c>
      <c r="P2541">
        <v>304.98783454987802</v>
      </c>
      <c r="Q2541">
        <v>0.157803623933257</v>
      </c>
    </row>
    <row r="2542" spans="1:17" hidden="1" x14ac:dyDescent="0.3">
      <c r="A2542" t="s">
        <v>5284</v>
      </c>
      <c r="B2542" t="s">
        <v>5285</v>
      </c>
      <c r="C2542" t="str">
        <f>IFERROR(VLOOKUP(Table1[[#This Row],[Ticker]],[1]!Table2[[Symbol]:[Industry]],2,FALSE),"-")</f>
        <v>-</v>
      </c>
      <c r="D2542" t="s">
        <v>127</v>
      </c>
      <c r="E2542">
        <v>170.081703</v>
      </c>
      <c r="F2542">
        <v>495.1</v>
      </c>
      <c r="G2542">
        <v>124.449254107173</v>
      </c>
      <c r="H2542">
        <v>23.832745564067899</v>
      </c>
      <c r="I2542">
        <v>50.563719156538099</v>
      </c>
      <c r="J2542">
        <v>18.416546283776199</v>
      </c>
      <c r="K2542">
        <v>394.64592311894501</v>
      </c>
      <c r="L2542">
        <v>321.43591641100301</v>
      </c>
      <c r="M2542">
        <v>79.130193357101703</v>
      </c>
      <c r="N2542">
        <v>1.37531537772163</v>
      </c>
      <c r="O2542">
        <v>5.52413653807311</v>
      </c>
      <c r="P2542">
        <v>165.89688506981699</v>
      </c>
      <c r="Q2542">
        <v>0.13739781303458501</v>
      </c>
    </row>
    <row r="2543" spans="1:17" hidden="1" x14ac:dyDescent="0.3">
      <c r="A2543" t="s">
        <v>5286</v>
      </c>
      <c r="B2543" t="s">
        <v>5287</v>
      </c>
      <c r="C2543" t="str">
        <f>IFERROR(VLOOKUP(Table1[[#This Row],[Ticker]],[1]!Table2[[Symbol]:[Industry]],2,FALSE),"-")</f>
        <v>-</v>
      </c>
      <c r="D2543" t="s">
        <v>5288</v>
      </c>
      <c r="E2543">
        <v>169.88400726</v>
      </c>
      <c r="F2543">
        <v>72.599999999999994</v>
      </c>
      <c r="G2543">
        <v>-57.6001769285593</v>
      </c>
      <c r="H2543">
        <v>-10.096847502755001</v>
      </c>
      <c r="I2543">
        <v>-62.1232723615189</v>
      </c>
      <c r="J2543">
        <v>-0.89186211078660904</v>
      </c>
      <c r="K2543">
        <v>79.479312424222599</v>
      </c>
      <c r="M2543">
        <v>29.7637535959541</v>
      </c>
      <c r="N2543">
        <v>0.70658021796109804</v>
      </c>
      <c r="O2543">
        <v>109.366391184573</v>
      </c>
      <c r="P2543">
        <v>2.6148409893992799</v>
      </c>
    </row>
    <row r="2544" spans="1:17" hidden="1" x14ac:dyDescent="0.3">
      <c r="A2544" t="s">
        <v>5289</v>
      </c>
      <c r="B2544" t="s">
        <v>5290</v>
      </c>
      <c r="C2544" t="str">
        <f>IFERROR(VLOOKUP(Table1[[#This Row],[Ticker]],[1]!Table2[[Symbol]:[Industry]],2,FALSE),"-")</f>
        <v>-</v>
      </c>
      <c r="D2544" t="s">
        <v>267</v>
      </c>
      <c r="E2544">
        <v>169.64599049</v>
      </c>
      <c r="F2544">
        <v>2.2999999999999998</v>
      </c>
      <c r="K2544">
        <v>2.2860694928582501</v>
      </c>
      <c r="L2544">
        <v>2.4904968111465999</v>
      </c>
      <c r="M2544">
        <v>41.368652020141496</v>
      </c>
      <c r="N2544">
        <v>1</v>
      </c>
      <c r="Q2544">
        <v>-6.0412528129999996E-4</v>
      </c>
    </row>
    <row r="2545" spans="1:17" hidden="1" x14ac:dyDescent="0.3">
      <c r="A2545" t="s">
        <v>5291</v>
      </c>
      <c r="B2545" t="s">
        <v>5292</v>
      </c>
      <c r="C2545" t="str">
        <f>IFERROR(VLOOKUP(Table1[[#This Row],[Ticker]],[1]!Table2[[Symbol]:[Industry]],2,FALSE),"-")</f>
        <v>-</v>
      </c>
      <c r="D2545" t="s">
        <v>521</v>
      </c>
      <c r="E2545">
        <v>169.36500000000001</v>
      </c>
      <c r="F2545">
        <v>48.39</v>
      </c>
      <c r="G2545">
        <v>69.565282358603795</v>
      </c>
      <c r="H2545">
        <v>-6.3312762743532103</v>
      </c>
      <c r="I2545">
        <v>12.4069508891561</v>
      </c>
      <c r="J2545">
        <v>2.0128158303673098</v>
      </c>
      <c r="K2545">
        <v>47.632470265286898</v>
      </c>
      <c r="L2545">
        <v>43.828092586131</v>
      </c>
      <c r="M2545">
        <v>65.0924180069333</v>
      </c>
      <c r="N2545">
        <v>0.96269272729229205</v>
      </c>
      <c r="O2545">
        <v>40.008266170696402</v>
      </c>
      <c r="Q2545">
        <v>8.6290485853594001E-2</v>
      </c>
    </row>
    <row r="2546" spans="1:17" hidden="1" x14ac:dyDescent="0.3">
      <c r="A2546" t="s">
        <v>5293</v>
      </c>
      <c r="B2546" t="s">
        <v>5294</v>
      </c>
      <c r="C2546" t="str">
        <f>IFERROR(VLOOKUP(Table1[[#This Row],[Ticker]],[1]!Table2[[Symbol]:[Industry]],2,FALSE),"-")</f>
        <v>-</v>
      </c>
      <c r="D2546" t="s">
        <v>3541</v>
      </c>
      <c r="E2546">
        <v>169.32</v>
      </c>
      <c r="F2546">
        <v>16.600000000000001</v>
      </c>
      <c r="G2546">
        <v>239.298862290215</v>
      </c>
      <c r="H2546">
        <v>-1.8395841512065301</v>
      </c>
      <c r="I2546">
        <v>36.396278674641501</v>
      </c>
      <c r="J2546">
        <v>2.5852221319021602</v>
      </c>
      <c r="K2546">
        <v>15.6241762994421</v>
      </c>
      <c r="L2546">
        <v>13.117825069572101</v>
      </c>
      <c r="M2546">
        <v>77.498497912574905</v>
      </c>
      <c r="N2546">
        <v>0.95986326148971901</v>
      </c>
      <c r="O2546">
        <v>33.9156626506024</v>
      </c>
      <c r="P2546">
        <v>360.47156726768299</v>
      </c>
    </row>
    <row r="2547" spans="1:17" hidden="1" x14ac:dyDescent="0.3">
      <c r="A2547" t="s">
        <v>5295</v>
      </c>
      <c r="B2547" t="s">
        <v>5296</v>
      </c>
      <c r="C2547" t="str">
        <f>IFERROR(VLOOKUP(Table1[[#This Row],[Ticker]],[1]!Table2[[Symbol]:[Industry]],2,FALSE),"-")</f>
        <v>-</v>
      </c>
      <c r="E2547">
        <v>169.2943875</v>
      </c>
      <c r="F2547">
        <v>142.1</v>
      </c>
      <c r="G2547">
        <v>90.369265393824094</v>
      </c>
      <c r="H2547">
        <v>46.3044051340203</v>
      </c>
      <c r="I2547">
        <v>101.84115009054401</v>
      </c>
      <c r="J2547">
        <v>-10.2232481583597</v>
      </c>
      <c r="M2547">
        <v>32.878141451160602</v>
      </c>
      <c r="O2547">
        <v>27.339901477832498</v>
      </c>
      <c r="P2547">
        <v>127.943535450753</v>
      </c>
    </row>
    <row r="2548" spans="1:17" hidden="1" x14ac:dyDescent="0.3">
      <c r="A2548" t="s">
        <v>5297</v>
      </c>
      <c r="B2548" t="s">
        <v>5298</v>
      </c>
      <c r="C2548" t="str">
        <f>IFERROR(VLOOKUP(Table1[[#This Row],[Ticker]],[1]!Table2[[Symbol]:[Industry]],2,FALSE),"-")</f>
        <v>-</v>
      </c>
      <c r="D2548" t="s">
        <v>257</v>
      </c>
      <c r="E2548">
        <v>169.20182399999999</v>
      </c>
      <c r="F2548">
        <v>196.6</v>
      </c>
      <c r="G2548">
        <v>-43.437949325653697</v>
      </c>
      <c r="H2548">
        <v>-2.21802119104475E-2</v>
      </c>
      <c r="I2548">
        <v>-25.273438227980598</v>
      </c>
      <c r="J2548">
        <v>-4.0030690073383397</v>
      </c>
      <c r="K2548">
        <v>201.38006038913301</v>
      </c>
      <c r="L2548">
        <v>215.424011395257</v>
      </c>
      <c r="M2548">
        <v>46.733006323286801</v>
      </c>
      <c r="N2548">
        <v>1.2392193308550099</v>
      </c>
      <c r="O2548">
        <v>41.912512716174902</v>
      </c>
      <c r="P2548">
        <v>8.9196675900276894</v>
      </c>
    </row>
    <row r="2549" spans="1:17" hidden="1" x14ac:dyDescent="0.3">
      <c r="A2549" t="s">
        <v>5299</v>
      </c>
      <c r="B2549" t="s">
        <v>5300</v>
      </c>
      <c r="C2549" t="str">
        <f>IFERROR(VLOOKUP(Table1[[#This Row],[Ticker]],[1]!Table2[[Symbol]:[Industry]],2,FALSE),"-")</f>
        <v>-</v>
      </c>
      <c r="D2549" t="s">
        <v>201</v>
      </c>
      <c r="E2549">
        <v>167.97877167999999</v>
      </c>
      <c r="F2549">
        <v>213.55</v>
      </c>
      <c r="G2549">
        <v>54.538799544882302</v>
      </c>
      <c r="H2549">
        <v>14.809991276412999</v>
      </c>
      <c r="I2549">
        <v>6.2712524465901902</v>
      </c>
      <c r="J2549">
        <v>21.840997140521502</v>
      </c>
      <c r="K2549">
        <v>173.30924791269601</v>
      </c>
      <c r="L2549">
        <v>151.404638558507</v>
      </c>
      <c r="M2549">
        <v>70.209192744079203</v>
      </c>
      <c r="N2549">
        <v>1.9553889265569999</v>
      </c>
      <c r="O2549">
        <v>10.9810348864434</v>
      </c>
      <c r="P2549">
        <v>109.362745098039</v>
      </c>
      <c r="Q2549">
        <v>4.3193087296140999E-2</v>
      </c>
    </row>
    <row r="2550" spans="1:17" hidden="1" x14ac:dyDescent="0.3">
      <c r="A2550" t="s">
        <v>5301</v>
      </c>
      <c r="B2550" t="s">
        <v>5302</v>
      </c>
      <c r="C2550" t="str">
        <f>IFERROR(VLOOKUP(Table1[[#This Row],[Ticker]],[1]!Table2[[Symbol]:[Industry]],2,FALSE),"-")</f>
        <v>-</v>
      </c>
      <c r="D2550" t="s">
        <v>46</v>
      </c>
      <c r="E2550">
        <v>167.917220445</v>
      </c>
      <c r="F2550">
        <v>8.9700000000000006</v>
      </c>
      <c r="G2550">
        <v>7.1375629435089101</v>
      </c>
      <c r="H2550">
        <v>36.915536336513902</v>
      </c>
      <c r="I2550">
        <v>1.2223571188103901</v>
      </c>
      <c r="J2550">
        <v>20.3986433214287</v>
      </c>
      <c r="K2550">
        <v>7.3137019438326503</v>
      </c>
      <c r="L2550">
        <v>7.64261340014491</v>
      </c>
      <c r="M2550">
        <v>84.524971124133103</v>
      </c>
      <c r="N2550">
        <v>0.88228776332747605</v>
      </c>
      <c r="O2550">
        <v>14.269788182831601</v>
      </c>
      <c r="P2550">
        <v>72.5</v>
      </c>
      <c r="Q2550">
        <v>-0.105877337957814</v>
      </c>
    </row>
    <row r="2551" spans="1:17" hidden="1" x14ac:dyDescent="0.3">
      <c r="A2551" t="s">
        <v>5303</v>
      </c>
      <c r="B2551" t="s">
        <v>5304</v>
      </c>
      <c r="C2551" t="str">
        <f>IFERROR(VLOOKUP(Table1[[#This Row],[Ticker]],[1]!Table2[[Symbol]:[Industry]],2,FALSE),"-")</f>
        <v>-</v>
      </c>
      <c r="D2551" t="s">
        <v>21</v>
      </c>
      <c r="E2551">
        <v>167.885631144</v>
      </c>
      <c r="F2551">
        <v>45.87</v>
      </c>
      <c r="G2551">
        <v>58.590299261916797</v>
      </c>
      <c r="H2551">
        <v>21.293413916570799</v>
      </c>
      <c r="I2551">
        <v>-18.1095310734887</v>
      </c>
      <c r="J2551">
        <v>9.7600262307568908</v>
      </c>
      <c r="K2551">
        <v>40.811992205939497</v>
      </c>
      <c r="L2551">
        <v>36.7207742922986</v>
      </c>
      <c r="M2551">
        <v>58.719930506300202</v>
      </c>
      <c r="N2551">
        <v>2.10700193804619</v>
      </c>
      <c r="O2551">
        <v>17.6149989099629</v>
      </c>
      <c r="P2551">
        <v>119.99999999999901</v>
      </c>
      <c r="Q2551">
        <v>6.2091931061488997E-2</v>
      </c>
    </row>
    <row r="2552" spans="1:17" hidden="1" x14ac:dyDescent="0.3">
      <c r="A2552" t="s">
        <v>5305</v>
      </c>
      <c r="B2552" t="s">
        <v>5306</v>
      </c>
      <c r="C2552" t="str">
        <f>IFERROR(VLOOKUP(Table1[[#This Row],[Ticker]],[1]!Table2[[Symbol]:[Industry]],2,FALSE),"-")</f>
        <v>-</v>
      </c>
      <c r="D2552" t="s">
        <v>289</v>
      </c>
      <c r="E2552">
        <v>167.69393489999999</v>
      </c>
      <c r="F2552">
        <v>183</v>
      </c>
      <c r="G2552">
        <v>36.576912381060097</v>
      </c>
      <c r="H2552">
        <v>4.0258074041886198</v>
      </c>
      <c r="I2552">
        <v>9.8998492573148393</v>
      </c>
      <c r="J2552">
        <v>-0.35871596773991199</v>
      </c>
      <c r="K2552">
        <v>176.24401941544301</v>
      </c>
      <c r="L2552">
        <v>160.67925141673001</v>
      </c>
      <c r="M2552">
        <v>64.297582025285607</v>
      </c>
      <c r="N2552">
        <v>0.93962893608264297</v>
      </c>
      <c r="O2552">
        <v>23.142076502732198</v>
      </c>
      <c r="P2552">
        <v>76.130895091433999</v>
      </c>
      <c r="Q2552">
        <v>5.2432694764023999E-2</v>
      </c>
    </row>
    <row r="2553" spans="1:17" hidden="1" x14ac:dyDescent="0.3">
      <c r="A2553" t="s">
        <v>5307</v>
      </c>
      <c r="B2553" t="s">
        <v>5308</v>
      </c>
      <c r="C2553" t="str">
        <f>IFERROR(VLOOKUP(Table1[[#This Row],[Ticker]],[1]!Table2[[Symbol]:[Industry]],2,FALSE),"-")</f>
        <v>-</v>
      </c>
      <c r="D2553" t="s">
        <v>626</v>
      </c>
      <c r="E2553">
        <v>166.61360339999999</v>
      </c>
      <c r="F2553">
        <v>231.75</v>
      </c>
      <c r="G2553">
        <v>-44.122713215801397</v>
      </c>
      <c r="H2553">
        <v>2.9277548769998898</v>
      </c>
      <c r="I2553">
        <v>-32.280997181320899</v>
      </c>
      <c r="J2553">
        <v>6.6233668425921799</v>
      </c>
      <c r="K2553">
        <v>222.520926581742</v>
      </c>
      <c r="L2553">
        <v>234.32252682407801</v>
      </c>
      <c r="M2553">
        <v>65.588849072508594</v>
      </c>
      <c r="N2553">
        <v>2.2333769955849898</v>
      </c>
      <c r="O2553">
        <v>38.079827400215699</v>
      </c>
      <c r="P2553">
        <v>14.7277227722772</v>
      </c>
      <c r="Q2553">
        <v>-6.0717194286024997E-2</v>
      </c>
    </row>
    <row r="2554" spans="1:17" hidden="1" x14ac:dyDescent="0.3">
      <c r="A2554" t="s">
        <v>5309</v>
      </c>
      <c r="B2554" t="s">
        <v>5310</v>
      </c>
      <c r="C2554" t="str">
        <f>IFERROR(VLOOKUP(Table1[[#This Row],[Ticker]],[1]!Table2[[Symbol]:[Industry]],2,FALSE),"-")</f>
        <v>-</v>
      </c>
      <c r="D2554" t="s">
        <v>21</v>
      </c>
      <c r="E2554">
        <v>165.99440899800001</v>
      </c>
      <c r="F2554">
        <v>112.86</v>
      </c>
      <c r="G2554">
        <v>-19.1035490928756</v>
      </c>
      <c r="H2554">
        <v>-11.182339627991601</v>
      </c>
      <c r="I2554">
        <v>-25.664162475132699</v>
      </c>
      <c r="J2554">
        <v>-4.8085037899470402</v>
      </c>
      <c r="K2554">
        <v>119.532037902615</v>
      </c>
      <c r="L2554">
        <v>118.830014456428</v>
      </c>
      <c r="M2554">
        <v>40.112416955196899</v>
      </c>
      <c r="N2554">
        <v>1.4624159248725399</v>
      </c>
      <c r="O2554">
        <v>38.047138047137999</v>
      </c>
      <c r="P2554">
        <v>53.969986357435197</v>
      </c>
      <c r="Q2554">
        <v>-0.12453356627024199</v>
      </c>
    </row>
    <row r="2555" spans="1:17" hidden="1" x14ac:dyDescent="0.3">
      <c r="A2555" t="s">
        <v>5311</v>
      </c>
      <c r="B2555" t="s">
        <v>5312</v>
      </c>
      <c r="C2555" t="str">
        <f>IFERROR(VLOOKUP(Table1[[#This Row],[Ticker]],[1]!Table2[[Symbol]:[Industry]],2,FALSE),"-")</f>
        <v>-</v>
      </c>
      <c r="D2555" t="s">
        <v>1170</v>
      </c>
      <c r="E2555">
        <v>165.951877137</v>
      </c>
      <c r="F2555">
        <v>0.89</v>
      </c>
      <c r="G2555">
        <v>71.034743706361297</v>
      </c>
      <c r="H2555">
        <v>-9.49402843712463</v>
      </c>
      <c r="I2555">
        <v>-15.271149374696099</v>
      </c>
      <c r="J2555">
        <v>1.3680848388155</v>
      </c>
      <c r="K2555">
        <v>0.80866330615402804</v>
      </c>
      <c r="L2555">
        <v>0.750158872185549</v>
      </c>
      <c r="M2555">
        <v>74.494283131673498</v>
      </c>
      <c r="N2555">
        <v>1.06759133613945</v>
      </c>
      <c r="O2555">
        <v>34.831460674157299</v>
      </c>
      <c r="P2555">
        <v>122.5</v>
      </c>
      <c r="Q2555">
        <v>-2.0721611491517002E-2</v>
      </c>
    </row>
    <row r="2556" spans="1:17" hidden="1" x14ac:dyDescent="0.3">
      <c r="A2556" t="s">
        <v>5313</v>
      </c>
      <c r="B2556" t="s">
        <v>5314</v>
      </c>
      <c r="C2556" t="str">
        <f>IFERROR(VLOOKUP(Table1[[#This Row],[Ticker]],[1]!Table2[[Symbol]:[Industry]],2,FALSE),"-")</f>
        <v>-</v>
      </c>
      <c r="E2556">
        <v>165.815</v>
      </c>
      <c r="F2556">
        <v>25.51</v>
      </c>
      <c r="G2556">
        <v>80.655339912323299</v>
      </c>
      <c r="H2556">
        <v>30.927029464595101</v>
      </c>
      <c r="I2556">
        <v>58.502692587156702</v>
      </c>
      <c r="J2556">
        <v>5.7434801055997902</v>
      </c>
      <c r="K2556">
        <v>19.252238380251999</v>
      </c>
      <c r="L2556">
        <v>18.274322324733301</v>
      </c>
      <c r="M2556">
        <v>96.810729240337096</v>
      </c>
      <c r="N2556">
        <v>9.0806105742023302E-2</v>
      </c>
      <c r="O2556">
        <v>0</v>
      </c>
      <c r="P2556">
        <v>150.83579154375599</v>
      </c>
      <c r="Q2556">
        <v>7.5556519709915004E-2</v>
      </c>
    </row>
    <row r="2557" spans="1:17" hidden="1" x14ac:dyDescent="0.3">
      <c r="A2557" t="s">
        <v>5315</v>
      </c>
      <c r="B2557" t="s">
        <v>5316</v>
      </c>
      <c r="C2557" t="str">
        <f>IFERROR(VLOOKUP(Table1[[#This Row],[Ticker]],[1]!Table2[[Symbol]:[Industry]],2,FALSE),"-")</f>
        <v>-</v>
      </c>
      <c r="D2557" t="s">
        <v>3145</v>
      </c>
      <c r="E2557">
        <v>165.64357000000001</v>
      </c>
      <c r="F2557">
        <v>88.12</v>
      </c>
      <c r="G2557">
        <v>25.637918309535898</v>
      </c>
      <c r="H2557">
        <v>22.0649243708827</v>
      </c>
      <c r="I2557">
        <v>-26.026668920979201</v>
      </c>
      <c r="J2557">
        <v>-6.2176523406716697</v>
      </c>
      <c r="K2557">
        <v>84.034385392592597</v>
      </c>
      <c r="M2557">
        <v>41.654506434772699</v>
      </c>
      <c r="N2557">
        <v>0.65316376197205195</v>
      </c>
      <c r="O2557">
        <v>63.129822968679001</v>
      </c>
      <c r="P2557">
        <v>60.218181818181797</v>
      </c>
    </row>
    <row r="2558" spans="1:17" hidden="1" x14ac:dyDescent="0.3">
      <c r="A2558" t="s">
        <v>5317</v>
      </c>
      <c r="B2558" t="s">
        <v>5318</v>
      </c>
      <c r="C2558" t="str">
        <f>IFERROR(VLOOKUP(Table1[[#This Row],[Ticker]],[1]!Table2[[Symbol]:[Industry]],2,FALSE),"-")</f>
        <v>-</v>
      </c>
      <c r="D2558" t="s">
        <v>257</v>
      </c>
      <c r="E2558">
        <v>165.35178124999999</v>
      </c>
      <c r="F2558">
        <v>2472.5500000000002</v>
      </c>
      <c r="G2558">
        <v>122.317655931101</v>
      </c>
      <c r="H2558">
        <v>-21.482438952763701</v>
      </c>
      <c r="I2558">
        <v>6.61039746679947</v>
      </c>
      <c r="J2558">
        <v>0.82771611662860001</v>
      </c>
      <c r="K2558">
        <v>2300.0486345381701</v>
      </c>
      <c r="L2558">
        <v>1922.2014939595499</v>
      </c>
      <c r="M2558">
        <v>52.241985236854198</v>
      </c>
      <c r="N2558">
        <v>0.25193950136973597</v>
      </c>
      <c r="O2558">
        <v>35.307678307819799</v>
      </c>
      <c r="P2558">
        <v>174.24023957409</v>
      </c>
      <c r="Q2558">
        <v>0.108728588077788</v>
      </c>
    </row>
    <row r="2559" spans="1:17" hidden="1" x14ac:dyDescent="0.3">
      <c r="A2559" t="s">
        <v>5319</v>
      </c>
      <c r="B2559" t="s">
        <v>5320</v>
      </c>
      <c r="C2559" t="str">
        <f>IFERROR(VLOOKUP(Table1[[#This Row],[Ticker]],[1]!Table2[[Symbol]:[Industry]],2,FALSE),"-")</f>
        <v>-</v>
      </c>
      <c r="D2559" t="s">
        <v>21</v>
      </c>
      <c r="E2559">
        <v>164.9379672</v>
      </c>
      <c r="F2559">
        <v>119.95</v>
      </c>
      <c r="G2559">
        <v>-2.1196574480398298</v>
      </c>
      <c r="H2559">
        <v>6.3199250512474503</v>
      </c>
      <c r="I2559">
        <v>-13.6616618694017</v>
      </c>
      <c r="J2559">
        <v>7.52193099266165</v>
      </c>
      <c r="K2559">
        <v>110.95544603151799</v>
      </c>
      <c r="L2559">
        <v>106.98797146072</v>
      </c>
      <c r="M2559">
        <v>61.254475581094901</v>
      </c>
      <c r="N2559">
        <v>1.9376414749908699</v>
      </c>
      <c r="O2559">
        <v>25.0104210087536</v>
      </c>
      <c r="P2559">
        <v>39.233894370284297</v>
      </c>
      <c r="Q2559">
        <v>6.3359133795826E-2</v>
      </c>
    </row>
    <row r="2560" spans="1:17" hidden="1" x14ac:dyDescent="0.3">
      <c r="A2560" t="s">
        <v>5321</v>
      </c>
      <c r="B2560" t="s">
        <v>5322</v>
      </c>
      <c r="C2560" t="str">
        <f>IFERROR(VLOOKUP(Table1[[#This Row],[Ticker]],[1]!Table2[[Symbol]:[Industry]],2,FALSE),"-")</f>
        <v>-</v>
      </c>
      <c r="D2560" t="s">
        <v>127</v>
      </c>
      <c r="E2560">
        <v>164.80527128099999</v>
      </c>
      <c r="F2560">
        <v>18.27</v>
      </c>
      <c r="G2560">
        <v>78.077593731274106</v>
      </c>
      <c r="H2560">
        <v>12.178955888251799</v>
      </c>
      <c r="I2560">
        <v>-20.213917324748099</v>
      </c>
      <c r="J2560">
        <v>0.48613680921647401</v>
      </c>
      <c r="K2560">
        <v>15.960737885201899</v>
      </c>
      <c r="L2560">
        <v>14.202182452537199</v>
      </c>
      <c r="M2560">
        <v>73.585335431849998</v>
      </c>
      <c r="N2560">
        <v>1.9992179578395299</v>
      </c>
      <c r="O2560">
        <v>22.824302134646899</v>
      </c>
      <c r="P2560">
        <v>128.08988764044901</v>
      </c>
      <c r="Q2560">
        <v>5.8508838888684002E-2</v>
      </c>
    </row>
    <row r="2561" spans="1:17" hidden="1" x14ac:dyDescent="0.3">
      <c r="A2561" t="s">
        <v>5323</v>
      </c>
      <c r="B2561" t="s">
        <v>5324</v>
      </c>
      <c r="C2561" t="str">
        <f>IFERROR(VLOOKUP(Table1[[#This Row],[Ticker]],[1]!Table2[[Symbol]:[Industry]],2,FALSE),"-")</f>
        <v>-</v>
      </c>
      <c r="D2561" t="s">
        <v>1170</v>
      </c>
      <c r="E2561">
        <v>164.69728000000001</v>
      </c>
      <c r="F2561">
        <v>13.18</v>
      </c>
      <c r="G2561">
        <v>-27.645289710514199</v>
      </c>
      <c r="H2561">
        <v>-18.283249551927099</v>
      </c>
      <c r="I2561">
        <v>-53.203807721764598</v>
      </c>
      <c r="J2561">
        <v>-2.4036642454335801</v>
      </c>
      <c r="K2561">
        <v>14.536773692509501</v>
      </c>
      <c r="L2561">
        <v>15.9553103212524</v>
      </c>
      <c r="M2561">
        <v>36.074457559286003</v>
      </c>
      <c r="N2561">
        <v>6.9956521865700505E-2</v>
      </c>
      <c r="O2561">
        <v>68.361153262518997</v>
      </c>
      <c r="P2561">
        <v>27.961165048543599</v>
      </c>
      <c r="Q2561">
        <v>8.6580401400119994E-2</v>
      </c>
    </row>
    <row r="2562" spans="1:17" hidden="1" x14ac:dyDescent="0.3">
      <c r="A2562" t="s">
        <v>5325</v>
      </c>
      <c r="B2562" t="s">
        <v>5326</v>
      </c>
      <c r="C2562" t="str">
        <f>IFERROR(VLOOKUP(Table1[[#This Row],[Ticker]],[1]!Table2[[Symbol]:[Industry]],2,FALSE),"-")</f>
        <v>-</v>
      </c>
      <c r="D2562" t="s">
        <v>933</v>
      </c>
      <c r="E2562">
        <v>164.59500125</v>
      </c>
      <c r="F2562">
        <v>80.59</v>
      </c>
      <c r="G2562">
        <v>95.881275320848701</v>
      </c>
      <c r="H2562">
        <v>10.8674142105704</v>
      </c>
      <c r="I2562">
        <v>24.7879399544662</v>
      </c>
      <c r="J2562">
        <v>3.9555156040471502</v>
      </c>
      <c r="K2562">
        <v>71.921380608376296</v>
      </c>
      <c r="L2562">
        <v>59.304396360521899</v>
      </c>
      <c r="M2562">
        <v>58.682192344249799</v>
      </c>
      <c r="N2562">
        <v>1.13376185667511</v>
      </c>
      <c r="O2562">
        <v>7.9538404268519596</v>
      </c>
      <c r="P2562">
        <v>136.126574860826</v>
      </c>
      <c r="Q2562">
        <v>7.3511670631921003E-2</v>
      </c>
    </row>
    <row r="2563" spans="1:17" hidden="1" x14ac:dyDescent="0.3">
      <c r="A2563" t="s">
        <v>5327</v>
      </c>
      <c r="B2563" t="s">
        <v>5328</v>
      </c>
      <c r="C2563" t="str">
        <f>IFERROR(VLOOKUP(Table1[[#This Row],[Ticker]],[1]!Table2[[Symbol]:[Industry]],2,FALSE),"-")</f>
        <v>-</v>
      </c>
      <c r="D2563" t="s">
        <v>626</v>
      </c>
      <c r="E2563">
        <v>164.53299584999999</v>
      </c>
      <c r="F2563">
        <v>53.5</v>
      </c>
      <c r="G2563">
        <v>16.458250725157399</v>
      </c>
      <c r="H2563">
        <v>0.36108501382929897</v>
      </c>
      <c r="I2563">
        <v>-9.9976350102726492</v>
      </c>
      <c r="J2563">
        <v>5.3977796832533196</v>
      </c>
      <c r="K2563">
        <v>55.205079859450798</v>
      </c>
      <c r="L2563">
        <v>50.744601354548699</v>
      </c>
      <c r="M2563">
        <v>41.976646376645697</v>
      </c>
      <c r="N2563">
        <v>1.4009228431141301</v>
      </c>
      <c r="O2563">
        <v>31.775700934579401</v>
      </c>
      <c r="P2563">
        <v>55.523255813953497</v>
      </c>
      <c r="Q2563">
        <v>0.107229451890177</v>
      </c>
    </row>
    <row r="2564" spans="1:17" hidden="1" x14ac:dyDescent="0.3">
      <c r="A2564" t="s">
        <v>5329</v>
      </c>
      <c r="B2564" t="s">
        <v>5330</v>
      </c>
      <c r="C2564" t="str">
        <f>IFERROR(VLOOKUP(Table1[[#This Row],[Ticker]],[1]!Table2[[Symbol]:[Industry]],2,FALSE),"-")</f>
        <v>-</v>
      </c>
      <c r="D2564" t="s">
        <v>62</v>
      </c>
      <c r="E2564">
        <v>164.25825</v>
      </c>
      <c r="F2564">
        <v>148.65</v>
      </c>
      <c r="G2564">
        <v>2.5178354938009302</v>
      </c>
      <c r="H2564">
        <v>5.0219360201688401</v>
      </c>
      <c r="I2564">
        <v>4.6078828833684096</v>
      </c>
      <c r="J2564">
        <v>2.9100912195315498</v>
      </c>
      <c r="K2564">
        <v>144.18914407794901</v>
      </c>
      <c r="L2564">
        <v>130.28442065587501</v>
      </c>
      <c r="M2564">
        <v>42.373394952685501</v>
      </c>
      <c r="N2564">
        <v>0.40093659942363102</v>
      </c>
      <c r="O2564">
        <v>36.4278506559031</v>
      </c>
      <c r="P2564">
        <v>70.665901262916194</v>
      </c>
    </row>
    <row r="2565" spans="1:17" hidden="1" x14ac:dyDescent="0.3">
      <c r="A2565" t="s">
        <v>5331</v>
      </c>
      <c r="B2565" t="s">
        <v>5332</v>
      </c>
      <c r="C2565" t="str">
        <f>IFERROR(VLOOKUP(Table1[[#This Row],[Ticker]],[1]!Table2[[Symbol]:[Industry]],2,FALSE),"-")</f>
        <v>-</v>
      </c>
      <c r="E2565">
        <v>163.90905488299899</v>
      </c>
      <c r="F2565">
        <v>10.99</v>
      </c>
      <c r="G2565">
        <v>-40.002702579703701</v>
      </c>
      <c r="H2565">
        <v>-15.6357360730597</v>
      </c>
      <c r="I2565">
        <v>-23.916203406283799</v>
      </c>
      <c r="J2565">
        <v>-2.1170581770134298</v>
      </c>
      <c r="K2565">
        <v>11.4438025867401</v>
      </c>
      <c r="L2565">
        <v>11.458608632116</v>
      </c>
      <c r="M2565">
        <v>40.873695530929403</v>
      </c>
      <c r="N2565">
        <v>0.65107181762605304</v>
      </c>
      <c r="O2565">
        <v>59.3266606005459</v>
      </c>
      <c r="P2565">
        <v>26.1768082663604</v>
      </c>
      <c r="Q2565">
        <v>6.7023952418836005E-2</v>
      </c>
    </row>
    <row r="2566" spans="1:17" hidden="1" x14ac:dyDescent="0.3">
      <c r="A2566" t="s">
        <v>5333</v>
      </c>
      <c r="B2566" t="s">
        <v>5334</v>
      </c>
      <c r="C2566" t="str">
        <f>IFERROR(VLOOKUP(Table1[[#This Row],[Ticker]],[1]!Table2[[Symbol]:[Industry]],2,FALSE),"-")</f>
        <v>-</v>
      </c>
      <c r="D2566" t="s">
        <v>424</v>
      </c>
      <c r="E2566">
        <v>163.59762749999999</v>
      </c>
      <c r="F2566">
        <v>111</v>
      </c>
      <c r="G2566">
        <v>23.459942924523901</v>
      </c>
      <c r="H2566">
        <v>-1.42782269650029</v>
      </c>
      <c r="I2566">
        <v>5.7757426645623404</v>
      </c>
      <c r="J2566">
        <v>3.6462881689122399</v>
      </c>
      <c r="K2566">
        <v>108.12535615068801</v>
      </c>
      <c r="L2566">
        <v>99.182859531964894</v>
      </c>
      <c r="M2566">
        <v>52.115700532375698</v>
      </c>
      <c r="N2566">
        <v>0.60537606248786402</v>
      </c>
      <c r="O2566">
        <v>18.918918918918902</v>
      </c>
      <c r="P2566">
        <v>62.685035907958301</v>
      </c>
      <c r="Q2566">
        <v>0.114766499832859</v>
      </c>
    </row>
    <row r="2567" spans="1:17" hidden="1" x14ac:dyDescent="0.3">
      <c r="A2567" t="s">
        <v>5335</v>
      </c>
      <c r="B2567" t="s">
        <v>5336</v>
      </c>
      <c r="C2567" t="str">
        <f>IFERROR(VLOOKUP(Table1[[#This Row],[Ticker]],[1]!Table2[[Symbol]:[Industry]],2,FALSE),"-")</f>
        <v>-</v>
      </c>
      <c r="D2567" t="s">
        <v>257</v>
      </c>
      <c r="E2567">
        <v>163.55903359999999</v>
      </c>
      <c r="F2567">
        <v>275.3</v>
      </c>
      <c r="G2567">
        <v>-7.3070253946268604</v>
      </c>
      <c r="H2567">
        <v>-0.91764400952602698</v>
      </c>
      <c r="I2567">
        <v>-28.0819173873643</v>
      </c>
      <c r="J2567">
        <v>0.64519841088379404</v>
      </c>
      <c r="K2567">
        <v>272.09903256748498</v>
      </c>
      <c r="L2567">
        <v>264.49190360941702</v>
      </c>
      <c r="M2567">
        <v>50.215889621588097</v>
      </c>
      <c r="N2567">
        <v>0.56817266950731804</v>
      </c>
      <c r="O2567">
        <v>28.2237559026516</v>
      </c>
      <c r="P2567">
        <v>34.292682926829201</v>
      </c>
      <c r="Q2567">
        <v>2.7874519786532E-2</v>
      </c>
    </row>
    <row r="2568" spans="1:17" hidden="1" x14ac:dyDescent="0.3">
      <c r="A2568" t="s">
        <v>5337</v>
      </c>
      <c r="B2568" t="s">
        <v>5338</v>
      </c>
      <c r="C2568" t="str">
        <f>IFERROR(VLOOKUP(Table1[[#This Row],[Ticker]],[1]!Table2[[Symbol]:[Industry]],2,FALSE),"-")</f>
        <v>-</v>
      </c>
      <c r="D2568" t="s">
        <v>728</v>
      </c>
      <c r="E2568">
        <v>163.46488893</v>
      </c>
      <c r="F2568">
        <v>81.77</v>
      </c>
      <c r="G2568">
        <v>34.870753629327702</v>
      </c>
      <c r="H2568">
        <v>-3.1689394978580498</v>
      </c>
      <c r="I2568">
        <v>-1.41706973114277</v>
      </c>
      <c r="J2568">
        <v>1.1090374770464499</v>
      </c>
      <c r="K2568">
        <v>81.239506658509399</v>
      </c>
      <c r="L2568">
        <v>72.876062862870796</v>
      </c>
      <c r="M2568">
        <v>88.374458321217901</v>
      </c>
      <c r="N2568">
        <v>0.76834914414409605</v>
      </c>
      <c r="O2568">
        <v>10.4316986669927</v>
      </c>
      <c r="P2568">
        <v>67.905544147843898</v>
      </c>
      <c r="Q2568">
        <v>2.2514289353509E-2</v>
      </c>
    </row>
    <row r="2569" spans="1:17" hidden="1" x14ac:dyDescent="0.3">
      <c r="A2569" t="s">
        <v>5339</v>
      </c>
      <c r="B2569" t="s">
        <v>5340</v>
      </c>
      <c r="C2569" t="str">
        <f>IFERROR(VLOOKUP(Table1[[#This Row],[Ticker]],[1]!Table2[[Symbol]:[Industry]],2,FALSE),"-")</f>
        <v>-</v>
      </c>
      <c r="D2569" t="s">
        <v>626</v>
      </c>
      <c r="E2569">
        <v>163.11375000000001</v>
      </c>
      <c r="F2569">
        <v>241.65</v>
      </c>
      <c r="G2569">
        <v>4.9463392255862599</v>
      </c>
      <c r="H2569">
        <v>13.4728425562776</v>
      </c>
      <c r="I2569">
        <v>18.200267361012202</v>
      </c>
      <c r="J2569">
        <v>-0.75280148167770899</v>
      </c>
      <c r="K2569">
        <v>205.48314956298799</v>
      </c>
      <c r="L2569">
        <v>186.241273982747</v>
      </c>
      <c r="M2569">
        <v>76.2582683538092</v>
      </c>
      <c r="N2569">
        <v>1.31230190196385</v>
      </c>
      <c r="O2569">
        <v>3.37264638940617</v>
      </c>
      <c r="P2569">
        <v>63.2218844984802</v>
      </c>
      <c r="Q2569">
        <v>-7.9497994772489994E-3</v>
      </c>
    </row>
    <row r="2570" spans="1:17" hidden="1" x14ac:dyDescent="0.3">
      <c r="A2570" t="s">
        <v>5341</v>
      </c>
      <c r="B2570" t="s">
        <v>5342</v>
      </c>
      <c r="C2570" t="str">
        <f>IFERROR(VLOOKUP(Table1[[#This Row],[Ticker]],[1]!Table2[[Symbol]:[Industry]],2,FALSE),"-")</f>
        <v>-</v>
      </c>
      <c r="D2570" t="s">
        <v>391</v>
      </c>
      <c r="E2570">
        <v>162.67395239999999</v>
      </c>
      <c r="F2570">
        <v>108</v>
      </c>
      <c r="G2570">
        <v>-55.267190259371397</v>
      </c>
      <c r="H2570">
        <v>-21.237326857149402</v>
      </c>
      <c r="I2570">
        <v>-43.795305562651102</v>
      </c>
      <c r="J2570">
        <v>-2.4780690073383398</v>
      </c>
      <c r="K2570">
        <v>108.47229069298101</v>
      </c>
      <c r="L2570">
        <v>86.422224767793395</v>
      </c>
      <c r="M2570">
        <v>4.3485274684844102</v>
      </c>
      <c r="N2570">
        <v>0.85714285714285698</v>
      </c>
      <c r="O2570">
        <v>39.907407407407298</v>
      </c>
      <c r="P2570">
        <v>0</v>
      </c>
    </row>
    <row r="2571" spans="1:17" hidden="1" x14ac:dyDescent="0.3">
      <c r="A2571" t="s">
        <v>5343</v>
      </c>
      <c r="B2571" t="s">
        <v>5344</v>
      </c>
      <c r="C2571" t="str">
        <f>IFERROR(VLOOKUP(Table1[[#This Row],[Ticker]],[1]!Table2[[Symbol]:[Industry]],2,FALSE),"-")</f>
        <v>-</v>
      </c>
      <c r="D2571" t="s">
        <v>391</v>
      </c>
      <c r="E2571">
        <v>162.43315118999999</v>
      </c>
      <c r="F2571">
        <v>25.15</v>
      </c>
      <c r="G2571">
        <v>55.853457156653697</v>
      </c>
      <c r="H2571">
        <v>9.4311323208277198</v>
      </c>
      <c r="I2571">
        <v>-3.2444233167896499</v>
      </c>
      <c r="J2571">
        <v>3.2662675622409498</v>
      </c>
      <c r="K2571">
        <v>23.655935541757199</v>
      </c>
      <c r="L2571">
        <v>21.088870692569799</v>
      </c>
      <c r="M2571">
        <v>48.864821598479402</v>
      </c>
      <c r="N2571">
        <v>1.56899515087908</v>
      </c>
      <c r="O2571">
        <v>17.2962226640159</v>
      </c>
      <c r="P2571">
        <v>91.984732824427397</v>
      </c>
      <c r="Q2571">
        <v>4.4837700833953997E-2</v>
      </c>
    </row>
    <row r="2572" spans="1:17" hidden="1" x14ac:dyDescent="0.3">
      <c r="A2572" t="s">
        <v>5345</v>
      </c>
      <c r="B2572" t="s">
        <v>5346</v>
      </c>
      <c r="C2572" t="str">
        <f>IFERROR(VLOOKUP(Table1[[#This Row],[Ticker]],[1]!Table2[[Symbol]:[Industry]],2,FALSE),"-")</f>
        <v>-</v>
      </c>
      <c r="D2572" t="s">
        <v>133</v>
      </c>
      <c r="E2572">
        <v>162.41364799999999</v>
      </c>
      <c r="F2572">
        <v>65.08</v>
      </c>
      <c r="G2572">
        <v>-1.82940643226099</v>
      </c>
      <c r="H2572">
        <v>-8.9168037866291598</v>
      </c>
      <c r="I2572">
        <v>-28.4978160413627</v>
      </c>
      <c r="J2572">
        <v>-6.80889171880996</v>
      </c>
      <c r="K2572">
        <v>64.699869690865398</v>
      </c>
      <c r="L2572">
        <v>62.450753510340803</v>
      </c>
      <c r="M2572">
        <v>40.763957842148898</v>
      </c>
      <c r="N2572">
        <v>1.9728781898754799</v>
      </c>
      <c r="O2572">
        <v>36.140135218192903</v>
      </c>
      <c r="P2572">
        <v>42.407002188183696</v>
      </c>
      <c r="Q2572">
        <v>7.6249081948099998E-2</v>
      </c>
    </row>
    <row r="2573" spans="1:17" hidden="1" x14ac:dyDescent="0.3">
      <c r="A2573" t="s">
        <v>5347</v>
      </c>
      <c r="B2573" t="s">
        <v>5348</v>
      </c>
      <c r="C2573" t="str">
        <f>IFERROR(VLOOKUP(Table1[[#This Row],[Ticker]],[1]!Table2[[Symbol]:[Industry]],2,FALSE),"-")</f>
        <v>-</v>
      </c>
      <c r="D2573" t="s">
        <v>267</v>
      </c>
      <c r="E2573">
        <v>162.38094928499899</v>
      </c>
      <c r="F2573">
        <v>66.349999999999994</v>
      </c>
      <c r="G2573">
        <v>299.76391106043098</v>
      </c>
      <c r="H2573">
        <v>47.969047858264901</v>
      </c>
      <c r="I2573">
        <v>39.291258785041101</v>
      </c>
      <c r="J2573">
        <v>36.373933562805099</v>
      </c>
      <c r="K2573">
        <v>45.680330816179698</v>
      </c>
      <c r="L2573">
        <v>39.281268914889203</v>
      </c>
      <c r="M2573">
        <v>75.123812409932</v>
      </c>
      <c r="N2573">
        <v>2.6092071108989199</v>
      </c>
      <c r="O2573">
        <v>12.9615674453654</v>
      </c>
      <c r="P2573">
        <v>343.81215826141698</v>
      </c>
      <c r="Q2573">
        <v>0.120395988599329</v>
      </c>
    </row>
    <row r="2574" spans="1:17" hidden="1" x14ac:dyDescent="0.3">
      <c r="A2574" t="s">
        <v>5349</v>
      </c>
      <c r="B2574" t="s">
        <v>5350</v>
      </c>
      <c r="C2574" t="str">
        <f>IFERROR(VLOOKUP(Table1[[#This Row],[Ticker]],[1]!Table2[[Symbol]:[Industry]],2,FALSE),"-")</f>
        <v>-</v>
      </c>
      <c r="D2574" t="s">
        <v>75</v>
      </c>
      <c r="E2574">
        <v>162.31304923499999</v>
      </c>
      <c r="F2574">
        <v>202.35</v>
      </c>
      <c r="G2574">
        <v>1576.53979421141</v>
      </c>
      <c r="H2574">
        <v>-17.155870849319399</v>
      </c>
      <c r="I2574">
        <v>44.942627347394101</v>
      </c>
      <c r="J2574">
        <v>-10.1989992398964</v>
      </c>
      <c r="K2574">
        <v>212.666131146531</v>
      </c>
      <c r="L2574">
        <v>139.01961492020999</v>
      </c>
      <c r="M2574">
        <v>24.018337615890999</v>
      </c>
      <c r="N2574">
        <v>0.89239332096474899</v>
      </c>
      <c r="O2574">
        <v>30.0963676797627</v>
      </c>
      <c r="P2574">
        <v>1687.5441696113</v>
      </c>
    </row>
    <row r="2575" spans="1:17" hidden="1" x14ac:dyDescent="0.3">
      <c r="A2575" t="s">
        <v>5351</v>
      </c>
      <c r="B2575" t="s">
        <v>5352</v>
      </c>
      <c r="C2575" t="str">
        <f>IFERROR(VLOOKUP(Table1[[#This Row],[Ticker]],[1]!Table2[[Symbol]:[Industry]],2,FALSE),"-")</f>
        <v>-</v>
      </c>
      <c r="D2575" t="s">
        <v>62</v>
      </c>
      <c r="E2575">
        <v>162.30247082400001</v>
      </c>
      <c r="F2575">
        <v>46.02</v>
      </c>
      <c r="G2575">
        <v>-7.2469790955956297</v>
      </c>
      <c r="H2575">
        <v>-13.4050258328389</v>
      </c>
      <c r="I2575">
        <v>-38.647772751319401</v>
      </c>
      <c r="J2575">
        <v>-9.9115903610853096</v>
      </c>
      <c r="K2575">
        <v>49.887634628041901</v>
      </c>
      <c r="L2575">
        <v>49.174713824063197</v>
      </c>
      <c r="M2575">
        <v>43.619977099727201</v>
      </c>
      <c r="N2575">
        <v>0.71481981006156503</v>
      </c>
      <c r="O2575">
        <v>72.164276401564507</v>
      </c>
      <c r="P2575">
        <v>44.762503932054102</v>
      </c>
      <c r="Q2575">
        <v>9.9094347464322996E-2</v>
      </c>
    </row>
    <row r="2576" spans="1:17" hidden="1" x14ac:dyDescent="0.3">
      <c r="A2576" t="s">
        <v>5353</v>
      </c>
      <c r="B2576" t="s">
        <v>5354</v>
      </c>
      <c r="C2576" t="str">
        <f>IFERROR(VLOOKUP(Table1[[#This Row],[Ticker]],[1]!Table2[[Symbol]:[Industry]],2,FALSE),"-")</f>
        <v>-</v>
      </c>
      <c r="D2576" t="s">
        <v>626</v>
      </c>
      <c r="E2576">
        <v>162.24</v>
      </c>
      <c r="F2576">
        <v>81.12</v>
      </c>
      <c r="G2576">
        <v>-28.7128225910539</v>
      </c>
      <c r="H2576">
        <v>-3.4369138545276101</v>
      </c>
      <c r="I2576">
        <v>-30.9906298941766</v>
      </c>
      <c r="J2576">
        <v>-1.6341355435418601</v>
      </c>
      <c r="K2576">
        <v>83.467054347803895</v>
      </c>
      <c r="L2576">
        <v>87.576502164966996</v>
      </c>
      <c r="M2576">
        <v>38.6085835695146</v>
      </c>
      <c r="N2576">
        <v>1.1453957246567401</v>
      </c>
      <c r="O2576">
        <v>35.355029585798803</v>
      </c>
      <c r="P2576">
        <v>12.510402219140101</v>
      </c>
      <c r="Q2576">
        <v>0.122185490771932</v>
      </c>
    </row>
    <row r="2577" spans="1:17" hidden="1" x14ac:dyDescent="0.3">
      <c r="A2577" t="s">
        <v>5355</v>
      </c>
      <c r="B2577" t="s">
        <v>5356</v>
      </c>
      <c r="C2577" t="str">
        <f>IFERROR(VLOOKUP(Table1[[#This Row],[Ticker]],[1]!Table2[[Symbol]:[Industry]],2,FALSE),"-")</f>
        <v>-</v>
      </c>
      <c r="D2577" t="s">
        <v>133</v>
      </c>
      <c r="E2577">
        <v>162.24</v>
      </c>
      <c r="F2577">
        <v>390</v>
      </c>
      <c r="G2577">
        <v>-21.337628666011</v>
      </c>
      <c r="H2577">
        <v>-3.6800749487525399</v>
      </c>
      <c r="I2577">
        <v>-14.885048988595701</v>
      </c>
      <c r="J2577">
        <v>-2.4780690073383398</v>
      </c>
      <c r="K2577">
        <v>389.851712871426</v>
      </c>
      <c r="L2577">
        <v>387.18704872280802</v>
      </c>
      <c r="M2577">
        <v>100</v>
      </c>
      <c r="O2577">
        <v>0</v>
      </c>
      <c r="P2577">
        <v>5.4054054054053902</v>
      </c>
    </row>
    <row r="2578" spans="1:17" hidden="1" x14ac:dyDescent="0.3">
      <c r="A2578" t="s">
        <v>5357</v>
      </c>
      <c r="B2578" t="s">
        <v>5358</v>
      </c>
      <c r="C2578" t="str">
        <f>IFERROR(VLOOKUP(Table1[[#This Row],[Ticker]],[1]!Table2[[Symbol]:[Industry]],2,FALSE),"-")</f>
        <v>-</v>
      </c>
      <c r="D2578" t="s">
        <v>127</v>
      </c>
      <c r="E2578">
        <v>161.70938266499999</v>
      </c>
      <c r="F2578">
        <v>224.65</v>
      </c>
      <c r="G2578">
        <v>309.47055816159298</v>
      </c>
      <c r="H2578">
        <v>13.8583865897089</v>
      </c>
      <c r="I2578">
        <v>188.761872685122</v>
      </c>
      <c r="J2578">
        <v>0.394462410974036</v>
      </c>
      <c r="K2578">
        <v>202.416361625912</v>
      </c>
      <c r="L2578">
        <v>143.36785932228301</v>
      </c>
      <c r="M2578">
        <v>62.224620439438802</v>
      </c>
      <c r="N2578">
        <v>1.21405900846394</v>
      </c>
      <c r="O2578">
        <v>3.7168929445804602</v>
      </c>
      <c r="P2578">
        <v>383.11827956989202</v>
      </c>
      <c r="Q2578">
        <v>9.5967514470473997E-2</v>
      </c>
    </row>
    <row r="2579" spans="1:17" hidden="1" x14ac:dyDescent="0.3">
      <c r="A2579" t="s">
        <v>5359</v>
      </c>
      <c r="B2579" t="s">
        <v>5360</v>
      </c>
      <c r="C2579" t="str">
        <f>IFERROR(VLOOKUP(Table1[[#This Row],[Ticker]],[1]!Table2[[Symbol]:[Industry]],2,FALSE),"-")</f>
        <v>-</v>
      </c>
      <c r="D2579" t="s">
        <v>127</v>
      </c>
      <c r="E2579">
        <v>161.46157115999901</v>
      </c>
      <c r="F2579">
        <v>66.900000000000006</v>
      </c>
      <c r="G2579">
        <v>-17.429308581220301</v>
      </c>
      <c r="H2579">
        <v>-6.39824376134196</v>
      </c>
      <c r="I2579">
        <v>-52.747784888714797</v>
      </c>
      <c r="J2579">
        <v>-2.6249118854587401</v>
      </c>
      <c r="K2579">
        <v>71.140499574987302</v>
      </c>
      <c r="L2579">
        <v>73.924454009260302</v>
      </c>
      <c r="M2579">
        <v>33.7254040289762</v>
      </c>
      <c r="N2579">
        <v>0.78044596912521402</v>
      </c>
      <c r="O2579">
        <v>71.375186846038801</v>
      </c>
      <c r="P2579">
        <v>21.636363636363601</v>
      </c>
    </row>
    <row r="2580" spans="1:17" hidden="1" x14ac:dyDescent="0.3">
      <c r="A2580" t="s">
        <v>5361</v>
      </c>
      <c r="B2580" t="s">
        <v>5362</v>
      </c>
      <c r="C2580" t="str">
        <f>IFERROR(VLOOKUP(Table1[[#This Row],[Ticker]],[1]!Table2[[Symbol]:[Industry]],2,FALSE),"-")</f>
        <v>-</v>
      </c>
      <c r="D2580" t="s">
        <v>95</v>
      </c>
      <c r="E2580">
        <v>160.94673023499999</v>
      </c>
      <c r="F2580">
        <v>160.15</v>
      </c>
      <c r="G2580">
        <v>-22.069831457037299</v>
      </c>
      <c r="H2580">
        <v>-10.6261139843438</v>
      </c>
      <c r="I2580">
        <v>-31.903111894217101</v>
      </c>
      <c r="J2580">
        <v>-7.1251278308677497</v>
      </c>
      <c r="K2580">
        <v>175.525789885059</v>
      </c>
      <c r="L2580">
        <v>183.359005900131</v>
      </c>
      <c r="M2580">
        <v>20.830343439985299</v>
      </c>
      <c r="N2580">
        <v>0.10247821671632</v>
      </c>
      <c r="O2580">
        <v>67.967530440212201</v>
      </c>
      <c r="P2580">
        <v>11.2152777777777</v>
      </c>
      <c r="Q2580">
        <v>5.8320481907942E-2</v>
      </c>
    </row>
    <row r="2581" spans="1:17" hidden="1" x14ac:dyDescent="0.3">
      <c r="A2581" t="s">
        <v>5363</v>
      </c>
      <c r="B2581" t="s">
        <v>5364</v>
      </c>
      <c r="C2581" t="str">
        <f>IFERROR(VLOOKUP(Table1[[#This Row],[Ticker]],[1]!Table2[[Symbol]:[Industry]],2,FALSE),"-")</f>
        <v>-</v>
      </c>
      <c r="D2581" t="s">
        <v>127</v>
      </c>
      <c r="E2581">
        <v>160.86787200000001</v>
      </c>
      <c r="F2581">
        <v>45.32</v>
      </c>
      <c r="G2581">
        <v>-45.070660670803697</v>
      </c>
      <c r="H2581">
        <v>-6.6577955999950396</v>
      </c>
      <c r="I2581">
        <v>-27.865170589739499</v>
      </c>
      <c r="J2581">
        <v>1.9971328381057101</v>
      </c>
      <c r="K2581">
        <v>46.497607496741402</v>
      </c>
      <c r="L2581">
        <v>49.233020846402901</v>
      </c>
      <c r="M2581">
        <v>50.2279704675368</v>
      </c>
      <c r="N2581">
        <v>0.917070118188552</v>
      </c>
      <c r="O2581">
        <v>45.189761694616003</v>
      </c>
      <c r="P2581">
        <v>9.8400387784779397</v>
      </c>
      <c r="Q2581">
        <v>-5.4996279303003E-2</v>
      </c>
    </row>
    <row r="2582" spans="1:17" hidden="1" x14ac:dyDescent="0.3">
      <c r="A2582" t="s">
        <v>5365</v>
      </c>
      <c r="B2582" t="s">
        <v>5366</v>
      </c>
      <c r="C2582" t="str">
        <f>IFERROR(VLOOKUP(Table1[[#This Row],[Ticker]],[1]!Table2[[Symbol]:[Industry]],2,FALSE),"-")</f>
        <v>-</v>
      </c>
      <c r="D2582" t="s">
        <v>155</v>
      </c>
      <c r="E2582">
        <v>160.53023999999999</v>
      </c>
      <c r="F2582">
        <v>152</v>
      </c>
      <c r="G2582">
        <v>-4.16238891012613</v>
      </c>
      <c r="H2582">
        <v>1.9841886969735001</v>
      </c>
      <c r="I2582">
        <v>-6.7384824700192096</v>
      </c>
      <c r="J2582">
        <v>7.4505024212330904</v>
      </c>
      <c r="K2582">
        <v>146.20077031966801</v>
      </c>
      <c r="L2582">
        <v>140.61770910796099</v>
      </c>
      <c r="M2582">
        <v>61.918441300079401</v>
      </c>
      <c r="N2582">
        <v>0.93619972260748896</v>
      </c>
      <c r="O2582">
        <v>23.684210526315699</v>
      </c>
      <c r="P2582">
        <v>30.9216192937123</v>
      </c>
      <c r="Q2582">
        <v>7.1180075545918001E-2</v>
      </c>
    </row>
    <row r="2583" spans="1:17" hidden="1" x14ac:dyDescent="0.3">
      <c r="A2583" t="s">
        <v>5367</v>
      </c>
      <c r="B2583" t="s">
        <v>5368</v>
      </c>
      <c r="C2583" t="str">
        <f>IFERROR(VLOOKUP(Table1[[#This Row],[Ticker]],[1]!Table2[[Symbol]:[Industry]],2,FALSE),"-")</f>
        <v>-</v>
      </c>
      <c r="D2583" t="s">
        <v>1170</v>
      </c>
      <c r="E2583">
        <v>160.40009040000001</v>
      </c>
      <c r="F2583">
        <v>71.02</v>
      </c>
      <c r="G2583">
        <v>8.4044445204008493</v>
      </c>
      <c r="H2583">
        <v>-3.0828902480558198</v>
      </c>
      <c r="I2583">
        <v>-25.8815961965966</v>
      </c>
      <c r="J2583">
        <v>-1.6227589574452601</v>
      </c>
      <c r="K2583">
        <v>70.740772608921603</v>
      </c>
      <c r="L2583">
        <v>71.474214767358106</v>
      </c>
      <c r="M2583">
        <v>48.234588714651402</v>
      </c>
      <c r="N2583">
        <v>0.93089545201455404</v>
      </c>
      <c r="O2583">
        <v>39.467755561813497</v>
      </c>
      <c r="P2583">
        <v>43.910840932117502</v>
      </c>
      <c r="Q2583">
        <v>4.9218324893201999E-2</v>
      </c>
    </row>
    <row r="2584" spans="1:17" hidden="1" x14ac:dyDescent="0.3">
      <c r="A2584" t="s">
        <v>5369</v>
      </c>
      <c r="B2584" t="s">
        <v>5370</v>
      </c>
      <c r="C2584" t="str">
        <f>IFERROR(VLOOKUP(Table1[[#This Row],[Ticker]],[1]!Table2[[Symbol]:[Industry]],2,FALSE),"-")</f>
        <v>-</v>
      </c>
      <c r="D2584" t="s">
        <v>986</v>
      </c>
      <c r="E2584">
        <v>160.31595457</v>
      </c>
      <c r="F2584">
        <v>24.74</v>
      </c>
      <c r="G2584">
        <v>110.68498896121299</v>
      </c>
      <c r="H2584">
        <v>7.7805023886020397</v>
      </c>
      <c r="I2584">
        <v>-7.7993856909428496</v>
      </c>
      <c r="J2584">
        <v>12.2447691301339</v>
      </c>
      <c r="K2584">
        <v>22.203369184545402</v>
      </c>
      <c r="L2584">
        <v>20.1805115867555</v>
      </c>
      <c r="M2584">
        <v>62.429050644782798</v>
      </c>
      <c r="N2584">
        <v>0.851020643567303</v>
      </c>
      <c r="O2584">
        <v>18.8763136620857</v>
      </c>
      <c r="P2584">
        <v>137.428023032629</v>
      </c>
      <c r="Q2584">
        <v>0.137680934510234</v>
      </c>
    </row>
    <row r="2585" spans="1:17" hidden="1" x14ac:dyDescent="0.3">
      <c r="A2585" t="s">
        <v>5371</v>
      </c>
      <c r="B2585" t="s">
        <v>5372</v>
      </c>
      <c r="C2585" t="str">
        <f>IFERROR(VLOOKUP(Table1[[#This Row],[Ticker]],[1]!Table2[[Symbol]:[Industry]],2,FALSE),"-")</f>
        <v>-</v>
      </c>
      <c r="D2585" t="s">
        <v>133</v>
      </c>
      <c r="E2585">
        <v>159.89771250000001</v>
      </c>
      <c r="F2585">
        <v>742.2</v>
      </c>
      <c r="G2585">
        <v>292.46058072666301</v>
      </c>
      <c r="H2585">
        <v>-25.178986527481602</v>
      </c>
      <c r="I2585">
        <v>194.23677389469501</v>
      </c>
      <c r="J2585">
        <v>-6.43494915952604</v>
      </c>
      <c r="K2585">
        <v>866.25182045198301</v>
      </c>
      <c r="L2585">
        <v>596.30881346898195</v>
      </c>
      <c r="M2585">
        <v>0.445075410071269</v>
      </c>
      <c r="N2585">
        <v>0.57278538812785396</v>
      </c>
      <c r="O2585">
        <v>52.681218000538898</v>
      </c>
      <c r="P2585">
        <v>332.76967930029099</v>
      </c>
    </row>
    <row r="2586" spans="1:17" hidden="1" x14ac:dyDescent="0.3">
      <c r="A2586" t="s">
        <v>5373</v>
      </c>
      <c r="B2586" t="s">
        <v>5374</v>
      </c>
      <c r="C2586" t="str">
        <f>IFERROR(VLOOKUP(Table1[[#This Row],[Ticker]],[1]!Table2[[Symbol]:[Industry]],2,FALSE),"-")</f>
        <v>-</v>
      </c>
      <c r="D2586" t="s">
        <v>928</v>
      </c>
      <c r="E2586">
        <v>159.6</v>
      </c>
      <c r="F2586">
        <v>133</v>
      </c>
      <c r="G2586">
        <v>63.937969512812899</v>
      </c>
      <c r="H2586">
        <v>7.2642026621917299</v>
      </c>
      <c r="I2586">
        <v>65.190180340364904</v>
      </c>
      <c r="J2586">
        <v>1.0077697726180701</v>
      </c>
      <c r="K2586">
        <v>118.25418409789199</v>
      </c>
      <c r="L2586">
        <v>92.595697290265605</v>
      </c>
      <c r="M2586">
        <v>56.514694639608301</v>
      </c>
      <c r="N2586">
        <v>7.4299998063570405E-2</v>
      </c>
      <c r="O2586">
        <v>12.924812030075101</v>
      </c>
      <c r="Q2586">
        <v>5.8715221476774E-2</v>
      </c>
    </row>
    <row r="2587" spans="1:17" hidden="1" x14ac:dyDescent="0.3">
      <c r="A2587" t="s">
        <v>5375</v>
      </c>
      <c r="B2587" t="s">
        <v>5376</v>
      </c>
      <c r="C2587" t="str">
        <f>IFERROR(VLOOKUP(Table1[[#This Row],[Ticker]],[1]!Table2[[Symbol]:[Industry]],2,FALSE),"-")</f>
        <v>-</v>
      </c>
      <c r="D2587" t="s">
        <v>21</v>
      </c>
      <c r="E2587">
        <v>159.53377835199899</v>
      </c>
      <c r="F2587">
        <v>9.49</v>
      </c>
      <c r="G2587">
        <v>37.100624328018803</v>
      </c>
      <c r="H2587">
        <v>10.125447260131001</v>
      </c>
      <c r="I2587">
        <v>93.890967730965897</v>
      </c>
      <c r="J2587">
        <v>10.6484226394396</v>
      </c>
      <c r="K2587">
        <v>7.9791601505960301</v>
      </c>
      <c r="L2587">
        <v>6.4802694994377799</v>
      </c>
      <c r="M2587">
        <v>82.592125689775997</v>
      </c>
      <c r="N2587">
        <v>0.33644310223707402</v>
      </c>
      <c r="O2587">
        <v>4.8472075869335898</v>
      </c>
      <c r="P2587">
        <v>153.06666666666601</v>
      </c>
      <c r="Q2587">
        <v>-6.5078233130230001E-3</v>
      </c>
    </row>
    <row r="2588" spans="1:17" hidden="1" x14ac:dyDescent="0.3">
      <c r="A2588" t="s">
        <v>5377</v>
      </c>
      <c r="B2588" t="s">
        <v>5378</v>
      </c>
      <c r="C2588" t="str">
        <f>IFERROR(VLOOKUP(Table1[[#This Row],[Ticker]],[1]!Table2[[Symbol]:[Industry]],2,FALSE),"-")</f>
        <v>-</v>
      </c>
      <c r="D2588" t="s">
        <v>133</v>
      </c>
      <c r="E2588">
        <v>159.52500000000001</v>
      </c>
      <c r="F2588">
        <v>177.25</v>
      </c>
      <c r="G2588">
        <v>13.820011130804</v>
      </c>
      <c r="H2588">
        <v>3.80530516820652</v>
      </c>
      <c r="I2588">
        <v>-18.3337690082755</v>
      </c>
      <c r="J2588">
        <v>-18.7804369490505</v>
      </c>
      <c r="K2588">
        <v>184.60244228312601</v>
      </c>
      <c r="L2588">
        <v>171.12309241950601</v>
      </c>
      <c r="M2588">
        <v>39.511961695125201</v>
      </c>
      <c r="N2588">
        <v>1.80326556780005</v>
      </c>
      <c r="O2588">
        <v>55.091678420310203</v>
      </c>
      <c r="P2588">
        <v>50.211864406779597</v>
      </c>
      <c r="Q2588">
        <v>7.2310657714535001E-2</v>
      </c>
    </row>
    <row r="2589" spans="1:17" hidden="1" x14ac:dyDescent="0.3">
      <c r="A2589" t="s">
        <v>5379</v>
      </c>
      <c r="B2589" t="s">
        <v>5380</v>
      </c>
      <c r="C2589" t="str">
        <f>IFERROR(VLOOKUP(Table1[[#This Row],[Ticker]],[1]!Table2[[Symbol]:[Industry]],2,FALSE),"-")</f>
        <v>-</v>
      </c>
      <c r="D2589" t="s">
        <v>396</v>
      </c>
      <c r="E2589">
        <v>158.74029145999901</v>
      </c>
      <c r="F2589">
        <v>42.82</v>
      </c>
      <c r="G2589">
        <v>-13.1621322146525</v>
      </c>
      <c r="H2589">
        <v>-7.3050743721706696E-2</v>
      </c>
      <c r="I2589">
        <v>-20.326581747201601</v>
      </c>
      <c r="J2589">
        <v>0.275520072445123</v>
      </c>
      <c r="K2589">
        <v>42.621058710845297</v>
      </c>
      <c r="L2589">
        <v>42.168355380334297</v>
      </c>
      <c r="M2589">
        <v>44.158586188033098</v>
      </c>
      <c r="N2589">
        <v>0.94689616434622204</v>
      </c>
      <c r="O2589">
        <v>44.208313872022401</v>
      </c>
      <c r="P2589">
        <v>35.078864353312298</v>
      </c>
      <c r="Q2589">
        <v>0.14323523871410401</v>
      </c>
    </row>
    <row r="2590" spans="1:17" hidden="1" x14ac:dyDescent="0.3">
      <c r="A2590" t="s">
        <v>5381</v>
      </c>
      <c r="B2590" t="s">
        <v>5382</v>
      </c>
      <c r="C2590" t="str">
        <f>IFERROR(VLOOKUP(Table1[[#This Row],[Ticker]],[1]!Table2[[Symbol]:[Industry]],2,FALSE),"-")</f>
        <v>-</v>
      </c>
      <c r="D2590" t="s">
        <v>5383</v>
      </c>
      <c r="E2590">
        <v>158.57722848</v>
      </c>
      <c r="F2590">
        <v>71.040000000000006</v>
      </c>
      <c r="G2590">
        <v>165.00234580538</v>
      </c>
      <c r="H2590">
        <v>16.4061319477991</v>
      </c>
      <c r="I2590">
        <v>61.930147706870301</v>
      </c>
      <c r="J2590">
        <v>-11.3846868467314</v>
      </c>
      <c r="K2590">
        <v>59.456775631463799</v>
      </c>
      <c r="L2590">
        <v>41.490532650301702</v>
      </c>
      <c r="M2590">
        <v>49.544348427082099</v>
      </c>
      <c r="N2590">
        <v>0.63342666004963399</v>
      </c>
      <c r="O2590">
        <v>17.539414414414399</v>
      </c>
      <c r="P2590">
        <v>222.176870748299</v>
      </c>
      <c r="Q2590">
        <v>0.11035159944920001</v>
      </c>
    </row>
    <row r="2591" spans="1:17" hidden="1" x14ac:dyDescent="0.3">
      <c r="A2591" t="s">
        <v>5384</v>
      </c>
      <c r="B2591" t="s">
        <v>5385</v>
      </c>
      <c r="C2591" t="str">
        <f>IFERROR(VLOOKUP(Table1[[#This Row],[Ticker]],[1]!Table2[[Symbol]:[Industry]],2,FALSE),"-")</f>
        <v>-</v>
      </c>
      <c r="D2591" t="s">
        <v>920</v>
      </c>
      <c r="E2591">
        <v>158.5335</v>
      </c>
      <c r="F2591">
        <v>621.70000000000005</v>
      </c>
      <c r="G2591">
        <v>66.842517851361094</v>
      </c>
      <c r="H2591">
        <v>-7.3684069769436098</v>
      </c>
      <c r="I2591">
        <v>4.5746337578340199</v>
      </c>
      <c r="J2591">
        <v>2.1052643259949901</v>
      </c>
      <c r="K2591">
        <v>606.22489841674701</v>
      </c>
      <c r="L2591">
        <v>528.35896728927798</v>
      </c>
      <c r="M2591">
        <v>64.830425364139103</v>
      </c>
      <c r="N2591">
        <v>0.73702890622579098</v>
      </c>
      <c r="O2591">
        <v>20.476113881293202</v>
      </c>
      <c r="P2591">
        <v>101.85064935064899</v>
      </c>
      <c r="Q2591">
        <v>8.9364445643720994E-2</v>
      </c>
    </row>
    <row r="2592" spans="1:17" hidden="1" x14ac:dyDescent="0.3">
      <c r="A2592" t="s">
        <v>5386</v>
      </c>
      <c r="B2592" t="s">
        <v>5387</v>
      </c>
      <c r="C2592" t="str">
        <f>IFERROR(VLOOKUP(Table1[[#This Row],[Ticker]],[1]!Table2[[Symbol]:[Industry]],2,FALSE),"-")</f>
        <v>-</v>
      </c>
      <c r="D2592" t="s">
        <v>21</v>
      </c>
      <c r="E2592">
        <v>158.52633950999899</v>
      </c>
      <c r="F2592">
        <v>0.42</v>
      </c>
      <c r="G2592">
        <v>-33.409700738083103</v>
      </c>
      <c r="H2592">
        <v>4.0122327435551304</v>
      </c>
      <c r="I2592">
        <v>-55.271149374696101</v>
      </c>
      <c r="J2592">
        <v>-3.9044617094436899E-2</v>
      </c>
      <c r="K2592">
        <v>0.48635173084889999</v>
      </c>
      <c r="L2592">
        <v>0.51973434066077995</v>
      </c>
      <c r="M2592">
        <v>82.350141936667001</v>
      </c>
      <c r="N2592">
        <v>1.1590514868464701</v>
      </c>
      <c r="O2592">
        <v>126.19047619047601</v>
      </c>
      <c r="P2592">
        <v>19.999999999999901</v>
      </c>
      <c r="Q2592">
        <v>7.0531215111055007E-2</v>
      </c>
    </row>
    <row r="2593" spans="1:17" hidden="1" x14ac:dyDescent="0.3">
      <c r="A2593" t="s">
        <v>5388</v>
      </c>
      <c r="B2593" t="s">
        <v>5389</v>
      </c>
      <c r="C2593" t="str">
        <f>IFERROR(VLOOKUP(Table1[[#This Row],[Ticker]],[1]!Table2[[Symbol]:[Industry]],2,FALSE),"-")</f>
        <v>-</v>
      </c>
      <c r="D2593" t="s">
        <v>626</v>
      </c>
      <c r="E2593">
        <v>158.47717599999999</v>
      </c>
      <c r="F2593">
        <v>301.14999999999998</v>
      </c>
      <c r="G2593">
        <v>-13.2300299251669</v>
      </c>
      <c r="H2593">
        <v>-4.6572736458209496</v>
      </c>
      <c r="I2593">
        <v>-15.519576006030899</v>
      </c>
      <c r="J2593">
        <v>-1.99880938083033</v>
      </c>
      <c r="K2593">
        <v>300.697865473859</v>
      </c>
      <c r="L2593">
        <v>295.096712619882</v>
      </c>
      <c r="M2593">
        <v>49.916253942480601</v>
      </c>
      <c r="N2593">
        <v>0.219572871026331</v>
      </c>
      <c r="O2593">
        <v>18.5455752947036</v>
      </c>
      <c r="P2593">
        <v>19.813009747364202</v>
      </c>
      <c r="Q2593">
        <v>1.7768174972979001E-2</v>
      </c>
    </row>
    <row r="2594" spans="1:17" hidden="1" x14ac:dyDescent="0.3">
      <c r="A2594" t="s">
        <v>5390</v>
      </c>
      <c r="B2594" t="s">
        <v>5391</v>
      </c>
      <c r="C2594" t="str">
        <f>IFERROR(VLOOKUP(Table1[[#This Row],[Ticker]],[1]!Table2[[Symbol]:[Industry]],2,FALSE),"-")</f>
        <v>-</v>
      </c>
      <c r="D2594" t="s">
        <v>626</v>
      </c>
      <c r="E2594">
        <v>158.250348</v>
      </c>
      <c r="F2594">
        <v>478.85</v>
      </c>
      <c r="G2594">
        <v>3.4677069211056302</v>
      </c>
      <c r="H2594">
        <v>-5.6380003809541703</v>
      </c>
      <c r="I2594">
        <v>-2.62706562969493</v>
      </c>
      <c r="J2594">
        <v>-6.4168445175424198</v>
      </c>
      <c r="K2594">
        <v>461.96611960784099</v>
      </c>
      <c r="L2594">
        <v>428.47663500639999</v>
      </c>
      <c r="M2594">
        <v>50.657846934080901</v>
      </c>
      <c r="N2594">
        <v>0.29111130859659901</v>
      </c>
      <c r="O2594">
        <v>17.573352824475201</v>
      </c>
      <c r="P2594">
        <v>33.0138888888889</v>
      </c>
      <c r="Q2594">
        <v>-2.3567997193391001E-2</v>
      </c>
    </row>
    <row r="2595" spans="1:17" hidden="1" x14ac:dyDescent="0.3">
      <c r="A2595" t="s">
        <v>5392</v>
      </c>
      <c r="B2595" t="s">
        <v>5393</v>
      </c>
      <c r="C2595" t="str">
        <f>IFERROR(VLOOKUP(Table1[[#This Row],[Ticker]],[1]!Table2[[Symbol]:[Industry]],2,FALSE),"-")</f>
        <v>-</v>
      </c>
      <c r="D2595" t="s">
        <v>610</v>
      </c>
      <c r="E2595">
        <v>157.92701212</v>
      </c>
      <c r="F2595">
        <v>78.8</v>
      </c>
      <c r="G2595">
        <v>28.070325457070702</v>
      </c>
      <c r="H2595">
        <v>2.3685772537458201</v>
      </c>
      <c r="I2595">
        <v>39.999786585895002</v>
      </c>
      <c r="J2595">
        <v>2.5349518259949999</v>
      </c>
      <c r="K2595">
        <v>77.065815663086198</v>
      </c>
      <c r="L2595">
        <v>66.3319493345128</v>
      </c>
      <c r="M2595">
        <v>54.7175636800674</v>
      </c>
      <c r="N2595">
        <v>0.99135342860574005</v>
      </c>
      <c r="O2595">
        <v>18.020304568527902</v>
      </c>
      <c r="P2595">
        <v>90.338164251207701</v>
      </c>
      <c r="Q2595">
        <v>0.14758957276130999</v>
      </c>
    </row>
    <row r="2596" spans="1:17" hidden="1" x14ac:dyDescent="0.3">
      <c r="A2596" t="s">
        <v>5394</v>
      </c>
      <c r="B2596" t="s">
        <v>5395</v>
      </c>
      <c r="C2596" t="str">
        <f>IFERROR(VLOOKUP(Table1[[#This Row],[Ticker]],[1]!Table2[[Symbol]:[Industry]],2,FALSE),"-")</f>
        <v>-</v>
      </c>
      <c r="D2596" t="s">
        <v>434</v>
      </c>
      <c r="E2596">
        <v>157.87051700000001</v>
      </c>
      <c r="F2596">
        <v>315.35000000000002</v>
      </c>
      <c r="G2596">
        <v>71.092599554681399</v>
      </c>
      <c r="H2596">
        <v>37.562242873898803</v>
      </c>
      <c r="I2596">
        <v>178.487583741279</v>
      </c>
      <c r="J2596">
        <v>15.5303667161166</v>
      </c>
      <c r="K2596">
        <v>224.55766441226601</v>
      </c>
      <c r="L2596">
        <v>163.550679006282</v>
      </c>
      <c r="M2596">
        <v>85.598090034075895</v>
      </c>
      <c r="N2596">
        <v>0.57648323183333705</v>
      </c>
      <c r="O2596">
        <v>2.0294910416996901</v>
      </c>
      <c r="P2596">
        <v>230.555555555555</v>
      </c>
      <c r="Q2596">
        <v>0.16398144586518201</v>
      </c>
    </row>
    <row r="2597" spans="1:17" hidden="1" x14ac:dyDescent="0.3">
      <c r="A2597" t="s">
        <v>5396</v>
      </c>
      <c r="B2597" t="s">
        <v>5397</v>
      </c>
      <c r="C2597" t="str">
        <f>IFERROR(VLOOKUP(Table1[[#This Row],[Ticker]],[1]!Table2[[Symbol]:[Industry]],2,FALSE),"-")</f>
        <v>-</v>
      </c>
      <c r="D2597" t="s">
        <v>133</v>
      </c>
      <c r="E2597">
        <v>157.585878764</v>
      </c>
      <c r="F2597">
        <v>22.63</v>
      </c>
      <c r="G2597">
        <v>455.00503790801702</v>
      </c>
      <c r="H2597">
        <v>42.359193839331397</v>
      </c>
      <c r="I2597">
        <v>1.15811398224874E-2</v>
      </c>
      <c r="J2597">
        <v>18.9746336953643</v>
      </c>
      <c r="K2597">
        <v>17.358124478846001</v>
      </c>
      <c r="L2597">
        <v>13.5007044094236</v>
      </c>
      <c r="M2597">
        <v>79.482276129998596</v>
      </c>
      <c r="N2597">
        <v>1.60929849809471</v>
      </c>
      <c r="O2597">
        <v>1.23729562527619</v>
      </c>
      <c r="P2597">
        <v>506.702412868632</v>
      </c>
      <c r="Q2597">
        <v>8.5801385002557004E-2</v>
      </c>
    </row>
    <row r="2598" spans="1:17" hidden="1" x14ac:dyDescent="0.3">
      <c r="A2598" t="s">
        <v>5398</v>
      </c>
      <c r="B2598" t="s">
        <v>5399</v>
      </c>
      <c r="C2598" t="str">
        <f>IFERROR(VLOOKUP(Table1[[#This Row],[Ticker]],[1]!Table2[[Symbol]:[Industry]],2,FALSE),"-")</f>
        <v>-</v>
      </c>
      <c r="D2598" t="s">
        <v>21</v>
      </c>
      <c r="E2598">
        <v>156.9385</v>
      </c>
      <c r="F2598">
        <v>111.7</v>
      </c>
      <c r="G2598">
        <v>84.883105746212706</v>
      </c>
      <c r="H2598">
        <v>8.1332454207175608</v>
      </c>
      <c r="I2598">
        <v>10.630563880488699</v>
      </c>
      <c r="J2598">
        <v>-2.4780690073383398</v>
      </c>
      <c r="K2598">
        <v>106.725783917623</v>
      </c>
      <c r="L2598">
        <v>91.856560560901301</v>
      </c>
      <c r="M2598">
        <v>43.616725737582499</v>
      </c>
      <c r="N2598">
        <v>1.1699949002439001</v>
      </c>
      <c r="O2598">
        <v>16.284691136974001</v>
      </c>
      <c r="P2598">
        <v>147.726768684852</v>
      </c>
      <c r="Q2598">
        <v>7.2722173680062993E-2</v>
      </c>
    </row>
    <row r="2599" spans="1:17" hidden="1" x14ac:dyDescent="0.3">
      <c r="A2599" t="s">
        <v>5400</v>
      </c>
      <c r="B2599" t="s">
        <v>5401</v>
      </c>
      <c r="C2599" t="str">
        <f>IFERROR(VLOOKUP(Table1[[#This Row],[Ticker]],[1]!Table2[[Symbol]:[Industry]],2,FALSE),"-")</f>
        <v>-</v>
      </c>
      <c r="D2599" t="s">
        <v>127</v>
      </c>
      <c r="E2599">
        <v>156.445803525</v>
      </c>
      <c r="F2599">
        <v>3.93</v>
      </c>
      <c r="G2599">
        <v>91.489010127478494</v>
      </c>
      <c r="H2599">
        <v>-13.657399211791001</v>
      </c>
      <c r="I2599">
        <v>-0.69388989947744695</v>
      </c>
      <c r="J2599">
        <v>-5.6488007146554002</v>
      </c>
      <c r="K2599">
        <v>3.8336325320920399</v>
      </c>
      <c r="L2599">
        <v>3.3922377965500798</v>
      </c>
      <c r="M2599">
        <v>50.515312012886</v>
      </c>
      <c r="N2599">
        <v>1.0842211738190599</v>
      </c>
      <c r="O2599">
        <v>34.6055979643765</v>
      </c>
      <c r="P2599">
        <v>127.167630057803</v>
      </c>
      <c r="Q2599">
        <v>6.7492124209647994E-2</v>
      </c>
    </row>
    <row r="2600" spans="1:17" hidden="1" x14ac:dyDescent="0.3">
      <c r="A2600" t="s">
        <v>5402</v>
      </c>
      <c r="B2600" t="s">
        <v>5403</v>
      </c>
      <c r="C2600" t="str">
        <f>IFERROR(VLOOKUP(Table1[[#This Row],[Ticker]],[1]!Table2[[Symbol]:[Industry]],2,FALSE),"-")</f>
        <v>-</v>
      </c>
      <c r="D2600" t="s">
        <v>133</v>
      </c>
      <c r="E2600">
        <v>156.28283435699899</v>
      </c>
      <c r="F2600">
        <v>80.31</v>
      </c>
      <c r="G2600">
        <v>131.987636031676</v>
      </c>
      <c r="H2600">
        <v>9.8199250512474503</v>
      </c>
      <c r="I2600">
        <v>14.26110868982</v>
      </c>
      <c r="J2600">
        <v>-11.170806437505901</v>
      </c>
      <c r="K2600">
        <v>74.061979763448804</v>
      </c>
      <c r="L2600">
        <v>62.4353611280237</v>
      </c>
      <c r="M2600">
        <v>57.763779795116101</v>
      </c>
      <c r="N2600">
        <v>2.8492505590074702</v>
      </c>
      <c r="O2600">
        <v>11.4431577636658</v>
      </c>
      <c r="P2600">
        <v>166.81063122923501</v>
      </c>
      <c r="Q2600">
        <v>0.14592328447775099</v>
      </c>
    </row>
    <row r="2601" spans="1:17" hidden="1" x14ac:dyDescent="0.3">
      <c r="A2601" t="s">
        <v>5404</v>
      </c>
      <c r="B2601" t="s">
        <v>5405</v>
      </c>
      <c r="C2601" t="str">
        <f>IFERROR(VLOOKUP(Table1[[#This Row],[Ticker]],[1]!Table2[[Symbol]:[Industry]],2,FALSE),"-")</f>
        <v>-</v>
      </c>
      <c r="E2601">
        <v>156</v>
      </c>
      <c r="F2601">
        <v>312</v>
      </c>
      <c r="G2601">
        <v>-24.094572153337801</v>
      </c>
      <c r="H2601">
        <v>-5.2829951201539096</v>
      </c>
      <c r="I2601">
        <v>-31.4227215327181</v>
      </c>
      <c r="J2601">
        <v>-7.0494096260854597</v>
      </c>
      <c r="K2601">
        <v>316.11818237394402</v>
      </c>
      <c r="L2601">
        <v>325.59206058440498</v>
      </c>
      <c r="M2601">
        <v>49.663581336174303</v>
      </c>
      <c r="N2601">
        <v>1.05595882395962</v>
      </c>
      <c r="O2601">
        <v>84.294871794871696</v>
      </c>
      <c r="P2601">
        <v>18.541033434650402</v>
      </c>
      <c r="Q2601">
        <v>5.2856268889452003E-2</v>
      </c>
    </row>
    <row r="2602" spans="1:17" hidden="1" x14ac:dyDescent="0.3">
      <c r="A2602" t="s">
        <v>5406</v>
      </c>
      <c r="B2602" t="s">
        <v>5407</v>
      </c>
      <c r="C2602" t="str">
        <f>IFERROR(VLOOKUP(Table1[[#This Row],[Ticker]],[1]!Table2[[Symbol]:[Industry]],2,FALSE),"-")</f>
        <v>-</v>
      </c>
      <c r="D2602" t="s">
        <v>4316</v>
      </c>
      <c r="E2602">
        <v>155.93316799999999</v>
      </c>
      <c r="F2602">
        <v>82</v>
      </c>
      <c r="G2602">
        <v>-64.466129689248902</v>
      </c>
      <c r="H2602">
        <v>21.165740029220999</v>
      </c>
      <c r="I2602">
        <v>-52.242709712897401</v>
      </c>
      <c r="J2602">
        <v>-5.8095073245640396</v>
      </c>
      <c r="K2602">
        <v>83.883112223155294</v>
      </c>
      <c r="M2602">
        <v>32.234720397167798</v>
      </c>
      <c r="N2602">
        <v>0.31061180416752798</v>
      </c>
      <c r="O2602">
        <v>77.024390243902403</v>
      </c>
      <c r="P2602">
        <v>55.1561021759697</v>
      </c>
    </row>
    <row r="2603" spans="1:17" hidden="1" x14ac:dyDescent="0.3">
      <c r="A2603" t="s">
        <v>5408</v>
      </c>
      <c r="B2603" t="s">
        <v>5409</v>
      </c>
      <c r="C2603" t="str">
        <f>IFERROR(VLOOKUP(Table1[[#This Row],[Ticker]],[1]!Table2[[Symbol]:[Industry]],2,FALSE),"-")</f>
        <v>-</v>
      </c>
      <c r="D2603" t="s">
        <v>262</v>
      </c>
      <c r="E2603">
        <v>155.59285</v>
      </c>
      <c r="F2603">
        <v>169.75</v>
      </c>
      <c r="G2603">
        <v>22.160474700513301</v>
      </c>
      <c r="H2603">
        <v>57.999925051247402</v>
      </c>
      <c r="I2603">
        <v>-32.202884143475103</v>
      </c>
      <c r="J2603">
        <v>-7.7066739311366899</v>
      </c>
      <c r="K2603">
        <v>131.74730105271701</v>
      </c>
      <c r="L2603">
        <v>132.924815847118</v>
      </c>
      <c r="M2603">
        <v>71.011674641356805</v>
      </c>
      <c r="N2603">
        <v>2.4409528690712601</v>
      </c>
      <c r="O2603">
        <v>26.3917525773196</v>
      </c>
      <c r="P2603">
        <v>135.763888888888</v>
      </c>
    </row>
    <row r="2604" spans="1:17" hidden="1" x14ac:dyDescent="0.3">
      <c r="A2604" t="s">
        <v>5410</v>
      </c>
      <c r="B2604" t="s">
        <v>5411</v>
      </c>
      <c r="C2604" t="str">
        <f>IFERROR(VLOOKUP(Table1[[#This Row],[Ticker]],[1]!Table2[[Symbol]:[Industry]],2,FALSE),"-")</f>
        <v>-</v>
      </c>
      <c r="D2604" t="s">
        <v>777</v>
      </c>
      <c r="E2604">
        <v>155.550581945</v>
      </c>
      <c r="F2604">
        <v>141.65</v>
      </c>
      <c r="G2604">
        <v>302.49939017100701</v>
      </c>
      <c r="H2604">
        <v>9.3429989659912902</v>
      </c>
      <c r="I2604">
        <v>90.945184880653997</v>
      </c>
      <c r="J2604">
        <v>7.8272745041120402</v>
      </c>
      <c r="K2604">
        <v>119.126583713543</v>
      </c>
      <c r="L2604">
        <v>81.635518067727503</v>
      </c>
      <c r="M2604">
        <v>59.7867874511129</v>
      </c>
      <c r="N2604">
        <v>0.77990424263365299</v>
      </c>
      <c r="O2604">
        <v>4.3416872573244003</v>
      </c>
      <c r="P2604">
        <v>349.53982862583302</v>
      </c>
      <c r="Q2604">
        <v>0.10840930373730499</v>
      </c>
    </row>
    <row r="2605" spans="1:17" hidden="1" x14ac:dyDescent="0.3">
      <c r="A2605" t="s">
        <v>5412</v>
      </c>
      <c r="B2605" t="s">
        <v>5413</v>
      </c>
      <c r="C2605" t="str">
        <f>IFERROR(VLOOKUP(Table1[[#This Row],[Ticker]],[1]!Table2[[Symbol]:[Industry]],2,FALSE),"-")</f>
        <v>-</v>
      </c>
      <c r="D2605" t="s">
        <v>413</v>
      </c>
      <c r="E2605">
        <v>155.512529664</v>
      </c>
      <c r="F2605">
        <v>10.93</v>
      </c>
      <c r="G2605">
        <v>152.25696592858301</v>
      </c>
      <c r="H2605">
        <v>-13.249452939183101</v>
      </c>
      <c r="I2605">
        <v>39.7643116182116</v>
      </c>
      <c r="J2605">
        <v>8.1560773341250705</v>
      </c>
      <c r="K2605">
        <v>10.2282824969232</v>
      </c>
      <c r="L2605">
        <v>8.1245096225153599</v>
      </c>
      <c r="M2605">
        <v>48.861759312023899</v>
      </c>
      <c r="N2605">
        <v>0.67925987626131201</v>
      </c>
      <c r="O2605">
        <v>41.354071363220399</v>
      </c>
      <c r="P2605">
        <v>187.63157894736801</v>
      </c>
      <c r="Q2605">
        <v>0.147330930301517</v>
      </c>
    </row>
    <row r="2606" spans="1:17" hidden="1" x14ac:dyDescent="0.3">
      <c r="A2606" t="s">
        <v>5414</v>
      </c>
      <c r="B2606" t="s">
        <v>5415</v>
      </c>
      <c r="C2606" t="str">
        <f>IFERROR(VLOOKUP(Table1[[#This Row],[Ticker]],[1]!Table2[[Symbol]:[Industry]],2,FALSE),"-")</f>
        <v>-</v>
      </c>
      <c r="D2606" t="s">
        <v>692</v>
      </c>
      <c r="E2606">
        <v>155.43190954400001</v>
      </c>
      <c r="F2606">
        <v>3.28</v>
      </c>
      <c r="G2606">
        <v>25.815105463467201</v>
      </c>
      <c r="H2606">
        <v>6.6189283735065896</v>
      </c>
      <c r="I2606">
        <v>-5.9378160413627796</v>
      </c>
      <c r="J2606">
        <v>0.30830870163998197</v>
      </c>
      <c r="K2606">
        <v>3.1858951874199901</v>
      </c>
      <c r="L2606">
        <v>3.0252678763688001</v>
      </c>
      <c r="M2606">
        <v>51.1736052752684</v>
      </c>
      <c r="N2606">
        <v>0.304881536163566</v>
      </c>
      <c r="O2606">
        <v>28.048780487804802</v>
      </c>
      <c r="P2606">
        <v>60</v>
      </c>
      <c r="Q2606">
        <v>3.6806828929705E-2</v>
      </c>
    </row>
    <row r="2607" spans="1:17" hidden="1" x14ac:dyDescent="0.3">
      <c r="A2607" t="s">
        <v>5416</v>
      </c>
      <c r="B2607" t="s">
        <v>5417</v>
      </c>
      <c r="C2607" t="str">
        <f>IFERROR(VLOOKUP(Table1[[#This Row],[Ticker]],[1]!Table2[[Symbol]:[Industry]],2,FALSE),"-")</f>
        <v>-</v>
      </c>
      <c r="D2607" t="s">
        <v>133</v>
      </c>
      <c r="E2607">
        <v>153.86378540000001</v>
      </c>
      <c r="F2607">
        <v>598</v>
      </c>
      <c r="G2607">
        <v>29.392736163570401</v>
      </c>
      <c r="H2607">
        <v>-5.2833807338765197</v>
      </c>
      <c r="I2607">
        <v>2.2602971661843898</v>
      </c>
      <c r="J2607">
        <v>-3.2531335960540799</v>
      </c>
      <c r="K2607">
        <v>593.989147895168</v>
      </c>
      <c r="L2607">
        <v>556.28262353508001</v>
      </c>
      <c r="M2607">
        <v>55.524993075888602</v>
      </c>
      <c r="N2607">
        <v>0.55298804163940596</v>
      </c>
      <c r="O2607">
        <v>33.779264214046798</v>
      </c>
      <c r="P2607">
        <v>61.6216216216216</v>
      </c>
      <c r="Q2607">
        <v>5.4982061213726001E-2</v>
      </c>
    </row>
    <row r="2608" spans="1:17" hidden="1" x14ac:dyDescent="0.3">
      <c r="A2608" t="s">
        <v>5418</v>
      </c>
      <c r="B2608" t="s">
        <v>5419</v>
      </c>
      <c r="C2608" t="str">
        <f>IFERROR(VLOOKUP(Table1[[#This Row],[Ticker]],[1]!Table2[[Symbol]:[Industry]],2,FALSE),"-")</f>
        <v>-</v>
      </c>
      <c r="D2608" t="s">
        <v>21</v>
      </c>
      <c r="E2608">
        <v>153.79724628</v>
      </c>
      <c r="F2608">
        <v>240.6</v>
      </c>
      <c r="G2608">
        <v>42.2769870033991</v>
      </c>
      <c r="H2608">
        <v>16.2694200007424</v>
      </c>
      <c r="I2608">
        <v>12.0304379268911</v>
      </c>
      <c r="J2608">
        <v>12.2562305095698</v>
      </c>
      <c r="K2608">
        <v>207.93977280454999</v>
      </c>
      <c r="L2608">
        <v>191.543882412843</v>
      </c>
      <c r="M2608">
        <v>91.217595747516498</v>
      </c>
      <c r="N2608">
        <v>1.48424198330165</v>
      </c>
      <c r="O2608">
        <v>8.0631753948462208</v>
      </c>
      <c r="P2608">
        <v>90.047393364928894</v>
      </c>
      <c r="Q2608">
        <v>-1.3928778027762E-2</v>
      </c>
    </row>
    <row r="2609" spans="1:17" hidden="1" x14ac:dyDescent="0.3">
      <c r="A2609" t="s">
        <v>5420</v>
      </c>
      <c r="B2609" t="s">
        <v>5421</v>
      </c>
      <c r="C2609" t="str">
        <f>IFERROR(VLOOKUP(Table1[[#This Row],[Ticker]],[1]!Table2[[Symbol]:[Industry]],2,FALSE),"-")</f>
        <v>-</v>
      </c>
      <c r="D2609" t="s">
        <v>4165</v>
      </c>
      <c r="E2609">
        <v>153.60153129400001</v>
      </c>
      <c r="F2609">
        <v>55.27</v>
      </c>
      <c r="G2609">
        <v>-0.50938706659663002</v>
      </c>
      <c r="H2609">
        <v>-10.804927914640601</v>
      </c>
      <c r="I2609">
        <v>-26.1403640174956</v>
      </c>
      <c r="J2609">
        <v>2.9990302293028801</v>
      </c>
      <c r="K2609">
        <v>56.187071888931698</v>
      </c>
      <c r="L2609">
        <v>52.822880004488802</v>
      </c>
      <c r="M2609">
        <v>42.616058058782201</v>
      </c>
      <c r="N2609">
        <v>0.74702388631597205</v>
      </c>
      <c r="O2609">
        <v>33.797720282250701</v>
      </c>
      <c r="P2609">
        <v>46.604774535809</v>
      </c>
      <c r="Q2609">
        <v>6.3695402479926E-2</v>
      </c>
    </row>
    <row r="2610" spans="1:17" hidden="1" x14ac:dyDescent="0.3">
      <c r="A2610" t="s">
        <v>5422</v>
      </c>
      <c r="B2610" t="s">
        <v>5423</v>
      </c>
      <c r="C2610" t="str">
        <f>IFERROR(VLOOKUP(Table1[[#This Row],[Ticker]],[1]!Table2[[Symbol]:[Industry]],2,FALSE),"-")</f>
        <v>-</v>
      </c>
      <c r="D2610" t="s">
        <v>133</v>
      </c>
      <c r="E2610">
        <v>153.24349082999899</v>
      </c>
      <c r="F2610">
        <v>39.57</v>
      </c>
      <c r="G2610">
        <v>-22.336701617590599</v>
      </c>
      <c r="H2610">
        <v>6.0020481191972896</v>
      </c>
      <c r="I2610">
        <v>-21.056863660410301</v>
      </c>
      <c r="J2610">
        <v>-2.1847356740050099</v>
      </c>
      <c r="K2610">
        <v>36.813554089266802</v>
      </c>
      <c r="L2610">
        <v>35.645696401667998</v>
      </c>
      <c r="M2610">
        <v>64.665714053079498</v>
      </c>
      <c r="N2610">
        <v>0.49402475963334302</v>
      </c>
      <c r="O2610">
        <v>30.907252969421201</v>
      </c>
      <c r="Q2610">
        <v>3.6598359776622E-2</v>
      </c>
    </row>
    <row r="2611" spans="1:17" hidden="1" x14ac:dyDescent="0.3">
      <c r="A2611" t="s">
        <v>5424</v>
      </c>
      <c r="B2611" t="s">
        <v>5425</v>
      </c>
      <c r="C2611" t="str">
        <f>IFERROR(VLOOKUP(Table1[[#This Row],[Ticker]],[1]!Table2[[Symbol]:[Industry]],2,FALSE),"-")</f>
        <v>-</v>
      </c>
      <c r="D2611" t="s">
        <v>1684</v>
      </c>
      <c r="E2611">
        <v>153.06211347999999</v>
      </c>
      <c r="F2611">
        <v>53.71</v>
      </c>
      <c r="G2611">
        <v>204.800175805126</v>
      </c>
      <c r="H2611">
        <v>34.935350163118898</v>
      </c>
      <c r="I2611">
        <v>-34.686003088124401</v>
      </c>
      <c r="J2611">
        <v>15.567212319718299</v>
      </c>
      <c r="K2611">
        <v>42.783716886485202</v>
      </c>
      <c r="L2611">
        <v>44.247400259100701</v>
      </c>
      <c r="M2611">
        <v>95.437619151238195</v>
      </c>
      <c r="N2611">
        <v>2.5471203596904299</v>
      </c>
      <c r="O2611">
        <v>48.8177248184695</v>
      </c>
      <c r="P2611">
        <v>247.41267787839499</v>
      </c>
      <c r="Q2611">
        <v>9.1254212106412005E-2</v>
      </c>
    </row>
    <row r="2612" spans="1:17" hidden="1" x14ac:dyDescent="0.3">
      <c r="A2612" t="s">
        <v>5426</v>
      </c>
      <c r="B2612" t="s">
        <v>5427</v>
      </c>
      <c r="C2612" t="str">
        <f>IFERROR(VLOOKUP(Table1[[#This Row],[Ticker]],[1]!Table2[[Symbol]:[Industry]],2,FALSE),"-")</f>
        <v>-</v>
      </c>
      <c r="D2612" t="s">
        <v>62</v>
      </c>
      <c r="E2612">
        <v>152.28134399999999</v>
      </c>
      <c r="F2612">
        <v>88.8</v>
      </c>
      <c r="G2612">
        <v>-41.436329363855798</v>
      </c>
      <c r="H2612">
        <v>37.5382794816271</v>
      </c>
      <c r="I2612">
        <v>-30.8203647812581</v>
      </c>
      <c r="J2612">
        <v>8.5984711295627196</v>
      </c>
      <c r="K2612">
        <v>73.303434986888007</v>
      </c>
      <c r="M2612">
        <v>69.079816589703995</v>
      </c>
      <c r="N2612">
        <v>1.8266669691675901</v>
      </c>
      <c r="O2612">
        <v>28.941441441441398</v>
      </c>
      <c r="P2612">
        <v>68.181818181818102</v>
      </c>
    </row>
    <row r="2613" spans="1:17" hidden="1" x14ac:dyDescent="0.3">
      <c r="A2613" t="s">
        <v>5428</v>
      </c>
      <c r="B2613" t="s">
        <v>5429</v>
      </c>
      <c r="C2613" t="str">
        <f>IFERROR(VLOOKUP(Table1[[#This Row],[Ticker]],[1]!Table2[[Symbol]:[Industry]],2,FALSE),"-")</f>
        <v>-</v>
      </c>
      <c r="D2613" t="s">
        <v>257</v>
      </c>
      <c r="E2613">
        <v>152.2782</v>
      </c>
      <c r="F2613">
        <v>136.44999999999999</v>
      </c>
      <c r="G2613">
        <v>-21.862173195167401</v>
      </c>
      <c r="H2613">
        <v>-2.5593229603216101</v>
      </c>
      <c r="I2613">
        <v>-14.532869566648801</v>
      </c>
      <c r="J2613">
        <v>2.6723069325112698</v>
      </c>
      <c r="K2613">
        <v>138.64991003727201</v>
      </c>
      <c r="L2613">
        <v>132.00787247089301</v>
      </c>
      <c r="M2613">
        <v>40.237936555648197</v>
      </c>
      <c r="N2613">
        <v>0.58560216446299895</v>
      </c>
      <c r="O2613">
        <v>20.886771711249501</v>
      </c>
      <c r="P2613">
        <v>46.562835660579999</v>
      </c>
      <c r="Q2613">
        <v>6.7634327214526002E-2</v>
      </c>
    </row>
    <row r="2614" spans="1:17" hidden="1" x14ac:dyDescent="0.3">
      <c r="A2614" t="s">
        <v>5430</v>
      </c>
      <c r="B2614" t="s">
        <v>5431</v>
      </c>
      <c r="C2614" t="str">
        <f>IFERROR(VLOOKUP(Table1[[#This Row],[Ticker]],[1]!Table2[[Symbol]:[Industry]],2,FALSE),"-")</f>
        <v>-</v>
      </c>
      <c r="D2614" t="s">
        <v>46</v>
      </c>
      <c r="E2614">
        <v>152.17733999999999</v>
      </c>
      <c r="F2614">
        <v>147</v>
      </c>
      <c r="G2614">
        <v>150.87736252914999</v>
      </c>
      <c r="H2614">
        <v>12.250524420332599</v>
      </c>
      <c r="I2614">
        <v>88.471054367507605</v>
      </c>
      <c r="J2614">
        <v>-2.4780690073383398</v>
      </c>
      <c r="K2614">
        <v>135.510650090116</v>
      </c>
      <c r="L2614">
        <v>97.070056673552997</v>
      </c>
      <c r="M2614">
        <v>50.390170302702202</v>
      </c>
      <c r="N2614">
        <v>0.14052287581699299</v>
      </c>
      <c r="O2614">
        <v>9.8639455782312897</v>
      </c>
      <c r="P2614">
        <v>202.158273381295</v>
      </c>
      <c r="Q2614">
        <v>0.114376082952132</v>
      </c>
    </row>
    <row r="2615" spans="1:17" hidden="1" x14ac:dyDescent="0.3">
      <c r="A2615" t="s">
        <v>5432</v>
      </c>
      <c r="B2615" t="s">
        <v>5433</v>
      </c>
      <c r="C2615" t="str">
        <f>IFERROR(VLOOKUP(Table1[[#This Row],[Ticker]],[1]!Table2[[Symbol]:[Industry]],2,FALSE),"-")</f>
        <v>-</v>
      </c>
      <c r="D2615" t="s">
        <v>27</v>
      </c>
      <c r="E2615">
        <v>151.840546464</v>
      </c>
      <c r="F2615">
        <v>2.48</v>
      </c>
      <c r="G2615">
        <v>108.770984620172</v>
      </c>
      <c r="H2615">
        <v>2.15325838458079</v>
      </c>
      <c r="I2615">
        <v>67.081791801774401</v>
      </c>
      <c r="J2615">
        <v>-3.2593190073383398</v>
      </c>
      <c r="K2615">
        <v>2.3539160213111501</v>
      </c>
      <c r="L2615">
        <v>1.8709265153655199</v>
      </c>
      <c r="M2615">
        <v>46.5786625390136</v>
      </c>
      <c r="N2615">
        <v>0.80505696084267497</v>
      </c>
      <c r="O2615">
        <v>23.387096774193498</v>
      </c>
      <c r="P2615">
        <v>191.76470588235199</v>
      </c>
      <c r="Q2615">
        <v>0.14000529188383001</v>
      </c>
    </row>
    <row r="2616" spans="1:17" hidden="1" x14ac:dyDescent="0.3">
      <c r="A2616" t="s">
        <v>5434</v>
      </c>
      <c r="B2616" t="s">
        <v>5435</v>
      </c>
      <c r="C2616" t="str">
        <f>IFERROR(VLOOKUP(Table1[[#This Row],[Ticker]],[1]!Table2[[Symbol]:[Industry]],2,FALSE),"-")</f>
        <v>-</v>
      </c>
      <c r="D2616" t="s">
        <v>124</v>
      </c>
      <c r="E2616">
        <v>151.53011860000001</v>
      </c>
      <c r="F2616">
        <v>0.76</v>
      </c>
      <c r="G2616">
        <v>-37.331269365534098</v>
      </c>
      <c r="H2616">
        <v>-24.513408282085798</v>
      </c>
      <c r="I2616">
        <v>-51.937816041362701</v>
      </c>
      <c r="J2616">
        <v>-2.4780690073383398</v>
      </c>
      <c r="K2616">
        <v>1.00104837117388</v>
      </c>
      <c r="L2616">
        <v>0.99811500997168401</v>
      </c>
      <c r="M2616">
        <v>0.43687580243603502</v>
      </c>
      <c r="N2616">
        <v>0.91301475319282799</v>
      </c>
      <c r="O2616">
        <v>64.473684210526301</v>
      </c>
      <c r="P2616">
        <v>38.181818181818102</v>
      </c>
      <c r="Q2616">
        <v>-9.9986355054522996E-2</v>
      </c>
    </row>
    <row r="2617" spans="1:17" hidden="1" x14ac:dyDescent="0.3">
      <c r="A2617" t="s">
        <v>5436</v>
      </c>
      <c r="B2617" t="s">
        <v>5437</v>
      </c>
      <c r="C2617" t="str">
        <f>IFERROR(VLOOKUP(Table1[[#This Row],[Ticker]],[1]!Table2[[Symbol]:[Industry]],2,FALSE),"-")</f>
        <v>-</v>
      </c>
      <c r="D2617" t="s">
        <v>786</v>
      </c>
      <c r="E2617">
        <v>151.44737541500001</v>
      </c>
      <c r="F2617">
        <v>136.66999999999999</v>
      </c>
      <c r="G2617">
        <v>-26.287319260685098</v>
      </c>
      <c r="H2617">
        <v>-10.8229320916096</v>
      </c>
      <c r="I2617">
        <v>-26.002697382534102</v>
      </c>
      <c r="J2617">
        <v>-6.2221315946532201</v>
      </c>
      <c r="K2617">
        <v>142.85561352581999</v>
      </c>
      <c r="L2617">
        <v>151.218920867804</v>
      </c>
      <c r="M2617">
        <v>41.2205809561435</v>
      </c>
      <c r="N2617">
        <v>0.91731884717033196</v>
      </c>
      <c r="O2617">
        <v>62.361893612350897</v>
      </c>
      <c r="P2617">
        <v>15.674989420228499</v>
      </c>
      <c r="Q2617">
        <v>-7.9352307620109992E-3</v>
      </c>
    </row>
    <row r="2618" spans="1:17" hidden="1" x14ac:dyDescent="0.3">
      <c r="A2618" t="s">
        <v>5438</v>
      </c>
      <c r="B2618" t="s">
        <v>5439</v>
      </c>
      <c r="C2618" t="str">
        <f>IFERROR(VLOOKUP(Table1[[#This Row],[Ticker]],[1]!Table2[[Symbol]:[Industry]],2,FALSE),"-")</f>
        <v>-</v>
      </c>
      <c r="D2618" t="s">
        <v>925</v>
      </c>
      <c r="E2618">
        <v>151.420014608</v>
      </c>
      <c r="F2618">
        <v>81.040000000000006</v>
      </c>
      <c r="G2618">
        <v>8.8887650917634602</v>
      </c>
      <c r="H2618">
        <v>1.7958051033986899</v>
      </c>
      <c r="I2618">
        <v>9.5978799011128206</v>
      </c>
      <c r="J2618">
        <v>-0.65302180784179897</v>
      </c>
      <c r="K2618">
        <v>80.245800046913303</v>
      </c>
      <c r="L2618">
        <v>74.402711629779603</v>
      </c>
      <c r="M2618">
        <v>63.9617617475865</v>
      </c>
      <c r="N2618">
        <v>9.4977999824463505E-2</v>
      </c>
      <c r="O2618">
        <v>43.385982230997001</v>
      </c>
      <c r="P2618">
        <v>46.944696282864903</v>
      </c>
      <c r="Q2618">
        <v>8.9515931318563002E-2</v>
      </c>
    </row>
    <row r="2619" spans="1:17" hidden="1" x14ac:dyDescent="0.3">
      <c r="A2619" t="s">
        <v>5440</v>
      </c>
      <c r="B2619" t="s">
        <v>5441</v>
      </c>
      <c r="C2619" t="str">
        <f>IFERROR(VLOOKUP(Table1[[#This Row],[Ticker]],[1]!Table2[[Symbol]:[Industry]],2,FALSE),"-")</f>
        <v>-</v>
      </c>
      <c r="D2619" t="s">
        <v>46</v>
      </c>
      <c r="E2619">
        <v>151.37709835999999</v>
      </c>
      <c r="F2619">
        <v>7.24</v>
      </c>
      <c r="G2619">
        <v>52.022398027348899</v>
      </c>
      <c r="H2619">
        <v>12.1599250512474</v>
      </c>
      <c r="I2619">
        <v>-35.710709814256496</v>
      </c>
      <c r="J2619">
        <v>-3.1639400635797599</v>
      </c>
      <c r="K2619">
        <v>5.96614299234722</v>
      </c>
      <c r="L2619">
        <v>4.5492220387474704</v>
      </c>
      <c r="M2619">
        <v>99.814208439497406</v>
      </c>
      <c r="N2619">
        <v>1.1106747604643601</v>
      </c>
      <c r="O2619">
        <v>33.2872928176795</v>
      </c>
      <c r="P2619">
        <v>95.675675675675606</v>
      </c>
      <c r="Q2619">
        <v>3.9564111699825003E-2</v>
      </c>
    </row>
    <row r="2620" spans="1:17" hidden="1" x14ac:dyDescent="0.3">
      <c r="A2620" t="s">
        <v>5442</v>
      </c>
      <c r="B2620" t="s">
        <v>5443</v>
      </c>
      <c r="C2620" t="str">
        <f>IFERROR(VLOOKUP(Table1[[#This Row],[Ticker]],[1]!Table2[[Symbol]:[Industry]],2,FALSE),"-")</f>
        <v>-</v>
      </c>
      <c r="D2620" t="s">
        <v>127</v>
      </c>
      <c r="E2620">
        <v>151.2368046</v>
      </c>
      <c r="F2620">
        <v>65.099999999999994</v>
      </c>
      <c r="G2620">
        <v>-68.120791838188097</v>
      </c>
      <c r="H2620">
        <v>-12.303162570449301</v>
      </c>
      <c r="I2620">
        <v>-46.816890699617197</v>
      </c>
      <c r="J2620">
        <v>-5.8604219485147997</v>
      </c>
      <c r="K2620">
        <v>70.567320472998205</v>
      </c>
      <c r="L2620">
        <v>80.623673139157404</v>
      </c>
      <c r="M2620">
        <v>28.737905482300601</v>
      </c>
      <c r="N2620">
        <v>0.73181412699699899</v>
      </c>
      <c r="O2620">
        <v>93.548387096774206</v>
      </c>
      <c r="P2620">
        <v>1.32295719844357</v>
      </c>
    </row>
    <row r="2621" spans="1:17" hidden="1" x14ac:dyDescent="0.3">
      <c r="A2621" t="s">
        <v>5444</v>
      </c>
      <c r="B2621" t="s">
        <v>5445</v>
      </c>
      <c r="C2621" t="str">
        <f>IFERROR(VLOOKUP(Table1[[#This Row],[Ticker]],[1]!Table2[[Symbol]:[Industry]],2,FALSE),"-")</f>
        <v>-</v>
      </c>
      <c r="D2621" t="s">
        <v>2179</v>
      </c>
      <c r="E2621">
        <v>151.08038099999999</v>
      </c>
      <c r="F2621">
        <v>164.35</v>
      </c>
      <c r="G2621">
        <v>264.38024055971101</v>
      </c>
      <c r="H2621">
        <v>25.5559311026846</v>
      </c>
      <c r="I2621">
        <v>61.2784263047538</v>
      </c>
      <c r="J2621">
        <v>4.30318099266165</v>
      </c>
      <c r="K2621">
        <v>142.239125697947</v>
      </c>
      <c r="L2621">
        <v>102.23504751411301</v>
      </c>
      <c r="M2621">
        <v>52.559874541742602</v>
      </c>
      <c r="N2621">
        <v>0.51307342652389198</v>
      </c>
      <c r="O2621">
        <v>8.1229084271372098</v>
      </c>
      <c r="P2621">
        <v>307.00842000990502</v>
      </c>
      <c r="Q2621">
        <v>0.17874281111076701</v>
      </c>
    </row>
    <row r="2622" spans="1:17" hidden="1" x14ac:dyDescent="0.3">
      <c r="A2622" t="s">
        <v>5446</v>
      </c>
      <c r="B2622" t="s">
        <v>5447</v>
      </c>
      <c r="C2622" t="str">
        <f>IFERROR(VLOOKUP(Table1[[#This Row],[Ticker]],[1]!Table2[[Symbol]:[Industry]],2,FALSE),"-")</f>
        <v>-</v>
      </c>
      <c r="D2622" t="s">
        <v>354</v>
      </c>
      <c r="E2622">
        <v>150.94521</v>
      </c>
      <c r="F2622">
        <v>99.45</v>
      </c>
      <c r="G2622">
        <v>40.963542657082698</v>
      </c>
      <c r="H2622">
        <v>2.3341962031332901</v>
      </c>
      <c r="I2622">
        <v>52.435427353803</v>
      </c>
      <c r="J2622">
        <v>-7.0652249706410899</v>
      </c>
      <c r="K2622">
        <v>103.279807532771</v>
      </c>
      <c r="M2622">
        <v>26.6192126744556</v>
      </c>
      <c r="N2622">
        <v>0.41764870931537601</v>
      </c>
      <c r="O2622">
        <v>32.7300150829562</v>
      </c>
      <c r="P2622">
        <v>76.8</v>
      </c>
    </row>
    <row r="2623" spans="1:17" hidden="1" x14ac:dyDescent="0.3">
      <c r="A2623" t="s">
        <v>5448</v>
      </c>
      <c r="B2623" t="s">
        <v>5449</v>
      </c>
      <c r="C2623" t="str">
        <f>IFERROR(VLOOKUP(Table1[[#This Row],[Ticker]],[1]!Table2[[Symbol]:[Industry]],2,FALSE),"-")</f>
        <v>-</v>
      </c>
      <c r="D2623" t="s">
        <v>610</v>
      </c>
      <c r="E2623">
        <v>150.94188</v>
      </c>
      <c r="F2623">
        <v>143.1</v>
      </c>
      <c r="G2623">
        <v>-6.2377709135217199</v>
      </c>
      <c r="H2623">
        <v>38.257070852380799</v>
      </c>
      <c r="I2623">
        <v>5.2341137831986204</v>
      </c>
      <c r="J2623">
        <v>6.8473278180584796</v>
      </c>
      <c r="K2623">
        <v>118.946952146409</v>
      </c>
      <c r="M2623">
        <v>70.113172526865</v>
      </c>
      <c r="N2623">
        <v>1.03164753335401</v>
      </c>
      <c r="O2623">
        <v>4.3326345213137802</v>
      </c>
      <c r="P2623">
        <v>78.874999999999901</v>
      </c>
    </row>
    <row r="2624" spans="1:17" hidden="1" x14ac:dyDescent="0.3">
      <c r="A2624" t="s">
        <v>5450</v>
      </c>
      <c r="B2624" t="s">
        <v>5451</v>
      </c>
      <c r="C2624" t="str">
        <f>IFERROR(VLOOKUP(Table1[[#This Row],[Ticker]],[1]!Table2[[Symbol]:[Industry]],2,FALSE),"-")</f>
        <v>-</v>
      </c>
      <c r="D2624" t="s">
        <v>133</v>
      </c>
      <c r="E2624">
        <v>150.636466332</v>
      </c>
      <c r="F2624">
        <v>9.57</v>
      </c>
      <c r="G2624">
        <v>-16.7430340714164</v>
      </c>
      <c r="H2624">
        <v>2.8773021004277699</v>
      </c>
      <c r="I2624">
        <v>-21.447619962931299</v>
      </c>
      <c r="J2624">
        <v>-5.9434155419917998</v>
      </c>
      <c r="K2624">
        <v>10.009912258327899</v>
      </c>
      <c r="L2624">
        <v>10.9010788563502</v>
      </c>
      <c r="M2624">
        <v>36.7557622702003</v>
      </c>
      <c r="N2624">
        <v>0.69308074686789301</v>
      </c>
      <c r="O2624">
        <v>57.2622779519331</v>
      </c>
      <c r="P2624">
        <v>19.625</v>
      </c>
      <c r="Q2624">
        <v>2.4176043729191E-2</v>
      </c>
    </row>
    <row r="2625" spans="1:17" hidden="1" x14ac:dyDescent="0.3">
      <c r="A2625" t="s">
        <v>5452</v>
      </c>
      <c r="B2625" t="s">
        <v>5453</v>
      </c>
      <c r="C2625" t="str">
        <f>IFERROR(VLOOKUP(Table1[[#This Row],[Ticker]],[1]!Table2[[Symbol]:[Industry]],2,FALSE),"-")</f>
        <v>-</v>
      </c>
      <c r="D2625" t="s">
        <v>777</v>
      </c>
      <c r="E2625">
        <v>150.245</v>
      </c>
      <c r="F2625">
        <v>151</v>
      </c>
      <c r="G2625">
        <v>-10.5891879175703</v>
      </c>
      <c r="H2625">
        <v>4.2156020787572803</v>
      </c>
      <c r="I2625">
        <v>-11.1332183402133</v>
      </c>
      <c r="J2625">
        <v>-2.4780690073383398</v>
      </c>
      <c r="K2625">
        <v>145.349291069429</v>
      </c>
      <c r="L2625">
        <v>139.14515584874999</v>
      </c>
      <c r="M2625">
        <v>70.029383963446804</v>
      </c>
      <c r="N2625">
        <v>6.6246056782334306E-2</v>
      </c>
      <c r="O2625">
        <v>5.1324503311258303</v>
      </c>
      <c r="P2625">
        <v>21.7741935483871</v>
      </c>
    </row>
    <row r="2626" spans="1:17" hidden="1" x14ac:dyDescent="0.3">
      <c r="A2626" t="s">
        <v>5454</v>
      </c>
      <c r="B2626" t="s">
        <v>5455</v>
      </c>
      <c r="C2626" t="str">
        <f>IFERROR(VLOOKUP(Table1[[#This Row],[Ticker]],[1]!Table2[[Symbol]:[Industry]],2,FALSE),"-")</f>
        <v>-</v>
      </c>
      <c r="D2626" t="s">
        <v>21</v>
      </c>
      <c r="E2626">
        <v>150.05000000000001</v>
      </c>
      <c r="F2626">
        <v>200</v>
      </c>
      <c r="G2626">
        <v>43.832658892336198</v>
      </c>
      <c r="H2626">
        <v>-6.4045478224791497</v>
      </c>
      <c r="I2626">
        <v>-37.751769529734801</v>
      </c>
      <c r="J2626">
        <v>-4.7161642454335704</v>
      </c>
      <c r="K2626">
        <v>243.378202242664</v>
      </c>
      <c r="L2626">
        <v>242.49409183226899</v>
      </c>
      <c r="M2626">
        <v>39.456689582106797</v>
      </c>
      <c r="N2626">
        <v>0.78859406594313497</v>
      </c>
      <c r="O2626">
        <v>155.5</v>
      </c>
      <c r="P2626">
        <v>95.503421309872905</v>
      </c>
      <c r="Q2626">
        <v>0.168688036302476</v>
      </c>
    </row>
    <row r="2627" spans="1:17" hidden="1" x14ac:dyDescent="0.3">
      <c r="A2627" t="s">
        <v>5456</v>
      </c>
      <c r="B2627" t="s">
        <v>5457</v>
      </c>
      <c r="C2627" t="str">
        <f>IFERROR(VLOOKUP(Table1[[#This Row],[Ticker]],[1]!Table2[[Symbol]:[Industry]],2,FALSE),"-")</f>
        <v>-</v>
      </c>
      <c r="D2627" t="s">
        <v>786</v>
      </c>
      <c r="E2627">
        <v>149.96114678999999</v>
      </c>
      <c r="F2627">
        <v>78.260000000000005</v>
      </c>
      <c r="G2627">
        <v>1336.06070424634</v>
      </c>
      <c r="H2627">
        <v>4.7361771242159403</v>
      </c>
      <c r="I2627">
        <v>208.250967202401</v>
      </c>
      <c r="J2627">
        <v>13.5207480856677</v>
      </c>
      <c r="K2627">
        <v>71.520119024043197</v>
      </c>
      <c r="L2627">
        <v>47.897530606346599</v>
      </c>
      <c r="M2627">
        <v>62.495601314183197</v>
      </c>
      <c r="N2627">
        <v>0.41045086201475101</v>
      </c>
      <c r="O2627">
        <v>13.646818297981</v>
      </c>
      <c r="P2627">
        <v>1365.54307116104</v>
      </c>
      <c r="Q2627">
        <v>0.36139134440182702</v>
      </c>
    </row>
    <row r="2628" spans="1:17" hidden="1" x14ac:dyDescent="0.3">
      <c r="A2628" t="s">
        <v>5458</v>
      </c>
      <c r="B2628" t="s">
        <v>5459</v>
      </c>
      <c r="C2628" t="str">
        <f>IFERROR(VLOOKUP(Table1[[#This Row],[Ticker]],[1]!Table2[[Symbol]:[Industry]],2,FALSE),"-")</f>
        <v>-</v>
      </c>
      <c r="D2628" t="s">
        <v>75</v>
      </c>
      <c r="E2628">
        <v>149.42488</v>
      </c>
      <c r="F2628">
        <v>67.430000000000007</v>
      </c>
      <c r="G2628">
        <v>72.165520500854896</v>
      </c>
      <c r="H2628">
        <v>0.66385698138629601</v>
      </c>
      <c r="I2628">
        <v>-3.3541369265633101</v>
      </c>
      <c r="J2628">
        <v>4.2231979748017903</v>
      </c>
      <c r="K2628">
        <v>62.3425920451688</v>
      </c>
      <c r="L2628">
        <v>54.469699386936199</v>
      </c>
      <c r="M2628">
        <v>51.115471029382</v>
      </c>
      <c r="N2628">
        <v>2.4408270905012102</v>
      </c>
      <c r="O2628">
        <v>14.1924959216965</v>
      </c>
      <c r="P2628">
        <v>104.954407294832</v>
      </c>
      <c r="Q2628">
        <v>7.4191974834353996E-2</v>
      </c>
    </row>
    <row r="2629" spans="1:17" hidden="1" x14ac:dyDescent="0.3">
      <c r="A2629" t="s">
        <v>5460</v>
      </c>
      <c r="B2629" t="s">
        <v>5461</v>
      </c>
      <c r="C2629" t="str">
        <f>IFERROR(VLOOKUP(Table1[[#This Row],[Ticker]],[1]!Table2[[Symbol]:[Industry]],2,FALSE),"-")</f>
        <v>-</v>
      </c>
      <c r="D2629" t="s">
        <v>46</v>
      </c>
      <c r="E2629">
        <v>149.32807679999999</v>
      </c>
      <c r="F2629">
        <v>12.8</v>
      </c>
      <c r="G2629">
        <v>18.348017154143101</v>
      </c>
      <c r="H2629">
        <v>-15.955937017718</v>
      </c>
      <c r="I2629">
        <v>-74.731495819877097</v>
      </c>
      <c r="J2629">
        <v>-20.939607468876702</v>
      </c>
      <c r="K2629">
        <v>15.9200389946665</v>
      </c>
      <c r="L2629">
        <v>21.738615330698899</v>
      </c>
      <c r="M2629">
        <v>31.506369364007401</v>
      </c>
      <c r="N2629">
        <v>0.76504332220345606</v>
      </c>
      <c r="O2629">
        <v>258.977116822227</v>
      </c>
      <c r="P2629">
        <v>56.900787953221403</v>
      </c>
    </row>
    <row r="2630" spans="1:17" hidden="1" x14ac:dyDescent="0.3">
      <c r="A2630" t="s">
        <v>5462</v>
      </c>
      <c r="B2630" t="s">
        <v>5463</v>
      </c>
      <c r="C2630" t="str">
        <f>IFERROR(VLOOKUP(Table1[[#This Row],[Ticker]],[1]!Table2[[Symbol]:[Industry]],2,FALSE),"-")</f>
        <v>-</v>
      </c>
      <c r="D2630" t="s">
        <v>548</v>
      </c>
      <c r="E2630">
        <v>149.11222631999999</v>
      </c>
      <c r="F2630">
        <v>105.2</v>
      </c>
      <c r="G2630">
        <v>-23.605779169455602</v>
      </c>
      <c r="H2630">
        <v>-11.4626836444047</v>
      </c>
      <c r="I2630">
        <v>-42.1902184959187</v>
      </c>
      <c r="J2630">
        <v>-4.2381431157218499</v>
      </c>
      <c r="K2630">
        <v>112.031584296658</v>
      </c>
      <c r="L2630">
        <v>115.257273089365</v>
      </c>
      <c r="M2630">
        <v>33.499003841096602</v>
      </c>
      <c r="N2630">
        <v>0.45323599698824701</v>
      </c>
      <c r="O2630">
        <v>72.053231939163396</v>
      </c>
      <c r="P2630">
        <v>12.5133689839572</v>
      </c>
    </row>
    <row r="2631" spans="1:17" hidden="1" x14ac:dyDescent="0.3">
      <c r="A2631" t="s">
        <v>5464</v>
      </c>
      <c r="B2631" t="s">
        <v>5465</v>
      </c>
      <c r="C2631" t="str">
        <f>IFERROR(VLOOKUP(Table1[[#This Row],[Ticker]],[1]!Table2[[Symbol]:[Industry]],2,FALSE),"-")</f>
        <v>-</v>
      </c>
      <c r="D2631" t="s">
        <v>2499</v>
      </c>
      <c r="E2631">
        <v>148.76928000000001</v>
      </c>
      <c r="F2631">
        <v>144</v>
      </c>
      <c r="G2631">
        <v>-48.630747659699601</v>
      </c>
      <c r="H2631">
        <v>-4.6429360216548803</v>
      </c>
      <c r="I2631">
        <v>-27.6799084987837</v>
      </c>
      <c r="J2631">
        <v>-9.6270216012359106E-2</v>
      </c>
      <c r="K2631">
        <v>147.25877277929399</v>
      </c>
      <c r="L2631">
        <v>155.99955011813</v>
      </c>
      <c r="M2631">
        <v>63.074242643259602</v>
      </c>
      <c r="N2631">
        <v>4.7191919191919096</v>
      </c>
      <c r="O2631">
        <v>28.0208333333333</v>
      </c>
      <c r="P2631">
        <v>36.7521367521367</v>
      </c>
    </row>
    <row r="2632" spans="1:17" hidden="1" x14ac:dyDescent="0.3">
      <c r="A2632" t="s">
        <v>5466</v>
      </c>
      <c r="B2632" t="s">
        <v>5467</v>
      </c>
      <c r="C2632" t="str">
        <f>IFERROR(VLOOKUP(Table1[[#This Row],[Ticker]],[1]!Table2[[Symbol]:[Industry]],2,FALSE),"-")</f>
        <v>-</v>
      </c>
      <c r="D2632" t="s">
        <v>46</v>
      </c>
      <c r="E2632">
        <v>148.7126968</v>
      </c>
      <c r="F2632">
        <v>1.58</v>
      </c>
      <c r="G2632">
        <v>38.701992106593998</v>
      </c>
      <c r="H2632">
        <v>3.65325838458079</v>
      </c>
      <c r="I2632">
        <v>22.1201549731299</v>
      </c>
      <c r="J2632">
        <v>-8.8734178445476299</v>
      </c>
      <c r="K2632">
        <v>1.46128796598282</v>
      </c>
      <c r="L2632">
        <v>1.26716999774996</v>
      </c>
      <c r="M2632">
        <v>43.312951992668197</v>
      </c>
      <c r="N2632">
        <v>0.67702762051664001</v>
      </c>
      <c r="O2632">
        <v>17.7215189873417</v>
      </c>
      <c r="P2632">
        <v>74.585635359115997</v>
      </c>
      <c r="Q2632">
        <v>0.16335612396106</v>
      </c>
    </row>
    <row r="2633" spans="1:17" hidden="1" x14ac:dyDescent="0.3">
      <c r="A2633" t="s">
        <v>5468</v>
      </c>
      <c r="B2633" t="s">
        <v>5469</v>
      </c>
      <c r="C2633" t="str">
        <f>IFERROR(VLOOKUP(Table1[[#This Row],[Ticker]],[1]!Table2[[Symbol]:[Industry]],2,FALSE),"-")</f>
        <v>-</v>
      </c>
      <c r="D2633" t="s">
        <v>201</v>
      </c>
      <c r="E2633">
        <v>148.63422886999999</v>
      </c>
      <c r="F2633">
        <v>619.9</v>
      </c>
      <c r="G2633">
        <v>32.696266340106099</v>
      </c>
      <c r="H2633">
        <v>15.678377189740299</v>
      </c>
      <c r="I2633">
        <v>-18.108139970307299</v>
      </c>
      <c r="J2633">
        <v>12.433695698544</v>
      </c>
      <c r="K2633">
        <v>522.58777465617595</v>
      </c>
      <c r="L2633">
        <v>499.08962050283702</v>
      </c>
      <c r="M2633">
        <v>81.772786089913694</v>
      </c>
      <c r="N2633">
        <v>1.6547571464523101</v>
      </c>
      <c r="O2633">
        <v>12.421358283594101</v>
      </c>
      <c r="P2633">
        <v>63.131578947368403</v>
      </c>
      <c r="Q2633">
        <v>7.3044139652278003E-2</v>
      </c>
    </row>
    <row r="2634" spans="1:17" hidden="1" x14ac:dyDescent="0.3">
      <c r="A2634" t="s">
        <v>5470</v>
      </c>
      <c r="B2634" t="s">
        <v>5471</v>
      </c>
      <c r="C2634" t="str">
        <f>IFERROR(VLOOKUP(Table1[[#This Row],[Ticker]],[1]!Table2[[Symbol]:[Industry]],2,FALSE),"-")</f>
        <v>-</v>
      </c>
      <c r="D2634" t="s">
        <v>424</v>
      </c>
      <c r="E2634">
        <v>148.431968869</v>
      </c>
      <c r="F2634">
        <v>30.37</v>
      </c>
      <c r="G2634">
        <v>166.686917619404</v>
      </c>
      <c r="H2634">
        <v>14.594659311263801</v>
      </c>
      <c r="I2634">
        <v>143.19693573168601</v>
      </c>
      <c r="J2634">
        <v>17.563424768595201</v>
      </c>
      <c r="K2634">
        <v>23.244194024695499</v>
      </c>
      <c r="L2634">
        <v>16.4439669052475</v>
      </c>
      <c r="M2634">
        <v>90.188757356385594</v>
      </c>
      <c r="N2634">
        <v>8.2618218035337504E-2</v>
      </c>
      <c r="O2634">
        <v>0</v>
      </c>
      <c r="P2634">
        <v>268.12121212121201</v>
      </c>
      <c r="Q2634">
        <v>0.14397655797070799</v>
      </c>
    </row>
    <row r="2635" spans="1:17" hidden="1" x14ac:dyDescent="0.3">
      <c r="A2635" t="s">
        <v>5472</v>
      </c>
      <c r="B2635" t="s">
        <v>5473</v>
      </c>
      <c r="C2635" t="str">
        <f>IFERROR(VLOOKUP(Table1[[#This Row],[Ticker]],[1]!Table2[[Symbol]:[Industry]],2,FALSE),"-")</f>
        <v>-</v>
      </c>
      <c r="D2635" t="s">
        <v>21</v>
      </c>
      <c r="E2635">
        <v>148.04692560000001</v>
      </c>
      <c r="F2635">
        <v>115.42</v>
      </c>
      <c r="G2635">
        <v>89.197096892100802</v>
      </c>
      <c r="H2635">
        <v>1.5209346059616999</v>
      </c>
      <c r="I2635">
        <v>8.9031378765142204</v>
      </c>
      <c r="J2635">
        <v>8.6743119450426001</v>
      </c>
      <c r="K2635">
        <v>109.452631647115</v>
      </c>
      <c r="L2635">
        <v>96.985806543132796</v>
      </c>
      <c r="M2635">
        <v>69.579954792814803</v>
      </c>
      <c r="N2635">
        <v>1.6121147007757</v>
      </c>
      <c r="O2635">
        <v>27.360942644255701</v>
      </c>
      <c r="P2635">
        <v>123.249516441005</v>
      </c>
      <c r="Q2635">
        <v>0.10964710502054199</v>
      </c>
    </row>
    <row r="2636" spans="1:17" hidden="1" x14ac:dyDescent="0.3">
      <c r="A2636" t="s">
        <v>5474</v>
      </c>
      <c r="B2636" t="s">
        <v>5475</v>
      </c>
      <c r="C2636" t="str">
        <f>IFERROR(VLOOKUP(Table1[[#This Row],[Ticker]],[1]!Table2[[Symbol]:[Industry]],2,FALSE),"-")</f>
        <v>-</v>
      </c>
      <c r="D2636" t="s">
        <v>1034</v>
      </c>
      <c r="E2636">
        <v>148.04096315699999</v>
      </c>
      <c r="F2636">
        <v>8.07</v>
      </c>
      <c r="G2636">
        <v>-59.493034071416403</v>
      </c>
      <c r="H2636">
        <v>-6.4613644557057599</v>
      </c>
      <c r="I2636">
        <v>-64.675538089429594</v>
      </c>
      <c r="J2636">
        <v>15.286096383166999</v>
      </c>
      <c r="K2636">
        <v>7.8126733736020197</v>
      </c>
      <c r="L2636">
        <v>10.7180430836453</v>
      </c>
      <c r="M2636">
        <v>81.772911748770298</v>
      </c>
      <c r="N2636">
        <v>0.44166573528749398</v>
      </c>
      <c r="O2636">
        <v>175.71251548946699</v>
      </c>
      <c r="P2636">
        <v>28.913738019169301</v>
      </c>
      <c r="Q2636">
        <v>-5.0203460898922997E-2</v>
      </c>
    </row>
    <row r="2637" spans="1:17" hidden="1" x14ac:dyDescent="0.3">
      <c r="A2637" t="s">
        <v>5476</v>
      </c>
      <c r="B2637" t="s">
        <v>5477</v>
      </c>
      <c r="C2637" t="str">
        <f>IFERROR(VLOOKUP(Table1[[#This Row],[Ticker]],[1]!Table2[[Symbol]:[Industry]],2,FALSE),"-")</f>
        <v>-</v>
      </c>
      <c r="D2637" t="s">
        <v>231</v>
      </c>
      <c r="E2637">
        <v>147.91679999999999</v>
      </c>
      <c r="F2637">
        <v>144</v>
      </c>
      <c r="G2637">
        <v>56.114108785726401</v>
      </c>
      <c r="H2637">
        <v>-6.3827776514552497</v>
      </c>
      <c r="I2637">
        <v>-44.630972774254602</v>
      </c>
      <c r="J2637">
        <v>-4.5188853338689503</v>
      </c>
      <c r="K2637">
        <v>151.05292737921999</v>
      </c>
      <c r="L2637">
        <v>155.52723050212899</v>
      </c>
      <c r="M2637">
        <v>40.401970289490698</v>
      </c>
      <c r="N2637">
        <v>0.38136395180114802</v>
      </c>
      <c r="O2637">
        <v>93.2986111111111</v>
      </c>
      <c r="P2637">
        <v>121.53846153846099</v>
      </c>
    </row>
    <row r="2638" spans="1:17" hidden="1" x14ac:dyDescent="0.3">
      <c r="A2638" t="s">
        <v>5478</v>
      </c>
      <c r="B2638" t="s">
        <v>5479</v>
      </c>
      <c r="C2638" t="str">
        <f>IFERROR(VLOOKUP(Table1[[#This Row],[Ticker]],[1]!Table2[[Symbol]:[Industry]],2,FALSE),"-")</f>
        <v>-</v>
      </c>
      <c r="D2638" t="s">
        <v>424</v>
      </c>
      <c r="E2638">
        <v>147.34193759999999</v>
      </c>
      <c r="F2638">
        <v>97.24</v>
      </c>
      <c r="G2638">
        <v>115.448746750501</v>
      </c>
      <c r="H2638">
        <v>47.6772833620904</v>
      </c>
      <c r="I2638">
        <v>72.089158910467603</v>
      </c>
      <c r="J2638">
        <v>5.7398651583824396</v>
      </c>
      <c r="K2638">
        <v>69.535540517833695</v>
      </c>
      <c r="L2638">
        <v>52.790175987232303</v>
      </c>
      <c r="M2638">
        <v>99.815619233668897</v>
      </c>
      <c r="N2638">
        <v>0.68382590839957502</v>
      </c>
      <c r="O2638">
        <v>0</v>
      </c>
      <c r="P2638">
        <v>221.45454545454501</v>
      </c>
      <c r="Q2638">
        <v>8.2331118040611995E-2</v>
      </c>
    </row>
    <row r="2639" spans="1:17" hidden="1" x14ac:dyDescent="0.3">
      <c r="A2639" t="s">
        <v>5480</v>
      </c>
      <c r="B2639" t="s">
        <v>5481</v>
      </c>
      <c r="C2639" t="str">
        <f>IFERROR(VLOOKUP(Table1[[#This Row],[Ticker]],[1]!Table2[[Symbol]:[Industry]],2,FALSE),"-")</f>
        <v>-</v>
      </c>
      <c r="D2639" t="s">
        <v>372</v>
      </c>
      <c r="E2639">
        <v>147.30000000000001</v>
      </c>
      <c r="F2639">
        <v>368.25</v>
      </c>
      <c r="G2639">
        <v>135.917450949981</v>
      </c>
      <c r="H2639">
        <v>12.513473438344199</v>
      </c>
      <c r="I2639">
        <v>142.246333142786</v>
      </c>
      <c r="J2639">
        <v>2.2464549060211501</v>
      </c>
      <c r="K2639">
        <v>284.48077573252903</v>
      </c>
      <c r="M2639">
        <v>63.895939190161101</v>
      </c>
      <c r="N2639">
        <v>0.76150546021840804</v>
      </c>
      <c r="O2639">
        <v>2.9599456890699201</v>
      </c>
      <c r="P2639">
        <v>183.26923076923001</v>
      </c>
    </row>
    <row r="2640" spans="1:17" hidden="1" x14ac:dyDescent="0.3">
      <c r="A2640" t="s">
        <v>5482</v>
      </c>
      <c r="B2640" t="s">
        <v>5483</v>
      </c>
      <c r="C2640" t="str">
        <f>IFERROR(VLOOKUP(Table1[[#This Row],[Ticker]],[1]!Table2[[Symbol]:[Industry]],2,FALSE),"-")</f>
        <v>-</v>
      </c>
      <c r="D2640" t="s">
        <v>925</v>
      </c>
      <c r="E2640">
        <v>146.91626781299999</v>
      </c>
      <c r="F2640">
        <v>9.0299999999999994</v>
      </c>
      <c r="G2640">
        <v>-35.067907167863098</v>
      </c>
      <c r="H2640">
        <v>7.3502280815504797</v>
      </c>
      <c r="I2640">
        <v>-40.9501617203751</v>
      </c>
      <c r="J2640">
        <v>6.0527366798654496</v>
      </c>
      <c r="K2640">
        <v>8.8019878737749497</v>
      </c>
      <c r="L2640">
        <v>9.6425710941795604</v>
      </c>
      <c r="M2640">
        <v>58.770329141964503</v>
      </c>
      <c r="N2640">
        <v>1.3394593278974101</v>
      </c>
      <c r="O2640">
        <v>75.526024363233603</v>
      </c>
      <c r="P2640">
        <v>14.3037974683544</v>
      </c>
      <c r="Q2640">
        <v>-1.4921930922958E-2</v>
      </c>
    </row>
    <row r="2641" spans="1:17" hidden="1" x14ac:dyDescent="0.3">
      <c r="A2641" t="s">
        <v>5484</v>
      </c>
      <c r="B2641" t="s">
        <v>5485</v>
      </c>
      <c r="C2641" t="str">
        <f>IFERROR(VLOOKUP(Table1[[#This Row],[Ticker]],[1]!Table2[[Symbol]:[Industry]],2,FALSE),"-")</f>
        <v>-</v>
      </c>
      <c r="D2641" t="s">
        <v>3809</v>
      </c>
      <c r="E2641">
        <v>146.89992975000001</v>
      </c>
      <c r="F2641">
        <v>95.95</v>
      </c>
      <c r="G2641">
        <v>115.127396984797</v>
      </c>
      <c r="H2641">
        <v>47.502559781786303</v>
      </c>
      <c r="I2641">
        <v>29.8877008522328</v>
      </c>
      <c r="J2641">
        <v>17.050869328559401</v>
      </c>
      <c r="K2641">
        <v>72.966786151951993</v>
      </c>
      <c r="L2641">
        <v>62.308815863540602</v>
      </c>
      <c r="M2641">
        <v>66.230456583293005</v>
      </c>
      <c r="N2641">
        <v>2.4560822075131501</v>
      </c>
      <c r="O2641">
        <v>16.3210005211047</v>
      </c>
      <c r="P2641">
        <v>151.178010471204</v>
      </c>
      <c r="Q2641">
        <v>0.13693806507657599</v>
      </c>
    </row>
    <row r="2642" spans="1:17" hidden="1" x14ac:dyDescent="0.3">
      <c r="A2642" t="s">
        <v>5486</v>
      </c>
      <c r="B2642" t="s">
        <v>5487</v>
      </c>
      <c r="C2642" t="str">
        <f>IFERROR(VLOOKUP(Table1[[#This Row],[Ticker]],[1]!Table2[[Symbol]:[Industry]],2,FALSE),"-")</f>
        <v>-</v>
      </c>
      <c r="D2642" t="s">
        <v>533</v>
      </c>
      <c r="E2642">
        <v>146.56896</v>
      </c>
      <c r="F2642">
        <v>15.36</v>
      </c>
      <c r="G2642">
        <v>-18.802064289265999</v>
      </c>
      <c r="H2642">
        <v>-4.1260932580033403E-2</v>
      </c>
      <c r="I2642">
        <v>-38.5095301842913</v>
      </c>
      <c r="J2642">
        <v>-3.2522625557254301</v>
      </c>
      <c r="K2642">
        <v>14.904758952169001</v>
      </c>
      <c r="L2642">
        <v>16.530681566037799</v>
      </c>
      <c r="M2642">
        <v>52.409012304388298</v>
      </c>
      <c r="N2642">
        <v>1.4228419752844099</v>
      </c>
      <c r="O2642">
        <v>94.2708333333333</v>
      </c>
      <c r="P2642">
        <v>24.6753246753246</v>
      </c>
      <c r="Q2642">
        <v>-1.1807189403925999E-2</v>
      </c>
    </row>
    <row r="2643" spans="1:17" hidden="1" x14ac:dyDescent="0.3">
      <c r="A2643" t="s">
        <v>5488</v>
      </c>
      <c r="B2643" t="s">
        <v>5489</v>
      </c>
      <c r="C2643" t="str">
        <f>IFERROR(VLOOKUP(Table1[[#This Row],[Ticker]],[1]!Table2[[Symbol]:[Industry]],2,FALSE),"-")</f>
        <v>-</v>
      </c>
      <c r="D2643" t="s">
        <v>257</v>
      </c>
      <c r="E2643">
        <v>146.523654225</v>
      </c>
      <c r="F2643">
        <v>111.15</v>
      </c>
      <c r="G2643">
        <v>158.25696592858301</v>
      </c>
      <c r="H2643">
        <v>78.278687937845305</v>
      </c>
      <c r="I2643">
        <v>22.375909448833301</v>
      </c>
      <c r="J2643">
        <v>18.966885121101999</v>
      </c>
      <c r="K2643">
        <v>69.849557557288904</v>
      </c>
      <c r="L2643">
        <v>63.691050797727797</v>
      </c>
      <c r="M2643">
        <v>97.764730493096494</v>
      </c>
      <c r="N2643">
        <v>3.2442769095311399</v>
      </c>
      <c r="O2643">
        <v>0</v>
      </c>
      <c r="P2643">
        <v>196.4</v>
      </c>
    </row>
    <row r="2644" spans="1:17" hidden="1" x14ac:dyDescent="0.3">
      <c r="A2644" t="s">
        <v>5490</v>
      </c>
      <c r="B2644" t="s">
        <v>5491</v>
      </c>
      <c r="C2644" t="str">
        <f>IFERROR(VLOOKUP(Table1[[#This Row],[Ticker]],[1]!Table2[[Symbol]:[Industry]],2,FALSE),"-")</f>
        <v>-</v>
      </c>
      <c r="D2644" t="s">
        <v>626</v>
      </c>
      <c r="E2644">
        <v>146.2571964</v>
      </c>
      <c r="F2644">
        <v>162.4</v>
      </c>
      <c r="G2644">
        <v>78.6965611214994</v>
      </c>
      <c r="H2644">
        <v>3.12788908464502</v>
      </c>
      <c r="I2644">
        <v>36.221387938736697</v>
      </c>
      <c r="J2644">
        <v>-3.6664231368689402</v>
      </c>
      <c r="K2644">
        <v>152.054308661698</v>
      </c>
      <c r="L2644">
        <v>125.03513927953099</v>
      </c>
      <c r="M2644">
        <v>44.355363849786102</v>
      </c>
      <c r="N2644">
        <v>1.4852639820957401</v>
      </c>
      <c r="O2644">
        <v>13.3004926108374</v>
      </c>
      <c r="P2644">
        <v>115.527538155275</v>
      </c>
      <c r="Q2644">
        <v>6.7501482892628001E-2</v>
      </c>
    </row>
    <row r="2645" spans="1:17" hidden="1" x14ac:dyDescent="0.3">
      <c r="A2645" t="s">
        <v>5492</v>
      </c>
      <c r="B2645" t="s">
        <v>5493</v>
      </c>
      <c r="C2645" t="str">
        <f>IFERROR(VLOOKUP(Table1[[#This Row],[Ticker]],[1]!Table2[[Symbol]:[Industry]],2,FALSE),"-")</f>
        <v>-</v>
      </c>
      <c r="D2645" t="s">
        <v>465</v>
      </c>
      <c r="E2645">
        <v>146.22766776199899</v>
      </c>
      <c r="F2645">
        <v>49.61</v>
      </c>
      <c r="G2645">
        <v>-11.772002785205499</v>
      </c>
      <c r="H2645">
        <v>-3.9818858139437001</v>
      </c>
      <c r="I2645">
        <v>-23.655267564908399</v>
      </c>
      <c r="J2645">
        <v>0.72959606243878605</v>
      </c>
      <c r="K2645">
        <v>47.722640399073804</v>
      </c>
      <c r="L2645">
        <v>47.066109688969703</v>
      </c>
      <c r="M2645">
        <v>56.727686000102402</v>
      </c>
      <c r="N2645">
        <v>1.32786126134084</v>
      </c>
      <c r="O2645">
        <v>35.0534166498689</v>
      </c>
      <c r="P2645">
        <v>33.9001349527665</v>
      </c>
      <c r="Q2645">
        <v>-7.1013431691589995E-2</v>
      </c>
    </row>
    <row r="2646" spans="1:17" hidden="1" x14ac:dyDescent="0.3">
      <c r="A2646" t="s">
        <v>5494</v>
      </c>
      <c r="B2646" t="s">
        <v>5495</v>
      </c>
      <c r="C2646" t="str">
        <f>IFERROR(VLOOKUP(Table1[[#This Row],[Ticker]],[1]!Table2[[Symbol]:[Industry]],2,FALSE),"-")</f>
        <v>-</v>
      </c>
      <c r="D2646" t="s">
        <v>2494</v>
      </c>
      <c r="E2646">
        <v>146.035211</v>
      </c>
      <c r="F2646">
        <v>37.03</v>
      </c>
      <c r="G2646">
        <v>4.1050224656860097</v>
      </c>
      <c r="H2646">
        <v>-7.5512103085862696</v>
      </c>
      <c r="I2646">
        <v>-46.697075300621997</v>
      </c>
      <c r="J2646">
        <v>-1.9345907464687599</v>
      </c>
      <c r="K2646">
        <v>38.331701912761801</v>
      </c>
      <c r="L2646">
        <v>39.245678019053599</v>
      </c>
      <c r="M2646">
        <v>49.458716234164498</v>
      </c>
      <c r="N2646">
        <v>1.1373889881335599</v>
      </c>
      <c r="O2646">
        <v>59.060221442073903</v>
      </c>
      <c r="P2646">
        <v>39.735849056603698</v>
      </c>
      <c r="Q2646">
        <v>7.8519147322795996E-2</v>
      </c>
    </row>
    <row r="2647" spans="1:17" hidden="1" x14ac:dyDescent="0.3">
      <c r="A2647" t="s">
        <v>5496</v>
      </c>
      <c r="B2647" t="s">
        <v>5497</v>
      </c>
      <c r="C2647" t="str">
        <f>IFERROR(VLOOKUP(Table1[[#This Row],[Ticker]],[1]!Table2[[Symbol]:[Industry]],2,FALSE),"-")</f>
        <v>-</v>
      </c>
      <c r="D2647" t="s">
        <v>2945</v>
      </c>
      <c r="E2647">
        <v>145.96711680000001</v>
      </c>
      <c r="F2647">
        <v>209.6</v>
      </c>
      <c r="G2647">
        <v>77.148016512241099</v>
      </c>
      <c r="H2647">
        <v>13.692806407179599</v>
      </c>
      <c r="I2647">
        <v>-0.82943493298166904</v>
      </c>
      <c r="J2647">
        <v>-13.314978878582901</v>
      </c>
      <c r="K2647">
        <v>191.80259137359999</v>
      </c>
      <c r="L2647">
        <v>164.79248051951501</v>
      </c>
      <c r="M2647">
        <v>52.579207670159597</v>
      </c>
      <c r="N2647">
        <v>2.2577794876552302</v>
      </c>
      <c r="O2647">
        <v>31.2022900763358</v>
      </c>
      <c r="P2647">
        <v>114.974358974358</v>
      </c>
      <c r="Q2647">
        <v>9.9612214318915995E-2</v>
      </c>
    </row>
    <row r="2648" spans="1:17" hidden="1" x14ac:dyDescent="0.3">
      <c r="A2648" t="s">
        <v>5498</v>
      </c>
      <c r="B2648" t="s">
        <v>5499</v>
      </c>
      <c r="C2648" t="str">
        <f>IFERROR(VLOOKUP(Table1[[#This Row],[Ticker]],[1]!Table2[[Symbol]:[Industry]],2,FALSE),"-")</f>
        <v>-</v>
      </c>
      <c r="D2648" t="s">
        <v>46</v>
      </c>
      <c r="E2648">
        <v>145.60029</v>
      </c>
      <c r="F2648">
        <v>150</v>
      </c>
      <c r="G2648">
        <v>45.670759032031803</v>
      </c>
      <c r="H2648">
        <v>-6.8129863411576004</v>
      </c>
      <c r="I2648">
        <v>-63.547011443661603</v>
      </c>
      <c r="J2648">
        <v>0.93409315482382804</v>
      </c>
      <c r="K2648">
        <v>171.06737204620401</v>
      </c>
      <c r="L2648">
        <v>179.300732182106</v>
      </c>
      <c r="M2648">
        <v>33.674844250629299</v>
      </c>
      <c r="N2648">
        <v>1.3216610549943799</v>
      </c>
      <c r="O2648">
        <v>129.333333333333</v>
      </c>
      <c r="P2648">
        <v>90.355329949238495</v>
      </c>
      <c r="Q2648">
        <v>0.14869151929209801</v>
      </c>
    </row>
    <row r="2649" spans="1:17" hidden="1" x14ac:dyDescent="0.3">
      <c r="A2649" t="s">
        <v>5500</v>
      </c>
      <c r="B2649" t="s">
        <v>5501</v>
      </c>
      <c r="C2649" t="str">
        <f>IFERROR(VLOOKUP(Table1[[#This Row],[Ticker]],[1]!Table2[[Symbol]:[Industry]],2,FALSE),"-")</f>
        <v>-</v>
      </c>
      <c r="D2649" t="s">
        <v>303</v>
      </c>
      <c r="E2649">
        <v>145.50342499999999</v>
      </c>
      <c r="F2649">
        <v>64.599999999999994</v>
      </c>
      <c r="G2649">
        <v>-26.7430340714164</v>
      </c>
      <c r="M2649">
        <v>99.999992872253003</v>
      </c>
      <c r="N2649">
        <v>1</v>
      </c>
      <c r="O2649">
        <v>0</v>
      </c>
      <c r="P2649">
        <v>0</v>
      </c>
    </row>
    <row r="2650" spans="1:17" hidden="1" x14ac:dyDescent="0.3">
      <c r="A2650" t="s">
        <v>5502</v>
      </c>
      <c r="B2650" t="s">
        <v>5503</v>
      </c>
      <c r="C2650" t="str">
        <f>IFERROR(VLOOKUP(Table1[[#This Row],[Ticker]],[1]!Table2[[Symbol]:[Industry]],2,FALSE),"-")</f>
        <v>-</v>
      </c>
      <c r="D2650" t="s">
        <v>626</v>
      </c>
      <c r="E2650">
        <v>145.44252784</v>
      </c>
      <c r="F2650">
        <v>93.76</v>
      </c>
      <c r="G2650">
        <v>64.603904704093694</v>
      </c>
      <c r="H2650">
        <v>-6.7333536372771201</v>
      </c>
      <c r="I2650">
        <v>-25.975911279458</v>
      </c>
      <c r="J2650">
        <v>-3.91556900733833</v>
      </c>
      <c r="K2650">
        <v>100.02425083685699</v>
      </c>
      <c r="L2650">
        <v>94.170200297262696</v>
      </c>
      <c r="M2650">
        <v>24.1987532367529</v>
      </c>
      <c r="N2650">
        <v>0.23726380665302199</v>
      </c>
      <c r="O2650">
        <v>53.636945392491398</v>
      </c>
      <c r="P2650">
        <v>109.05239687848299</v>
      </c>
      <c r="Q2650">
        <v>0.155691468038132</v>
      </c>
    </row>
    <row r="2651" spans="1:17" hidden="1" x14ac:dyDescent="0.3">
      <c r="A2651" t="s">
        <v>5504</v>
      </c>
      <c r="B2651" t="s">
        <v>5505</v>
      </c>
      <c r="C2651" t="str">
        <f>IFERROR(VLOOKUP(Table1[[#This Row],[Ticker]],[1]!Table2[[Symbol]:[Industry]],2,FALSE),"-")</f>
        <v>-</v>
      </c>
      <c r="D2651" t="s">
        <v>257</v>
      </c>
      <c r="E2651">
        <v>145.408725</v>
      </c>
      <c r="F2651">
        <v>134.75</v>
      </c>
      <c r="G2651">
        <v>-32.643872060243197</v>
      </c>
      <c r="H2651">
        <v>-2.0999395085719601</v>
      </c>
      <c r="I2651">
        <v>-43.173771097542499</v>
      </c>
      <c r="J2651">
        <v>-1.7318003506219199</v>
      </c>
      <c r="K2651">
        <v>136.22277068292499</v>
      </c>
      <c r="L2651">
        <v>149.17834050895701</v>
      </c>
      <c r="M2651">
        <v>53.805136083994697</v>
      </c>
      <c r="N2651">
        <v>0.62224901303361102</v>
      </c>
      <c r="O2651">
        <v>79.2578849721707</v>
      </c>
      <c r="P2651">
        <v>10.4508196721311</v>
      </c>
      <c r="Q2651">
        <v>0.105564848216034</v>
      </c>
    </row>
    <row r="2652" spans="1:17" hidden="1" x14ac:dyDescent="0.3">
      <c r="A2652" t="s">
        <v>5506</v>
      </c>
      <c r="B2652" t="s">
        <v>5507</v>
      </c>
      <c r="C2652" t="str">
        <f>IFERROR(VLOOKUP(Table1[[#This Row],[Ticker]],[1]!Table2[[Symbol]:[Industry]],2,FALSE),"-")</f>
        <v>-</v>
      </c>
      <c r="D2652" t="s">
        <v>191</v>
      </c>
      <c r="E2652">
        <v>145.13824320000001</v>
      </c>
      <c r="F2652">
        <v>114.88</v>
      </c>
      <c r="G2652">
        <v>135.79775846937599</v>
      </c>
      <c r="H2652">
        <v>47.541729562525603</v>
      </c>
      <c r="I2652">
        <v>46.4178020679499</v>
      </c>
      <c r="J2652">
        <v>19.034499770307502</v>
      </c>
      <c r="K2652">
        <v>82.773028629188602</v>
      </c>
      <c r="L2652">
        <v>68.632346949726099</v>
      </c>
      <c r="M2652">
        <v>96.391146380750698</v>
      </c>
      <c r="N2652">
        <v>1.31500432258455</v>
      </c>
      <c r="O2652">
        <v>0</v>
      </c>
      <c r="P2652">
        <v>216.91034482758599</v>
      </c>
      <c r="Q2652">
        <v>5.1085717083162001E-2</v>
      </c>
    </row>
    <row r="2653" spans="1:17" hidden="1" x14ac:dyDescent="0.3">
      <c r="A2653" t="s">
        <v>5508</v>
      </c>
      <c r="B2653" t="s">
        <v>5509</v>
      </c>
      <c r="C2653" t="str">
        <f>IFERROR(VLOOKUP(Table1[[#This Row],[Ticker]],[1]!Table2[[Symbol]:[Industry]],2,FALSE),"-")</f>
        <v>-</v>
      </c>
      <c r="D2653" t="s">
        <v>626</v>
      </c>
      <c r="E2653">
        <v>144.9486163</v>
      </c>
      <c r="F2653">
        <v>160.1</v>
      </c>
      <c r="G2653">
        <v>210.735886670573</v>
      </c>
      <c r="H2653">
        <v>13.0342107655331</v>
      </c>
      <c r="I2653">
        <v>27.803023994383398</v>
      </c>
      <c r="J2653">
        <v>35.937856447977197</v>
      </c>
      <c r="K2653">
        <v>125.448388215843</v>
      </c>
      <c r="L2653">
        <v>107.272388765548</v>
      </c>
      <c r="M2653">
        <v>86.780339929224496</v>
      </c>
      <c r="N2653">
        <v>2.6488823009211599</v>
      </c>
      <c r="O2653">
        <v>10.5871330418488</v>
      </c>
      <c r="P2653">
        <v>254.98891352549799</v>
      </c>
      <c r="Q2653">
        <v>0.15820088808782401</v>
      </c>
    </row>
    <row r="2654" spans="1:17" hidden="1" x14ac:dyDescent="0.3">
      <c r="A2654" t="s">
        <v>5510</v>
      </c>
      <c r="B2654" t="s">
        <v>5511</v>
      </c>
      <c r="C2654" t="str">
        <f>IFERROR(VLOOKUP(Table1[[#This Row],[Ticker]],[1]!Table2[[Symbol]:[Industry]],2,FALSE),"-")</f>
        <v>-</v>
      </c>
      <c r="D2654" t="s">
        <v>1349</v>
      </c>
      <c r="E2654">
        <v>144.9478125</v>
      </c>
      <c r="F2654">
        <v>92.25</v>
      </c>
      <c r="G2654">
        <v>-16.593780340073099</v>
      </c>
      <c r="H2654">
        <v>6.4703009910970799</v>
      </c>
      <c r="I2654">
        <v>-5.1218956433528202</v>
      </c>
      <c r="J2654">
        <v>7.6723069325112903</v>
      </c>
      <c r="O2654">
        <v>0</v>
      </c>
      <c r="P2654">
        <v>15.601503759398501</v>
      </c>
    </row>
    <row r="2655" spans="1:17" hidden="1" x14ac:dyDescent="0.3">
      <c r="A2655" t="s">
        <v>5512</v>
      </c>
      <c r="B2655" t="s">
        <v>5513</v>
      </c>
      <c r="C2655" t="str">
        <f>IFERROR(VLOOKUP(Table1[[#This Row],[Ticker]],[1]!Table2[[Symbol]:[Industry]],2,FALSE),"-")</f>
        <v>-</v>
      </c>
      <c r="D2655" t="s">
        <v>626</v>
      </c>
      <c r="E2655">
        <v>144.75440624999999</v>
      </c>
      <c r="F2655">
        <v>268.25</v>
      </c>
      <c r="G2655">
        <v>152.00261052788599</v>
      </c>
      <c r="H2655">
        <v>-35.483273581398102</v>
      </c>
      <c r="I2655">
        <v>64.160288752394194</v>
      </c>
      <c r="J2655">
        <v>-9.8105175806628093</v>
      </c>
      <c r="K2655">
        <v>298.237392004051</v>
      </c>
      <c r="L2655">
        <v>212.09766960391201</v>
      </c>
      <c r="M2655">
        <v>10.216138585423201</v>
      </c>
      <c r="N2655">
        <v>0.48206141356649002</v>
      </c>
      <c r="O2655">
        <v>68.894687791239505</v>
      </c>
      <c r="P2655">
        <v>179.28162415408599</v>
      </c>
      <c r="Q2655">
        <v>8.9191932583293998E-2</v>
      </c>
    </row>
    <row r="2656" spans="1:17" hidden="1" x14ac:dyDescent="0.3">
      <c r="A2656" t="s">
        <v>5514</v>
      </c>
      <c r="B2656" t="s">
        <v>5515</v>
      </c>
      <c r="C2656" t="str">
        <f>IFERROR(VLOOKUP(Table1[[#This Row],[Ticker]],[1]!Table2[[Symbol]:[Industry]],2,FALSE),"-")</f>
        <v>-</v>
      </c>
      <c r="D2656" t="s">
        <v>521</v>
      </c>
      <c r="E2656">
        <v>144.24020999999999</v>
      </c>
      <c r="F2656">
        <v>66.959999999999994</v>
      </c>
      <c r="G2656">
        <v>253.711511383128</v>
      </c>
      <c r="H2656">
        <v>-7.8144033069614904</v>
      </c>
      <c r="I2656">
        <v>-28.2536055150469</v>
      </c>
      <c r="J2656">
        <v>-9.9142990116617202</v>
      </c>
      <c r="K2656">
        <v>69.070846099035805</v>
      </c>
      <c r="L2656">
        <v>63.995664692052401</v>
      </c>
      <c r="M2656">
        <v>43.541218583185497</v>
      </c>
      <c r="N2656">
        <v>2.6289899130249199</v>
      </c>
      <c r="O2656">
        <v>44.235364396654703</v>
      </c>
      <c r="P2656">
        <v>288.17391304347802</v>
      </c>
      <c r="Q2656">
        <v>0.153801683238008</v>
      </c>
    </row>
    <row r="2657" spans="1:17" hidden="1" x14ac:dyDescent="0.3">
      <c r="A2657" t="s">
        <v>5516</v>
      </c>
      <c r="B2657" t="s">
        <v>5517</v>
      </c>
      <c r="C2657" t="str">
        <f>IFERROR(VLOOKUP(Table1[[#This Row],[Ticker]],[1]!Table2[[Symbol]:[Industry]],2,FALSE),"-")</f>
        <v>-</v>
      </c>
      <c r="E2657">
        <v>144.24001515</v>
      </c>
      <c r="F2657">
        <v>202.95</v>
      </c>
      <c r="G2657">
        <v>35.746957922178296</v>
      </c>
      <c r="H2657">
        <v>-7.5383617723390604</v>
      </c>
      <c r="I2657">
        <v>0.86618968109787997</v>
      </c>
      <c r="J2657">
        <v>-1.4581811949976899</v>
      </c>
      <c r="K2657">
        <v>186.34613099731101</v>
      </c>
      <c r="L2657">
        <v>165.52949691678899</v>
      </c>
      <c r="M2657">
        <v>58.114846725676202</v>
      </c>
      <c r="N2657">
        <v>0.219292905402411</v>
      </c>
      <c r="O2657">
        <v>8.4010840108401208</v>
      </c>
      <c r="P2657">
        <v>74.280807213396201</v>
      </c>
      <c r="Q2657">
        <v>0.18959792046795501</v>
      </c>
    </row>
    <row r="2658" spans="1:17" hidden="1" x14ac:dyDescent="0.3">
      <c r="A2658" t="s">
        <v>5518</v>
      </c>
      <c r="B2658" t="s">
        <v>5519</v>
      </c>
      <c r="C2658" t="str">
        <f>IFERROR(VLOOKUP(Table1[[#This Row],[Ticker]],[1]!Table2[[Symbol]:[Industry]],2,FALSE),"-")</f>
        <v>-</v>
      </c>
      <c r="D2658" t="s">
        <v>3970</v>
      </c>
      <c r="E2658">
        <v>144.23927309999999</v>
      </c>
      <c r="F2658">
        <v>58.05</v>
      </c>
      <c r="G2658">
        <v>-3.8858912142736002</v>
      </c>
      <c r="H2658">
        <v>-13.443388558219899</v>
      </c>
      <c r="I2658">
        <v>7.5859934824467397</v>
      </c>
      <c r="J2658">
        <v>-5.2669136288522802</v>
      </c>
      <c r="K2658">
        <v>61.423578701689202</v>
      </c>
      <c r="M2658">
        <v>27.248730356137902</v>
      </c>
      <c r="N2658">
        <v>0.210117393523507</v>
      </c>
      <c r="O2658">
        <v>41.946597760551199</v>
      </c>
      <c r="P2658">
        <v>46.962025316455602</v>
      </c>
    </row>
    <row r="2659" spans="1:17" hidden="1" x14ac:dyDescent="0.3">
      <c r="A2659" t="s">
        <v>5520</v>
      </c>
      <c r="B2659" t="s">
        <v>5521</v>
      </c>
      <c r="C2659" t="str">
        <f>IFERROR(VLOOKUP(Table1[[#This Row],[Ticker]],[1]!Table2[[Symbol]:[Industry]],2,FALSE),"-")</f>
        <v>-</v>
      </c>
      <c r="E2659">
        <v>143.94239999999999</v>
      </c>
      <c r="F2659">
        <v>75.599999999999994</v>
      </c>
      <c r="G2659">
        <v>-26.7430340714164</v>
      </c>
      <c r="I2659">
        <v>-15.271149374696099</v>
      </c>
      <c r="M2659">
        <v>50</v>
      </c>
      <c r="O2659">
        <v>0</v>
      </c>
      <c r="P2659">
        <v>4.9999999999999796</v>
      </c>
    </row>
    <row r="2660" spans="1:17" hidden="1" x14ac:dyDescent="0.3">
      <c r="A2660" t="s">
        <v>5522</v>
      </c>
      <c r="B2660" t="s">
        <v>5523</v>
      </c>
      <c r="C2660" t="str">
        <f>IFERROR(VLOOKUP(Table1[[#This Row],[Ticker]],[1]!Table2[[Symbol]:[Industry]],2,FALSE),"-")</f>
        <v>-</v>
      </c>
      <c r="D2660" t="s">
        <v>1128</v>
      </c>
      <c r="E2660">
        <v>143.90117699999999</v>
      </c>
      <c r="F2660">
        <v>111.37</v>
      </c>
      <c r="G2660">
        <v>-28.316167080696101</v>
      </c>
      <c r="H2660">
        <v>-5.4042128797870204</v>
      </c>
      <c r="I2660">
        <v>-26.671308483685699</v>
      </c>
      <c r="J2660">
        <v>-1.77135522641961</v>
      </c>
      <c r="K2660">
        <v>118.512236221447</v>
      </c>
      <c r="L2660">
        <v>118.826376251181</v>
      </c>
      <c r="M2660">
        <v>31.4430098677365</v>
      </c>
      <c r="N2660">
        <v>0.32341222767842898</v>
      </c>
      <c r="O2660">
        <v>50.264882823022297</v>
      </c>
      <c r="P2660">
        <v>22.857142857142801</v>
      </c>
      <c r="Q2660">
        <v>-6.0474373441499002E-2</v>
      </c>
    </row>
    <row r="2661" spans="1:17" hidden="1" x14ac:dyDescent="0.3">
      <c r="A2661" t="s">
        <v>5524</v>
      </c>
      <c r="B2661" t="s">
        <v>5525</v>
      </c>
      <c r="C2661" t="str">
        <f>IFERROR(VLOOKUP(Table1[[#This Row],[Ticker]],[1]!Table2[[Symbol]:[Industry]],2,FALSE),"-")</f>
        <v>-</v>
      </c>
      <c r="D2661" t="s">
        <v>1836</v>
      </c>
      <c r="E2661">
        <v>143.37</v>
      </c>
      <c r="F2661">
        <v>14.16</v>
      </c>
      <c r="G2661">
        <v>115.308247979865</v>
      </c>
      <c r="H2661">
        <v>-2.6207529148542301</v>
      </c>
      <c r="I2661">
        <v>35.367148497644301</v>
      </c>
      <c r="J2661">
        <v>-1.7034211200143801</v>
      </c>
      <c r="K2661">
        <v>13.061234641516499</v>
      </c>
      <c r="L2661">
        <v>10.900008068759799</v>
      </c>
      <c r="M2661">
        <v>56.088630562865497</v>
      </c>
      <c r="N2661">
        <v>0.52031114481397001</v>
      </c>
      <c r="O2661">
        <v>21.1158192090395</v>
      </c>
      <c r="P2661">
        <v>148.42105263157799</v>
      </c>
      <c r="Q2661">
        <v>-1.8563497430429999E-2</v>
      </c>
    </row>
    <row r="2662" spans="1:17" hidden="1" x14ac:dyDescent="0.3">
      <c r="A2662" t="s">
        <v>5526</v>
      </c>
      <c r="B2662" t="s">
        <v>5527</v>
      </c>
      <c r="C2662" t="str">
        <f>IFERROR(VLOOKUP(Table1[[#This Row],[Ticker]],[1]!Table2[[Symbol]:[Industry]],2,FALSE),"-")</f>
        <v>-</v>
      </c>
      <c r="D2662" t="s">
        <v>2179</v>
      </c>
      <c r="E2662">
        <v>143.3683</v>
      </c>
      <c r="F2662">
        <v>115.9</v>
      </c>
      <c r="G2662">
        <v>-5.1589795211935296</v>
      </c>
      <c r="H2662">
        <v>-4.2413875566972701</v>
      </c>
      <c r="I2662">
        <v>-26.117303220849902</v>
      </c>
      <c r="J2662">
        <v>-11.915741048234899</v>
      </c>
      <c r="K2662">
        <v>118.704705461104</v>
      </c>
      <c r="L2662">
        <v>114.661024195876</v>
      </c>
      <c r="M2662">
        <v>42.1713302978442</v>
      </c>
      <c r="N2662">
        <v>1.02497871188249</v>
      </c>
      <c r="O2662">
        <v>47.1527178602243</v>
      </c>
      <c r="P2662">
        <v>62.154599510318299</v>
      </c>
      <c r="Q2662">
        <v>0.119745489688059</v>
      </c>
    </row>
    <row r="2663" spans="1:17" hidden="1" x14ac:dyDescent="0.3">
      <c r="A2663" t="s">
        <v>5528</v>
      </c>
      <c r="B2663" t="s">
        <v>5529</v>
      </c>
      <c r="C2663" t="str">
        <f>IFERROR(VLOOKUP(Table1[[#This Row],[Ticker]],[1]!Table2[[Symbol]:[Industry]],2,FALSE),"-")</f>
        <v>-</v>
      </c>
      <c r="D2663" t="s">
        <v>289</v>
      </c>
      <c r="E2663">
        <v>143.27207999999999</v>
      </c>
      <c r="F2663">
        <v>35.28</v>
      </c>
      <c r="G2663">
        <v>73.711511383128993</v>
      </c>
      <c r="H2663">
        <v>1.21502994635234</v>
      </c>
      <c r="I2663">
        <v>23.081791801774401</v>
      </c>
      <c r="J2663">
        <v>-7.1742016040234304</v>
      </c>
      <c r="K2663">
        <v>32.702747486456801</v>
      </c>
      <c r="L2663">
        <v>25.487087933356101</v>
      </c>
      <c r="M2663">
        <v>46.120554985664398</v>
      </c>
      <c r="N2663">
        <v>0.61909670592934496</v>
      </c>
      <c r="O2663">
        <v>19.812925170067999</v>
      </c>
      <c r="P2663">
        <v>140</v>
      </c>
      <c r="Q2663">
        <v>0.11101834840024399</v>
      </c>
    </row>
    <row r="2664" spans="1:17" hidden="1" x14ac:dyDescent="0.3">
      <c r="A2664" t="s">
        <v>5530</v>
      </c>
      <c r="B2664" t="s">
        <v>5531</v>
      </c>
      <c r="C2664" t="str">
        <f>IFERROR(VLOOKUP(Table1[[#This Row],[Ticker]],[1]!Table2[[Symbol]:[Industry]],2,FALSE),"-")</f>
        <v>-</v>
      </c>
      <c r="D2664" t="s">
        <v>396</v>
      </c>
      <c r="E2664">
        <v>143.21186639999999</v>
      </c>
      <c r="F2664">
        <v>108</v>
      </c>
      <c r="G2664">
        <v>1445.3093676753001</v>
      </c>
      <c r="H2664">
        <v>-16.703330762705999</v>
      </c>
      <c r="I2664">
        <v>67.439051944877505</v>
      </c>
      <c r="J2664">
        <v>-4.0570163757593898</v>
      </c>
      <c r="K2664">
        <v>127.725588804677</v>
      </c>
      <c r="M2664">
        <v>23.4945847654575</v>
      </c>
      <c r="N2664">
        <v>0.39818671894143498</v>
      </c>
      <c r="O2664">
        <v>76.851851851851805</v>
      </c>
      <c r="P2664">
        <v>1472.0524017467201</v>
      </c>
    </row>
    <row r="2665" spans="1:17" hidden="1" x14ac:dyDescent="0.3">
      <c r="A2665" t="s">
        <v>5532</v>
      </c>
      <c r="B2665" t="s">
        <v>5533</v>
      </c>
      <c r="C2665" t="str">
        <f>IFERROR(VLOOKUP(Table1[[#This Row],[Ticker]],[1]!Table2[[Symbol]:[Industry]],2,FALSE),"-")</f>
        <v>-</v>
      </c>
      <c r="D2665" t="s">
        <v>728</v>
      </c>
      <c r="E2665">
        <v>142.89995898000001</v>
      </c>
      <c r="F2665">
        <v>87.67</v>
      </c>
      <c r="G2665">
        <v>-3.54179742161319</v>
      </c>
      <c r="H2665">
        <v>0.13158424407256999</v>
      </c>
      <c r="I2665">
        <v>-1.3548292083759199</v>
      </c>
      <c r="J2665">
        <v>-0.67272240393595495</v>
      </c>
      <c r="K2665">
        <v>84.573378847419207</v>
      </c>
      <c r="L2665">
        <v>78.810933948973499</v>
      </c>
      <c r="M2665">
        <v>66.033807332126898</v>
      </c>
      <c r="N2665">
        <v>0.79683118191351698</v>
      </c>
      <c r="O2665">
        <v>1.5170525835519399</v>
      </c>
      <c r="P2665">
        <v>50.895008605851899</v>
      </c>
      <c r="Q2665">
        <v>1.9804733760708002E-2</v>
      </c>
    </row>
    <row r="2666" spans="1:17" hidden="1" x14ac:dyDescent="0.3">
      <c r="A2666" t="s">
        <v>5534</v>
      </c>
      <c r="B2666" t="s">
        <v>5535</v>
      </c>
      <c r="C2666" t="str">
        <f>IFERROR(VLOOKUP(Table1[[#This Row],[Ticker]],[1]!Table2[[Symbol]:[Industry]],2,FALSE),"-")</f>
        <v>-</v>
      </c>
      <c r="D2666" t="s">
        <v>933</v>
      </c>
      <c r="E2666">
        <v>142.688444148</v>
      </c>
      <c r="F2666">
        <v>41.94</v>
      </c>
      <c r="G2666">
        <v>160.124270990143</v>
      </c>
      <c r="H2666">
        <v>15.573656394531</v>
      </c>
      <c r="I2666">
        <v>9.1429710643427402</v>
      </c>
      <c r="J2666">
        <v>11.991845032776199</v>
      </c>
      <c r="K2666">
        <v>30.436663016675901</v>
      </c>
      <c r="L2666">
        <v>25.067850381692299</v>
      </c>
      <c r="M2666">
        <v>88.527326316910603</v>
      </c>
      <c r="N2666">
        <v>1.7744359096848801</v>
      </c>
      <c r="O2666">
        <v>0</v>
      </c>
      <c r="P2666">
        <v>217.48675246025701</v>
      </c>
      <c r="Q2666">
        <v>0.16445994110738199</v>
      </c>
    </row>
    <row r="2667" spans="1:17" hidden="1" x14ac:dyDescent="0.3">
      <c r="A2667" t="s">
        <v>5536</v>
      </c>
      <c r="B2667" t="s">
        <v>5537</v>
      </c>
      <c r="C2667" t="str">
        <f>IFERROR(VLOOKUP(Table1[[#This Row],[Ticker]],[1]!Table2[[Symbol]:[Industry]],2,FALSE),"-")</f>
        <v>-</v>
      </c>
      <c r="D2667" t="s">
        <v>295</v>
      </c>
      <c r="E2667">
        <v>142.34132500000001</v>
      </c>
      <c r="F2667">
        <v>62.09</v>
      </c>
      <c r="G2667">
        <v>-5.1445935256074797</v>
      </c>
      <c r="H2667">
        <v>17.174922162743599</v>
      </c>
      <c r="I2667">
        <v>-22.889063375588801</v>
      </c>
      <c r="J2667">
        <v>6.85991008673831</v>
      </c>
      <c r="K2667">
        <v>53.904224066363099</v>
      </c>
      <c r="L2667">
        <v>52.981850923010398</v>
      </c>
      <c r="M2667">
        <v>71.701464082211103</v>
      </c>
      <c r="N2667">
        <v>1.7079836029141</v>
      </c>
      <c r="O2667">
        <v>19.020776292478601</v>
      </c>
      <c r="P2667">
        <v>40.729827742520399</v>
      </c>
      <c r="Q2667">
        <v>1.4986781211251E-2</v>
      </c>
    </row>
    <row r="2668" spans="1:17" hidden="1" x14ac:dyDescent="0.3">
      <c r="A2668" t="s">
        <v>5538</v>
      </c>
      <c r="B2668" t="s">
        <v>5539</v>
      </c>
      <c r="C2668" t="str">
        <f>IFERROR(VLOOKUP(Table1[[#This Row],[Ticker]],[1]!Table2[[Symbol]:[Industry]],2,FALSE),"-")</f>
        <v>-</v>
      </c>
      <c r="D2668" t="s">
        <v>521</v>
      </c>
      <c r="E2668">
        <v>142.17287104499999</v>
      </c>
      <c r="F2668">
        <v>94.11</v>
      </c>
      <c r="G2668">
        <v>26.530581563762599</v>
      </c>
      <c r="H2668">
        <v>1.03042554192459</v>
      </c>
      <c r="I2668">
        <v>3.0318047422115</v>
      </c>
      <c r="J2668">
        <v>6.4859614022838104</v>
      </c>
      <c r="K2668">
        <v>91.390910052082404</v>
      </c>
      <c r="L2668">
        <v>82.864728143464603</v>
      </c>
      <c r="M2668">
        <v>64.291931079249295</v>
      </c>
      <c r="N2668">
        <v>0.65492115397720296</v>
      </c>
      <c r="O2668">
        <v>16.565720964828401</v>
      </c>
      <c r="P2668">
        <v>54.786184210526301</v>
      </c>
      <c r="Q2668">
        <v>8.7917999150499996E-4</v>
      </c>
    </row>
    <row r="2669" spans="1:17" hidden="1" x14ac:dyDescent="0.3">
      <c r="A2669" t="s">
        <v>5540</v>
      </c>
      <c r="B2669" t="s">
        <v>5541</v>
      </c>
      <c r="C2669" t="str">
        <f>IFERROR(VLOOKUP(Table1[[#This Row],[Ticker]],[1]!Table2[[Symbol]:[Industry]],2,FALSE),"-")</f>
        <v>-</v>
      </c>
      <c r="D2669" t="s">
        <v>204</v>
      </c>
      <c r="E2669">
        <v>141.98414224999999</v>
      </c>
      <c r="F2669">
        <v>135.05000000000001</v>
      </c>
      <c r="G2669">
        <v>-83.863211877417399</v>
      </c>
      <c r="H2669">
        <v>-20.043711312388901</v>
      </c>
      <c r="I2669">
        <v>-50.343264759311403</v>
      </c>
      <c r="J2669">
        <v>-6.6447356740050001</v>
      </c>
      <c r="K2669">
        <v>158.52433159501101</v>
      </c>
      <c r="L2669">
        <v>196.404688658992</v>
      </c>
      <c r="M2669">
        <v>20.254101137215599</v>
      </c>
      <c r="N2669">
        <v>1.3083402835696401</v>
      </c>
      <c r="O2669">
        <v>179.11884487226899</v>
      </c>
      <c r="P2669">
        <v>0.78358208955224795</v>
      </c>
      <c r="Q2669">
        <v>1.8285690982871E-2</v>
      </c>
    </row>
    <row r="2670" spans="1:17" hidden="1" x14ac:dyDescent="0.3">
      <c r="A2670" t="s">
        <v>5542</v>
      </c>
      <c r="B2670" t="s">
        <v>5543</v>
      </c>
      <c r="C2670" t="str">
        <f>IFERROR(VLOOKUP(Table1[[#This Row],[Ticker]],[1]!Table2[[Symbol]:[Industry]],2,FALSE),"-")</f>
        <v>-</v>
      </c>
      <c r="D2670" t="s">
        <v>204</v>
      </c>
      <c r="E2670">
        <v>141.60101923399901</v>
      </c>
      <c r="F2670">
        <v>60.14</v>
      </c>
      <c r="G2670">
        <v>-50.160836185258297</v>
      </c>
      <c r="H2670">
        <v>-9.8011320672521105</v>
      </c>
      <c r="I2670">
        <v>-40.386328057301</v>
      </c>
      <c r="J2670">
        <v>-3.2708618001311298</v>
      </c>
      <c r="K2670">
        <v>57.972226908178797</v>
      </c>
      <c r="L2670">
        <v>64.252818150893503</v>
      </c>
      <c r="M2670">
        <v>80.133777126426594</v>
      </c>
      <c r="N2670">
        <v>1.4766404135570701</v>
      </c>
      <c r="O2670">
        <v>58.629863651479802</v>
      </c>
      <c r="P2670">
        <v>17.921568627450899</v>
      </c>
      <c r="Q2670">
        <v>-3.0514591849812998E-2</v>
      </c>
    </row>
    <row r="2671" spans="1:17" hidden="1" x14ac:dyDescent="0.3">
      <c r="A2671" t="s">
        <v>5544</v>
      </c>
      <c r="B2671" t="s">
        <v>5545</v>
      </c>
      <c r="C2671" t="str">
        <f>IFERROR(VLOOKUP(Table1[[#This Row],[Ticker]],[1]!Table2[[Symbol]:[Industry]],2,FALSE),"-")</f>
        <v>-</v>
      </c>
      <c r="D2671" t="s">
        <v>5546</v>
      </c>
      <c r="E2671">
        <v>141.28184514</v>
      </c>
      <c r="F2671">
        <v>425.8</v>
      </c>
      <c r="G2671">
        <v>376.50717275992702</v>
      </c>
      <c r="H2671">
        <v>146.474055754083</v>
      </c>
      <c r="I2671">
        <v>239.26673572105699</v>
      </c>
      <c r="J2671">
        <v>17.566309690886499</v>
      </c>
      <c r="K2671">
        <v>235.192869052574</v>
      </c>
      <c r="L2671">
        <v>136.75476471197501</v>
      </c>
      <c r="M2671">
        <v>92.991228556248998</v>
      </c>
      <c r="N2671">
        <v>0.90909090909090895</v>
      </c>
      <c r="O2671">
        <v>0</v>
      </c>
      <c r="P2671">
        <v>532.68945022288199</v>
      </c>
      <c r="Q2671">
        <v>0.23144916857912501</v>
      </c>
    </row>
    <row r="2672" spans="1:17" hidden="1" x14ac:dyDescent="0.3">
      <c r="A2672" t="s">
        <v>5547</v>
      </c>
      <c r="B2672" t="s">
        <v>5548</v>
      </c>
      <c r="C2672" t="str">
        <f>IFERROR(VLOOKUP(Table1[[#This Row],[Ticker]],[1]!Table2[[Symbol]:[Industry]],2,FALSE),"-")</f>
        <v>-</v>
      </c>
      <c r="D2672" t="s">
        <v>257</v>
      </c>
      <c r="E2672">
        <v>141.13339350000001</v>
      </c>
      <c r="F2672">
        <v>440.45</v>
      </c>
      <c r="G2672">
        <v>63.969241312865798</v>
      </c>
      <c r="H2672">
        <v>-6.5136435080837796</v>
      </c>
      <c r="I2672">
        <v>-0.61541593723677701</v>
      </c>
      <c r="J2672">
        <v>-3.0778024591375299</v>
      </c>
      <c r="K2672">
        <v>439.69265893442599</v>
      </c>
      <c r="L2672">
        <v>373.94345404192097</v>
      </c>
      <c r="M2672">
        <v>44.235635122058198</v>
      </c>
      <c r="N2672">
        <v>0.42507707547208901</v>
      </c>
      <c r="O2672">
        <v>20.331479169031599</v>
      </c>
      <c r="P2672">
        <v>112.162813102119</v>
      </c>
      <c r="Q2672">
        <v>7.3497208731319999E-2</v>
      </c>
    </row>
    <row r="2673" spans="1:17" hidden="1" x14ac:dyDescent="0.3">
      <c r="A2673" t="s">
        <v>5549</v>
      </c>
      <c r="B2673" t="s">
        <v>5550</v>
      </c>
      <c r="C2673" t="str">
        <f>IFERROR(VLOOKUP(Table1[[#This Row],[Ticker]],[1]!Table2[[Symbol]:[Industry]],2,FALSE),"-")</f>
        <v>-</v>
      </c>
      <c r="D2673" t="s">
        <v>728</v>
      </c>
      <c r="E2673">
        <v>141.05316456</v>
      </c>
      <c r="F2673">
        <v>77.55</v>
      </c>
      <c r="G2673">
        <v>38.962094133711702</v>
      </c>
      <c r="H2673">
        <v>0.64323332192414295</v>
      </c>
      <c r="I2673">
        <v>19.457829082565802</v>
      </c>
      <c r="J2673">
        <v>2.1683956391263002</v>
      </c>
      <c r="K2673">
        <v>73.805397837789599</v>
      </c>
      <c r="L2673">
        <v>63.605008519918599</v>
      </c>
      <c r="M2673">
        <v>44.340069516080298</v>
      </c>
      <c r="N2673">
        <v>1.12270248780842</v>
      </c>
      <c r="O2673">
        <v>3.15925209542231</v>
      </c>
      <c r="P2673">
        <v>77.257142857142796</v>
      </c>
      <c r="Q2673">
        <v>1.5864695888099999E-4</v>
      </c>
    </row>
    <row r="2674" spans="1:17" hidden="1" x14ac:dyDescent="0.3">
      <c r="A2674" t="s">
        <v>5551</v>
      </c>
      <c r="B2674" t="s">
        <v>5552</v>
      </c>
      <c r="C2674" t="str">
        <f>IFERROR(VLOOKUP(Table1[[#This Row],[Ticker]],[1]!Table2[[Symbol]:[Industry]],2,FALSE),"-")</f>
        <v>-</v>
      </c>
      <c r="E2674">
        <v>140.97231400000001</v>
      </c>
      <c r="F2674">
        <v>60.76</v>
      </c>
      <c r="G2674">
        <v>1090.89223646966</v>
      </c>
      <c r="H2674">
        <v>47.474454358529798</v>
      </c>
      <c r="I2674">
        <v>890.68911552596603</v>
      </c>
      <c r="J2674">
        <v>5.7326485221802796</v>
      </c>
      <c r="K2674">
        <v>41.022848498772298</v>
      </c>
      <c r="M2674">
        <v>99.999869453695496</v>
      </c>
      <c r="N2674">
        <v>0.250942918574736</v>
      </c>
      <c r="O2674">
        <v>0</v>
      </c>
      <c r="P2674">
        <v>1117.63527054108</v>
      </c>
    </row>
    <row r="2675" spans="1:17" hidden="1" x14ac:dyDescent="0.3">
      <c r="A2675" t="s">
        <v>5553</v>
      </c>
      <c r="B2675" t="s">
        <v>5554</v>
      </c>
      <c r="C2675" t="str">
        <f>IFERROR(VLOOKUP(Table1[[#This Row],[Ticker]],[1]!Table2[[Symbol]:[Industry]],2,FALSE),"-")</f>
        <v>-</v>
      </c>
      <c r="D2675" t="s">
        <v>610</v>
      </c>
      <c r="E2675">
        <v>140.74510724999999</v>
      </c>
      <c r="F2675">
        <v>69.75</v>
      </c>
      <c r="G2675">
        <v>-51.984191627686499</v>
      </c>
      <c r="H2675">
        <v>-1.4902939268547299</v>
      </c>
      <c r="I2675">
        <v>-40.271149374696101</v>
      </c>
      <c r="J2675">
        <v>-0.362824660146506</v>
      </c>
      <c r="K2675">
        <v>70.072833708278793</v>
      </c>
      <c r="M2675">
        <v>45.881250515564197</v>
      </c>
      <c r="N2675">
        <v>0.75580378171051699</v>
      </c>
      <c r="O2675">
        <v>63.799283154121802</v>
      </c>
      <c r="P2675">
        <v>18.220338983050802</v>
      </c>
    </row>
    <row r="2676" spans="1:17" hidden="1" x14ac:dyDescent="0.3">
      <c r="A2676" t="s">
        <v>5555</v>
      </c>
      <c r="B2676" t="s">
        <v>5556</v>
      </c>
      <c r="C2676" t="str">
        <f>IFERROR(VLOOKUP(Table1[[#This Row],[Ticker]],[1]!Table2[[Symbol]:[Industry]],2,FALSE),"-")</f>
        <v>-</v>
      </c>
      <c r="D2676" t="s">
        <v>1465</v>
      </c>
      <c r="E2676">
        <v>140.74143790700001</v>
      </c>
      <c r="F2676">
        <v>73.430000000000007</v>
      </c>
      <c r="G2676">
        <v>-23.101537952856098</v>
      </c>
      <c r="H2676">
        <v>3.2082191771806801</v>
      </c>
      <c r="I2676">
        <v>-22.439290967616401</v>
      </c>
      <c r="J2676">
        <v>4.69707223559951</v>
      </c>
      <c r="K2676">
        <v>70.654667584241693</v>
      </c>
      <c r="L2676">
        <v>68.287868125078504</v>
      </c>
      <c r="M2676">
        <v>54.551732881460701</v>
      </c>
      <c r="N2676">
        <v>0.938446130497543</v>
      </c>
      <c r="O2676">
        <v>33.460438512869302</v>
      </c>
      <c r="P2676">
        <v>43.41796875</v>
      </c>
      <c r="Q2676">
        <v>8.3514371433415002E-2</v>
      </c>
    </row>
    <row r="2677" spans="1:17" hidden="1" x14ac:dyDescent="0.3">
      <c r="A2677" t="s">
        <v>5557</v>
      </c>
      <c r="B2677" t="s">
        <v>5558</v>
      </c>
      <c r="C2677" t="str">
        <f>IFERROR(VLOOKUP(Table1[[#This Row],[Ticker]],[1]!Table2[[Symbol]:[Industry]],2,FALSE),"-")</f>
        <v>-</v>
      </c>
      <c r="D2677" t="s">
        <v>257</v>
      </c>
      <c r="E2677">
        <v>140.63048144000001</v>
      </c>
      <c r="F2677">
        <v>130.69999999999999</v>
      </c>
      <c r="G2677">
        <v>74.179333338268293</v>
      </c>
      <c r="H2677">
        <v>15.069925051247401</v>
      </c>
      <c r="I2677">
        <v>66.130654927871504</v>
      </c>
      <c r="J2677">
        <v>0.30400209003414203</v>
      </c>
      <c r="K2677">
        <v>115.04396073504</v>
      </c>
      <c r="L2677">
        <v>87.365769900497497</v>
      </c>
      <c r="M2677">
        <v>66.166757540140395</v>
      </c>
      <c r="N2677">
        <v>0.42569780134102603</v>
      </c>
      <c r="O2677">
        <v>4.3611323641928204</v>
      </c>
      <c r="P2677">
        <v>137.636363636363</v>
      </c>
    </row>
    <row r="2678" spans="1:17" hidden="1" x14ac:dyDescent="0.3">
      <c r="A2678" t="s">
        <v>5559</v>
      </c>
      <c r="B2678" t="s">
        <v>5560</v>
      </c>
      <c r="C2678" t="str">
        <f>IFERROR(VLOOKUP(Table1[[#This Row],[Ticker]],[1]!Table2[[Symbol]:[Industry]],2,FALSE),"-")</f>
        <v>-</v>
      </c>
      <c r="D2678" t="s">
        <v>127</v>
      </c>
      <c r="E2678">
        <v>140.58000000000001</v>
      </c>
      <c r="F2678">
        <v>46.86</v>
      </c>
      <c r="G2678">
        <v>81.061843977364006</v>
      </c>
      <c r="H2678">
        <v>35.114492114065698</v>
      </c>
      <c r="I2678">
        <v>27.812820090952702</v>
      </c>
      <c r="J2678">
        <v>-6.3015984191030503</v>
      </c>
      <c r="K2678">
        <v>40.029662767257499</v>
      </c>
      <c r="L2678">
        <v>34.208683009318698</v>
      </c>
      <c r="M2678">
        <v>51.101816273758303</v>
      </c>
      <c r="N2678">
        <v>3.3049781965567702</v>
      </c>
      <c r="O2678">
        <v>33.482714468629901</v>
      </c>
      <c r="P2678">
        <v>126.376811594202</v>
      </c>
      <c r="Q2678">
        <v>0.10182852031699099</v>
      </c>
    </row>
    <row r="2679" spans="1:17" hidden="1" x14ac:dyDescent="0.3">
      <c r="A2679" t="s">
        <v>5561</v>
      </c>
      <c r="B2679" t="s">
        <v>5562</v>
      </c>
      <c r="C2679" t="str">
        <f>IFERROR(VLOOKUP(Table1[[#This Row],[Ticker]],[1]!Table2[[Symbol]:[Industry]],2,FALSE),"-")</f>
        <v>-</v>
      </c>
      <c r="D2679" t="s">
        <v>144</v>
      </c>
      <c r="E2679">
        <v>140.56579177200001</v>
      </c>
      <c r="F2679">
        <v>36.54</v>
      </c>
      <c r="G2679">
        <v>-89.608887729952997</v>
      </c>
      <c r="H2679">
        <v>-4.6171566087257698</v>
      </c>
      <c r="I2679">
        <v>-57.1789395177803</v>
      </c>
      <c r="J2679">
        <v>8.6664188268460993</v>
      </c>
      <c r="K2679">
        <v>36.254189107965203</v>
      </c>
      <c r="M2679">
        <v>64.869489763159095</v>
      </c>
      <c r="N2679">
        <v>0.64749135686438597</v>
      </c>
      <c r="O2679">
        <v>197.482211275314</v>
      </c>
      <c r="P2679">
        <v>18.444084278768202</v>
      </c>
    </row>
    <row r="2680" spans="1:17" hidden="1" x14ac:dyDescent="0.3">
      <c r="A2680" t="s">
        <v>5563</v>
      </c>
      <c r="B2680" t="s">
        <v>5564</v>
      </c>
      <c r="C2680" t="str">
        <f>IFERROR(VLOOKUP(Table1[[#This Row],[Ticker]],[1]!Table2[[Symbol]:[Industry]],2,FALSE),"-")</f>
        <v>-</v>
      </c>
      <c r="D2680" t="s">
        <v>2629</v>
      </c>
      <c r="E2680">
        <v>140.48562000000001</v>
      </c>
      <c r="F2680">
        <v>98.85</v>
      </c>
      <c r="G2680">
        <v>-12.150010815602499</v>
      </c>
      <c r="H2680">
        <v>5.6071590938006501</v>
      </c>
      <c r="I2680">
        <v>-25.6112854291178</v>
      </c>
      <c r="J2680">
        <v>4.5323476593283303</v>
      </c>
      <c r="K2680">
        <v>96.750858537280706</v>
      </c>
      <c r="L2680">
        <v>97.426437651170303</v>
      </c>
      <c r="M2680">
        <v>49.247580135714102</v>
      </c>
      <c r="N2680">
        <v>3.06445195941913</v>
      </c>
      <c r="O2680">
        <v>40.313606474456201</v>
      </c>
      <c r="P2680">
        <v>19.673123486682801</v>
      </c>
    </row>
    <row r="2681" spans="1:17" hidden="1" x14ac:dyDescent="0.3">
      <c r="A2681" t="s">
        <v>5565</v>
      </c>
      <c r="B2681" t="s">
        <v>5566</v>
      </c>
      <c r="C2681" t="str">
        <f>IFERROR(VLOOKUP(Table1[[#This Row],[Ticker]],[1]!Table2[[Symbol]:[Industry]],2,FALSE),"-")</f>
        <v>-</v>
      </c>
      <c r="E2681">
        <v>140.14878306</v>
      </c>
      <c r="F2681">
        <v>254.35</v>
      </c>
      <c r="G2681">
        <v>249.57002999131399</v>
      </c>
      <c r="H2681">
        <v>6.5474440111607697</v>
      </c>
      <c r="I2681">
        <v>65.889819286272498</v>
      </c>
      <c r="J2681">
        <v>-2.4780690073383398</v>
      </c>
      <c r="K2681">
        <v>236.18175571072899</v>
      </c>
      <c r="L2681">
        <v>173.81471264346499</v>
      </c>
      <c r="M2681">
        <v>100</v>
      </c>
      <c r="N2681">
        <v>0</v>
      </c>
      <c r="O2681">
        <v>0</v>
      </c>
      <c r="P2681">
        <v>276.31306406273097</v>
      </c>
    </row>
    <row r="2682" spans="1:17" hidden="1" x14ac:dyDescent="0.3">
      <c r="A2682" t="s">
        <v>5567</v>
      </c>
      <c r="B2682" t="s">
        <v>5568</v>
      </c>
      <c r="C2682" t="str">
        <f>IFERROR(VLOOKUP(Table1[[#This Row],[Ticker]],[1]!Table2[[Symbol]:[Industry]],2,FALSE),"-")</f>
        <v>-</v>
      </c>
      <c r="D2682" t="s">
        <v>98</v>
      </c>
      <c r="E2682">
        <v>139.98249999999999</v>
      </c>
      <c r="F2682">
        <v>29.47</v>
      </c>
      <c r="G2682">
        <v>46.609907105054099</v>
      </c>
      <c r="H2682">
        <v>13.0836521727116</v>
      </c>
      <c r="I2682">
        <v>-18.3303599010118</v>
      </c>
      <c r="J2682">
        <v>1.8713733718438199</v>
      </c>
      <c r="K2682">
        <v>24.591256271552101</v>
      </c>
      <c r="L2682">
        <v>23.0476735630489</v>
      </c>
      <c r="M2682">
        <v>73.914863297217195</v>
      </c>
      <c r="N2682">
        <v>1.5112321099214501</v>
      </c>
      <c r="O2682">
        <v>24.872751951136699</v>
      </c>
      <c r="P2682">
        <v>88.910256410256395</v>
      </c>
      <c r="Q2682">
        <v>8.6146976793149005E-2</v>
      </c>
    </row>
    <row r="2683" spans="1:17" hidden="1" x14ac:dyDescent="0.3">
      <c r="A2683" t="s">
        <v>5569</v>
      </c>
      <c r="B2683" t="s">
        <v>5570</v>
      </c>
      <c r="C2683" t="str">
        <f>IFERROR(VLOOKUP(Table1[[#This Row],[Ticker]],[1]!Table2[[Symbol]:[Industry]],2,FALSE),"-")</f>
        <v>-</v>
      </c>
      <c r="D2683" t="s">
        <v>292</v>
      </c>
      <c r="E2683">
        <v>139.46018898</v>
      </c>
      <c r="F2683">
        <v>67.06</v>
      </c>
      <c r="G2683">
        <v>-60.933416799581302</v>
      </c>
      <c r="H2683">
        <v>14.837797762668499</v>
      </c>
      <c r="I2683">
        <v>-31.811286275753901</v>
      </c>
      <c r="J2683">
        <v>-3.0340309678357702</v>
      </c>
      <c r="K2683">
        <v>63.414607378233399</v>
      </c>
      <c r="L2683">
        <v>68.469505621639399</v>
      </c>
      <c r="M2683">
        <v>51.3895056180477</v>
      </c>
      <c r="N2683">
        <v>1.8186489606476</v>
      </c>
      <c r="O2683">
        <v>65.523411869967106</v>
      </c>
      <c r="P2683">
        <v>38.268041237113401</v>
      </c>
      <c r="Q2683">
        <v>2.2725824781182E-2</v>
      </c>
    </row>
    <row r="2684" spans="1:17" hidden="1" x14ac:dyDescent="0.3">
      <c r="A2684" t="s">
        <v>5571</v>
      </c>
      <c r="B2684" t="s">
        <v>5572</v>
      </c>
      <c r="C2684" t="str">
        <f>IFERROR(VLOOKUP(Table1[[#This Row],[Ticker]],[1]!Table2[[Symbol]:[Industry]],2,FALSE),"-")</f>
        <v>-</v>
      </c>
      <c r="D2684" t="s">
        <v>133</v>
      </c>
      <c r="E2684">
        <v>139.45226579999999</v>
      </c>
      <c r="F2684">
        <v>38.6</v>
      </c>
      <c r="G2684">
        <v>23.276398497569101</v>
      </c>
      <c r="H2684">
        <v>-23.513408282085798</v>
      </c>
      <c r="I2684">
        <v>-7.8699251120360998</v>
      </c>
      <c r="J2684">
        <v>-3.8114023406716799</v>
      </c>
      <c r="K2684">
        <v>36.735494357491199</v>
      </c>
      <c r="L2684">
        <v>32.069477543108903</v>
      </c>
      <c r="M2684">
        <v>43.330938574054002</v>
      </c>
      <c r="N2684">
        <v>0.36466757718963799</v>
      </c>
      <c r="O2684">
        <v>32.098445595854898</v>
      </c>
      <c r="P2684">
        <v>62.8691983122362</v>
      </c>
      <c r="Q2684">
        <v>9.0055233218278005E-2</v>
      </c>
    </row>
    <row r="2685" spans="1:17" hidden="1" x14ac:dyDescent="0.3">
      <c r="A2685" t="s">
        <v>5573</v>
      </c>
      <c r="B2685" t="s">
        <v>5574</v>
      </c>
      <c r="C2685" t="str">
        <f>IFERROR(VLOOKUP(Table1[[#This Row],[Ticker]],[1]!Table2[[Symbol]:[Industry]],2,FALSE),"-")</f>
        <v>-</v>
      </c>
      <c r="D2685" t="s">
        <v>46</v>
      </c>
      <c r="E2685">
        <v>139.43474087999999</v>
      </c>
      <c r="F2685">
        <v>446.35</v>
      </c>
      <c r="G2685">
        <v>-11.078354102512501</v>
      </c>
      <c r="H2685">
        <v>-26.3100975613808</v>
      </c>
      <c r="I2685">
        <v>-38.69712295507</v>
      </c>
      <c r="J2685">
        <v>-6.6985685766751102</v>
      </c>
      <c r="K2685">
        <v>488.46246073786801</v>
      </c>
      <c r="L2685">
        <v>462.769105355985</v>
      </c>
      <c r="M2685">
        <v>38.9688515977967</v>
      </c>
      <c r="N2685">
        <v>0.21200251185088101</v>
      </c>
      <c r="O2685">
        <v>43.362831858406999</v>
      </c>
      <c r="P2685">
        <v>53.913793103448199</v>
      </c>
      <c r="Q2685">
        <v>0.19234002177991799</v>
      </c>
    </row>
    <row r="2686" spans="1:17" hidden="1" x14ac:dyDescent="0.3">
      <c r="A2686" t="s">
        <v>5575</v>
      </c>
      <c r="B2686" t="s">
        <v>5576</v>
      </c>
      <c r="C2686" t="str">
        <f>IFERROR(VLOOKUP(Table1[[#This Row],[Ticker]],[1]!Table2[[Symbol]:[Industry]],2,FALSE),"-")</f>
        <v>-</v>
      </c>
      <c r="D2686" t="s">
        <v>692</v>
      </c>
      <c r="E2686">
        <v>139.41485249999999</v>
      </c>
      <c r="F2686">
        <v>281.05</v>
      </c>
      <c r="G2686">
        <v>27.153782613545101</v>
      </c>
      <c r="H2686">
        <v>4.9311931876710302</v>
      </c>
      <c r="I2686">
        <v>-0.60366671455737897</v>
      </c>
      <c r="J2686">
        <v>6.3382421121632397</v>
      </c>
      <c r="K2686">
        <v>266.18335090241698</v>
      </c>
      <c r="L2686">
        <v>238.60121696530601</v>
      </c>
      <c r="M2686">
        <v>57.124236908783203</v>
      </c>
      <c r="N2686">
        <v>0.88834749161654802</v>
      </c>
      <c r="O2686">
        <v>13.4139832769969</v>
      </c>
      <c r="P2686">
        <v>56.1388888888888</v>
      </c>
      <c r="Q2686">
        <v>8.4049563585410006E-3</v>
      </c>
    </row>
    <row r="2687" spans="1:17" hidden="1" x14ac:dyDescent="0.3">
      <c r="A2687" t="s">
        <v>5577</v>
      </c>
      <c r="B2687" t="s">
        <v>5578</v>
      </c>
      <c r="C2687" t="str">
        <f>IFERROR(VLOOKUP(Table1[[#This Row],[Ticker]],[1]!Table2[[Symbol]:[Industry]],2,FALSE),"-")</f>
        <v>-</v>
      </c>
      <c r="D2687" t="s">
        <v>692</v>
      </c>
      <c r="E2687">
        <v>139.36500000000001</v>
      </c>
      <c r="F2687">
        <v>73.349999999999994</v>
      </c>
      <c r="G2687">
        <v>7.0584982160698404</v>
      </c>
      <c r="H2687">
        <v>-5.8074462224652699</v>
      </c>
      <c r="I2687">
        <v>-26.070127849705202</v>
      </c>
      <c r="J2687">
        <v>0.70764527837594904</v>
      </c>
      <c r="K2687">
        <v>71.057557631950701</v>
      </c>
      <c r="L2687">
        <v>69.647011624993397</v>
      </c>
      <c r="M2687">
        <v>63.434162802985703</v>
      </c>
      <c r="N2687">
        <v>1.1776433290638899</v>
      </c>
      <c r="O2687">
        <v>20.9952283571915</v>
      </c>
      <c r="P2687">
        <v>38.396226415094297</v>
      </c>
      <c r="Q2687">
        <v>-0.103851617133098</v>
      </c>
    </row>
    <row r="2688" spans="1:17" hidden="1" x14ac:dyDescent="0.3">
      <c r="A2688" t="s">
        <v>5579</v>
      </c>
      <c r="B2688" t="s">
        <v>5580</v>
      </c>
      <c r="C2688" t="str">
        <f>IFERROR(VLOOKUP(Table1[[#This Row],[Ticker]],[1]!Table2[[Symbol]:[Industry]],2,FALSE),"-")</f>
        <v>-</v>
      </c>
      <c r="D2688" t="s">
        <v>424</v>
      </c>
      <c r="E2688">
        <v>139.31320155399999</v>
      </c>
      <c r="F2688">
        <v>139.27000000000001</v>
      </c>
      <c r="G2688">
        <v>10.739690509037599</v>
      </c>
      <c r="H2688">
        <v>-4.8877353746493499</v>
      </c>
      <c r="I2688">
        <v>-0.97488347399851305</v>
      </c>
      <c r="J2688">
        <v>-2.2896495566535102</v>
      </c>
      <c r="K2688">
        <v>136.484498919522</v>
      </c>
      <c r="L2688">
        <v>127.311078991437</v>
      </c>
      <c r="M2688">
        <v>58.220579445920002</v>
      </c>
      <c r="N2688">
        <v>1.8135410851652101</v>
      </c>
      <c r="O2688">
        <v>18.9057226969196</v>
      </c>
      <c r="P2688">
        <v>41.9673802242609</v>
      </c>
      <c r="Q2688">
        <v>5.4451661430627997E-2</v>
      </c>
    </row>
    <row r="2689" spans="1:17" hidden="1" x14ac:dyDescent="0.3">
      <c r="A2689" t="s">
        <v>5581</v>
      </c>
      <c r="B2689" t="s">
        <v>5582</v>
      </c>
      <c r="C2689" t="str">
        <f>IFERROR(VLOOKUP(Table1[[#This Row],[Ticker]],[1]!Table2[[Symbol]:[Industry]],2,FALSE),"-")</f>
        <v>-</v>
      </c>
      <c r="D2689" t="s">
        <v>62</v>
      </c>
      <c r="E2689">
        <v>139.25732286300001</v>
      </c>
      <c r="F2689">
        <v>25.71</v>
      </c>
      <c r="G2689">
        <v>87.506965928583497</v>
      </c>
      <c r="H2689">
        <v>19.1978188324548</v>
      </c>
      <c r="I2689">
        <v>26.773049520331501</v>
      </c>
      <c r="J2689">
        <v>22.325988161864</v>
      </c>
      <c r="K2689">
        <v>21.693195811877999</v>
      </c>
      <c r="L2689">
        <v>19.501568046949501</v>
      </c>
      <c r="M2689">
        <v>67.946369372833701</v>
      </c>
      <c r="N2689">
        <v>2.5168597779526798</v>
      </c>
      <c r="O2689">
        <v>21.3535589264877</v>
      </c>
      <c r="P2689">
        <v>117.88135593220299</v>
      </c>
      <c r="Q2689">
        <v>8.7767071703465996E-2</v>
      </c>
    </row>
    <row r="2690" spans="1:17" hidden="1" x14ac:dyDescent="0.3">
      <c r="A2690" t="s">
        <v>5583</v>
      </c>
      <c r="B2690" t="s">
        <v>5584</v>
      </c>
      <c r="C2690" t="str">
        <f>IFERROR(VLOOKUP(Table1[[#This Row],[Ticker]],[1]!Table2[[Symbol]:[Industry]],2,FALSE),"-")</f>
        <v>-</v>
      </c>
      <c r="D2690" t="s">
        <v>289</v>
      </c>
      <c r="E2690">
        <v>139.23868275000001</v>
      </c>
      <c r="F2690">
        <v>390.15</v>
      </c>
      <c r="G2690">
        <v>431.73105696780402</v>
      </c>
      <c r="H2690">
        <v>65.007907410674093</v>
      </c>
      <c r="I2690">
        <v>411.95858035503301</v>
      </c>
      <c r="J2690">
        <v>5.7562264086209103</v>
      </c>
      <c r="K2690">
        <v>251.818719795476</v>
      </c>
      <c r="L2690">
        <v>145.84618020204499</v>
      </c>
      <c r="M2690">
        <v>98.514372454670095</v>
      </c>
      <c r="N2690">
        <v>0.926885591878021</v>
      </c>
      <c r="O2690">
        <v>0</v>
      </c>
      <c r="P2690">
        <v>760.87819947043204</v>
      </c>
      <c r="Q2690">
        <v>0.217813052114053</v>
      </c>
    </row>
    <row r="2691" spans="1:17" hidden="1" x14ac:dyDescent="0.3">
      <c r="A2691" t="s">
        <v>5585</v>
      </c>
      <c r="B2691" t="s">
        <v>5586</v>
      </c>
      <c r="C2691" t="str">
        <f>IFERROR(VLOOKUP(Table1[[#This Row],[Ticker]],[1]!Table2[[Symbol]:[Industry]],2,FALSE),"-")</f>
        <v>-</v>
      </c>
      <c r="D2691" t="s">
        <v>933</v>
      </c>
      <c r="E2691">
        <v>139.2039</v>
      </c>
      <c r="F2691">
        <v>234.35</v>
      </c>
      <c r="G2691">
        <v>70.521275692893298</v>
      </c>
      <c r="H2691">
        <v>20.370622394218</v>
      </c>
      <c r="I2691">
        <v>-5.6849908523673696</v>
      </c>
      <c r="J2691">
        <v>-17.5912699826082</v>
      </c>
      <c r="K2691">
        <v>211.588725082298</v>
      </c>
      <c r="L2691">
        <v>193.434824236944</v>
      </c>
      <c r="M2691">
        <v>52.2277984939264</v>
      </c>
      <c r="N2691">
        <v>5.1319523697396701</v>
      </c>
      <c r="O2691">
        <v>31.918071260934401</v>
      </c>
      <c r="P2691">
        <v>103.076256499133</v>
      </c>
      <c r="Q2691">
        <v>0.124689292698774</v>
      </c>
    </row>
    <row r="2692" spans="1:17" hidden="1" x14ac:dyDescent="0.3">
      <c r="A2692" t="s">
        <v>5587</v>
      </c>
      <c r="B2692" t="s">
        <v>5588</v>
      </c>
      <c r="C2692" t="str">
        <f>IFERROR(VLOOKUP(Table1[[#This Row],[Ticker]],[1]!Table2[[Symbol]:[Industry]],2,FALSE),"-")</f>
        <v>-</v>
      </c>
      <c r="D2692" t="s">
        <v>21</v>
      </c>
      <c r="E2692">
        <v>139.06797541</v>
      </c>
      <c r="F2692">
        <v>168.35</v>
      </c>
      <c r="G2692">
        <v>-59.937478515860903</v>
      </c>
      <c r="H2692">
        <v>-27.846741615419202</v>
      </c>
      <c r="I2692">
        <v>-48.465593819140501</v>
      </c>
      <c r="J2692">
        <v>-13.043179572448899</v>
      </c>
      <c r="M2692">
        <v>24.863582412910599</v>
      </c>
      <c r="O2692">
        <v>57.172557172557099</v>
      </c>
      <c r="P2692">
        <v>0.65769805680118099</v>
      </c>
    </row>
    <row r="2693" spans="1:17" hidden="1" x14ac:dyDescent="0.3">
      <c r="A2693" t="s">
        <v>5589</v>
      </c>
      <c r="B2693" t="s">
        <v>5590</v>
      </c>
      <c r="C2693" t="str">
        <f>IFERROR(VLOOKUP(Table1[[#This Row],[Ticker]],[1]!Table2[[Symbol]:[Industry]],2,FALSE),"-")</f>
        <v>-</v>
      </c>
      <c r="D2693" t="s">
        <v>396</v>
      </c>
      <c r="E2693">
        <v>138.9657775</v>
      </c>
      <c r="F2693">
        <v>121</v>
      </c>
      <c r="G2693">
        <v>0.62538698121511804</v>
      </c>
      <c r="H2693">
        <v>-29.097736046604499</v>
      </c>
      <c r="I2693">
        <v>-42.159366897354701</v>
      </c>
      <c r="J2693">
        <v>-13.192354721624</v>
      </c>
      <c r="K2693">
        <v>159.26057356498899</v>
      </c>
      <c r="L2693">
        <v>155.06681757328201</v>
      </c>
      <c r="M2693">
        <v>17.661508250998398</v>
      </c>
      <c r="N2693">
        <v>1.65508474576271</v>
      </c>
      <c r="O2693">
        <v>85.950413223140501</v>
      </c>
      <c r="P2693">
        <v>53.904858814550998</v>
      </c>
      <c r="Q2693">
        <v>8.2135441382703997E-2</v>
      </c>
    </row>
    <row r="2694" spans="1:17" hidden="1" x14ac:dyDescent="0.3">
      <c r="A2694" t="s">
        <v>5591</v>
      </c>
      <c r="B2694" t="s">
        <v>5592</v>
      </c>
      <c r="C2694" t="str">
        <f>IFERROR(VLOOKUP(Table1[[#This Row],[Ticker]],[1]!Table2[[Symbol]:[Industry]],2,FALSE),"-")</f>
        <v>-</v>
      </c>
      <c r="D2694" t="s">
        <v>62</v>
      </c>
      <c r="E2694">
        <v>138.86879984999999</v>
      </c>
      <c r="F2694">
        <v>49.5</v>
      </c>
      <c r="G2694">
        <v>-0.46752386733483597</v>
      </c>
      <c r="H2694">
        <v>1.4078257751357599</v>
      </c>
      <c r="I2694">
        <v>-20.534307269432901</v>
      </c>
      <c r="J2694">
        <v>-1.42397195085464</v>
      </c>
      <c r="K2694">
        <v>49.078067369178903</v>
      </c>
      <c r="L2694">
        <v>47.321045794968903</v>
      </c>
      <c r="M2694">
        <v>45.9111928431509</v>
      </c>
      <c r="N2694">
        <v>1.49449914236508</v>
      </c>
      <c r="O2694">
        <v>37.373737373737299</v>
      </c>
      <c r="P2694">
        <v>32.530120481927703</v>
      </c>
      <c r="Q2694">
        <v>7.5619287707620001E-3</v>
      </c>
    </row>
    <row r="2695" spans="1:17" hidden="1" x14ac:dyDescent="0.3">
      <c r="A2695" t="s">
        <v>5593</v>
      </c>
      <c r="B2695" t="s">
        <v>5594</v>
      </c>
      <c r="C2695" t="str">
        <f>IFERROR(VLOOKUP(Table1[[#This Row],[Ticker]],[1]!Table2[[Symbol]:[Industry]],2,FALSE),"-")</f>
        <v>-</v>
      </c>
      <c r="D2695" t="s">
        <v>424</v>
      </c>
      <c r="E2695">
        <v>138.8288508</v>
      </c>
      <c r="F2695">
        <v>201</v>
      </c>
      <c r="G2695">
        <v>150.53659070441401</v>
      </c>
      <c r="H2695">
        <v>-12.3972967772429</v>
      </c>
      <c r="I2695">
        <v>62.024431466796301</v>
      </c>
      <c r="J2695">
        <v>0.83743901405202603</v>
      </c>
      <c r="K2695">
        <v>202.95845844639001</v>
      </c>
      <c r="L2695">
        <v>168.442532959608</v>
      </c>
      <c r="M2695">
        <v>65.896408253598096</v>
      </c>
      <c r="N2695">
        <v>0.86627389189559501</v>
      </c>
      <c r="O2695">
        <v>38.432835820895498</v>
      </c>
      <c r="P2695">
        <v>202.119344656545</v>
      </c>
      <c r="Q2695">
        <v>4.5055566131819998E-2</v>
      </c>
    </row>
    <row r="2696" spans="1:17" hidden="1" x14ac:dyDescent="0.3">
      <c r="A2696" t="s">
        <v>5595</v>
      </c>
      <c r="B2696" t="s">
        <v>5596</v>
      </c>
      <c r="C2696" t="str">
        <f>IFERROR(VLOOKUP(Table1[[#This Row],[Ticker]],[1]!Table2[[Symbol]:[Industry]],2,FALSE),"-")</f>
        <v>-</v>
      </c>
      <c r="D2696" t="s">
        <v>1170</v>
      </c>
      <c r="E2696">
        <v>138.57676920699899</v>
      </c>
      <c r="F2696">
        <v>24.07</v>
      </c>
      <c r="G2696">
        <v>-38.185271010342099</v>
      </c>
      <c r="H2696">
        <v>4.2529351878714996</v>
      </c>
      <c r="I2696">
        <v>-26.550176282178501</v>
      </c>
      <c r="J2696">
        <v>8.7895366264644608</v>
      </c>
      <c r="K2696">
        <v>23.2747201416867</v>
      </c>
      <c r="L2696">
        <v>23.064882001583999</v>
      </c>
      <c r="M2696">
        <v>60.648124988607599</v>
      </c>
      <c r="N2696">
        <v>0.99094347081378897</v>
      </c>
      <c r="O2696">
        <v>47.403406730369703</v>
      </c>
      <c r="P2696">
        <v>29.4086021505376</v>
      </c>
      <c r="Q2696">
        <v>4.9724378446090997E-2</v>
      </c>
    </row>
    <row r="2697" spans="1:17" hidden="1" x14ac:dyDescent="0.3">
      <c r="A2697" t="s">
        <v>5597</v>
      </c>
      <c r="B2697" t="s">
        <v>5598</v>
      </c>
      <c r="C2697" t="str">
        <f>IFERROR(VLOOKUP(Table1[[#This Row],[Ticker]],[1]!Table2[[Symbol]:[Industry]],2,FALSE),"-")</f>
        <v>-</v>
      </c>
      <c r="E2697">
        <v>137.86463517000001</v>
      </c>
      <c r="F2697">
        <v>133.94999999999999</v>
      </c>
      <c r="G2697">
        <v>-34.108179299632198</v>
      </c>
      <c r="H2697">
        <v>6.9902939524771197</v>
      </c>
      <c r="I2697">
        <v>-19.146283927979201</v>
      </c>
      <c r="J2697">
        <v>16.498476834879099</v>
      </c>
      <c r="K2697">
        <v>130.53023377342001</v>
      </c>
      <c r="L2697">
        <v>135.33529714130799</v>
      </c>
      <c r="M2697">
        <v>52.356869395574201</v>
      </c>
      <c r="N2697">
        <v>2.41425312384724</v>
      </c>
      <c r="O2697">
        <v>25.905188503172798</v>
      </c>
      <c r="P2697">
        <v>22.833562585969698</v>
      </c>
      <c r="Q2697">
        <v>8.2546260411414996E-2</v>
      </c>
    </row>
    <row r="2698" spans="1:17" hidden="1" x14ac:dyDescent="0.3">
      <c r="A2698" t="s">
        <v>5599</v>
      </c>
      <c r="B2698" t="s">
        <v>5600</v>
      </c>
      <c r="C2698" t="str">
        <f>IFERROR(VLOOKUP(Table1[[#This Row],[Ticker]],[1]!Table2[[Symbol]:[Industry]],2,FALSE),"-")</f>
        <v>-</v>
      </c>
      <c r="D2698" t="s">
        <v>626</v>
      </c>
      <c r="E2698">
        <v>137.60196550000001</v>
      </c>
      <c r="F2698">
        <v>47.17</v>
      </c>
      <c r="G2698">
        <v>38.9401412007999</v>
      </c>
      <c r="H2698">
        <v>-6.4826491650697502</v>
      </c>
      <c r="I2698">
        <v>-26.738867092413798</v>
      </c>
      <c r="J2698">
        <v>-0.69546031168616695</v>
      </c>
      <c r="K2698">
        <v>47.107681890742299</v>
      </c>
      <c r="L2698">
        <v>44.9127709455096</v>
      </c>
      <c r="M2698">
        <v>42.676732418274597</v>
      </c>
      <c r="N2698">
        <v>0.24701059913450801</v>
      </c>
      <c r="O2698">
        <v>22.429510281958802</v>
      </c>
      <c r="P2698">
        <v>73.7384898710865</v>
      </c>
      <c r="Q2698">
        <v>5.3305589398343997E-2</v>
      </c>
    </row>
    <row r="2699" spans="1:17" hidden="1" x14ac:dyDescent="0.3">
      <c r="A2699" t="s">
        <v>5601</v>
      </c>
      <c r="B2699" t="s">
        <v>5602</v>
      </c>
      <c r="C2699" t="str">
        <f>IFERROR(VLOOKUP(Table1[[#This Row],[Ticker]],[1]!Table2[[Symbol]:[Industry]],2,FALSE),"-")</f>
        <v>-</v>
      </c>
      <c r="D2699" t="s">
        <v>133</v>
      </c>
      <c r="E2699">
        <v>137.16125</v>
      </c>
      <c r="F2699">
        <v>5486.45</v>
      </c>
      <c r="G2699">
        <v>14.2968116869382</v>
      </c>
      <c r="H2699">
        <v>17.695070231270599</v>
      </c>
      <c r="I2699">
        <v>22.752749996373002</v>
      </c>
      <c r="J2699">
        <v>19.039623058848399</v>
      </c>
      <c r="K2699">
        <v>4338.7500900496098</v>
      </c>
      <c r="L2699">
        <v>4035.2253653232401</v>
      </c>
      <c r="M2699">
        <v>86.128930407521906</v>
      </c>
      <c r="N2699">
        <v>1.2681395629602801</v>
      </c>
      <c r="O2699">
        <v>0</v>
      </c>
      <c r="P2699">
        <v>63.044576523031097</v>
      </c>
      <c r="Q2699">
        <v>-9.1297847833517007E-2</v>
      </c>
    </row>
    <row r="2700" spans="1:17" hidden="1" x14ac:dyDescent="0.3">
      <c r="A2700" t="s">
        <v>5603</v>
      </c>
      <c r="B2700" t="s">
        <v>5604</v>
      </c>
      <c r="C2700" t="str">
        <f>IFERROR(VLOOKUP(Table1[[#This Row],[Ticker]],[1]!Table2[[Symbol]:[Industry]],2,FALSE),"-")</f>
        <v>-</v>
      </c>
      <c r="D2700" t="s">
        <v>127</v>
      </c>
      <c r="E2700">
        <v>136.8831485</v>
      </c>
      <c r="F2700">
        <v>7</v>
      </c>
      <c r="G2700">
        <v>-22.265422131117901</v>
      </c>
      <c r="H2700">
        <v>-7.3787050857388401</v>
      </c>
      <c r="I2700">
        <v>-51.576881858772502</v>
      </c>
      <c r="J2700">
        <v>-2.0494975787668999</v>
      </c>
      <c r="K2700">
        <v>7.28636792611002</v>
      </c>
      <c r="L2700">
        <v>7.8141437089263297</v>
      </c>
      <c r="M2700">
        <v>45.850228668391999</v>
      </c>
      <c r="N2700">
        <v>0.94223215394575299</v>
      </c>
      <c r="O2700">
        <v>75</v>
      </c>
      <c r="P2700">
        <v>7.6923076923076801</v>
      </c>
      <c r="Q2700">
        <v>1.5485740076146001E-2</v>
      </c>
    </row>
    <row r="2701" spans="1:17" hidden="1" x14ac:dyDescent="0.3">
      <c r="A2701" t="s">
        <v>5605</v>
      </c>
      <c r="B2701" t="s">
        <v>5606</v>
      </c>
      <c r="C2701" t="str">
        <f>IFERROR(VLOOKUP(Table1[[#This Row],[Ticker]],[1]!Table2[[Symbol]:[Industry]],2,FALSE),"-")</f>
        <v>-</v>
      </c>
      <c r="D2701" t="s">
        <v>396</v>
      </c>
      <c r="E2701">
        <v>136.59074000000001</v>
      </c>
      <c r="F2701">
        <v>76.180000000000007</v>
      </c>
      <c r="G2701">
        <v>-66.640469968852301</v>
      </c>
      <c r="H2701">
        <v>3.9848345825196998</v>
      </c>
      <c r="I2701">
        <v>-57.971412631559502</v>
      </c>
      <c r="J2701">
        <v>-10.319532421972401</v>
      </c>
      <c r="K2701">
        <v>74.294571658131005</v>
      </c>
      <c r="L2701">
        <v>89.423210506215</v>
      </c>
      <c r="M2701">
        <v>54.859279530599899</v>
      </c>
      <c r="N2701">
        <v>1.9296143547800499</v>
      </c>
      <c r="O2701">
        <v>121.186663166185</v>
      </c>
      <c r="P2701">
        <v>29.5357932324434</v>
      </c>
      <c r="Q2701">
        <v>0.23192205728144899</v>
      </c>
    </row>
    <row r="2702" spans="1:17" hidden="1" x14ac:dyDescent="0.3">
      <c r="A2702" t="s">
        <v>5607</v>
      </c>
      <c r="B2702" t="s">
        <v>5608</v>
      </c>
      <c r="C2702" t="str">
        <f>IFERROR(VLOOKUP(Table1[[#This Row],[Ticker]],[1]!Table2[[Symbol]:[Industry]],2,FALSE),"-")</f>
        <v>-</v>
      </c>
      <c r="D2702" t="s">
        <v>127</v>
      </c>
      <c r="E2702">
        <v>136.555781</v>
      </c>
      <c r="F2702">
        <v>296.3</v>
      </c>
      <c r="G2702">
        <v>116.524617816925</v>
      </c>
      <c r="H2702">
        <v>4.24411277687922</v>
      </c>
      <c r="I2702">
        <v>-5.0609950135281698</v>
      </c>
      <c r="J2702">
        <v>-8.1571982075276406</v>
      </c>
      <c r="K2702">
        <v>294.75037065879098</v>
      </c>
      <c r="L2702">
        <v>262.00248758826399</v>
      </c>
      <c r="M2702">
        <v>50.161818840931502</v>
      </c>
      <c r="N2702">
        <v>2.0716572270010798</v>
      </c>
      <c r="O2702">
        <v>32.483968950388103</v>
      </c>
      <c r="P2702">
        <v>143.26765188834099</v>
      </c>
      <c r="Q2702">
        <v>0.19409928241202901</v>
      </c>
    </row>
    <row r="2703" spans="1:17" hidden="1" x14ac:dyDescent="0.3">
      <c r="A2703" t="s">
        <v>5609</v>
      </c>
      <c r="B2703" t="s">
        <v>5610</v>
      </c>
      <c r="C2703" t="str">
        <f>IFERROR(VLOOKUP(Table1[[#This Row],[Ticker]],[1]!Table2[[Symbol]:[Industry]],2,FALSE),"-")</f>
        <v>-</v>
      </c>
      <c r="D2703" t="s">
        <v>1437</v>
      </c>
      <c r="E2703">
        <v>136.23114000000001</v>
      </c>
      <c r="F2703">
        <v>327.39999999999998</v>
      </c>
      <c r="G2703">
        <v>23.520787906101301</v>
      </c>
      <c r="H2703">
        <v>-3.7410505585086402</v>
      </c>
      <c r="I2703">
        <v>-0.79562489917163604</v>
      </c>
      <c r="J2703">
        <v>0.28055168231683397</v>
      </c>
      <c r="K2703">
        <v>321.28679993471098</v>
      </c>
      <c r="L2703">
        <v>282.60987844021599</v>
      </c>
      <c r="M2703">
        <v>56.3657901379854</v>
      </c>
      <c r="N2703">
        <v>0.79073212477616805</v>
      </c>
      <c r="O2703">
        <v>18.570555894929701</v>
      </c>
      <c r="P2703">
        <v>78.711790393013104</v>
      </c>
      <c r="Q2703">
        <v>3.8564457062889003E-2</v>
      </c>
    </row>
    <row r="2704" spans="1:17" hidden="1" x14ac:dyDescent="0.3">
      <c r="A2704" t="s">
        <v>5611</v>
      </c>
      <c r="B2704" t="s">
        <v>5612</v>
      </c>
      <c r="C2704" t="str">
        <f>IFERROR(VLOOKUP(Table1[[#This Row],[Ticker]],[1]!Table2[[Symbol]:[Industry]],2,FALSE),"-")</f>
        <v>-</v>
      </c>
      <c r="D2704" t="s">
        <v>62</v>
      </c>
      <c r="E2704">
        <v>136.18971999999999</v>
      </c>
      <c r="F2704">
        <v>31.54</v>
      </c>
      <c r="G2704">
        <v>4.4549692563705596</v>
      </c>
      <c r="H2704">
        <v>4.6816997952747501</v>
      </c>
      <c r="I2704">
        <v>-25.0279447967275</v>
      </c>
      <c r="J2704">
        <v>7.0046896133513101</v>
      </c>
      <c r="K2704">
        <v>30.024958420342699</v>
      </c>
      <c r="L2704">
        <v>29.557411422595401</v>
      </c>
      <c r="M2704">
        <v>57.4097100788115</v>
      </c>
      <c r="N2704">
        <v>2.50938220358967</v>
      </c>
      <c r="O2704">
        <v>39.156626506024097</v>
      </c>
      <c r="P2704">
        <v>45.614035087719202</v>
      </c>
      <c r="Q2704">
        <v>-2.8489827735443E-2</v>
      </c>
    </row>
    <row r="2705" spans="1:17" hidden="1" x14ac:dyDescent="0.3">
      <c r="A2705" t="s">
        <v>5613</v>
      </c>
      <c r="B2705" t="s">
        <v>5614</v>
      </c>
      <c r="C2705" t="str">
        <f>IFERROR(VLOOKUP(Table1[[#This Row],[Ticker]],[1]!Table2[[Symbol]:[Industry]],2,FALSE),"-")</f>
        <v>-</v>
      </c>
      <c r="D2705" t="s">
        <v>396</v>
      </c>
      <c r="E2705">
        <v>135.77683246999999</v>
      </c>
      <c r="F2705">
        <v>85.7</v>
      </c>
      <c r="G2705">
        <v>-47.453834827806098</v>
      </c>
      <c r="H2705">
        <v>25.1029641543272</v>
      </c>
      <c r="I2705">
        <v>-27.159525025854499</v>
      </c>
      <c r="J2705">
        <v>-10.3908755468478</v>
      </c>
      <c r="K2705">
        <v>80.879935569464195</v>
      </c>
      <c r="L2705">
        <v>85.703118151544999</v>
      </c>
      <c r="M2705">
        <v>47.176358150284898</v>
      </c>
      <c r="N2705">
        <v>0.89884117446038003</v>
      </c>
      <c r="O2705">
        <v>58.846374977720302</v>
      </c>
      <c r="P2705">
        <v>36.631241281023001</v>
      </c>
      <c r="Q2705">
        <v>0.232742517620601</v>
      </c>
    </row>
    <row r="2706" spans="1:17" hidden="1" x14ac:dyDescent="0.3">
      <c r="A2706" t="s">
        <v>5615</v>
      </c>
      <c r="B2706" t="s">
        <v>5616</v>
      </c>
      <c r="C2706" t="str">
        <f>IFERROR(VLOOKUP(Table1[[#This Row],[Ticker]],[1]!Table2[[Symbol]:[Industry]],2,FALSE),"-")</f>
        <v>-</v>
      </c>
      <c r="D2706" t="s">
        <v>144</v>
      </c>
      <c r="E2706">
        <v>135.11550835999901</v>
      </c>
      <c r="F2706">
        <v>6.44</v>
      </c>
      <c r="G2706">
        <v>42.730650139109798</v>
      </c>
      <c r="H2706">
        <v>14.4673730663703</v>
      </c>
      <c r="I2706">
        <v>-21.256550834550101</v>
      </c>
      <c r="J2706">
        <v>18.881154293632498</v>
      </c>
      <c r="K2706">
        <v>5.6821305417293697</v>
      </c>
      <c r="L2706">
        <v>5.8751974831771197</v>
      </c>
      <c r="M2706">
        <v>69.858830198639893</v>
      </c>
      <c r="N2706">
        <v>2.1005034837004302</v>
      </c>
      <c r="O2706">
        <v>63.043478260869499</v>
      </c>
      <c r="P2706">
        <v>71.733333333333306</v>
      </c>
      <c r="Q2706">
        <v>-8.9790122714502998E-2</v>
      </c>
    </row>
    <row r="2707" spans="1:17" hidden="1" x14ac:dyDescent="0.3">
      <c r="A2707" t="s">
        <v>5617</v>
      </c>
      <c r="B2707" t="s">
        <v>5618</v>
      </c>
      <c r="C2707" t="str">
        <f>IFERROR(VLOOKUP(Table1[[#This Row],[Ticker]],[1]!Table2[[Symbol]:[Industry]],2,FALSE),"-")</f>
        <v>-</v>
      </c>
      <c r="D2707" t="s">
        <v>942</v>
      </c>
      <c r="E2707">
        <v>135.05055407999899</v>
      </c>
      <c r="F2707">
        <v>159.12</v>
      </c>
      <c r="G2707">
        <v>-5.0108707749647303</v>
      </c>
      <c r="H2707">
        <v>0.16882490196466399</v>
      </c>
      <c r="I2707">
        <v>-29.860521355372398</v>
      </c>
      <c r="J2707">
        <v>-1.34666138455849</v>
      </c>
      <c r="K2707">
        <v>160.49115921292</v>
      </c>
      <c r="L2707">
        <v>155.233052561655</v>
      </c>
      <c r="M2707">
        <v>53.639240454384897</v>
      </c>
      <c r="N2707">
        <v>0.27970362913457297</v>
      </c>
      <c r="O2707">
        <v>22.486173956762201</v>
      </c>
      <c r="P2707">
        <v>58.802395209580801</v>
      </c>
      <c r="Q2707">
        <v>8.0790532277331004E-2</v>
      </c>
    </row>
    <row r="2708" spans="1:17" hidden="1" x14ac:dyDescent="0.3">
      <c r="A2708" t="s">
        <v>5619</v>
      </c>
      <c r="B2708" t="s">
        <v>5620</v>
      </c>
      <c r="C2708" t="str">
        <f>IFERROR(VLOOKUP(Table1[[#This Row],[Ticker]],[1]!Table2[[Symbol]:[Industry]],2,FALSE),"-")</f>
        <v>-</v>
      </c>
      <c r="D2708" t="s">
        <v>257</v>
      </c>
      <c r="E2708">
        <v>135.0112</v>
      </c>
      <c r="F2708">
        <v>136.1</v>
      </c>
      <c r="G2708">
        <v>-29.563455349531399</v>
      </c>
      <c r="H2708">
        <v>3.9523238051415199</v>
      </c>
      <c r="I2708">
        <v>-22.496779913209998</v>
      </c>
      <c r="J2708">
        <v>3.8296233003539499</v>
      </c>
      <c r="K2708">
        <v>131.26324708375199</v>
      </c>
      <c r="L2708">
        <v>139.325807648276</v>
      </c>
      <c r="M2708">
        <v>61.179924699773601</v>
      </c>
      <c r="N2708">
        <v>0.84240813089982503</v>
      </c>
      <c r="O2708">
        <v>42.542248346803802</v>
      </c>
      <c r="P2708">
        <v>23.727272727272702</v>
      </c>
      <c r="Q2708">
        <v>7.4852852837792999E-2</v>
      </c>
    </row>
    <row r="2709" spans="1:17" hidden="1" x14ac:dyDescent="0.3">
      <c r="A2709" t="s">
        <v>5621</v>
      </c>
      <c r="B2709" t="s">
        <v>5622</v>
      </c>
      <c r="C2709" t="str">
        <f>IFERROR(VLOOKUP(Table1[[#This Row],[Ticker]],[1]!Table2[[Symbol]:[Industry]],2,FALSE),"-")</f>
        <v>-</v>
      </c>
      <c r="D2709" t="s">
        <v>424</v>
      </c>
      <c r="E2709">
        <v>134.99507700000001</v>
      </c>
      <c r="F2709">
        <v>194.95</v>
      </c>
      <c r="G2709">
        <v>81.6482005624691</v>
      </c>
      <c r="H2709">
        <v>-13.1408356613187</v>
      </c>
      <c r="I2709">
        <v>19.177126487372799</v>
      </c>
      <c r="J2709">
        <v>-3.3739846858627098</v>
      </c>
      <c r="K2709">
        <v>194.98029330081701</v>
      </c>
      <c r="L2709">
        <v>171.22068272884599</v>
      </c>
      <c r="M2709">
        <v>57.664376249290399</v>
      </c>
      <c r="N2709">
        <v>0.31880347944214399</v>
      </c>
      <c r="O2709">
        <v>22.595537317260799</v>
      </c>
      <c r="P2709">
        <v>119.04494382022401</v>
      </c>
      <c r="Q2709">
        <v>0.135381037713244</v>
      </c>
    </row>
    <row r="2710" spans="1:17" hidden="1" x14ac:dyDescent="0.3">
      <c r="A2710" t="s">
        <v>5623</v>
      </c>
      <c r="B2710" t="s">
        <v>5624</v>
      </c>
      <c r="C2710" t="str">
        <f>IFERROR(VLOOKUP(Table1[[#This Row],[Ticker]],[1]!Table2[[Symbol]:[Industry]],2,FALSE),"-")</f>
        <v>-</v>
      </c>
      <c r="D2710" t="s">
        <v>133</v>
      </c>
      <c r="E2710">
        <v>134.858925</v>
      </c>
      <c r="F2710">
        <v>42.15</v>
      </c>
      <c r="K2710">
        <v>41.094271927697299</v>
      </c>
      <c r="L2710">
        <v>39.061986140059297</v>
      </c>
      <c r="M2710">
        <v>77.450142708280893</v>
      </c>
      <c r="N2710">
        <v>1</v>
      </c>
      <c r="Q2710">
        <v>5.6226245136147997E-2</v>
      </c>
    </row>
    <row r="2711" spans="1:17" hidden="1" x14ac:dyDescent="0.3">
      <c r="A2711" t="s">
        <v>5625</v>
      </c>
      <c r="B2711" t="s">
        <v>5626</v>
      </c>
      <c r="C2711" t="str">
        <f>IFERROR(VLOOKUP(Table1[[#This Row],[Ticker]],[1]!Table2[[Symbol]:[Industry]],2,FALSE),"-")</f>
        <v>-</v>
      </c>
      <c r="D2711" t="s">
        <v>610</v>
      </c>
      <c r="E2711">
        <v>134.72539502199999</v>
      </c>
      <c r="F2711">
        <v>124.21</v>
      </c>
      <c r="G2711">
        <v>55.918730634465803</v>
      </c>
      <c r="H2711">
        <v>31.0170557632559</v>
      </c>
      <c r="I2711">
        <v>-38.574638105785901</v>
      </c>
      <c r="J2711">
        <v>5.3883751114979402E-2</v>
      </c>
      <c r="K2711">
        <v>111.22009792646899</v>
      </c>
      <c r="L2711">
        <v>101.336776837568</v>
      </c>
      <c r="M2711">
        <v>57.054170815896299</v>
      </c>
      <c r="N2711">
        <v>1.0244872200250901</v>
      </c>
      <c r="O2711">
        <v>34.288704613155097</v>
      </c>
      <c r="P2711">
        <v>86.641622839969898</v>
      </c>
      <c r="Q2711">
        <v>4.7561670837184003E-2</v>
      </c>
    </row>
    <row r="2712" spans="1:17" hidden="1" x14ac:dyDescent="0.3">
      <c r="A2712" t="s">
        <v>5627</v>
      </c>
      <c r="B2712" t="s">
        <v>5628</v>
      </c>
      <c r="C2712" t="str">
        <f>IFERROR(VLOOKUP(Table1[[#This Row],[Ticker]],[1]!Table2[[Symbol]:[Industry]],2,FALSE),"-")</f>
        <v>-</v>
      </c>
      <c r="D2712" t="s">
        <v>62</v>
      </c>
      <c r="E2712">
        <v>134.69449363599901</v>
      </c>
      <c r="F2712">
        <v>7.82</v>
      </c>
      <c r="G2712">
        <v>84.4340428199461</v>
      </c>
      <c r="H2712">
        <v>39.334630933600302</v>
      </c>
      <c r="I2712">
        <v>17.108510766157998</v>
      </c>
      <c r="J2712">
        <v>13.641333977736201</v>
      </c>
      <c r="K2712">
        <v>6.3752150804129197</v>
      </c>
      <c r="L2712">
        <v>5.6680428378489003</v>
      </c>
      <c r="M2712">
        <v>75.311646691396703</v>
      </c>
      <c r="N2712">
        <v>0.94418106589423401</v>
      </c>
      <c r="O2712">
        <v>4.7314578005114898</v>
      </c>
      <c r="P2712">
        <v>130.37499297239501</v>
      </c>
      <c r="Q2712">
        <v>-6.7478818394440003E-3</v>
      </c>
    </row>
    <row r="2713" spans="1:17" hidden="1" x14ac:dyDescent="0.3">
      <c r="A2713" t="s">
        <v>5629</v>
      </c>
      <c r="B2713" t="s">
        <v>5630</v>
      </c>
      <c r="C2713" t="str">
        <f>IFERROR(VLOOKUP(Table1[[#This Row],[Ticker]],[1]!Table2[[Symbol]:[Industry]],2,FALSE),"-")</f>
        <v>-</v>
      </c>
      <c r="E2713">
        <v>134.12287391999999</v>
      </c>
      <c r="F2713">
        <v>69</v>
      </c>
      <c r="G2713">
        <v>-40.276868657882602</v>
      </c>
      <c r="H2713">
        <v>-11.9169170540157</v>
      </c>
      <c r="I2713">
        <v>-28.804983961162201</v>
      </c>
      <c r="J2713">
        <v>-7.9794240208884801</v>
      </c>
      <c r="M2713">
        <v>0</v>
      </c>
      <c r="O2713">
        <v>19.855072463768099</v>
      </c>
      <c r="P2713">
        <v>2.9850746268656798</v>
      </c>
    </row>
    <row r="2714" spans="1:17" hidden="1" x14ac:dyDescent="0.3">
      <c r="A2714" t="s">
        <v>5631</v>
      </c>
      <c r="B2714" t="s">
        <v>5632</v>
      </c>
      <c r="C2714" t="str">
        <f>IFERROR(VLOOKUP(Table1[[#This Row],[Ticker]],[1]!Table2[[Symbol]:[Industry]],2,FALSE),"-")</f>
        <v>-</v>
      </c>
      <c r="D2714" t="s">
        <v>127</v>
      </c>
      <c r="E2714">
        <v>134.02608042</v>
      </c>
      <c r="F2714">
        <v>9.5399999999999991</v>
      </c>
      <c r="G2714">
        <v>-22.4807389894492</v>
      </c>
      <c r="H2714">
        <v>-3.5741427453627099</v>
      </c>
      <c r="I2714">
        <v>-20.345776240367702</v>
      </c>
      <c r="J2714">
        <v>0.23932229700948399</v>
      </c>
      <c r="K2714">
        <v>9.3062812076647496</v>
      </c>
      <c r="L2714">
        <v>10.6760895564619</v>
      </c>
      <c r="M2714">
        <v>58.106049170349998</v>
      </c>
      <c r="N2714">
        <v>1.26101173990166</v>
      </c>
      <c r="O2714">
        <v>29.979035639412999</v>
      </c>
      <c r="P2714">
        <v>32.499999999999901</v>
      </c>
    </row>
    <row r="2715" spans="1:17" hidden="1" x14ac:dyDescent="0.3">
      <c r="A2715" t="s">
        <v>5633</v>
      </c>
      <c r="B2715" t="s">
        <v>5634</v>
      </c>
      <c r="C2715" t="str">
        <f>IFERROR(VLOOKUP(Table1[[#This Row],[Ticker]],[1]!Table2[[Symbol]:[Industry]],2,FALSE),"-")</f>
        <v>-</v>
      </c>
      <c r="D2715" t="s">
        <v>1525</v>
      </c>
      <c r="E2715">
        <v>133.934612778</v>
      </c>
      <c r="F2715">
        <v>3.06</v>
      </c>
      <c r="G2715">
        <v>55.021671810936397</v>
      </c>
      <c r="H2715">
        <v>-5.8952648221702697</v>
      </c>
      <c r="I2715">
        <v>-16.878866416496699</v>
      </c>
      <c r="J2715">
        <v>0.866412598012817</v>
      </c>
      <c r="K2715">
        <v>3.1363972281303498</v>
      </c>
      <c r="L2715">
        <v>3.1069291661846599</v>
      </c>
      <c r="M2715">
        <v>51.9772591874734</v>
      </c>
      <c r="N2715">
        <v>1.1491253646666799</v>
      </c>
      <c r="O2715">
        <v>102.28758169934601</v>
      </c>
      <c r="P2715">
        <v>131.81818181818099</v>
      </c>
      <c r="Q2715">
        <v>0.17586923674301</v>
      </c>
    </row>
    <row r="2716" spans="1:17" hidden="1" x14ac:dyDescent="0.3">
      <c r="A2716" t="s">
        <v>5635</v>
      </c>
      <c r="B2716" t="s">
        <v>5636</v>
      </c>
      <c r="C2716" t="str">
        <f>IFERROR(VLOOKUP(Table1[[#This Row],[Ticker]],[1]!Table2[[Symbol]:[Industry]],2,FALSE),"-")</f>
        <v>-</v>
      </c>
      <c r="D2716" t="s">
        <v>303</v>
      </c>
      <c r="E2716">
        <v>133.72874899999999</v>
      </c>
      <c r="F2716">
        <v>119</v>
      </c>
      <c r="G2716">
        <v>89.6206022922199</v>
      </c>
      <c r="H2716">
        <v>-12.492335485150999</v>
      </c>
      <c r="I2716">
        <v>-14.594330423765401</v>
      </c>
      <c r="J2716">
        <v>-1.63061138021969</v>
      </c>
      <c r="K2716">
        <v>120.40923244591499</v>
      </c>
      <c r="L2716">
        <v>109.89514923277</v>
      </c>
      <c r="M2716">
        <v>45.446422148846999</v>
      </c>
      <c r="N2716">
        <v>0.39543470963410499</v>
      </c>
      <c r="O2716">
        <v>25.630252100840298</v>
      </c>
      <c r="P2716">
        <v>116.363636363636</v>
      </c>
      <c r="Q2716">
        <v>0.18289307827242701</v>
      </c>
    </row>
    <row r="2717" spans="1:17" hidden="1" x14ac:dyDescent="0.3">
      <c r="A2717" t="s">
        <v>5637</v>
      </c>
      <c r="B2717" t="s">
        <v>5638</v>
      </c>
      <c r="C2717" t="str">
        <f>IFERROR(VLOOKUP(Table1[[#This Row],[Ticker]],[1]!Table2[[Symbol]:[Industry]],2,FALSE),"-")</f>
        <v>-</v>
      </c>
      <c r="D2717" t="s">
        <v>626</v>
      </c>
      <c r="E2717">
        <v>133.6884</v>
      </c>
      <c r="F2717">
        <v>4</v>
      </c>
      <c r="G2717">
        <v>343.84520122270101</v>
      </c>
      <c r="H2717">
        <v>6.5625126523256103</v>
      </c>
      <c r="I2717">
        <v>22.6598851080625</v>
      </c>
      <c r="J2717">
        <v>-0.22806900733834501</v>
      </c>
      <c r="K2717">
        <v>3.7977164428949099</v>
      </c>
      <c r="L2717">
        <v>3.0183304720372202</v>
      </c>
      <c r="M2717">
        <v>50.803174224112098</v>
      </c>
      <c r="N2717">
        <v>1.4070469343862</v>
      </c>
      <c r="O2717">
        <v>15.749999999999901</v>
      </c>
      <c r="P2717">
        <v>400</v>
      </c>
    </row>
    <row r="2718" spans="1:17" hidden="1" x14ac:dyDescent="0.3">
      <c r="A2718" t="s">
        <v>5639</v>
      </c>
      <c r="B2718" t="s">
        <v>5640</v>
      </c>
      <c r="C2718" t="str">
        <f>IFERROR(VLOOKUP(Table1[[#This Row],[Ticker]],[1]!Table2[[Symbol]:[Industry]],2,FALSE),"-")</f>
        <v>-</v>
      </c>
      <c r="D2718" t="s">
        <v>626</v>
      </c>
      <c r="E2718">
        <v>133.50034049999999</v>
      </c>
      <c r="F2718">
        <v>1876.85</v>
      </c>
      <c r="G2718">
        <v>71.205602747652193</v>
      </c>
      <c r="H2718">
        <v>-18.281054226129299</v>
      </c>
      <c r="I2718">
        <v>93.499707132534098</v>
      </c>
      <c r="J2718">
        <v>1.55890834827186</v>
      </c>
      <c r="K2718">
        <v>1629.75953950844</v>
      </c>
      <c r="L2718">
        <v>1176.8086719399</v>
      </c>
      <c r="M2718">
        <v>68.843363027950403</v>
      </c>
      <c r="N2718">
        <v>0.116095723156352</v>
      </c>
      <c r="O2718">
        <v>19.532727708660701</v>
      </c>
      <c r="P2718">
        <v>154.00595479767199</v>
      </c>
      <c r="Q2718">
        <v>3.7873862772156999E-2</v>
      </c>
    </row>
    <row r="2719" spans="1:17" hidden="1" x14ac:dyDescent="0.3">
      <c r="A2719" t="s">
        <v>5641</v>
      </c>
      <c r="B2719" t="s">
        <v>5642</v>
      </c>
      <c r="C2719" t="str">
        <f>IFERROR(VLOOKUP(Table1[[#This Row],[Ticker]],[1]!Table2[[Symbol]:[Industry]],2,FALSE),"-")</f>
        <v>-</v>
      </c>
      <c r="D2719" t="s">
        <v>5643</v>
      </c>
      <c r="E2719">
        <v>133.48636200000001</v>
      </c>
      <c r="F2719">
        <v>76</v>
      </c>
      <c r="G2719">
        <v>-66.473406791479903</v>
      </c>
      <c r="H2719">
        <v>10.5888966305032</v>
      </c>
      <c r="I2719">
        <v>-39.460675559234701</v>
      </c>
      <c r="J2719">
        <v>2.9273363980670601</v>
      </c>
      <c r="K2719">
        <v>75.205118864481605</v>
      </c>
      <c r="M2719">
        <v>49.836133684598799</v>
      </c>
      <c r="N2719">
        <v>0.69718770438194899</v>
      </c>
      <c r="O2719">
        <v>76.25</v>
      </c>
      <c r="P2719">
        <v>16.923076923076898</v>
      </c>
    </row>
    <row r="2720" spans="1:17" hidden="1" x14ac:dyDescent="0.3">
      <c r="A2720" t="s">
        <v>5644</v>
      </c>
      <c r="B2720" t="s">
        <v>5645</v>
      </c>
      <c r="C2720" t="str">
        <f>IFERROR(VLOOKUP(Table1[[#This Row],[Ticker]],[1]!Table2[[Symbol]:[Industry]],2,FALSE),"-")</f>
        <v>-</v>
      </c>
      <c r="D2720" t="s">
        <v>223</v>
      </c>
      <c r="E2720">
        <v>133.38594671499999</v>
      </c>
      <c r="F2720">
        <v>430.85</v>
      </c>
      <c r="G2720">
        <v>35.841871588960899</v>
      </c>
      <c r="H2720">
        <v>-23.369395337101999</v>
      </c>
      <c r="I2720">
        <v>18.180918148921599</v>
      </c>
      <c r="J2720">
        <v>0.92193099266166401</v>
      </c>
      <c r="K2720">
        <v>391.437665780347</v>
      </c>
      <c r="L2720">
        <v>341.29391584602303</v>
      </c>
      <c r="M2720">
        <v>64.300900884469996</v>
      </c>
      <c r="N2720">
        <v>0.35941697538357897</v>
      </c>
      <c r="O2720">
        <v>21.8521527213647</v>
      </c>
      <c r="P2720">
        <v>68.30078125</v>
      </c>
      <c r="Q2720">
        <v>1.7306558972985001E-2</v>
      </c>
    </row>
    <row r="2721" spans="1:17" hidden="1" x14ac:dyDescent="0.3">
      <c r="A2721" t="s">
        <v>5646</v>
      </c>
      <c r="B2721" t="s">
        <v>5647</v>
      </c>
      <c r="C2721" t="str">
        <f>IFERROR(VLOOKUP(Table1[[#This Row],[Ticker]],[1]!Table2[[Symbol]:[Industry]],2,FALSE),"-")</f>
        <v>-</v>
      </c>
      <c r="D2721" t="s">
        <v>626</v>
      </c>
      <c r="E2721">
        <v>132.95308671999999</v>
      </c>
      <c r="F2721">
        <v>61.52</v>
      </c>
      <c r="G2721">
        <v>-6.1628694300993301</v>
      </c>
      <c r="H2721">
        <v>-0.57083125127355205</v>
      </c>
      <c r="I2721">
        <v>-31.456435478238301</v>
      </c>
      <c r="J2721">
        <v>5.8950099539759098</v>
      </c>
      <c r="K2721">
        <v>59.458173951373603</v>
      </c>
      <c r="L2721">
        <v>58.9933728076766</v>
      </c>
      <c r="M2721">
        <v>75.164995879924703</v>
      </c>
      <c r="N2721">
        <v>1.2790097828942699</v>
      </c>
      <c r="O2721">
        <v>49.512353706111803</v>
      </c>
      <c r="P2721">
        <v>30.893617021276501</v>
      </c>
      <c r="Q2721">
        <v>3.0227577228857001E-2</v>
      </c>
    </row>
    <row r="2722" spans="1:17" hidden="1" x14ac:dyDescent="0.3">
      <c r="A2722" t="s">
        <v>5648</v>
      </c>
      <c r="B2722" t="s">
        <v>5649</v>
      </c>
      <c r="C2722" t="str">
        <f>IFERROR(VLOOKUP(Table1[[#This Row],[Ticker]],[1]!Table2[[Symbol]:[Industry]],2,FALSE),"-")</f>
        <v>-</v>
      </c>
      <c r="D2722" t="s">
        <v>127</v>
      </c>
      <c r="E2722">
        <v>132.81393582000001</v>
      </c>
      <c r="F2722">
        <v>461.05</v>
      </c>
      <c r="G2722">
        <v>-22.503829911344098</v>
      </c>
      <c r="H2722">
        <v>-9.6903842271030491</v>
      </c>
      <c r="I2722">
        <v>-26.709873923293799</v>
      </c>
      <c r="J2722">
        <v>-7.5093190073383296</v>
      </c>
      <c r="K2722">
        <v>461.373378312417</v>
      </c>
      <c r="L2722">
        <v>469.47089216133099</v>
      </c>
      <c r="M2722">
        <v>52.068258380002199</v>
      </c>
      <c r="N2722">
        <v>0.97112895641495001</v>
      </c>
      <c r="O2722">
        <v>46.535082962802299</v>
      </c>
      <c r="P2722">
        <v>29.5266189071498</v>
      </c>
      <c r="Q2722">
        <v>8.9776155092955001E-2</v>
      </c>
    </row>
    <row r="2723" spans="1:17" hidden="1" x14ac:dyDescent="0.3">
      <c r="A2723" t="s">
        <v>5650</v>
      </c>
      <c r="B2723" t="s">
        <v>5651</v>
      </c>
      <c r="C2723" t="str">
        <f>IFERROR(VLOOKUP(Table1[[#This Row],[Ticker]],[1]!Table2[[Symbol]:[Industry]],2,FALSE),"-")</f>
        <v>-</v>
      </c>
      <c r="D2723" t="s">
        <v>391</v>
      </c>
      <c r="E2723">
        <v>132.75</v>
      </c>
      <c r="F2723">
        <v>737.5</v>
      </c>
      <c r="G2723">
        <v>-16.7422883036485</v>
      </c>
      <c r="H2723">
        <v>-3.13340828208587</v>
      </c>
      <c r="I2723">
        <v>1.0445985947069401</v>
      </c>
      <c r="J2723">
        <v>3.0568830603966002</v>
      </c>
      <c r="K2723">
        <v>730.25505843620601</v>
      </c>
      <c r="L2723">
        <v>697.171962640027</v>
      </c>
      <c r="M2723">
        <v>45.0649332672726</v>
      </c>
      <c r="N2723">
        <v>0.76914242588308601</v>
      </c>
      <c r="O2723">
        <v>14.2915254237288</v>
      </c>
      <c r="P2723">
        <v>28.260869565217298</v>
      </c>
      <c r="Q2723">
        <v>4.6325793706201997E-2</v>
      </c>
    </row>
    <row r="2724" spans="1:17" hidden="1" x14ac:dyDescent="0.3">
      <c r="A2724" t="s">
        <v>5652</v>
      </c>
      <c r="B2724" t="s">
        <v>5653</v>
      </c>
      <c r="C2724" t="str">
        <f>IFERROR(VLOOKUP(Table1[[#This Row],[Ticker]],[1]!Table2[[Symbol]:[Industry]],2,FALSE),"-")</f>
        <v>-</v>
      </c>
      <c r="D2724" t="s">
        <v>786</v>
      </c>
      <c r="E2724">
        <v>132.72415000000001</v>
      </c>
      <c r="F2724">
        <v>146.9</v>
      </c>
      <c r="G2724">
        <v>-0.70270803109040902</v>
      </c>
      <c r="H2724">
        <v>-10.4073476760252</v>
      </c>
      <c r="I2724">
        <v>-3.5176309266169699</v>
      </c>
      <c r="J2724">
        <v>-0.557539206013834</v>
      </c>
      <c r="K2724">
        <v>156.71368897615901</v>
      </c>
      <c r="L2724">
        <v>121.503394226073</v>
      </c>
      <c r="M2724">
        <v>29.7005423056704</v>
      </c>
      <c r="N2724">
        <v>0.197329376854599</v>
      </c>
      <c r="O2724">
        <v>27.944179714091199</v>
      </c>
      <c r="P2724">
        <v>88.3333333333333</v>
      </c>
    </row>
    <row r="2725" spans="1:17" hidden="1" x14ac:dyDescent="0.3">
      <c r="A2725" t="s">
        <v>5654</v>
      </c>
      <c r="B2725" t="s">
        <v>5655</v>
      </c>
      <c r="C2725" t="str">
        <f>IFERROR(VLOOKUP(Table1[[#This Row],[Ticker]],[1]!Table2[[Symbol]:[Industry]],2,FALSE),"-")</f>
        <v>-</v>
      </c>
      <c r="D2725" t="s">
        <v>1159</v>
      </c>
      <c r="E2725">
        <v>132.599784</v>
      </c>
      <c r="F2725">
        <v>184</v>
      </c>
      <c r="G2725">
        <v>59.115551787169302</v>
      </c>
      <c r="H2725">
        <v>27.748496479818801</v>
      </c>
      <c r="I2725">
        <v>-25.515051813720401</v>
      </c>
      <c r="J2725">
        <v>-2.4780690073383398</v>
      </c>
      <c r="K2725">
        <v>167.89950010443999</v>
      </c>
      <c r="L2725">
        <v>133.89602858710199</v>
      </c>
      <c r="M2725">
        <v>80.0609224726836</v>
      </c>
      <c r="N2725">
        <v>0.162962962962962</v>
      </c>
      <c r="O2725">
        <v>20.516304347826001</v>
      </c>
      <c r="P2725">
        <v>85.858585858585798</v>
      </c>
    </row>
    <row r="2726" spans="1:17" hidden="1" x14ac:dyDescent="0.3">
      <c r="A2726" t="s">
        <v>5656</v>
      </c>
      <c r="B2726" t="s">
        <v>5657</v>
      </c>
      <c r="C2726" t="str">
        <f>IFERROR(VLOOKUP(Table1[[#This Row],[Ticker]],[1]!Table2[[Symbol]:[Industry]],2,FALSE),"-")</f>
        <v>-</v>
      </c>
      <c r="D2726" t="s">
        <v>717</v>
      </c>
      <c r="E2726">
        <v>131.78486462399999</v>
      </c>
      <c r="F2726">
        <v>49.84</v>
      </c>
      <c r="G2726">
        <v>61.687967818942703</v>
      </c>
      <c r="H2726">
        <v>-14.744679134375801</v>
      </c>
      <c r="I2726">
        <v>19.068473266813299</v>
      </c>
      <c r="J2726">
        <v>5.71320838916375</v>
      </c>
      <c r="K2726">
        <v>46.204506947959601</v>
      </c>
      <c r="L2726">
        <v>38.848699900665302</v>
      </c>
      <c r="M2726">
        <v>57.655126813619397</v>
      </c>
      <c r="N2726">
        <v>0.48727651425054902</v>
      </c>
      <c r="O2726">
        <v>20.4052969502407</v>
      </c>
      <c r="Q2726">
        <v>0.24948803217200999</v>
      </c>
    </row>
    <row r="2727" spans="1:17" hidden="1" x14ac:dyDescent="0.3">
      <c r="A2727" t="s">
        <v>5658</v>
      </c>
      <c r="B2727" t="s">
        <v>5659</v>
      </c>
      <c r="C2727" t="str">
        <f>IFERROR(VLOOKUP(Table1[[#This Row],[Ticker]],[1]!Table2[[Symbol]:[Industry]],2,FALSE),"-")</f>
        <v>-</v>
      </c>
      <c r="D2727" t="s">
        <v>68</v>
      </c>
      <c r="E2727">
        <v>131.7385979</v>
      </c>
      <c r="F2727">
        <v>1469</v>
      </c>
      <c r="G2727">
        <v>-7.3121397624733699</v>
      </c>
      <c r="H2727">
        <v>9.9508237400756094E-2</v>
      </c>
      <c r="I2727">
        <v>-9.8077277363875393</v>
      </c>
      <c r="J2727">
        <v>8.5155086277202106</v>
      </c>
      <c r="K2727">
        <v>1439.0683325995001</v>
      </c>
      <c r="L2727">
        <v>1372.62071095601</v>
      </c>
      <c r="M2727">
        <v>56.964728220541303</v>
      </c>
      <c r="N2727">
        <v>1.4154334038054901</v>
      </c>
      <c r="O2727">
        <v>10.6160653505786</v>
      </c>
      <c r="P2727">
        <v>39.638783269961898</v>
      </c>
      <c r="Q2727">
        <v>2.7206847610575E-2</v>
      </c>
    </row>
    <row r="2728" spans="1:17" hidden="1" x14ac:dyDescent="0.3">
      <c r="A2728" t="s">
        <v>5660</v>
      </c>
      <c r="B2728" t="s">
        <v>5661</v>
      </c>
      <c r="C2728" t="str">
        <f>IFERROR(VLOOKUP(Table1[[#This Row],[Ticker]],[1]!Table2[[Symbol]:[Industry]],2,FALSE),"-")</f>
        <v>-</v>
      </c>
      <c r="D2728" t="s">
        <v>5662</v>
      </c>
      <c r="E2728">
        <v>131.69071124999999</v>
      </c>
      <c r="F2728">
        <v>53.25</v>
      </c>
      <c r="G2728">
        <v>-36.181809581620499</v>
      </c>
      <c r="H2728">
        <v>-2.1445663115164599</v>
      </c>
      <c r="I2728">
        <v>-35.555580512420597</v>
      </c>
      <c r="J2728">
        <v>-1.4274481859438799</v>
      </c>
      <c r="K2728">
        <v>53.685137414204704</v>
      </c>
      <c r="M2728">
        <v>54.351823411011999</v>
      </c>
      <c r="N2728">
        <v>0.43476697353279598</v>
      </c>
      <c r="O2728">
        <v>40.563380281690101</v>
      </c>
      <c r="P2728">
        <v>17.6795580110497</v>
      </c>
    </row>
    <row r="2729" spans="1:17" hidden="1" x14ac:dyDescent="0.3">
      <c r="A2729" t="s">
        <v>5663</v>
      </c>
      <c r="B2729" t="s">
        <v>5664</v>
      </c>
      <c r="C2729" t="str">
        <f>IFERROR(VLOOKUP(Table1[[#This Row],[Ticker]],[1]!Table2[[Symbol]:[Industry]],2,FALSE),"-")</f>
        <v>-</v>
      </c>
      <c r="D2729" t="s">
        <v>257</v>
      </c>
      <c r="E2729">
        <v>131.62257529999999</v>
      </c>
      <c r="F2729">
        <v>364.45</v>
      </c>
      <c r="G2729">
        <v>-23.044072625976099</v>
      </c>
      <c r="H2729">
        <v>-7.4433728210929599</v>
      </c>
      <c r="I2729">
        <v>-23.953183952496101</v>
      </c>
      <c r="J2729">
        <v>-2.40893183919674</v>
      </c>
      <c r="K2729">
        <v>367.23702266942098</v>
      </c>
      <c r="L2729">
        <v>355.62785384022101</v>
      </c>
      <c r="M2729">
        <v>49.150772653927397</v>
      </c>
      <c r="N2729">
        <v>0.65461694948326199</v>
      </c>
      <c r="O2729">
        <v>22.074358622581901</v>
      </c>
      <c r="P2729">
        <v>29.467140319715799</v>
      </c>
      <c r="Q2729">
        <v>6.5066344554379997E-3</v>
      </c>
    </row>
    <row r="2730" spans="1:17" hidden="1" x14ac:dyDescent="0.3">
      <c r="A2730" t="s">
        <v>5665</v>
      </c>
      <c r="B2730" t="s">
        <v>5666</v>
      </c>
      <c r="C2730" t="str">
        <f>IFERROR(VLOOKUP(Table1[[#This Row],[Ticker]],[1]!Table2[[Symbol]:[Industry]],2,FALSE),"-")</f>
        <v>-</v>
      </c>
      <c r="D2730" t="s">
        <v>521</v>
      </c>
      <c r="E2730">
        <v>131.4757893</v>
      </c>
      <c r="F2730">
        <v>184.2</v>
      </c>
      <c r="G2730">
        <v>243.136484000872</v>
      </c>
      <c r="H2730">
        <v>59.622677344825398</v>
      </c>
      <c r="I2730">
        <v>109.50005257771301</v>
      </c>
      <c r="J2730">
        <v>34.708828873201099</v>
      </c>
      <c r="K2730">
        <v>123.130981958405</v>
      </c>
      <c r="L2730">
        <v>93.582414337763694</v>
      </c>
      <c r="M2730">
        <v>92.309555180573795</v>
      </c>
      <c r="N2730">
        <v>1.7808180079239799</v>
      </c>
      <c r="O2730">
        <v>0.98805646036916805</v>
      </c>
      <c r="P2730">
        <v>289.01795142555397</v>
      </c>
      <c r="Q2730">
        <v>0.12686328741281799</v>
      </c>
    </row>
    <row r="2731" spans="1:17" hidden="1" x14ac:dyDescent="0.3">
      <c r="A2731" t="s">
        <v>5667</v>
      </c>
      <c r="B2731" t="s">
        <v>5668</v>
      </c>
      <c r="C2731" t="str">
        <f>IFERROR(VLOOKUP(Table1[[#This Row],[Ticker]],[1]!Table2[[Symbol]:[Industry]],2,FALSE),"-")</f>
        <v>-</v>
      </c>
      <c r="D2731" t="s">
        <v>5669</v>
      </c>
      <c r="E2731">
        <v>131.130666475</v>
      </c>
      <c r="F2731">
        <v>18769.150000000001</v>
      </c>
      <c r="G2731">
        <v>297.41854784948703</v>
      </c>
      <c r="H2731">
        <v>49.662841717914098</v>
      </c>
      <c r="I2731">
        <v>311.300441534394</v>
      </c>
      <c r="J2731">
        <v>5.7643081761239596</v>
      </c>
      <c r="K2731">
        <v>13210.850546220299</v>
      </c>
      <c r="L2731">
        <v>8461.0262686798196</v>
      </c>
      <c r="M2731">
        <v>97.944777442980296</v>
      </c>
      <c r="N2731">
        <v>0.47753341548961897</v>
      </c>
      <c r="O2731">
        <v>0</v>
      </c>
      <c r="P2731">
        <v>436.26142857142798</v>
      </c>
      <c r="Q2731">
        <v>0.203251777989192</v>
      </c>
    </row>
    <row r="2732" spans="1:17" hidden="1" x14ac:dyDescent="0.3">
      <c r="A2732" t="s">
        <v>5670</v>
      </c>
      <c r="B2732" t="s">
        <v>5671</v>
      </c>
      <c r="C2732" t="str">
        <f>IFERROR(VLOOKUP(Table1[[#This Row],[Ticker]],[1]!Table2[[Symbol]:[Industry]],2,FALSE),"-")</f>
        <v>-</v>
      </c>
      <c r="D2732" t="s">
        <v>548</v>
      </c>
      <c r="E2732">
        <v>131.04359149000001</v>
      </c>
      <c r="F2732">
        <v>13.93</v>
      </c>
      <c r="G2732">
        <v>-15.8080102996256</v>
      </c>
      <c r="H2732">
        <v>3.3968481281705301</v>
      </c>
      <c r="I2732">
        <v>22.649642704511798</v>
      </c>
      <c r="J2732">
        <v>1.24771340696866</v>
      </c>
      <c r="K2732">
        <v>12.684896741764501</v>
      </c>
      <c r="L2732">
        <v>11.4506432178341</v>
      </c>
      <c r="M2732">
        <v>53.681402169509497</v>
      </c>
      <c r="N2732">
        <v>0.71134681241179698</v>
      </c>
      <c r="O2732">
        <v>15.936826992103301</v>
      </c>
      <c r="P2732">
        <v>63.114754098360599</v>
      </c>
      <c r="Q2732">
        <v>-9.5039015633820001E-2</v>
      </c>
    </row>
    <row r="2733" spans="1:17" hidden="1" x14ac:dyDescent="0.3">
      <c r="A2733" t="s">
        <v>5672</v>
      </c>
      <c r="B2733" t="s">
        <v>5673</v>
      </c>
      <c r="C2733" t="str">
        <f>IFERROR(VLOOKUP(Table1[[#This Row],[Ticker]],[1]!Table2[[Symbol]:[Industry]],2,FALSE),"-")</f>
        <v>-</v>
      </c>
      <c r="D2733" t="s">
        <v>5674</v>
      </c>
      <c r="E2733">
        <v>130.99724000000001</v>
      </c>
      <c r="F2733">
        <v>425</v>
      </c>
      <c r="G2733">
        <v>15.0891034223262</v>
      </c>
      <c r="H2733">
        <v>29.597870670582701</v>
      </c>
      <c r="I2733">
        <v>-1.6912086560513E-2</v>
      </c>
      <c r="J2733">
        <v>-11.519306120740399</v>
      </c>
      <c r="K2733">
        <v>398.70078848663599</v>
      </c>
      <c r="L2733">
        <v>373.71966736247299</v>
      </c>
      <c r="M2733">
        <v>47.823595495667497</v>
      </c>
      <c r="N2733">
        <v>2.1257883862548899</v>
      </c>
      <c r="O2733">
        <v>54.764705882352899</v>
      </c>
      <c r="P2733">
        <v>105.314009661835</v>
      </c>
    </row>
    <row r="2734" spans="1:17" hidden="1" x14ac:dyDescent="0.3">
      <c r="A2734" t="s">
        <v>5675</v>
      </c>
      <c r="B2734" t="s">
        <v>5676</v>
      </c>
      <c r="C2734" t="str">
        <f>IFERROR(VLOOKUP(Table1[[#This Row],[Ticker]],[1]!Table2[[Symbol]:[Industry]],2,FALSE),"-")</f>
        <v>-</v>
      </c>
      <c r="D2734" t="s">
        <v>257</v>
      </c>
      <c r="E2734">
        <v>130.97548935</v>
      </c>
      <c r="F2734">
        <v>22.78</v>
      </c>
      <c r="G2734">
        <v>-62.392751585540701</v>
      </c>
      <c r="H2734">
        <v>36.295843172860899</v>
      </c>
      <c r="I2734">
        <v>-11.0148564685176</v>
      </c>
      <c r="J2734">
        <v>5.6614658763825796</v>
      </c>
      <c r="K2734">
        <v>18.192083846416399</v>
      </c>
      <c r="L2734">
        <v>21.323729792115699</v>
      </c>
      <c r="M2734">
        <v>80.9288055483335</v>
      </c>
      <c r="N2734">
        <v>2.8585238359454701</v>
      </c>
      <c r="O2734">
        <v>99.736611062335299</v>
      </c>
      <c r="P2734">
        <v>75.230769230769198</v>
      </c>
      <c r="Q2734">
        <v>0.15899494515776599</v>
      </c>
    </row>
    <row r="2735" spans="1:17" hidden="1" x14ac:dyDescent="0.3">
      <c r="A2735" t="s">
        <v>5677</v>
      </c>
      <c r="B2735" t="s">
        <v>5678</v>
      </c>
      <c r="C2735" t="str">
        <f>IFERROR(VLOOKUP(Table1[[#This Row],[Ticker]],[1]!Table2[[Symbol]:[Industry]],2,FALSE),"-")</f>
        <v>-</v>
      </c>
      <c r="D2735" t="s">
        <v>396</v>
      </c>
      <c r="E2735">
        <v>130.79271783999999</v>
      </c>
      <c r="F2735">
        <v>22.6</v>
      </c>
      <c r="G2735">
        <v>-27.620227053872501</v>
      </c>
      <c r="H2735">
        <v>-9.1533259775591294</v>
      </c>
      <c r="I2735">
        <v>-28.548202329415901</v>
      </c>
      <c r="J2735">
        <v>-2.60850378994704</v>
      </c>
      <c r="K2735">
        <v>24.088187753684299</v>
      </c>
      <c r="L2735">
        <v>23.829614808495698</v>
      </c>
      <c r="M2735">
        <v>25.885331698277799</v>
      </c>
      <c r="N2735">
        <v>0.69499877482168804</v>
      </c>
      <c r="O2735">
        <v>32.4778761061946</v>
      </c>
      <c r="P2735">
        <v>28.701594533029599</v>
      </c>
      <c r="Q2735">
        <v>9.3881103779649994E-3</v>
      </c>
    </row>
    <row r="2736" spans="1:17" hidden="1" x14ac:dyDescent="0.3">
      <c r="A2736" t="s">
        <v>5679</v>
      </c>
      <c r="B2736" t="s">
        <v>5680</v>
      </c>
      <c r="C2736" t="str">
        <f>IFERROR(VLOOKUP(Table1[[#This Row],[Ticker]],[1]!Table2[[Symbol]:[Industry]],2,FALSE),"-")</f>
        <v>-</v>
      </c>
      <c r="D2736" t="s">
        <v>201</v>
      </c>
      <c r="E2736">
        <v>130.63269855999999</v>
      </c>
      <c r="F2736">
        <v>156.80000000000001</v>
      </c>
      <c r="G2736">
        <v>143.50860329500799</v>
      </c>
      <c r="H2736">
        <v>3.9915266663214801</v>
      </c>
      <c r="I2736">
        <v>2.3582579771418501</v>
      </c>
      <c r="J2736">
        <v>2.1997196743757601</v>
      </c>
      <c r="K2736">
        <v>147.64220609084299</v>
      </c>
      <c r="L2736">
        <v>116.49117359088299</v>
      </c>
      <c r="M2736">
        <v>51.488740594540999</v>
      </c>
      <c r="N2736">
        <v>0.38972397368066802</v>
      </c>
      <c r="O2736">
        <v>14.4770408163265</v>
      </c>
      <c r="P2736">
        <v>187.07433174661199</v>
      </c>
      <c r="Q2736">
        <v>0.21698259242255599</v>
      </c>
    </row>
    <row r="2737" spans="1:17" hidden="1" x14ac:dyDescent="0.3">
      <c r="A2737" t="s">
        <v>5681</v>
      </c>
      <c r="B2737" t="s">
        <v>5682</v>
      </c>
      <c r="C2737" t="str">
        <f>IFERROR(VLOOKUP(Table1[[#This Row],[Ticker]],[1]!Table2[[Symbol]:[Industry]],2,FALSE),"-")</f>
        <v>-</v>
      </c>
      <c r="D2737" t="s">
        <v>533</v>
      </c>
      <c r="E2737">
        <v>130.37255973000001</v>
      </c>
      <c r="F2737">
        <v>129.15</v>
      </c>
      <c r="G2737">
        <v>36.737978586811401</v>
      </c>
      <c r="H2737">
        <v>18.7008774321998</v>
      </c>
      <c r="I2737">
        <v>8.0224067112227502</v>
      </c>
      <c r="J2737">
        <v>3.76417985582825</v>
      </c>
      <c r="K2737">
        <v>111.00283001402499</v>
      </c>
      <c r="L2737">
        <v>97.533100467090406</v>
      </c>
      <c r="M2737">
        <v>77.394543232622397</v>
      </c>
      <c r="N2737">
        <v>4.41325536634419</v>
      </c>
      <c r="O2737">
        <v>2.9810298102981001</v>
      </c>
      <c r="P2737">
        <v>63.481012658227797</v>
      </c>
    </row>
    <row r="2738" spans="1:17" hidden="1" x14ac:dyDescent="0.3">
      <c r="A2738" t="s">
        <v>5683</v>
      </c>
      <c r="B2738" t="s">
        <v>5684</v>
      </c>
      <c r="C2738" t="str">
        <f>IFERROR(VLOOKUP(Table1[[#This Row],[Ticker]],[1]!Table2[[Symbol]:[Industry]],2,FALSE),"-")</f>
        <v>-</v>
      </c>
      <c r="D2738" t="s">
        <v>626</v>
      </c>
      <c r="E2738">
        <v>130.36799999999999</v>
      </c>
      <c r="F2738">
        <v>50</v>
      </c>
      <c r="G2738">
        <v>51.011191973131901</v>
      </c>
      <c r="H2738">
        <v>11.3921272173124</v>
      </c>
      <c r="I2738">
        <v>50.018106823650903</v>
      </c>
      <c r="J2738">
        <v>-4.40114593041526</v>
      </c>
      <c r="K2738">
        <v>43.3097575579161</v>
      </c>
      <c r="L2738">
        <v>33.105403022396999</v>
      </c>
      <c r="M2738">
        <v>41.393043765646702</v>
      </c>
      <c r="N2738">
        <v>0.52986941282828603</v>
      </c>
      <c r="O2738">
        <v>12.1199999999999</v>
      </c>
      <c r="P2738">
        <v>149.18097231365201</v>
      </c>
      <c r="Q2738">
        <v>0.223639813828791</v>
      </c>
    </row>
    <row r="2739" spans="1:17" hidden="1" x14ac:dyDescent="0.3">
      <c r="A2739" t="s">
        <v>5685</v>
      </c>
      <c r="B2739" t="s">
        <v>5686</v>
      </c>
      <c r="C2739" t="str">
        <f>IFERROR(VLOOKUP(Table1[[#This Row],[Ticker]],[1]!Table2[[Symbol]:[Industry]],2,FALSE),"-")</f>
        <v>-</v>
      </c>
      <c r="E2739">
        <v>130.249675868</v>
      </c>
      <c r="F2739">
        <v>41.56</v>
      </c>
      <c r="G2739">
        <v>-13.7161099484901</v>
      </c>
      <c r="H2739">
        <v>-27.237767256444801</v>
      </c>
      <c r="I2739">
        <v>10.5157755647712</v>
      </c>
      <c r="J2739">
        <v>5.8620781717295296</v>
      </c>
      <c r="K2739">
        <v>42.986282461124603</v>
      </c>
      <c r="L2739">
        <v>37.969958885887998</v>
      </c>
      <c r="M2739">
        <v>60.341377518871397</v>
      </c>
      <c r="N2739">
        <v>2.0549856834199498</v>
      </c>
      <c r="O2739">
        <v>32.771896053897898</v>
      </c>
      <c r="P2739">
        <v>168.64899806076201</v>
      </c>
    </row>
    <row r="2740" spans="1:17" hidden="1" x14ac:dyDescent="0.3">
      <c r="A2740" t="s">
        <v>5687</v>
      </c>
      <c r="B2740" t="s">
        <v>5688</v>
      </c>
      <c r="C2740" t="str">
        <f>IFERROR(VLOOKUP(Table1[[#This Row],[Ticker]],[1]!Table2[[Symbol]:[Industry]],2,FALSE),"-")</f>
        <v>-</v>
      </c>
      <c r="D2740" t="s">
        <v>1645</v>
      </c>
      <c r="E2740">
        <v>130.02585719999999</v>
      </c>
      <c r="F2740">
        <v>58.78</v>
      </c>
      <c r="G2740">
        <v>-10.991102230718999</v>
      </c>
      <c r="H2740">
        <v>-6.8438980396917497</v>
      </c>
      <c r="I2740">
        <v>-5.0724242153410302</v>
      </c>
      <c r="J2740">
        <v>-3.8446963061404298</v>
      </c>
      <c r="K2740">
        <v>60.267451366617898</v>
      </c>
      <c r="L2740">
        <v>56.806630382733097</v>
      </c>
      <c r="M2740">
        <v>57.650387217952897</v>
      </c>
      <c r="N2740">
        <v>1.49826977726</v>
      </c>
      <c r="O2740">
        <v>8.3531813542021105</v>
      </c>
      <c r="P2740">
        <v>22.739611609939399</v>
      </c>
      <c r="Q2740">
        <v>-2.9836431339762999E-2</v>
      </c>
    </row>
    <row r="2741" spans="1:17" hidden="1" x14ac:dyDescent="0.3">
      <c r="A2741" t="s">
        <v>5689</v>
      </c>
      <c r="B2741" t="s">
        <v>5690</v>
      </c>
      <c r="C2741" t="str">
        <f>IFERROR(VLOOKUP(Table1[[#This Row],[Ticker]],[1]!Table2[[Symbol]:[Industry]],2,FALSE),"-")</f>
        <v>-</v>
      </c>
      <c r="D2741" t="s">
        <v>68</v>
      </c>
      <c r="E2741">
        <v>129.80235680000001</v>
      </c>
      <c r="F2741">
        <v>502.3</v>
      </c>
      <c r="G2741">
        <v>-4.2308389494652303</v>
      </c>
      <c r="H2741">
        <v>14.590779492314599</v>
      </c>
      <c r="I2741">
        <v>-23.4765587314212</v>
      </c>
      <c r="J2741">
        <v>14.255264325994901</v>
      </c>
      <c r="K2741">
        <v>446.31758479807201</v>
      </c>
      <c r="L2741">
        <v>441.07468591219202</v>
      </c>
      <c r="M2741">
        <v>62.230097483510299</v>
      </c>
      <c r="N2741">
        <v>1.55349021765699</v>
      </c>
      <c r="O2741">
        <v>36.671311964961099</v>
      </c>
      <c r="P2741">
        <v>43.105413105413099</v>
      </c>
      <c r="Q2741">
        <v>3.7865429990966003E-2</v>
      </c>
    </row>
    <row r="2742" spans="1:17" hidden="1" x14ac:dyDescent="0.3">
      <c r="A2742" t="s">
        <v>5691</v>
      </c>
      <c r="B2742" t="s">
        <v>5692</v>
      </c>
      <c r="C2742" t="str">
        <f>IFERROR(VLOOKUP(Table1[[#This Row],[Ticker]],[1]!Table2[[Symbol]:[Industry]],2,FALSE),"-")</f>
        <v>-</v>
      </c>
      <c r="D2742" t="s">
        <v>728</v>
      </c>
      <c r="E2742">
        <v>128.966509</v>
      </c>
      <c r="F2742">
        <v>90.94</v>
      </c>
      <c r="G2742">
        <v>-1.7504056084552599</v>
      </c>
      <c r="H2742">
        <v>-0.20508349381350399</v>
      </c>
      <c r="I2742">
        <v>-0.186360713597647</v>
      </c>
      <c r="J2742">
        <v>0.143399919215323</v>
      </c>
      <c r="K2742">
        <v>87.222084696569794</v>
      </c>
      <c r="L2742">
        <v>81.062008840846701</v>
      </c>
      <c r="M2742">
        <v>61.719228691607398</v>
      </c>
      <c r="N2742">
        <v>0.72781898567611403</v>
      </c>
      <c r="O2742">
        <v>0.50582801847371905</v>
      </c>
      <c r="P2742">
        <v>30.933175098282401</v>
      </c>
      <c r="Q2742">
        <v>1.0011050249949E-2</v>
      </c>
    </row>
    <row r="2743" spans="1:17" hidden="1" x14ac:dyDescent="0.3">
      <c r="A2743" t="s">
        <v>5693</v>
      </c>
      <c r="B2743" t="s">
        <v>5694</v>
      </c>
      <c r="C2743" t="str">
        <f>IFERROR(VLOOKUP(Table1[[#This Row],[Ticker]],[1]!Table2[[Symbol]:[Industry]],2,FALSE),"-")</f>
        <v>-</v>
      </c>
      <c r="D2743" t="s">
        <v>424</v>
      </c>
      <c r="E2743">
        <v>128.50694999999999</v>
      </c>
      <c r="F2743">
        <v>99</v>
      </c>
      <c r="G2743">
        <v>665.25696592858299</v>
      </c>
      <c r="H2743">
        <v>2.0293047464610101</v>
      </c>
      <c r="I2743">
        <v>676.72885062530395</v>
      </c>
      <c r="J2743">
        <v>9.9648533670908801</v>
      </c>
      <c r="K2743">
        <v>86.207869672987201</v>
      </c>
      <c r="M2743">
        <v>70.297111412517296</v>
      </c>
      <c r="N2743">
        <v>0.96465187452180501</v>
      </c>
      <c r="O2743">
        <v>3.9393939393939501</v>
      </c>
      <c r="P2743">
        <v>692</v>
      </c>
    </row>
    <row r="2744" spans="1:17" hidden="1" x14ac:dyDescent="0.3">
      <c r="A2744" t="s">
        <v>5695</v>
      </c>
      <c r="B2744" t="s">
        <v>5696</v>
      </c>
      <c r="C2744" t="str">
        <f>IFERROR(VLOOKUP(Table1[[#This Row],[Ticker]],[1]!Table2[[Symbol]:[Industry]],2,FALSE),"-")</f>
        <v>-</v>
      </c>
      <c r="D2744" t="s">
        <v>130</v>
      </c>
      <c r="E2744">
        <v>128.50363999999999</v>
      </c>
      <c r="F2744">
        <v>117.85</v>
      </c>
      <c r="G2744">
        <v>69.673632595250197</v>
      </c>
      <c r="H2744">
        <v>6.0421472734696602</v>
      </c>
      <c r="I2744">
        <v>-54.819751580389799</v>
      </c>
      <c r="J2744">
        <v>12.071930992661599</v>
      </c>
      <c r="K2744">
        <v>113.73094053903201</v>
      </c>
      <c r="L2744">
        <v>114.804115293463</v>
      </c>
      <c r="M2744">
        <v>72.091127308289103</v>
      </c>
      <c r="N2744">
        <v>0.72542216053666397</v>
      </c>
      <c r="O2744">
        <v>73.652948663555307</v>
      </c>
      <c r="P2744">
        <v>110.446428571428</v>
      </c>
      <c r="Q2744">
        <v>0.257798060661309</v>
      </c>
    </row>
    <row r="2745" spans="1:17" hidden="1" x14ac:dyDescent="0.3">
      <c r="A2745" t="s">
        <v>5697</v>
      </c>
      <c r="B2745" t="s">
        <v>5698</v>
      </c>
      <c r="C2745" t="str">
        <f>IFERROR(VLOOKUP(Table1[[#This Row],[Ticker]],[1]!Table2[[Symbol]:[Industry]],2,FALSE),"-")</f>
        <v>-</v>
      </c>
      <c r="D2745" t="s">
        <v>121</v>
      </c>
      <c r="E2745">
        <v>127.94355</v>
      </c>
      <c r="F2745">
        <v>315</v>
      </c>
      <c r="G2745">
        <v>334.72781269096203</v>
      </c>
      <c r="H2745">
        <v>-23.3425749487525</v>
      </c>
      <c r="I2745">
        <v>-18.496955826309001</v>
      </c>
      <c r="J2745">
        <v>-9.8699998430732006</v>
      </c>
      <c r="K2745">
        <v>379.84947413879598</v>
      </c>
      <c r="L2745">
        <v>314.69916988286701</v>
      </c>
      <c r="M2745">
        <v>14.438803630480001</v>
      </c>
      <c r="N2745">
        <v>1.42127053952645</v>
      </c>
      <c r="O2745">
        <v>54.031746031746003</v>
      </c>
      <c r="P2745">
        <v>361.47084676237898</v>
      </c>
      <c r="Q2745">
        <v>0.25982393767120299</v>
      </c>
    </row>
    <row r="2746" spans="1:17" hidden="1" x14ac:dyDescent="0.3">
      <c r="A2746" t="s">
        <v>5699</v>
      </c>
      <c r="B2746" t="s">
        <v>5700</v>
      </c>
      <c r="C2746" t="str">
        <f>IFERROR(VLOOKUP(Table1[[#This Row],[Ticker]],[1]!Table2[[Symbol]:[Industry]],2,FALSE),"-")</f>
        <v>-</v>
      </c>
      <c r="D2746" t="s">
        <v>391</v>
      </c>
      <c r="E2746">
        <v>127.88820414</v>
      </c>
      <c r="F2746">
        <v>60.66</v>
      </c>
      <c r="G2746">
        <v>-3.9495118042099802</v>
      </c>
      <c r="H2746">
        <v>-2.0472858784426502</v>
      </c>
      <c r="I2746">
        <v>-34.174892690204103</v>
      </c>
      <c r="J2746">
        <v>7.6302342417591298</v>
      </c>
      <c r="K2746">
        <v>57.448098257239401</v>
      </c>
      <c r="L2746">
        <v>58.597947556796299</v>
      </c>
      <c r="M2746">
        <v>64.281865557832404</v>
      </c>
      <c r="N2746">
        <v>0.673698783480977</v>
      </c>
      <c r="O2746">
        <v>30.893504780745101</v>
      </c>
      <c r="P2746">
        <v>34.799999999999898</v>
      </c>
      <c r="Q2746">
        <v>-7.9087923323607007E-2</v>
      </c>
    </row>
    <row r="2747" spans="1:17" hidden="1" x14ac:dyDescent="0.3">
      <c r="A2747" t="s">
        <v>5701</v>
      </c>
      <c r="B2747" t="s">
        <v>5702</v>
      </c>
      <c r="C2747" t="str">
        <f>IFERROR(VLOOKUP(Table1[[#This Row],[Ticker]],[1]!Table2[[Symbol]:[Industry]],2,FALSE),"-")</f>
        <v>-</v>
      </c>
      <c r="D2747" t="s">
        <v>4553</v>
      </c>
      <c r="E2747">
        <v>127.72535430000001</v>
      </c>
      <c r="F2747">
        <v>64.91</v>
      </c>
      <c r="G2747">
        <v>-65.823278088309905</v>
      </c>
      <c r="H2747">
        <v>-0.20548491790339299</v>
      </c>
      <c r="I2747">
        <v>-46.0928481917055</v>
      </c>
      <c r="J2747">
        <v>-2.8999440073383398</v>
      </c>
      <c r="K2747">
        <v>67.188651359812297</v>
      </c>
      <c r="L2747">
        <v>83.755423683940293</v>
      </c>
      <c r="M2747">
        <v>45.167169355637498</v>
      </c>
      <c r="N2747">
        <v>0.73822440805151301</v>
      </c>
      <c r="O2747">
        <v>124.541673085811</v>
      </c>
      <c r="P2747">
        <v>16.9549549549549</v>
      </c>
    </row>
    <row r="2748" spans="1:17" hidden="1" x14ac:dyDescent="0.3">
      <c r="A2748" t="s">
        <v>5703</v>
      </c>
      <c r="B2748" t="s">
        <v>5704</v>
      </c>
      <c r="C2748" t="str">
        <f>IFERROR(VLOOKUP(Table1[[#This Row],[Ticker]],[1]!Table2[[Symbol]:[Industry]],2,FALSE),"-")</f>
        <v>-</v>
      </c>
      <c r="D2748" t="s">
        <v>46</v>
      </c>
      <c r="E2748">
        <v>127.44633</v>
      </c>
      <c r="F2748">
        <v>152.85</v>
      </c>
      <c r="G2748">
        <v>-5.1246381452547896</v>
      </c>
      <c r="H2748">
        <v>-21.5917215350979</v>
      </c>
      <c r="I2748">
        <v>6.3472465514655596</v>
      </c>
      <c r="J2748">
        <v>-7.8484393777086998</v>
      </c>
      <c r="K2748">
        <v>167.95394634734501</v>
      </c>
      <c r="M2748">
        <v>25.264288081316899</v>
      </c>
      <c r="N2748">
        <v>0.52739641311069796</v>
      </c>
      <c r="O2748">
        <v>70.035982989859306</v>
      </c>
      <c r="P2748">
        <v>27.694235588972401</v>
      </c>
    </row>
    <row r="2749" spans="1:17" hidden="1" x14ac:dyDescent="0.3">
      <c r="A2749" t="s">
        <v>5705</v>
      </c>
      <c r="B2749" t="s">
        <v>5706</v>
      </c>
      <c r="C2749" t="str">
        <f>IFERROR(VLOOKUP(Table1[[#This Row],[Ticker]],[1]!Table2[[Symbol]:[Industry]],2,FALSE),"-")</f>
        <v>-</v>
      </c>
      <c r="D2749" t="s">
        <v>46</v>
      </c>
      <c r="E2749">
        <v>127.2587</v>
      </c>
      <c r="F2749">
        <v>29.39</v>
      </c>
      <c r="G2749">
        <v>301.682621905259</v>
      </c>
      <c r="H2749">
        <v>25.2107247073093</v>
      </c>
      <c r="I2749">
        <v>173.148870252389</v>
      </c>
      <c r="J2749">
        <v>-10.175113342313701</v>
      </c>
      <c r="K2749">
        <v>23.782229329111299</v>
      </c>
      <c r="L2749">
        <v>14.540993233725199</v>
      </c>
      <c r="M2749">
        <v>45.946744157353798</v>
      </c>
      <c r="N2749">
        <v>0.34676720756809698</v>
      </c>
      <c r="O2749">
        <v>10.513780197346</v>
      </c>
      <c r="P2749">
        <v>437.294332723948</v>
      </c>
      <c r="Q2749">
        <v>8.9112278793315999E-2</v>
      </c>
    </row>
    <row r="2750" spans="1:17" hidden="1" x14ac:dyDescent="0.3">
      <c r="A2750" t="s">
        <v>5707</v>
      </c>
      <c r="B2750" t="s">
        <v>5708</v>
      </c>
      <c r="C2750" t="str">
        <f>IFERROR(VLOOKUP(Table1[[#This Row],[Ticker]],[1]!Table2[[Symbol]:[Industry]],2,FALSE),"-")</f>
        <v>-</v>
      </c>
      <c r="D2750" t="s">
        <v>62</v>
      </c>
      <c r="E2750">
        <v>127.08</v>
      </c>
      <c r="F2750">
        <v>158.85</v>
      </c>
      <c r="G2750">
        <v>1.6206022922198899</v>
      </c>
      <c r="H2750">
        <v>11.4505491441356</v>
      </c>
      <c r="I2750">
        <v>-7.5031710843297601</v>
      </c>
      <c r="J2750">
        <v>-3.0421555006006402</v>
      </c>
      <c r="K2750">
        <v>146.713084140408</v>
      </c>
      <c r="L2750">
        <v>134.342262357365</v>
      </c>
      <c r="M2750">
        <v>53.578152525299998</v>
      </c>
      <c r="N2750">
        <v>1.0494105601649</v>
      </c>
      <c r="O2750">
        <v>15.8325464274472</v>
      </c>
      <c r="P2750">
        <v>49.5762711864406</v>
      </c>
      <c r="Q2750">
        <v>-9.4347157868699003E-2</v>
      </c>
    </row>
    <row r="2751" spans="1:17" hidden="1" x14ac:dyDescent="0.3">
      <c r="A2751" t="s">
        <v>5709</v>
      </c>
      <c r="B2751" t="s">
        <v>5710</v>
      </c>
      <c r="C2751" t="str">
        <f>IFERROR(VLOOKUP(Table1[[#This Row],[Ticker]],[1]!Table2[[Symbol]:[Industry]],2,FALSE),"-")</f>
        <v>-</v>
      </c>
      <c r="D2751" t="s">
        <v>127</v>
      </c>
      <c r="E2751">
        <v>126.89205253999999</v>
      </c>
      <c r="F2751">
        <v>139.69999999999999</v>
      </c>
      <c r="G2751">
        <v>11.136950137032001</v>
      </c>
      <c r="H2751">
        <v>-1.9483137107274699</v>
      </c>
      <c r="I2751">
        <v>-9.1967378333141703</v>
      </c>
      <c r="J2751">
        <v>-3.12578401273595</v>
      </c>
      <c r="K2751">
        <v>132.876575116059</v>
      </c>
      <c r="L2751">
        <v>123.680852584043</v>
      </c>
      <c r="M2751">
        <v>57.964391069148398</v>
      </c>
      <c r="N2751">
        <v>1.4346606520985801</v>
      </c>
      <c r="O2751">
        <v>39.405869720830303</v>
      </c>
      <c r="P2751">
        <v>54.792243767312897</v>
      </c>
      <c r="Q2751">
        <v>7.6788292000329994E-2</v>
      </c>
    </row>
    <row r="2752" spans="1:17" hidden="1" x14ac:dyDescent="0.3">
      <c r="A2752" t="s">
        <v>5711</v>
      </c>
      <c r="B2752" t="s">
        <v>5712</v>
      </c>
      <c r="C2752" t="str">
        <f>IFERROR(VLOOKUP(Table1[[#This Row],[Ticker]],[1]!Table2[[Symbol]:[Industry]],2,FALSE),"-")</f>
        <v>-</v>
      </c>
      <c r="D2752" t="s">
        <v>5713</v>
      </c>
      <c r="E2752">
        <v>126.7788998</v>
      </c>
      <c r="F2752">
        <v>45.82</v>
      </c>
      <c r="G2752">
        <v>327.36994908021802</v>
      </c>
      <c r="H2752">
        <v>-20.136006521828001</v>
      </c>
      <c r="I2752">
        <v>76.604897526476407</v>
      </c>
      <c r="J2752">
        <v>-6.0617599944627996</v>
      </c>
      <c r="K2752">
        <v>45.088610026554598</v>
      </c>
      <c r="L2752">
        <v>30.831554627465799</v>
      </c>
      <c r="M2752">
        <v>34.0518993770308</v>
      </c>
      <c r="N2752">
        <v>0.76665990957633301</v>
      </c>
      <c r="O2752">
        <v>29.528590135312001</v>
      </c>
      <c r="P2752">
        <v>367.074413863404</v>
      </c>
      <c r="Q2752">
        <v>0.11175459557966499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Row],[Ticker]],[1]!Table2[[Symbol]:[Industry]],2,FALSE),"-")</f>
        <v>-</v>
      </c>
      <c r="D2753" t="s">
        <v>68</v>
      </c>
      <c r="E2753">
        <v>126.767151359999</v>
      </c>
      <c r="F2753">
        <v>93.05</v>
      </c>
      <c r="G2753">
        <v>10.2967302879355</v>
      </c>
      <c r="H2753">
        <v>-2.8520494710455302</v>
      </c>
      <c r="I2753">
        <v>-7.2618632458510799</v>
      </c>
      <c r="J2753">
        <v>-1.75696614413578</v>
      </c>
      <c r="K2753">
        <v>94.604890785399505</v>
      </c>
      <c r="L2753">
        <v>87.754873015015306</v>
      </c>
      <c r="M2753">
        <v>45.450705901940601</v>
      </c>
      <c r="N2753">
        <v>0.11714476762880199</v>
      </c>
      <c r="O2753">
        <v>43.901128425577603</v>
      </c>
      <c r="P2753">
        <v>45.390624999999901</v>
      </c>
      <c r="Q2753">
        <v>2.5981305098919999E-3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Row],[Ticker]],[1]!Table2[[Symbol]:[Industry]],2,FALSE),"-")</f>
        <v>-</v>
      </c>
      <c r="D2754" t="s">
        <v>521</v>
      </c>
      <c r="E2754">
        <v>126.44</v>
      </c>
      <c r="F2754">
        <v>158.05000000000001</v>
      </c>
      <c r="G2754">
        <v>249.43214146113101</v>
      </c>
      <c r="H2754">
        <v>11.319925051247401</v>
      </c>
      <c r="I2754">
        <v>84.982255756757795</v>
      </c>
      <c r="J2754">
        <v>10.935724096109899</v>
      </c>
      <c r="K2754">
        <v>139.88888814064501</v>
      </c>
      <c r="L2754">
        <v>102.697288211247</v>
      </c>
      <c r="M2754">
        <v>66.294143454648804</v>
      </c>
      <c r="N2754">
        <v>0.447658402203856</v>
      </c>
      <c r="O2754">
        <v>9.2375830433407007</v>
      </c>
      <c r="P2754">
        <v>440.34188034188003</v>
      </c>
      <c r="Q2754">
        <v>0.109416536360399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Row],[Ticker]],[1]!Table2[[Symbol]:[Industry]],2,FALSE),"-")</f>
        <v>-</v>
      </c>
      <c r="D2755" t="s">
        <v>59</v>
      </c>
      <c r="E2755">
        <v>126.216617828</v>
      </c>
      <c r="F2755">
        <v>39.619999999999997</v>
      </c>
      <c r="G2755">
        <v>-1.0051730749074299</v>
      </c>
      <c r="H2755">
        <v>7.33756412858801</v>
      </c>
      <c r="I2755">
        <v>-8.1611196369291505</v>
      </c>
      <c r="J2755">
        <v>23.012728538673901</v>
      </c>
      <c r="K2755">
        <v>36.639925476344303</v>
      </c>
      <c r="L2755">
        <v>35.911209174170402</v>
      </c>
      <c r="M2755">
        <v>57.7599369409198</v>
      </c>
      <c r="N2755">
        <v>3.47707399889739</v>
      </c>
      <c r="O2755">
        <v>22.4129227662796</v>
      </c>
      <c r="P2755">
        <v>48.389513108614203</v>
      </c>
      <c r="Q2755">
        <v>7.3846664500025999E-2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Row],[Ticker]],[1]!Table2[[Symbol]:[Industry]],2,FALSE),"-")</f>
        <v>-</v>
      </c>
      <c r="D2756" t="s">
        <v>289</v>
      </c>
      <c r="E2756">
        <v>126.21216187</v>
      </c>
      <c r="F2756">
        <v>123.95</v>
      </c>
      <c r="G2756">
        <v>-10.9560186580582</v>
      </c>
      <c r="H2756">
        <v>-17.763834157619598</v>
      </c>
      <c r="I2756">
        <v>-28.894842754487001</v>
      </c>
      <c r="J2756">
        <v>-10.3297204879761</v>
      </c>
      <c r="K2756">
        <v>130.52751312960899</v>
      </c>
      <c r="L2756">
        <v>123.51850338462999</v>
      </c>
      <c r="M2756">
        <v>26.0455732377849</v>
      </c>
      <c r="N2756">
        <v>0.549908554017289</v>
      </c>
      <c r="O2756">
        <v>33.118192819685298</v>
      </c>
      <c r="P2756">
        <v>29.722658294086798</v>
      </c>
      <c r="Q2756">
        <v>3.8583195225579001E-2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Row],[Ticker]],[1]!Table2[[Symbol]:[Industry]],2,FALSE),"-")</f>
        <v>-</v>
      </c>
      <c r="D2757" t="s">
        <v>289</v>
      </c>
      <c r="E2757">
        <v>125.683073118</v>
      </c>
      <c r="F2757">
        <v>59.94</v>
      </c>
      <c r="G2757">
        <v>-15.804666497846201</v>
      </c>
      <c r="H2757">
        <v>-2.0699054572271098</v>
      </c>
      <c r="I2757">
        <v>-15.6865007619697</v>
      </c>
      <c r="J2757">
        <v>6.0287183229784</v>
      </c>
      <c r="K2757">
        <v>55.411596082112297</v>
      </c>
      <c r="L2757">
        <v>55.963359840539702</v>
      </c>
      <c r="M2757">
        <v>71.941779422220193</v>
      </c>
      <c r="N2757">
        <v>1.1251896881852901</v>
      </c>
      <c r="O2757">
        <v>19.786453119786401</v>
      </c>
      <c r="P2757">
        <v>34.304279632534097</v>
      </c>
      <c r="Q2757">
        <v>-3.0671712031623E-2</v>
      </c>
    </row>
    <row r="2758" spans="1:17" hidden="1" x14ac:dyDescent="0.3">
      <c r="A2758" t="s">
        <v>5724</v>
      </c>
      <c r="B2758" t="s">
        <v>5725</v>
      </c>
      <c r="C2758" t="str">
        <f>IFERROR(VLOOKUP(Table1[[#This Row],[Ticker]],[1]!Table2[[Symbol]:[Industry]],2,FALSE),"-")</f>
        <v>-</v>
      </c>
      <c r="D2758" t="s">
        <v>21</v>
      </c>
      <c r="E2758">
        <v>125.212545576</v>
      </c>
      <c r="F2758">
        <v>102.36</v>
      </c>
      <c r="G2758">
        <v>-56.944193294055403</v>
      </c>
      <c r="H2758">
        <v>-2.37066660733643</v>
      </c>
      <c r="I2758">
        <v>-64.218780297389301</v>
      </c>
      <c r="J2758">
        <v>2.0764855472161998</v>
      </c>
      <c r="K2758">
        <v>109.445004681592</v>
      </c>
      <c r="L2758">
        <v>135.16450689683501</v>
      </c>
      <c r="M2758">
        <v>50.002156023196299</v>
      </c>
      <c r="N2758">
        <v>1.4138496381922701</v>
      </c>
      <c r="O2758">
        <v>124.697147323173</v>
      </c>
      <c r="P2758">
        <v>21.625475285171099</v>
      </c>
      <c r="Q2758">
        <v>4.6944491166679998E-3</v>
      </c>
    </row>
    <row r="2759" spans="1:17" hidden="1" x14ac:dyDescent="0.3">
      <c r="A2759" t="s">
        <v>5726</v>
      </c>
      <c r="B2759" t="s">
        <v>5727</v>
      </c>
      <c r="C2759" t="str">
        <f>IFERROR(VLOOKUP(Table1[[#This Row],[Ticker]],[1]!Table2[[Symbol]:[Industry]],2,FALSE),"-")</f>
        <v>-</v>
      </c>
      <c r="D2759" t="s">
        <v>173</v>
      </c>
      <c r="E2759">
        <v>124.4088</v>
      </c>
      <c r="F2759">
        <v>9.34</v>
      </c>
      <c r="G2759">
        <v>-12.843895080026501</v>
      </c>
      <c r="H2759">
        <v>-9.0854803541579603</v>
      </c>
      <c r="I2759">
        <v>-28.062932754714701</v>
      </c>
      <c r="J2759">
        <v>-5.2558467851161303</v>
      </c>
      <c r="K2759">
        <v>9.5743639594662096</v>
      </c>
      <c r="L2759">
        <v>9.6353261541069504</v>
      </c>
      <c r="M2759">
        <v>44.201699806901999</v>
      </c>
      <c r="N2759">
        <v>1.29029054718301</v>
      </c>
      <c r="O2759">
        <v>52.569593147751597</v>
      </c>
      <c r="P2759">
        <v>22.251308900523501</v>
      </c>
      <c r="Q2759">
        <v>0.12410147910661699</v>
      </c>
    </row>
    <row r="2760" spans="1:17" hidden="1" x14ac:dyDescent="0.3">
      <c r="A2760" t="s">
        <v>5728</v>
      </c>
      <c r="B2760" t="s">
        <v>5729</v>
      </c>
      <c r="C2760" t="str">
        <f>IFERROR(VLOOKUP(Table1[[#This Row],[Ticker]],[1]!Table2[[Symbol]:[Industry]],2,FALSE),"-")</f>
        <v>-</v>
      </c>
      <c r="D2760" t="s">
        <v>59</v>
      </c>
      <c r="E2760">
        <v>124.38243945000001</v>
      </c>
      <c r="F2760">
        <v>103.5</v>
      </c>
      <c r="G2760">
        <v>121.10179351479</v>
      </c>
      <c r="H2760">
        <v>-3.2683102428701898</v>
      </c>
      <c r="I2760">
        <v>43.886162635145503</v>
      </c>
      <c r="J2760">
        <v>-4.9352118644811904</v>
      </c>
      <c r="K2760">
        <v>104.580687604028</v>
      </c>
      <c r="L2760">
        <v>83.492092314457196</v>
      </c>
      <c r="M2760">
        <v>43.534545102015798</v>
      </c>
      <c r="N2760">
        <v>0.44617794988956699</v>
      </c>
      <c r="O2760">
        <v>41.4975845410627</v>
      </c>
      <c r="P2760">
        <v>170.234986945169</v>
      </c>
      <c r="Q2760">
        <v>0.13261082001546101</v>
      </c>
    </row>
    <row r="2761" spans="1:17" hidden="1" x14ac:dyDescent="0.3">
      <c r="A2761" t="s">
        <v>5730</v>
      </c>
      <c r="B2761" t="s">
        <v>5731</v>
      </c>
      <c r="C2761" t="str">
        <f>IFERROR(VLOOKUP(Table1[[#This Row],[Ticker]],[1]!Table2[[Symbol]:[Industry]],2,FALSE),"-")</f>
        <v>-</v>
      </c>
      <c r="D2761" t="s">
        <v>295</v>
      </c>
      <c r="E2761">
        <v>123.853112735</v>
      </c>
      <c r="F2761">
        <v>37.07</v>
      </c>
      <c r="G2761">
        <v>-44.638936618481701</v>
      </c>
      <c r="H2761">
        <v>0.97425275946737899</v>
      </c>
      <c r="I2761">
        <v>-51.467362799825104</v>
      </c>
      <c r="J2761">
        <v>-3.9135983587866701</v>
      </c>
      <c r="K2761">
        <v>39.300667688519503</v>
      </c>
      <c r="L2761">
        <v>43.681624858462797</v>
      </c>
      <c r="M2761">
        <v>40.384200734421903</v>
      </c>
      <c r="N2761">
        <v>1.6293707987588899</v>
      </c>
      <c r="O2761">
        <v>96.654977070407298</v>
      </c>
      <c r="P2761">
        <v>7.2937771345875602</v>
      </c>
      <c r="Q2761">
        <v>-5.9816974428415999E-2</v>
      </c>
    </row>
    <row r="2762" spans="1:17" hidden="1" x14ac:dyDescent="0.3">
      <c r="A2762" t="s">
        <v>5732</v>
      </c>
      <c r="B2762" t="s">
        <v>5733</v>
      </c>
      <c r="C2762" t="str">
        <f>IFERROR(VLOOKUP(Table1[[#This Row],[Ticker]],[1]!Table2[[Symbol]:[Industry]],2,FALSE),"-")</f>
        <v>-</v>
      </c>
      <c r="D2762" t="s">
        <v>89</v>
      </c>
      <c r="E2762">
        <v>123.640770011999</v>
      </c>
      <c r="F2762">
        <v>2.2799999999999998</v>
      </c>
      <c r="G2762">
        <v>-58.683332578879103</v>
      </c>
      <c r="H2762">
        <v>-23.143162197074599</v>
      </c>
      <c r="I2762">
        <v>-39.271149374696101</v>
      </c>
      <c r="J2762">
        <v>-2.4780690073383398</v>
      </c>
      <c r="K2762">
        <v>2.5993849602022499</v>
      </c>
      <c r="L2762">
        <v>4.4923733093759903</v>
      </c>
      <c r="M2762">
        <v>2.48491723366946</v>
      </c>
      <c r="N2762">
        <v>0.76019691500698305</v>
      </c>
      <c r="O2762">
        <v>66.6666666666666</v>
      </c>
      <c r="P2762">
        <v>19.999999999999901</v>
      </c>
      <c r="Q2762">
        <v>-0.19358438178381601</v>
      </c>
    </row>
    <row r="2763" spans="1:17" hidden="1" x14ac:dyDescent="0.3">
      <c r="A2763" t="s">
        <v>5734</v>
      </c>
      <c r="B2763" t="s">
        <v>5735</v>
      </c>
      <c r="C2763" t="str">
        <f>IFERROR(VLOOKUP(Table1[[#This Row],[Ticker]],[1]!Table2[[Symbol]:[Industry]],2,FALSE),"-")</f>
        <v>-</v>
      </c>
      <c r="D2763" t="s">
        <v>928</v>
      </c>
      <c r="E2763">
        <v>123.36783867600001</v>
      </c>
      <c r="F2763">
        <v>10.18</v>
      </c>
      <c r="G2763">
        <v>34.8442675158851</v>
      </c>
      <c r="H2763">
        <v>55.222002202582701</v>
      </c>
      <c r="I2763">
        <v>-20.573474956091399</v>
      </c>
      <c r="J2763">
        <v>18.950502421233001</v>
      </c>
      <c r="K2763">
        <v>7.6727481456806803</v>
      </c>
      <c r="L2763">
        <v>8.1834745733750403</v>
      </c>
      <c r="M2763">
        <v>78.127199826204404</v>
      </c>
      <c r="N2763">
        <v>2.93272543915741</v>
      </c>
      <c r="O2763">
        <v>21.316306483300501</v>
      </c>
      <c r="P2763">
        <v>121.304347826087</v>
      </c>
      <c r="Q2763">
        <v>-0.10126079381632699</v>
      </c>
    </row>
    <row r="2764" spans="1:17" hidden="1" x14ac:dyDescent="0.3">
      <c r="A2764" t="s">
        <v>5736</v>
      </c>
      <c r="B2764" t="s">
        <v>5737</v>
      </c>
      <c r="C2764" t="str">
        <f>IFERROR(VLOOKUP(Table1[[#This Row],[Ticker]],[1]!Table2[[Symbol]:[Industry]],2,FALSE),"-")</f>
        <v>-</v>
      </c>
      <c r="D2764" t="s">
        <v>626</v>
      </c>
      <c r="E2764">
        <v>122.86020000000001</v>
      </c>
      <c r="F2764">
        <v>72.75</v>
      </c>
      <c r="G2764">
        <v>-35.577620537581801</v>
      </c>
      <c r="H2764">
        <v>10.7579247377186</v>
      </c>
      <c r="I2764">
        <v>-19.5726489800631</v>
      </c>
      <c r="J2764">
        <v>-6.1720004057552202</v>
      </c>
      <c r="K2764">
        <v>69.464795477029099</v>
      </c>
      <c r="M2764">
        <v>46.411516354680003</v>
      </c>
      <c r="N2764">
        <v>1.1001652892561899</v>
      </c>
      <c r="O2764">
        <v>33.223367697594497</v>
      </c>
      <c r="P2764">
        <v>57.297297297297199</v>
      </c>
    </row>
    <row r="2765" spans="1:17" hidden="1" x14ac:dyDescent="0.3">
      <c r="A2765" t="s">
        <v>5738</v>
      </c>
      <c r="B2765" t="s">
        <v>5739</v>
      </c>
      <c r="C2765" t="str">
        <f>IFERROR(VLOOKUP(Table1[[#This Row],[Ticker]],[1]!Table2[[Symbol]:[Industry]],2,FALSE),"-")</f>
        <v>-</v>
      </c>
      <c r="D2765" t="s">
        <v>133</v>
      </c>
      <c r="E2765">
        <v>122.85392040000001</v>
      </c>
      <c r="F2765">
        <v>24.76</v>
      </c>
      <c r="G2765">
        <v>99.169374687707602</v>
      </c>
      <c r="H2765">
        <v>46.319925051247402</v>
      </c>
      <c r="I2765">
        <v>24.536868694191501</v>
      </c>
      <c r="J2765">
        <v>3.0729514008249201</v>
      </c>
      <c r="K2765">
        <v>20.6120532580867</v>
      </c>
      <c r="L2765">
        <v>16.276565938561099</v>
      </c>
      <c r="M2765">
        <v>52.348838581640003</v>
      </c>
      <c r="N2765">
        <v>2.5034116051861899</v>
      </c>
      <c r="O2765">
        <v>18.214862681744702</v>
      </c>
      <c r="P2765">
        <v>165.66523605150201</v>
      </c>
      <c r="Q2765">
        <v>9.3040751673948E-2</v>
      </c>
    </row>
    <row r="2766" spans="1:17" hidden="1" x14ac:dyDescent="0.3">
      <c r="A2766" t="s">
        <v>5740</v>
      </c>
      <c r="B2766" t="s">
        <v>5741</v>
      </c>
      <c r="C2766" t="str">
        <f>IFERROR(VLOOKUP(Table1[[#This Row],[Ticker]],[1]!Table2[[Symbol]:[Industry]],2,FALSE),"-")</f>
        <v>-</v>
      </c>
      <c r="D2766" t="s">
        <v>257</v>
      </c>
      <c r="E2766">
        <v>122.77906</v>
      </c>
      <c r="F2766">
        <v>149.94999999999999</v>
      </c>
      <c r="G2766">
        <v>103.59490755684701</v>
      </c>
      <c r="H2766">
        <v>43.996594944761497</v>
      </c>
      <c r="I2766">
        <v>38.555276558828602</v>
      </c>
      <c r="J2766">
        <v>-1.4515789411131601</v>
      </c>
      <c r="K2766">
        <v>130.67486042024501</v>
      </c>
      <c r="L2766">
        <v>104.305358996911</v>
      </c>
      <c r="M2766">
        <v>49.892235605360597</v>
      </c>
      <c r="N2766">
        <v>1.1636273082339801</v>
      </c>
      <c r="O2766">
        <v>10.770256752250701</v>
      </c>
      <c r="P2766">
        <v>158.53448275861999</v>
      </c>
      <c r="Q2766">
        <v>0.14728426782756401</v>
      </c>
    </row>
    <row r="2767" spans="1:17" hidden="1" x14ac:dyDescent="0.3">
      <c r="A2767" t="s">
        <v>5742</v>
      </c>
      <c r="B2767" t="s">
        <v>5743</v>
      </c>
      <c r="C2767" t="str">
        <f>IFERROR(VLOOKUP(Table1[[#This Row],[Ticker]],[1]!Table2[[Symbol]:[Industry]],2,FALSE),"-")</f>
        <v>-</v>
      </c>
      <c r="D2767" t="s">
        <v>231</v>
      </c>
      <c r="E2767">
        <v>122.64288000000001</v>
      </c>
      <c r="F2767">
        <v>41.28</v>
      </c>
      <c r="G2767">
        <v>112.700121381019</v>
      </c>
      <c r="H2767">
        <v>41.931435842614299</v>
      </c>
      <c r="I2767">
        <v>-1.7397962393825701</v>
      </c>
      <c r="J2767">
        <v>5.6993762091234297</v>
      </c>
      <c r="K2767">
        <v>32.025112233431699</v>
      </c>
      <c r="L2767">
        <v>27.410294541574299</v>
      </c>
      <c r="M2767">
        <v>97.957824818601594</v>
      </c>
      <c r="N2767">
        <v>0.88585170817338099</v>
      </c>
      <c r="O2767">
        <v>0</v>
      </c>
      <c r="P2767">
        <v>186.467730742539</v>
      </c>
      <c r="Q2767">
        <v>7.0527589603159996E-3</v>
      </c>
    </row>
    <row r="2768" spans="1:17" hidden="1" x14ac:dyDescent="0.3">
      <c r="A2768" t="s">
        <v>5744</v>
      </c>
      <c r="B2768" t="s">
        <v>5745</v>
      </c>
      <c r="C2768" t="str">
        <f>IFERROR(VLOOKUP(Table1[[#This Row],[Ticker]],[1]!Table2[[Symbol]:[Industry]],2,FALSE),"-")</f>
        <v>-</v>
      </c>
      <c r="D2768" t="s">
        <v>201</v>
      </c>
      <c r="E2768">
        <v>122.5517936</v>
      </c>
      <c r="F2768">
        <v>113.6</v>
      </c>
      <c r="G2768">
        <v>0.78800966949415496</v>
      </c>
      <c r="H2768">
        <v>7.6983711665356704</v>
      </c>
      <c r="I2768">
        <v>-32.351441345498998</v>
      </c>
      <c r="J2768">
        <v>-4.1594849365418796</v>
      </c>
      <c r="K2768">
        <v>109.58382220419401</v>
      </c>
      <c r="L2768">
        <v>111.230000336267</v>
      </c>
      <c r="M2768">
        <v>60.426569261462603</v>
      </c>
      <c r="N2768">
        <v>0.99901383172123004</v>
      </c>
      <c r="O2768">
        <v>49.383802816901401</v>
      </c>
      <c r="P2768">
        <v>41.539995016197302</v>
      </c>
      <c r="Q2768">
        <v>0.13728777175435999</v>
      </c>
    </row>
    <row r="2769" spans="1:17" hidden="1" x14ac:dyDescent="0.3">
      <c r="A2769" t="s">
        <v>5746</v>
      </c>
      <c r="B2769" t="s">
        <v>5747</v>
      </c>
      <c r="C2769" t="str">
        <f>IFERROR(VLOOKUP(Table1[[#This Row],[Ticker]],[1]!Table2[[Symbol]:[Industry]],2,FALSE),"-")</f>
        <v>-</v>
      </c>
      <c r="D2769" t="s">
        <v>289</v>
      </c>
      <c r="E2769">
        <v>122.35412448</v>
      </c>
      <c r="F2769">
        <v>185.85</v>
      </c>
      <c r="G2769">
        <v>18.452278428583501</v>
      </c>
      <c r="H2769">
        <v>5.7675994698521</v>
      </c>
      <c r="I2769">
        <v>-26.876381241521301</v>
      </c>
      <c r="J2769">
        <v>4.8786461338079397</v>
      </c>
      <c r="K2769">
        <v>176.094782913361</v>
      </c>
      <c r="L2769">
        <v>168.569500671241</v>
      </c>
      <c r="M2769">
        <v>57.765824170162702</v>
      </c>
      <c r="N2769">
        <v>4.0992162315976701</v>
      </c>
      <c r="O2769">
        <v>26.4460586494484</v>
      </c>
      <c r="P2769">
        <v>47.969745222929902</v>
      </c>
      <c r="Q2769">
        <v>2.8075712952833998E-2</v>
      </c>
    </row>
    <row r="2770" spans="1:17" hidden="1" x14ac:dyDescent="0.3">
      <c r="A2770" t="s">
        <v>5748</v>
      </c>
      <c r="B2770" t="s">
        <v>5749</v>
      </c>
      <c r="C2770" t="str">
        <f>IFERROR(VLOOKUP(Table1[[#This Row],[Ticker]],[1]!Table2[[Symbol]:[Industry]],2,FALSE),"-")</f>
        <v>-</v>
      </c>
      <c r="D2770" t="s">
        <v>626</v>
      </c>
      <c r="E2770">
        <v>122.27831525000001</v>
      </c>
      <c r="F2770">
        <v>39.130000000000003</v>
      </c>
      <c r="G2770">
        <v>38.739701048983299</v>
      </c>
      <c r="H2770">
        <v>13.164527660974599</v>
      </c>
      <c r="I2770">
        <v>-20.868254320413801</v>
      </c>
      <c r="J2770">
        <v>-4.3460640260182899</v>
      </c>
      <c r="K2770">
        <v>35.538946257421401</v>
      </c>
      <c r="L2770">
        <v>32.979684644029902</v>
      </c>
      <c r="M2770">
        <v>57.957908789016798</v>
      </c>
      <c r="N2770">
        <v>2.9641143914916102</v>
      </c>
      <c r="O2770">
        <v>27.012522361359501</v>
      </c>
      <c r="P2770">
        <v>77.893940254429793</v>
      </c>
      <c r="Q2770">
        <v>3.8786234677648003E-2</v>
      </c>
    </row>
    <row r="2771" spans="1:17" hidden="1" x14ac:dyDescent="0.3">
      <c r="A2771" t="s">
        <v>5750</v>
      </c>
      <c r="B2771" t="s">
        <v>5751</v>
      </c>
      <c r="C2771" t="str">
        <f>IFERROR(VLOOKUP(Table1[[#This Row],[Ticker]],[1]!Table2[[Symbol]:[Industry]],2,FALSE),"-")</f>
        <v>-</v>
      </c>
      <c r="D2771" t="s">
        <v>68</v>
      </c>
      <c r="E2771">
        <v>122.2218113</v>
      </c>
      <c r="F2771">
        <v>2.29</v>
      </c>
      <c r="G2771">
        <v>-20.497857671796101</v>
      </c>
      <c r="H2771">
        <v>4.65325838458077</v>
      </c>
      <c r="I2771">
        <v>-71.147835309185496</v>
      </c>
      <c r="J2771">
        <v>-6.9678649257057002</v>
      </c>
      <c r="K2771">
        <v>2.2762476145989301</v>
      </c>
      <c r="L2771">
        <v>2.72791046234985</v>
      </c>
      <c r="M2771">
        <v>46.116820076970399</v>
      </c>
      <c r="N2771">
        <v>0.96861559341228998</v>
      </c>
      <c r="O2771">
        <v>219.21397379912599</v>
      </c>
      <c r="P2771">
        <v>19.2708333333333</v>
      </c>
      <c r="Q2771">
        <v>-3.9171340057509003E-2</v>
      </c>
    </row>
    <row r="2772" spans="1:17" hidden="1" x14ac:dyDescent="0.3">
      <c r="A2772" t="s">
        <v>5752</v>
      </c>
      <c r="B2772" t="s">
        <v>5753</v>
      </c>
      <c r="C2772" t="str">
        <f>IFERROR(VLOOKUP(Table1[[#This Row],[Ticker]],[1]!Table2[[Symbol]:[Industry]],2,FALSE),"-")</f>
        <v>-</v>
      </c>
      <c r="D2772" t="s">
        <v>424</v>
      </c>
      <c r="E2772">
        <v>122.04097760000001</v>
      </c>
      <c r="F2772">
        <v>148</v>
      </c>
      <c r="G2772">
        <v>-1.79168869385755</v>
      </c>
      <c r="H2772">
        <v>-15.981428686245099</v>
      </c>
      <c r="I2772">
        <v>-20.6419933644659</v>
      </c>
      <c r="J2772">
        <v>-5.2195833676516497</v>
      </c>
      <c r="K2772">
        <v>160.91205620242701</v>
      </c>
      <c r="L2772">
        <v>154.39751201009801</v>
      </c>
      <c r="M2772">
        <v>32.339363592884702</v>
      </c>
      <c r="N2772">
        <v>0.92919769810881203</v>
      </c>
      <c r="O2772">
        <v>45.8108108108108</v>
      </c>
      <c r="P2772">
        <v>49.724307765457503</v>
      </c>
      <c r="Q2772">
        <v>6.5349410182293996E-2</v>
      </c>
    </row>
    <row r="2773" spans="1:17" hidden="1" x14ac:dyDescent="0.3">
      <c r="A2773" t="s">
        <v>5754</v>
      </c>
      <c r="B2773" t="s">
        <v>5755</v>
      </c>
      <c r="C2773" t="str">
        <f>IFERROR(VLOOKUP(Table1[[#This Row],[Ticker]],[1]!Table2[[Symbol]:[Industry]],2,FALSE),"-")</f>
        <v>-</v>
      </c>
      <c r="D2773" t="s">
        <v>62</v>
      </c>
      <c r="E2773">
        <v>122.01</v>
      </c>
      <c r="F2773">
        <v>1016.75</v>
      </c>
      <c r="G2773">
        <v>0.60541282237112104</v>
      </c>
      <c r="H2773">
        <v>0.589998043948188</v>
      </c>
      <c r="I2773">
        <v>-29.105895137407899</v>
      </c>
      <c r="J2773">
        <v>1.6833893259949899</v>
      </c>
      <c r="K2773">
        <v>954.81914355754304</v>
      </c>
      <c r="L2773">
        <v>902.52845711627504</v>
      </c>
      <c r="M2773">
        <v>62.195059882367197</v>
      </c>
      <c r="N2773">
        <v>1.0732381391064001</v>
      </c>
      <c r="O2773">
        <v>28.1534300467174</v>
      </c>
      <c r="P2773">
        <v>43.406205923836303</v>
      </c>
      <c r="Q2773">
        <v>2.8785934894449999E-2</v>
      </c>
    </row>
    <row r="2774" spans="1:17" hidden="1" x14ac:dyDescent="0.3">
      <c r="A2774" t="s">
        <v>5756</v>
      </c>
      <c r="B2774" t="s">
        <v>5757</v>
      </c>
      <c r="C2774" t="str">
        <f>IFERROR(VLOOKUP(Table1[[#This Row],[Ticker]],[1]!Table2[[Symbol]:[Industry]],2,FALSE),"-")</f>
        <v>-</v>
      </c>
      <c r="D2774" t="s">
        <v>292</v>
      </c>
      <c r="E2774">
        <v>121.70898294600001</v>
      </c>
      <c r="F2774">
        <v>64.94</v>
      </c>
      <c r="G2774">
        <v>-16.675237461246901</v>
      </c>
      <c r="H2774">
        <v>-0.82521051494075703</v>
      </c>
      <c r="I2774">
        <v>-2.6649416410390998</v>
      </c>
      <c r="J2774">
        <v>1.5380600249197101</v>
      </c>
      <c r="K2774">
        <v>65.5107888551359</v>
      </c>
      <c r="L2774">
        <v>63.433643570432203</v>
      </c>
      <c r="M2774">
        <v>53.027651372804698</v>
      </c>
      <c r="N2774">
        <v>0.94464908963413097</v>
      </c>
      <c r="O2774">
        <v>66.214967662457596</v>
      </c>
      <c r="P2774">
        <v>47.590909090909001</v>
      </c>
      <c r="Q2774">
        <v>1.7504283467180001E-3</v>
      </c>
    </row>
    <row r="2775" spans="1:17" hidden="1" x14ac:dyDescent="0.3">
      <c r="A2775" t="s">
        <v>5758</v>
      </c>
      <c r="B2775" t="s">
        <v>5759</v>
      </c>
      <c r="C2775" t="str">
        <f>IFERROR(VLOOKUP(Table1[[#This Row],[Ticker]],[1]!Table2[[Symbol]:[Industry]],2,FALSE),"-")</f>
        <v>-</v>
      </c>
      <c r="E2775">
        <v>121.16746879999999</v>
      </c>
      <c r="F2775">
        <v>2.83</v>
      </c>
      <c r="G2775">
        <v>16.062617601017202</v>
      </c>
      <c r="H2775">
        <v>9.4982196248908597</v>
      </c>
      <c r="I2775">
        <v>-40.600964678126097</v>
      </c>
      <c r="J2775">
        <v>5.2710084834365603</v>
      </c>
      <c r="K2775">
        <v>2.64752264381077</v>
      </c>
      <c r="L2775">
        <v>2.73465098304681</v>
      </c>
      <c r="M2775">
        <v>59.4779362800736</v>
      </c>
      <c r="N2775">
        <v>2.2872364672516898</v>
      </c>
      <c r="O2775">
        <v>53.710247349823298</v>
      </c>
      <c r="P2775">
        <v>48.634453781512597</v>
      </c>
      <c r="Q2775">
        <v>3.9745479759254999E-2</v>
      </c>
    </row>
    <row r="2776" spans="1:17" hidden="1" x14ac:dyDescent="0.3">
      <c r="A2776" t="s">
        <v>5760</v>
      </c>
      <c r="B2776" t="s">
        <v>5761</v>
      </c>
      <c r="C2776" t="str">
        <f>IFERROR(VLOOKUP(Table1[[#This Row],[Ticker]],[1]!Table2[[Symbol]:[Industry]],2,FALSE),"-")</f>
        <v>-</v>
      </c>
      <c r="D2776" t="s">
        <v>391</v>
      </c>
      <c r="E2776">
        <v>120.93544498499899</v>
      </c>
      <c r="F2776">
        <v>4.59</v>
      </c>
      <c r="G2776">
        <v>-19.998848024904799</v>
      </c>
      <c r="H2776">
        <v>-17.680074948752502</v>
      </c>
      <c r="I2776">
        <v>-47.271149374696101</v>
      </c>
      <c r="J2776">
        <v>-5.94745676244038</v>
      </c>
      <c r="K2776">
        <v>5.3207059057828996</v>
      </c>
      <c r="L2776">
        <v>6.2114247981092001</v>
      </c>
      <c r="M2776">
        <v>35.352897576036099</v>
      </c>
      <c r="N2776">
        <v>0.99830129589495398</v>
      </c>
      <c r="O2776">
        <v>112.418300653594</v>
      </c>
      <c r="P2776">
        <v>33.043478260869499</v>
      </c>
      <c r="Q2776">
        <v>-7.4277901860505993E-2</v>
      </c>
    </row>
    <row r="2777" spans="1:17" hidden="1" x14ac:dyDescent="0.3">
      <c r="A2777" t="s">
        <v>5762</v>
      </c>
      <c r="B2777" t="s">
        <v>5763</v>
      </c>
      <c r="C2777" t="str">
        <f>IFERROR(VLOOKUP(Table1[[#This Row],[Ticker]],[1]!Table2[[Symbol]:[Industry]],2,FALSE),"-")</f>
        <v>-</v>
      </c>
      <c r="D2777" t="s">
        <v>933</v>
      </c>
      <c r="E2777">
        <v>120.825</v>
      </c>
      <c r="F2777">
        <v>80.55</v>
      </c>
      <c r="G2777">
        <v>5.6751806252792498</v>
      </c>
      <c r="H2777">
        <v>15.3265569124016</v>
      </c>
      <c r="I2777">
        <v>-14.2933381674753</v>
      </c>
      <c r="J2777">
        <v>9.2897550053836397</v>
      </c>
      <c r="K2777">
        <v>74.7535278452998</v>
      </c>
      <c r="L2777">
        <v>73.232144228581902</v>
      </c>
      <c r="M2777">
        <v>58.100284601489697</v>
      </c>
      <c r="N2777">
        <v>2.1167937991530699</v>
      </c>
      <c r="O2777">
        <v>30.3538175046554</v>
      </c>
      <c r="P2777">
        <v>59.5049504950494</v>
      </c>
      <c r="Q2777">
        <v>-7.756422367553E-3</v>
      </c>
    </row>
    <row r="2778" spans="1:17" hidden="1" x14ac:dyDescent="0.3">
      <c r="A2778" t="s">
        <v>5764</v>
      </c>
      <c r="B2778" t="s">
        <v>5765</v>
      </c>
      <c r="C2778" t="str">
        <f>IFERROR(VLOOKUP(Table1[[#This Row],[Ticker]],[1]!Table2[[Symbol]:[Industry]],2,FALSE),"-")</f>
        <v>-</v>
      </c>
      <c r="D2778" t="s">
        <v>1709</v>
      </c>
      <c r="E2778">
        <v>120.750197329999</v>
      </c>
      <c r="F2778">
        <v>7.42</v>
      </c>
      <c r="G2778">
        <v>-63.594097901203597</v>
      </c>
      <c r="H2778">
        <v>-7.4823563175738297</v>
      </c>
      <c r="I2778">
        <v>-36.3349791619301</v>
      </c>
      <c r="J2778">
        <v>0.36745944794621099</v>
      </c>
      <c r="K2778">
        <v>7.68063292946976</v>
      </c>
      <c r="L2778">
        <v>9.2323123316224596</v>
      </c>
      <c r="M2778">
        <v>43.405540401044703</v>
      </c>
      <c r="N2778">
        <v>0.97575893797051905</v>
      </c>
      <c r="O2778">
        <v>79.245283018867894</v>
      </c>
      <c r="P2778">
        <v>6.7625899280575599</v>
      </c>
      <c r="Q2778">
        <v>2.4144172025296999E-2</v>
      </c>
    </row>
    <row r="2779" spans="1:17" hidden="1" x14ac:dyDescent="0.3">
      <c r="A2779" t="s">
        <v>5766</v>
      </c>
      <c r="B2779" t="s">
        <v>5767</v>
      </c>
      <c r="C2779" t="str">
        <f>IFERROR(VLOOKUP(Table1[[#This Row],[Ticker]],[1]!Table2[[Symbol]:[Industry]],2,FALSE),"-")</f>
        <v>-</v>
      </c>
      <c r="D2779" t="s">
        <v>68</v>
      </c>
      <c r="E2779">
        <v>120.7003356</v>
      </c>
      <c r="F2779">
        <v>64.760000000000005</v>
      </c>
      <c r="G2779">
        <v>101.376513994691</v>
      </c>
      <c r="H2779">
        <v>-27.947232093251898</v>
      </c>
      <c r="I2779">
        <v>26.8710806516427</v>
      </c>
      <c r="J2779">
        <v>-8.8586289050220195</v>
      </c>
      <c r="K2779">
        <v>70.496380663037101</v>
      </c>
      <c r="L2779">
        <v>55.989974440835702</v>
      </c>
      <c r="M2779">
        <v>38.379586346533799</v>
      </c>
      <c r="N2779">
        <v>0.469649651102865</v>
      </c>
      <c r="O2779">
        <v>40.024706609017898</v>
      </c>
      <c r="P2779">
        <v>169.97553059011801</v>
      </c>
      <c r="Q2779">
        <v>0.202148546408978</v>
      </c>
    </row>
    <row r="2780" spans="1:17" hidden="1" x14ac:dyDescent="0.3">
      <c r="A2780" t="s">
        <v>5768</v>
      </c>
      <c r="B2780" t="s">
        <v>5769</v>
      </c>
      <c r="C2780" t="str">
        <f>IFERROR(VLOOKUP(Table1[[#This Row],[Ticker]],[1]!Table2[[Symbol]:[Industry]],2,FALSE),"-")</f>
        <v>-</v>
      </c>
      <c r="D2780" t="s">
        <v>1465</v>
      </c>
      <c r="E2780">
        <v>120.5091705</v>
      </c>
      <c r="F2780">
        <v>133.85</v>
      </c>
      <c r="G2780">
        <v>48.613968417775197</v>
      </c>
      <c r="H2780">
        <v>14.557007118116699</v>
      </c>
      <c r="I2780">
        <v>-2.98088091832027</v>
      </c>
      <c r="J2780">
        <v>-1.58885077836463</v>
      </c>
      <c r="K2780">
        <v>125.30730076424599</v>
      </c>
      <c r="L2780">
        <v>114.06969088484399</v>
      </c>
      <c r="M2780">
        <v>52.216242504742802</v>
      </c>
      <c r="N2780">
        <v>1.0219179199878099</v>
      </c>
      <c r="O2780">
        <v>14.830033619723499</v>
      </c>
      <c r="P2780">
        <v>77.167438782263403</v>
      </c>
      <c r="Q2780">
        <v>0.111852019219363</v>
      </c>
    </row>
    <row r="2781" spans="1:17" hidden="1" x14ac:dyDescent="0.3">
      <c r="A2781" t="s">
        <v>5770</v>
      </c>
      <c r="B2781" t="s">
        <v>5771</v>
      </c>
      <c r="C2781" t="str">
        <f>IFERROR(VLOOKUP(Table1[[#This Row],[Ticker]],[1]!Table2[[Symbol]:[Industry]],2,FALSE),"-")</f>
        <v>-</v>
      </c>
      <c r="D2781" t="s">
        <v>626</v>
      </c>
      <c r="E2781">
        <v>120.39370769999999</v>
      </c>
      <c r="F2781">
        <v>204.9</v>
      </c>
      <c r="G2781">
        <v>78.156965928583503</v>
      </c>
      <c r="H2781">
        <v>-11.837851730464701</v>
      </c>
      <c r="I2781">
        <v>5.68516703616576</v>
      </c>
      <c r="J2781">
        <v>-2.0368925367500998</v>
      </c>
      <c r="K2781">
        <v>218.68737222255899</v>
      </c>
      <c r="L2781">
        <v>175.449865988525</v>
      </c>
      <c r="M2781">
        <v>45.941305936170799</v>
      </c>
      <c r="N2781">
        <v>1.3952802359881999</v>
      </c>
      <c r="O2781">
        <v>37.140068326012603</v>
      </c>
      <c r="P2781">
        <v>215.230769230769</v>
      </c>
    </row>
    <row r="2782" spans="1:17" hidden="1" x14ac:dyDescent="0.3">
      <c r="A2782" t="s">
        <v>5772</v>
      </c>
      <c r="B2782" t="s">
        <v>5773</v>
      </c>
      <c r="C2782" t="str">
        <f>IFERROR(VLOOKUP(Table1[[#This Row],[Ticker]],[1]!Table2[[Symbol]:[Industry]],2,FALSE),"-")</f>
        <v>-</v>
      </c>
      <c r="D2782" t="s">
        <v>21</v>
      </c>
      <c r="E2782">
        <v>120.39278242</v>
      </c>
      <c r="F2782">
        <v>24.7</v>
      </c>
      <c r="G2782">
        <v>-111.86317304988999</v>
      </c>
      <c r="H2782">
        <v>-20.078788775119101</v>
      </c>
      <c r="I2782">
        <v>-92.836998602670604</v>
      </c>
      <c r="J2782">
        <v>-9.4548131933848492</v>
      </c>
      <c r="K2782">
        <v>29.8297246088012</v>
      </c>
      <c r="L2782">
        <v>81.145952444247101</v>
      </c>
      <c r="M2782">
        <v>30.9568484463685</v>
      </c>
      <c r="N2782">
        <v>0.67782984940156299</v>
      </c>
      <c r="O2782">
        <v>871.45748987854199</v>
      </c>
      <c r="P2782">
        <v>78.985507246376798</v>
      </c>
    </row>
    <row r="2783" spans="1:17" hidden="1" x14ac:dyDescent="0.3">
      <c r="A2783" t="s">
        <v>5774</v>
      </c>
      <c r="B2783" t="s">
        <v>5775</v>
      </c>
      <c r="C2783" t="str">
        <f>IFERROR(VLOOKUP(Table1[[#This Row],[Ticker]],[1]!Table2[[Symbol]:[Industry]],2,FALSE),"-")</f>
        <v>-</v>
      </c>
      <c r="D2783" t="s">
        <v>62</v>
      </c>
      <c r="E2783">
        <v>120.36925567999999</v>
      </c>
      <c r="F2783">
        <v>104.8</v>
      </c>
      <c r="G2783">
        <v>12.452078161283699</v>
      </c>
      <c r="H2783">
        <v>3.4277681885023501</v>
      </c>
      <c r="I2783">
        <v>0.78643645033158005</v>
      </c>
      <c r="J2783">
        <v>16.271930992661598</v>
      </c>
      <c r="K2783">
        <v>103.47756073934301</v>
      </c>
      <c r="L2783">
        <v>100.584680016547</v>
      </c>
      <c r="M2783">
        <v>60.989013158863102</v>
      </c>
      <c r="N2783">
        <v>1.1711716709862401</v>
      </c>
      <c r="O2783">
        <v>60.209923664122101</v>
      </c>
      <c r="P2783">
        <v>50.466618808327297</v>
      </c>
      <c r="Q2783">
        <v>0.11529332174812899</v>
      </c>
    </row>
    <row r="2784" spans="1:17" hidden="1" x14ac:dyDescent="0.3">
      <c r="A2784" t="s">
        <v>5776</v>
      </c>
      <c r="B2784" t="s">
        <v>5777</v>
      </c>
      <c r="C2784" t="str">
        <f>IFERROR(VLOOKUP(Table1[[#This Row],[Ticker]],[1]!Table2[[Symbol]:[Industry]],2,FALSE),"-")</f>
        <v>-</v>
      </c>
      <c r="D2784" t="s">
        <v>46</v>
      </c>
      <c r="E2784">
        <v>120.00225</v>
      </c>
      <c r="F2784">
        <v>64.5</v>
      </c>
      <c r="G2784">
        <v>-68.582529111993495</v>
      </c>
      <c r="H2784">
        <v>-16.666231837348398</v>
      </c>
      <c r="I2784">
        <v>-37.933019878293202</v>
      </c>
      <c r="J2784">
        <v>-11.065326625066801</v>
      </c>
      <c r="K2784">
        <v>60.506247767447903</v>
      </c>
      <c r="L2784">
        <v>95.127383520363296</v>
      </c>
      <c r="M2784">
        <v>39.35684986295</v>
      </c>
      <c r="N2784">
        <v>0.78939542509926197</v>
      </c>
      <c r="O2784">
        <v>84.496124031007696</v>
      </c>
      <c r="P2784">
        <v>138.888888888888</v>
      </c>
    </row>
    <row r="2785" spans="1:17" hidden="1" x14ac:dyDescent="0.3">
      <c r="A2785" t="s">
        <v>5778</v>
      </c>
      <c r="B2785" t="s">
        <v>5779</v>
      </c>
      <c r="C2785" t="str">
        <f>IFERROR(VLOOKUP(Table1[[#This Row],[Ticker]],[1]!Table2[[Symbol]:[Industry]],2,FALSE),"-")</f>
        <v>-</v>
      </c>
      <c r="D2785" t="s">
        <v>717</v>
      </c>
      <c r="E2785">
        <v>119.7194472</v>
      </c>
      <c r="F2785">
        <v>72</v>
      </c>
      <c r="G2785">
        <v>-57.2114068381957</v>
      </c>
      <c r="H2785">
        <v>-21.462854914987702</v>
      </c>
      <c r="I2785">
        <v>-45.739522141475398</v>
      </c>
      <c r="J2785">
        <v>-8.8242228534921896</v>
      </c>
      <c r="M2785">
        <v>24.107300559464399</v>
      </c>
      <c r="O2785">
        <v>51.3888888888888</v>
      </c>
      <c r="P2785">
        <v>0</v>
      </c>
    </row>
    <row r="2786" spans="1:17" hidden="1" x14ac:dyDescent="0.3">
      <c r="A2786" t="s">
        <v>5780</v>
      </c>
      <c r="B2786" t="s">
        <v>5781</v>
      </c>
      <c r="C2786" t="str">
        <f>IFERROR(VLOOKUP(Table1[[#This Row],[Ticker]],[1]!Table2[[Symbol]:[Industry]],2,FALSE),"-")</f>
        <v>-</v>
      </c>
      <c r="D2786" t="s">
        <v>2160</v>
      </c>
      <c r="E2786">
        <v>119.71243</v>
      </c>
      <c r="F2786">
        <v>427.85</v>
      </c>
      <c r="G2786">
        <v>659.02372442261401</v>
      </c>
      <c r="H2786">
        <v>126.54591375181199</v>
      </c>
      <c r="I2786">
        <v>136.405321213539</v>
      </c>
      <c r="J2786">
        <v>19.0548865548447</v>
      </c>
      <c r="K2786">
        <v>247.357326163122</v>
      </c>
      <c r="L2786">
        <v>177.17715783073999</v>
      </c>
      <c r="M2786">
        <v>98.235251335623801</v>
      </c>
      <c r="N2786">
        <v>1.6743835874270601</v>
      </c>
      <c r="O2786">
        <v>0</v>
      </c>
      <c r="P2786">
        <v>875.71265678449197</v>
      </c>
    </row>
    <row r="2787" spans="1:17" hidden="1" x14ac:dyDescent="0.3">
      <c r="A2787" t="s">
        <v>5782</v>
      </c>
      <c r="B2787" t="s">
        <v>5783</v>
      </c>
      <c r="C2787" t="str">
        <f>IFERROR(VLOOKUP(Table1[[#This Row],[Ticker]],[1]!Table2[[Symbol]:[Industry]],2,FALSE),"-")</f>
        <v>-</v>
      </c>
      <c r="D2787" t="s">
        <v>424</v>
      </c>
      <c r="E2787">
        <v>119.669592411</v>
      </c>
      <c r="F2787">
        <v>5.37</v>
      </c>
      <c r="G2787">
        <v>34.035409042356001</v>
      </c>
      <c r="H2787">
        <v>-5.5048924670007304</v>
      </c>
      <c r="I2787">
        <v>-12.3975861563052</v>
      </c>
      <c r="J2787">
        <v>-5.0143008913963003</v>
      </c>
      <c r="K2787">
        <v>5.4480890609631603</v>
      </c>
      <c r="L2787">
        <v>5.3036488404520501</v>
      </c>
      <c r="M2787">
        <v>47.336552095669603</v>
      </c>
      <c r="N2787">
        <v>0.87655088613238596</v>
      </c>
      <c r="O2787">
        <v>76.536312849162002</v>
      </c>
      <c r="P2787">
        <v>65.230769230769198</v>
      </c>
      <c r="Q2787">
        <v>7.7181411321744997E-2</v>
      </c>
    </row>
    <row r="2788" spans="1:17" hidden="1" x14ac:dyDescent="0.3">
      <c r="A2788" t="s">
        <v>5784</v>
      </c>
      <c r="B2788" t="s">
        <v>5785</v>
      </c>
      <c r="C2788" t="str">
        <f>IFERROR(VLOOKUP(Table1[[#This Row],[Ticker]],[1]!Table2[[Symbol]:[Industry]],2,FALSE),"-")</f>
        <v>-</v>
      </c>
      <c r="D2788" t="s">
        <v>372</v>
      </c>
      <c r="E2788">
        <v>119.6466514</v>
      </c>
      <c r="F2788">
        <v>118.61</v>
      </c>
      <c r="G2788">
        <v>-16.561891479684</v>
      </c>
      <c r="H2788">
        <v>-3.8178159955844899</v>
      </c>
      <c r="I2788">
        <v>-29.878780764184899</v>
      </c>
      <c r="J2788">
        <v>2.4043903055007201</v>
      </c>
      <c r="K2788">
        <v>117.159346881844</v>
      </c>
      <c r="L2788">
        <v>120.68501747005701</v>
      </c>
      <c r="M2788">
        <v>68.830475327818206</v>
      </c>
      <c r="N2788">
        <v>0.45904739365561498</v>
      </c>
      <c r="O2788">
        <v>44.043503920411403</v>
      </c>
      <c r="P2788">
        <v>26.180851063829699</v>
      </c>
      <c r="Q2788">
        <v>0.11382485836997901</v>
      </c>
    </row>
    <row r="2789" spans="1:17" hidden="1" x14ac:dyDescent="0.3">
      <c r="A2789" t="s">
        <v>5786</v>
      </c>
      <c r="B2789" t="s">
        <v>5787</v>
      </c>
      <c r="C2789" t="str">
        <f>IFERROR(VLOOKUP(Table1[[#This Row],[Ticker]],[1]!Table2[[Symbol]:[Industry]],2,FALSE),"-")</f>
        <v>-</v>
      </c>
      <c r="D2789" t="s">
        <v>62</v>
      </c>
      <c r="E2789">
        <v>119.591657493</v>
      </c>
      <c r="F2789">
        <v>23.87</v>
      </c>
      <c r="G2789">
        <v>-24.0763674047497</v>
      </c>
      <c r="H2789">
        <v>0.35147632206252</v>
      </c>
      <c r="I2789">
        <v>-40.560664241675703</v>
      </c>
      <c r="J2789">
        <v>-0.106357062534559</v>
      </c>
      <c r="K2789">
        <v>23.733246990212301</v>
      </c>
      <c r="L2789">
        <v>25.679921146963601</v>
      </c>
      <c r="M2789">
        <v>53.742774434099097</v>
      </c>
      <c r="N2789">
        <v>1.1835557120504001</v>
      </c>
      <c r="O2789">
        <v>72.601591956430596</v>
      </c>
      <c r="P2789">
        <v>25.6315789473684</v>
      </c>
      <c r="Q2789">
        <v>-0.103396365567732</v>
      </c>
    </row>
    <row r="2790" spans="1:17" hidden="1" x14ac:dyDescent="0.3">
      <c r="A2790" t="s">
        <v>5788</v>
      </c>
      <c r="B2790" t="s">
        <v>5789</v>
      </c>
      <c r="C2790" t="str">
        <f>IFERROR(VLOOKUP(Table1[[#This Row],[Ticker]],[1]!Table2[[Symbol]:[Industry]],2,FALSE),"-")</f>
        <v>-</v>
      </c>
      <c r="D2790" t="s">
        <v>548</v>
      </c>
      <c r="E2790">
        <v>119.36496</v>
      </c>
      <c r="F2790">
        <v>103.4</v>
      </c>
      <c r="G2790">
        <v>-22.927773027239699</v>
      </c>
      <c r="H2790">
        <v>-2.38072462391496</v>
      </c>
      <c r="I2790">
        <v>-20.885024317644501</v>
      </c>
      <c r="J2790">
        <v>-2.1315343538730001</v>
      </c>
      <c r="K2790">
        <v>102.69923232723301</v>
      </c>
      <c r="L2790">
        <v>102.80141813563399</v>
      </c>
      <c r="M2790">
        <v>63.319104785678803</v>
      </c>
      <c r="N2790">
        <v>0.66321717405001601</v>
      </c>
      <c r="O2790">
        <v>29.061895551257201</v>
      </c>
      <c r="P2790">
        <v>26.8711656441717</v>
      </c>
      <c r="Q2790">
        <v>-6.7496979291254006E-2</v>
      </c>
    </row>
    <row r="2791" spans="1:17" hidden="1" x14ac:dyDescent="0.3">
      <c r="A2791" t="s">
        <v>5790</v>
      </c>
      <c r="B2791" t="s">
        <v>5791</v>
      </c>
      <c r="C2791" t="str">
        <f>IFERROR(VLOOKUP(Table1[[#This Row],[Ticker]],[1]!Table2[[Symbol]:[Industry]],2,FALSE),"-")</f>
        <v>-</v>
      </c>
      <c r="D2791" t="s">
        <v>1579</v>
      </c>
      <c r="E2791">
        <v>119.178375727999</v>
      </c>
      <c r="F2791">
        <v>81.44</v>
      </c>
      <c r="G2791">
        <v>19.6791162342289</v>
      </c>
      <c r="H2791">
        <v>-0.981950326852982</v>
      </c>
      <c r="I2791">
        <v>3.8802771066499102</v>
      </c>
      <c r="J2791">
        <v>7.9421209237140697</v>
      </c>
      <c r="K2791">
        <v>86.489114256932098</v>
      </c>
      <c r="L2791">
        <v>84.777646265498504</v>
      </c>
      <c r="M2791">
        <v>46.537836473885903</v>
      </c>
      <c r="N2791">
        <v>1.68747978000647</v>
      </c>
      <c r="O2791">
        <v>82.649803536345701</v>
      </c>
      <c r="P2791">
        <v>50.814814814814802</v>
      </c>
      <c r="Q2791">
        <v>4.1952480596676001E-2</v>
      </c>
    </row>
    <row r="2792" spans="1:17" hidden="1" x14ac:dyDescent="0.3">
      <c r="A2792" t="s">
        <v>5792</v>
      </c>
      <c r="B2792" t="s">
        <v>5793</v>
      </c>
      <c r="C2792" t="str">
        <f>IFERROR(VLOOKUP(Table1[[#This Row],[Ticker]],[1]!Table2[[Symbol]:[Industry]],2,FALSE),"-")</f>
        <v>-</v>
      </c>
      <c r="D2792" t="s">
        <v>396</v>
      </c>
      <c r="E2792">
        <v>119.14116984899999</v>
      </c>
      <c r="F2792">
        <v>51.09</v>
      </c>
      <c r="G2792">
        <v>98.323045223737694</v>
      </c>
      <c r="H2792">
        <v>-1.83310685178668E-2</v>
      </c>
      <c r="I2792">
        <v>49.801548525142302</v>
      </c>
      <c r="J2792">
        <v>-5.7805789148680597</v>
      </c>
      <c r="K2792">
        <v>49.364304376912003</v>
      </c>
      <c r="L2792">
        <v>38.054401521822399</v>
      </c>
      <c r="M2792">
        <v>40.560649098439598</v>
      </c>
      <c r="N2792">
        <v>0.24132907219102001</v>
      </c>
      <c r="O2792">
        <v>19.788608338226599</v>
      </c>
      <c r="P2792">
        <v>212.286063569682</v>
      </c>
      <c r="Q2792">
        <v>0.124813868458616</v>
      </c>
    </row>
    <row r="2793" spans="1:17" hidden="1" x14ac:dyDescent="0.3">
      <c r="A2793" t="s">
        <v>5794</v>
      </c>
      <c r="B2793" t="s">
        <v>5795</v>
      </c>
      <c r="C2793" t="str">
        <f>IFERROR(VLOOKUP(Table1[[#This Row],[Ticker]],[1]!Table2[[Symbol]:[Industry]],2,FALSE),"-")</f>
        <v>-</v>
      </c>
      <c r="D2793" t="s">
        <v>133</v>
      </c>
      <c r="E2793">
        <v>119.10138759</v>
      </c>
      <c r="F2793">
        <v>161.30000000000001</v>
      </c>
      <c r="G2793">
        <v>90.349832684976505</v>
      </c>
      <c r="H2793">
        <v>21.687718291804099</v>
      </c>
      <c r="I2793">
        <v>-9.7996929140949193E-2</v>
      </c>
      <c r="J2793">
        <v>12.4690691625486</v>
      </c>
      <c r="K2793">
        <v>136.718508464861</v>
      </c>
      <c r="L2793">
        <v>126.231678292631</v>
      </c>
      <c r="M2793">
        <v>83.975960408025102</v>
      </c>
      <c r="N2793">
        <v>1.01248623667672</v>
      </c>
      <c r="O2793">
        <v>18.877867327960299</v>
      </c>
      <c r="P2793">
        <v>133.59884141926099</v>
      </c>
      <c r="Q2793">
        <v>6.1328153503528E-2</v>
      </c>
    </row>
    <row r="2794" spans="1:17" hidden="1" x14ac:dyDescent="0.3">
      <c r="A2794" t="s">
        <v>5796</v>
      </c>
      <c r="B2794" t="s">
        <v>5797</v>
      </c>
      <c r="C2794" t="str">
        <f>IFERROR(VLOOKUP(Table1[[#This Row],[Ticker]],[1]!Table2[[Symbol]:[Industry]],2,FALSE),"-")</f>
        <v>-</v>
      </c>
      <c r="D2794" t="s">
        <v>51</v>
      </c>
      <c r="E2794">
        <v>118.93293789000001</v>
      </c>
      <c r="F2794">
        <v>14.82</v>
      </c>
      <c r="G2794">
        <v>-20.751593272557599</v>
      </c>
      <c r="H2794">
        <v>-2.2959919037698402</v>
      </c>
      <c r="I2794">
        <v>-60.483718690777401</v>
      </c>
      <c r="J2794">
        <v>0.90936924248523199</v>
      </c>
      <c r="K2794">
        <v>15.023030396950199</v>
      </c>
      <c r="L2794">
        <v>17.064794366251402</v>
      </c>
      <c r="M2794">
        <v>72.154441406348695</v>
      </c>
      <c r="N2794">
        <v>0.52623632112102203</v>
      </c>
      <c r="O2794">
        <v>109.851551956815</v>
      </c>
      <c r="P2794">
        <v>20.7823960880195</v>
      </c>
      <c r="Q2794">
        <v>1.9689362403838999E-2</v>
      </c>
    </row>
    <row r="2795" spans="1:17" hidden="1" x14ac:dyDescent="0.3">
      <c r="A2795" t="s">
        <v>5798</v>
      </c>
      <c r="B2795" t="s">
        <v>5799</v>
      </c>
      <c r="C2795" t="str">
        <f>IFERROR(VLOOKUP(Table1[[#This Row],[Ticker]],[1]!Table2[[Symbol]:[Industry]],2,FALSE),"-")</f>
        <v>-</v>
      </c>
      <c r="D2795" t="s">
        <v>2179</v>
      </c>
      <c r="E2795">
        <v>118.32</v>
      </c>
      <c r="F2795">
        <v>87</v>
      </c>
      <c r="G2795">
        <v>-24.988648106504101</v>
      </c>
      <c r="H2795">
        <v>23.5342107655331</v>
      </c>
      <c r="I2795">
        <v>-13.516763409783801</v>
      </c>
      <c r="J2795">
        <v>-11.144735674005</v>
      </c>
      <c r="K2795">
        <v>79.381546815327397</v>
      </c>
      <c r="M2795">
        <v>42.452171077985099</v>
      </c>
      <c r="O2795">
        <v>41.6666666666666</v>
      </c>
      <c r="P2795">
        <v>38.095238095238003</v>
      </c>
    </row>
    <row r="2796" spans="1:17" hidden="1" x14ac:dyDescent="0.3">
      <c r="A2796" t="s">
        <v>5800</v>
      </c>
      <c r="B2796" t="s">
        <v>5801</v>
      </c>
      <c r="C2796" t="str">
        <f>IFERROR(VLOOKUP(Table1[[#This Row],[Ticker]],[1]!Table2[[Symbol]:[Industry]],2,FALSE),"-")</f>
        <v>-</v>
      </c>
      <c r="D2796" t="s">
        <v>127</v>
      </c>
      <c r="E2796">
        <v>118.01313594</v>
      </c>
      <c r="F2796">
        <v>59.61</v>
      </c>
      <c r="G2796">
        <v>-9.9751594387034199</v>
      </c>
      <c r="H2796">
        <v>-6.2399428265394903</v>
      </c>
      <c r="I2796">
        <v>-36.578080067765399</v>
      </c>
      <c r="J2796">
        <v>-2.1549947002477099</v>
      </c>
      <c r="K2796">
        <v>61.172896821720897</v>
      </c>
      <c r="L2796">
        <v>61.707936970338302</v>
      </c>
      <c r="M2796">
        <v>49.380262705540197</v>
      </c>
      <c r="N2796">
        <v>0.74754056480156394</v>
      </c>
      <c r="O2796">
        <v>58.1110551920818</v>
      </c>
      <c r="P2796">
        <v>22.907216494845301</v>
      </c>
      <c r="Q2796">
        <v>0.11196817880125</v>
      </c>
    </row>
    <row r="2797" spans="1:17" hidden="1" x14ac:dyDescent="0.3">
      <c r="A2797" t="s">
        <v>5802</v>
      </c>
      <c r="B2797" t="s">
        <v>5803</v>
      </c>
      <c r="C2797" t="str">
        <f>IFERROR(VLOOKUP(Table1[[#This Row],[Ticker]],[1]!Table2[[Symbol]:[Industry]],2,FALSE),"-")</f>
        <v>-</v>
      </c>
      <c r="D2797" t="s">
        <v>521</v>
      </c>
      <c r="E2797">
        <v>117.864210794</v>
      </c>
      <c r="F2797">
        <v>131.06</v>
      </c>
      <c r="G2797">
        <v>107.29268021429699</v>
      </c>
      <c r="H2797">
        <v>-6.4299989840001697</v>
      </c>
      <c r="I2797">
        <v>0.71115151025964696</v>
      </c>
      <c r="J2797">
        <v>-3.7353000138944501</v>
      </c>
      <c r="K2797">
        <v>123.04391693204801</v>
      </c>
      <c r="L2797">
        <v>103.864196703296</v>
      </c>
      <c r="M2797">
        <v>51.334698482730801</v>
      </c>
      <c r="N2797">
        <v>1.1855267696865499</v>
      </c>
      <c r="O2797">
        <v>25.934686403174101</v>
      </c>
      <c r="P2797">
        <v>147.04995287464601</v>
      </c>
      <c r="Q2797">
        <v>7.4280892455361E-2</v>
      </c>
    </row>
    <row r="2798" spans="1:17" hidden="1" x14ac:dyDescent="0.3">
      <c r="A2798" t="s">
        <v>5804</v>
      </c>
      <c r="B2798" t="s">
        <v>5805</v>
      </c>
      <c r="C2798" t="str">
        <f>IFERROR(VLOOKUP(Table1[[#This Row],[Ticker]],[1]!Table2[[Symbol]:[Industry]],2,FALSE),"-")</f>
        <v>-</v>
      </c>
      <c r="D2798" t="s">
        <v>626</v>
      </c>
      <c r="E2798">
        <v>117.366249</v>
      </c>
      <c r="F2798">
        <v>35.53</v>
      </c>
      <c r="G2798">
        <v>23.172577742929501</v>
      </c>
      <c r="H2798">
        <v>-2.02056135790848</v>
      </c>
      <c r="I2798">
        <v>55.136524486215102</v>
      </c>
      <c r="J2798">
        <v>3.5816324851989698</v>
      </c>
      <c r="K2798">
        <v>34.072439969430199</v>
      </c>
      <c r="L2798">
        <v>29.461517475260901</v>
      </c>
      <c r="M2798">
        <v>69.314823811949196</v>
      </c>
      <c r="N2798">
        <v>0.46623310694099701</v>
      </c>
      <c r="O2798">
        <v>18.772867998874101</v>
      </c>
      <c r="P2798">
        <v>95.219780219780205</v>
      </c>
      <c r="Q2798">
        <v>0.113448805131267</v>
      </c>
    </row>
    <row r="2799" spans="1:17" hidden="1" x14ac:dyDescent="0.3">
      <c r="A2799" t="s">
        <v>5806</v>
      </c>
      <c r="B2799" t="s">
        <v>5807</v>
      </c>
      <c r="C2799" t="str">
        <f>IFERROR(VLOOKUP(Table1[[#This Row],[Ticker]],[1]!Table2[[Symbol]:[Industry]],2,FALSE),"-")</f>
        <v>-</v>
      </c>
      <c r="D2799" t="s">
        <v>524</v>
      </c>
      <c r="E2799">
        <v>117.18973769999999</v>
      </c>
      <c r="F2799">
        <v>41.93</v>
      </c>
      <c r="G2799">
        <v>40.109333616605802</v>
      </c>
      <c r="H2799">
        <v>-11.5713792965786</v>
      </c>
      <c r="I2799">
        <v>-2.03863519700234</v>
      </c>
      <c r="J2799">
        <v>-3.0179751106247301</v>
      </c>
      <c r="K2799">
        <v>40.251722287374498</v>
      </c>
      <c r="L2799">
        <v>35.285527190481702</v>
      </c>
      <c r="M2799">
        <v>51.022047733884897</v>
      </c>
      <c r="N2799">
        <v>0.34078487027259002</v>
      </c>
      <c r="O2799">
        <v>24.9940376818506</v>
      </c>
      <c r="P2799">
        <v>78.7297527706734</v>
      </c>
      <c r="Q2799">
        <v>-2.0488446953320001E-3</v>
      </c>
    </row>
    <row r="2800" spans="1:17" hidden="1" x14ac:dyDescent="0.3">
      <c r="A2800" t="s">
        <v>5808</v>
      </c>
      <c r="B2800" t="s">
        <v>5809</v>
      </c>
      <c r="C2800" t="str">
        <f>IFERROR(VLOOKUP(Table1[[#This Row],[Ticker]],[1]!Table2[[Symbol]:[Industry]],2,FALSE),"-")</f>
        <v>-</v>
      </c>
      <c r="D2800" t="s">
        <v>521</v>
      </c>
      <c r="E2800">
        <v>117.11824799999999</v>
      </c>
      <c r="F2800">
        <v>120.9</v>
      </c>
      <c r="G2800">
        <v>76.075285002564399</v>
      </c>
      <c r="H2800">
        <v>-3.9819291962730299</v>
      </c>
      <c r="I2800">
        <v>-17.1380324915792</v>
      </c>
      <c r="J2800">
        <v>-1.5173703173820099</v>
      </c>
      <c r="K2800">
        <v>116.889268556161</v>
      </c>
      <c r="L2800">
        <v>108.456931694804</v>
      </c>
      <c r="M2800">
        <v>62.937976145528403</v>
      </c>
      <c r="N2800">
        <v>0.95623559047488005</v>
      </c>
      <c r="O2800">
        <v>23.1596360628618</v>
      </c>
      <c r="P2800">
        <v>108.448275862068</v>
      </c>
      <c r="Q2800">
        <v>5.389467543537E-2</v>
      </c>
    </row>
    <row r="2801" spans="1:17" hidden="1" x14ac:dyDescent="0.3">
      <c r="A2801" t="s">
        <v>5810</v>
      </c>
      <c r="B2801" t="s">
        <v>5811</v>
      </c>
      <c r="C2801" t="str">
        <f>IFERROR(VLOOKUP(Table1[[#This Row],[Ticker]],[1]!Table2[[Symbol]:[Industry]],2,FALSE),"-")</f>
        <v>-</v>
      </c>
      <c r="D2801" t="s">
        <v>5812</v>
      </c>
      <c r="E2801">
        <v>117.1156</v>
      </c>
      <c r="F2801">
        <v>77.56</v>
      </c>
      <c r="G2801">
        <v>-32.730912859295202</v>
      </c>
      <c r="H2801">
        <v>-7.3837786524562503</v>
      </c>
      <c r="I2801">
        <v>-45.397275500822197</v>
      </c>
      <c r="J2801">
        <v>4.7531655266182202</v>
      </c>
      <c r="K2801">
        <v>84.785301881361704</v>
      </c>
      <c r="L2801">
        <v>94.381756982030097</v>
      </c>
      <c r="M2801">
        <v>41.407104006001497</v>
      </c>
      <c r="N2801">
        <v>0.74285714285714199</v>
      </c>
      <c r="O2801">
        <v>89.530685920577596</v>
      </c>
      <c r="P2801">
        <v>6.6263403904316798</v>
      </c>
      <c r="Q2801">
        <v>6.8639306911827E-2</v>
      </c>
    </row>
    <row r="2802" spans="1:17" hidden="1" x14ac:dyDescent="0.3">
      <c r="A2802" t="s">
        <v>5813</v>
      </c>
      <c r="B2802" t="s">
        <v>5814</v>
      </c>
      <c r="C2802" t="str">
        <f>IFERROR(VLOOKUP(Table1[[#This Row],[Ticker]],[1]!Table2[[Symbol]:[Industry]],2,FALSE),"-")</f>
        <v>-</v>
      </c>
      <c r="D2802" t="s">
        <v>626</v>
      </c>
      <c r="E2802">
        <v>117.11547</v>
      </c>
      <c r="F2802">
        <v>68.13</v>
      </c>
      <c r="G2802">
        <v>-40.228748357130698</v>
      </c>
      <c r="H2802">
        <v>-14.8752940722585</v>
      </c>
      <c r="I2802">
        <v>-28.7568636604103</v>
      </c>
      <c r="J2802">
        <v>-6.9494975787669002</v>
      </c>
      <c r="M2802">
        <v>34.851694454195197</v>
      </c>
      <c r="O2802">
        <v>22.413033905768401</v>
      </c>
      <c r="P2802">
        <v>2.3895401262398401</v>
      </c>
    </row>
    <row r="2803" spans="1:17" hidden="1" x14ac:dyDescent="0.3">
      <c r="A2803" t="s">
        <v>5815</v>
      </c>
      <c r="B2803" t="s">
        <v>5816</v>
      </c>
      <c r="C2803" t="str">
        <f>IFERROR(VLOOKUP(Table1[[#This Row],[Ticker]],[1]!Table2[[Symbol]:[Industry]],2,FALSE),"-")</f>
        <v>-</v>
      </c>
      <c r="D2803" t="s">
        <v>5817</v>
      </c>
      <c r="E2803">
        <v>117.06142455</v>
      </c>
      <c r="F2803">
        <v>116.65</v>
      </c>
      <c r="G2803">
        <v>90.118836164686897</v>
      </c>
      <c r="H2803">
        <v>-3.63932515250153</v>
      </c>
      <c r="I2803">
        <v>148.94176115758</v>
      </c>
      <c r="J2803">
        <v>-12.1875210117517</v>
      </c>
      <c r="K2803">
        <v>109.285372086591</v>
      </c>
      <c r="L2803">
        <v>74.054399152341702</v>
      </c>
      <c r="M2803">
        <v>35.963973047211397</v>
      </c>
      <c r="N2803">
        <v>0.72567783094098803</v>
      </c>
      <c r="O2803">
        <v>21.217316759536999</v>
      </c>
      <c r="P2803">
        <v>696.245733788395</v>
      </c>
    </row>
    <row r="2804" spans="1:17" hidden="1" x14ac:dyDescent="0.3">
      <c r="A2804" t="s">
        <v>5818</v>
      </c>
      <c r="B2804" t="s">
        <v>5819</v>
      </c>
      <c r="C2804" t="str">
        <f>IFERROR(VLOOKUP(Table1[[#This Row],[Ticker]],[1]!Table2[[Symbol]:[Industry]],2,FALSE),"-")</f>
        <v>-</v>
      </c>
      <c r="D2804" t="s">
        <v>5812</v>
      </c>
      <c r="E2804">
        <v>116.7624053</v>
      </c>
      <c r="F2804">
        <v>72.55</v>
      </c>
      <c r="G2804">
        <v>-17.645289710514199</v>
      </c>
      <c r="H2804">
        <v>17.287666986731299</v>
      </c>
      <c r="I2804">
        <v>-6.1734050137938503</v>
      </c>
      <c r="J2804">
        <v>2.4904404398275002</v>
      </c>
      <c r="K2804">
        <v>65.382552072229302</v>
      </c>
      <c r="M2804">
        <v>53.914279738809697</v>
      </c>
      <c r="N2804">
        <v>1.0264900662251599</v>
      </c>
      <c r="O2804">
        <v>9.5796002756719503</v>
      </c>
      <c r="P2804">
        <v>86.025641025640994</v>
      </c>
    </row>
    <row r="2805" spans="1:17" hidden="1" x14ac:dyDescent="0.3">
      <c r="A2805" t="s">
        <v>5820</v>
      </c>
      <c r="B2805" t="s">
        <v>5821</v>
      </c>
      <c r="C2805" t="str">
        <f>IFERROR(VLOOKUP(Table1[[#This Row],[Ticker]],[1]!Table2[[Symbol]:[Industry]],2,FALSE),"-")</f>
        <v>-</v>
      </c>
      <c r="D2805" t="s">
        <v>424</v>
      </c>
      <c r="E2805">
        <v>116.736</v>
      </c>
      <c r="F2805">
        <v>304</v>
      </c>
      <c r="G2805">
        <v>105.141023899598</v>
      </c>
      <c r="H2805">
        <v>-15.1958520056679</v>
      </c>
      <c r="I2805">
        <v>26.124199462513101</v>
      </c>
      <c r="J2805">
        <v>3.5466659749938101</v>
      </c>
      <c r="K2805">
        <v>298.20970630135599</v>
      </c>
      <c r="L2805">
        <v>259.71566018668801</v>
      </c>
      <c r="M2805">
        <v>64.382249466265804</v>
      </c>
      <c r="N2805">
        <v>0.45525418358583503</v>
      </c>
      <c r="O2805">
        <v>24.671052631578899</v>
      </c>
      <c r="P2805">
        <v>133.84615384615299</v>
      </c>
      <c r="Q2805">
        <v>0.11893725055714401</v>
      </c>
    </row>
    <row r="2806" spans="1:17" hidden="1" x14ac:dyDescent="0.3">
      <c r="A2806" t="s">
        <v>5822</v>
      </c>
      <c r="B2806" t="s">
        <v>5823</v>
      </c>
      <c r="C2806" t="str">
        <f>IFERROR(VLOOKUP(Table1[[#This Row],[Ticker]],[1]!Table2[[Symbol]:[Industry]],2,FALSE),"-")</f>
        <v>-</v>
      </c>
      <c r="D2806" t="s">
        <v>3970</v>
      </c>
      <c r="E2806">
        <v>116.61937500000001</v>
      </c>
      <c r="F2806">
        <v>185</v>
      </c>
      <c r="G2806">
        <v>-10.2076010005503</v>
      </c>
      <c r="H2806">
        <v>-16.064635687563801</v>
      </c>
      <c r="I2806">
        <v>11.441179392427101</v>
      </c>
      <c r="J2806">
        <v>6.3134628950433003</v>
      </c>
      <c r="K2806">
        <v>175.01471601226899</v>
      </c>
      <c r="L2806">
        <v>146.878289598984</v>
      </c>
      <c r="M2806">
        <v>47.708868160724499</v>
      </c>
      <c r="N2806">
        <v>0.85368356248717403</v>
      </c>
      <c r="O2806">
        <v>32.081081081081003</v>
      </c>
      <c r="P2806">
        <v>75.605125771238704</v>
      </c>
    </row>
    <row r="2807" spans="1:17" hidden="1" x14ac:dyDescent="0.3">
      <c r="A2807" t="s">
        <v>5824</v>
      </c>
      <c r="B2807" t="s">
        <v>5825</v>
      </c>
      <c r="C2807" t="str">
        <f>IFERROR(VLOOKUP(Table1[[#This Row],[Ticker]],[1]!Table2[[Symbol]:[Industry]],2,FALSE),"-")</f>
        <v>-</v>
      </c>
      <c r="D2807" t="s">
        <v>133</v>
      </c>
      <c r="E2807">
        <v>116.2</v>
      </c>
      <c r="F2807">
        <v>41.5</v>
      </c>
      <c r="G2807">
        <v>-4.6483003261972797</v>
      </c>
      <c r="H2807">
        <v>15.748496479818799</v>
      </c>
      <c r="I2807">
        <v>-36.223530327077</v>
      </c>
      <c r="J2807">
        <v>4.3726467390829198</v>
      </c>
      <c r="K2807">
        <v>41.757778120839902</v>
      </c>
      <c r="L2807">
        <v>38.8487299934257</v>
      </c>
      <c r="M2807">
        <v>42.468927016035501</v>
      </c>
      <c r="N2807">
        <v>0.78044076250528305</v>
      </c>
      <c r="O2807">
        <v>64.096385542168605</v>
      </c>
      <c r="P2807">
        <v>47.8973627940128</v>
      </c>
      <c r="Q2807">
        <v>7.3380040629424007E-2</v>
      </c>
    </row>
    <row r="2808" spans="1:17" hidden="1" x14ac:dyDescent="0.3">
      <c r="A2808" t="s">
        <v>5826</v>
      </c>
      <c r="B2808" t="s">
        <v>5827</v>
      </c>
      <c r="C2808" t="str">
        <f>IFERROR(VLOOKUP(Table1[[#This Row],[Ticker]],[1]!Table2[[Symbol]:[Industry]],2,FALSE),"-")</f>
        <v>-</v>
      </c>
      <c r="D2808" t="s">
        <v>4067</v>
      </c>
      <c r="E2808">
        <v>115.72242440999899</v>
      </c>
      <c r="F2808">
        <v>1063.9000000000001</v>
      </c>
      <c r="G2808">
        <v>157.684181541469</v>
      </c>
      <c r="H2808">
        <v>16.385326573709101</v>
      </c>
      <c r="I2808">
        <v>84.973533478682398</v>
      </c>
      <c r="J2808">
        <v>-9.15723567400501</v>
      </c>
      <c r="K2808">
        <v>983.620111485846</v>
      </c>
      <c r="L2808">
        <v>733.40342184351698</v>
      </c>
      <c r="M2808">
        <v>41.218734884406302</v>
      </c>
      <c r="N2808">
        <v>0.20271096616388001</v>
      </c>
      <c r="O2808">
        <v>12.792555691324299</v>
      </c>
      <c r="P2808">
        <v>184.42721561288599</v>
      </c>
      <c r="Q2808">
        <v>8.1111694510339005E-2</v>
      </c>
    </row>
    <row r="2809" spans="1:17" hidden="1" x14ac:dyDescent="0.3">
      <c r="A2809" t="s">
        <v>5828</v>
      </c>
      <c r="B2809" t="s">
        <v>5829</v>
      </c>
      <c r="C2809" t="str">
        <f>IFERROR(VLOOKUP(Table1[[#This Row],[Ticker]],[1]!Table2[[Symbol]:[Industry]],2,FALSE),"-")</f>
        <v>-</v>
      </c>
      <c r="D2809" t="s">
        <v>257</v>
      </c>
      <c r="E2809">
        <v>115.71435</v>
      </c>
      <c r="F2809">
        <v>1500</v>
      </c>
      <c r="G2809">
        <v>71.407560380366803</v>
      </c>
      <c r="H2809">
        <v>-8.8328707875041701</v>
      </c>
      <c r="I2809">
        <v>-18.5031989198867</v>
      </c>
      <c r="J2809">
        <v>-4.0336095661181997</v>
      </c>
      <c r="K2809">
        <v>1453.2843132734999</v>
      </c>
      <c r="L2809">
        <v>1325.45110003174</v>
      </c>
      <c r="M2809">
        <v>55.224721890980298</v>
      </c>
      <c r="N2809">
        <v>1.3318626994990099</v>
      </c>
      <c r="O2809">
        <v>25.716666666666601</v>
      </c>
      <c r="P2809">
        <v>106.868018204385</v>
      </c>
      <c r="Q2809">
        <v>7.6197625672880007E-2</v>
      </c>
    </row>
    <row r="2810" spans="1:17" hidden="1" x14ac:dyDescent="0.3">
      <c r="A2810" t="s">
        <v>5830</v>
      </c>
      <c r="B2810" t="s">
        <v>5831</v>
      </c>
      <c r="C2810" t="str">
        <f>IFERROR(VLOOKUP(Table1[[#This Row],[Ticker]],[1]!Table2[[Symbol]:[Industry]],2,FALSE),"-")</f>
        <v>-</v>
      </c>
      <c r="D2810" t="s">
        <v>46</v>
      </c>
      <c r="E2810">
        <v>115.71046592</v>
      </c>
      <c r="F2810">
        <v>15.68</v>
      </c>
      <c r="G2810">
        <v>169.106022532357</v>
      </c>
      <c r="H2810">
        <v>30.407027228801901</v>
      </c>
      <c r="I2810">
        <v>29.244979657561899</v>
      </c>
      <c r="J2810">
        <v>-10.3606927127468</v>
      </c>
      <c r="K2810">
        <v>14.0512389778768</v>
      </c>
      <c r="L2810">
        <v>10.1740315527785</v>
      </c>
      <c r="M2810">
        <v>31.622307227482199</v>
      </c>
      <c r="N2810">
        <v>0.36596491478642101</v>
      </c>
      <c r="O2810">
        <v>25.3188775510204</v>
      </c>
      <c r="Q2810">
        <v>7.8127574929632002E-2</v>
      </c>
    </row>
    <row r="2811" spans="1:17" hidden="1" x14ac:dyDescent="0.3">
      <c r="A2811" t="s">
        <v>5832</v>
      </c>
      <c r="B2811" t="s">
        <v>5833</v>
      </c>
      <c r="C2811" t="str">
        <f>IFERROR(VLOOKUP(Table1[[#This Row],[Ticker]],[1]!Table2[[Symbol]:[Industry]],2,FALSE),"-")</f>
        <v>-</v>
      </c>
      <c r="D2811" t="s">
        <v>40</v>
      </c>
      <c r="E2811">
        <v>115.68081875</v>
      </c>
      <c r="F2811">
        <v>437.15</v>
      </c>
      <c r="G2811">
        <v>72.142316247054794</v>
      </c>
      <c r="H2811">
        <v>-5.6177141469708003</v>
      </c>
      <c r="I2811">
        <v>23.023694029289899</v>
      </c>
      <c r="J2811">
        <v>-8.5974719924129595</v>
      </c>
      <c r="K2811">
        <v>440.197628173071</v>
      </c>
      <c r="L2811">
        <v>392.93399508071201</v>
      </c>
      <c r="M2811">
        <v>40.0254629322976</v>
      </c>
      <c r="N2811">
        <v>0.70847547624873797</v>
      </c>
      <c r="O2811">
        <v>20.267642685577002</v>
      </c>
      <c r="P2811">
        <v>99.885688157293103</v>
      </c>
      <c r="Q2811">
        <v>8.0718087473641995E-2</v>
      </c>
    </row>
    <row r="2812" spans="1:17" hidden="1" x14ac:dyDescent="0.3">
      <c r="A2812" t="s">
        <v>5834</v>
      </c>
      <c r="B2812" t="s">
        <v>5835</v>
      </c>
      <c r="C2812" t="str">
        <f>IFERROR(VLOOKUP(Table1[[#This Row],[Ticker]],[1]!Table2[[Symbol]:[Industry]],2,FALSE),"-")</f>
        <v>-</v>
      </c>
      <c r="D2812" t="s">
        <v>46</v>
      </c>
      <c r="E2812">
        <v>115.67699450999901</v>
      </c>
      <c r="F2812">
        <v>0.82</v>
      </c>
      <c r="G2812">
        <v>107.54268021429699</v>
      </c>
      <c r="H2812">
        <v>7.5875306850502797</v>
      </c>
      <c r="I2812">
        <v>48.728850625303799</v>
      </c>
      <c r="J2812">
        <v>-4.9472048098074701</v>
      </c>
      <c r="K2812">
        <v>0.71209008760040904</v>
      </c>
      <c r="L2812">
        <v>0.60258272587178296</v>
      </c>
      <c r="M2812">
        <v>63.854928596567603</v>
      </c>
      <c r="N2812">
        <v>0.77448564293348598</v>
      </c>
      <c r="O2812">
        <v>15.8536585365853</v>
      </c>
      <c r="P2812">
        <v>173.333333333333</v>
      </c>
      <c r="Q2812">
        <v>0.100334704577481</v>
      </c>
    </row>
    <row r="2813" spans="1:17" hidden="1" x14ac:dyDescent="0.3">
      <c r="A2813" t="s">
        <v>5836</v>
      </c>
      <c r="B2813" t="s">
        <v>5837</v>
      </c>
      <c r="C2813" t="str">
        <f>IFERROR(VLOOKUP(Table1[[#This Row],[Ticker]],[1]!Table2[[Symbol]:[Industry]],2,FALSE),"-")</f>
        <v>-</v>
      </c>
      <c r="D2813" t="s">
        <v>231</v>
      </c>
      <c r="E2813">
        <v>115.60543847999899</v>
      </c>
      <c r="F2813">
        <v>114.03</v>
      </c>
      <c r="G2813">
        <v>194.46823353421701</v>
      </c>
      <c r="H2813">
        <v>-10.5134082820858</v>
      </c>
      <c r="I2813">
        <v>27.266350625303801</v>
      </c>
      <c r="J2813">
        <v>-6.4876852175212196</v>
      </c>
      <c r="K2813">
        <v>111.184012437199</v>
      </c>
      <c r="L2813">
        <v>86.347224779590107</v>
      </c>
      <c r="M2813">
        <v>41.296545428400201</v>
      </c>
      <c r="N2813">
        <v>0.25383521175017199</v>
      </c>
      <c r="O2813">
        <v>21.389108129439599</v>
      </c>
      <c r="P2813">
        <v>231.00145137880901</v>
      </c>
      <c r="Q2813">
        <v>0.129836516656226</v>
      </c>
    </row>
    <row r="2814" spans="1:17" hidden="1" x14ac:dyDescent="0.3">
      <c r="A2814" t="s">
        <v>5838</v>
      </c>
      <c r="B2814" t="s">
        <v>5839</v>
      </c>
      <c r="C2814" t="str">
        <f>IFERROR(VLOOKUP(Table1[[#This Row],[Ticker]],[1]!Table2[[Symbol]:[Industry]],2,FALSE),"-")</f>
        <v>-</v>
      </c>
      <c r="D2814" t="s">
        <v>548</v>
      </c>
      <c r="E2814">
        <v>115.57505202500001</v>
      </c>
      <c r="F2814">
        <v>2860.45</v>
      </c>
      <c r="G2814">
        <v>66.042138632879997</v>
      </c>
      <c r="H2814">
        <v>-1.80396875406228</v>
      </c>
      <c r="I2814">
        <v>-18.9921187452784</v>
      </c>
      <c r="J2814">
        <v>-6.1916856015169897</v>
      </c>
      <c r="K2814">
        <v>2839.0652955717401</v>
      </c>
      <c r="L2814">
        <v>2595.2635721451602</v>
      </c>
      <c r="M2814">
        <v>53.675829745047203</v>
      </c>
      <c r="N2814">
        <v>1.14413015042511</v>
      </c>
      <c r="O2814">
        <v>16.764844692268699</v>
      </c>
      <c r="P2814">
        <v>99.299773558613396</v>
      </c>
      <c r="Q2814">
        <v>0.12701675348000199</v>
      </c>
    </row>
    <row r="2815" spans="1:17" hidden="1" x14ac:dyDescent="0.3">
      <c r="A2815" t="s">
        <v>5840</v>
      </c>
      <c r="B2815" t="s">
        <v>5841</v>
      </c>
      <c r="C2815" t="str">
        <f>IFERROR(VLOOKUP(Table1[[#This Row],[Ticker]],[1]!Table2[[Symbol]:[Industry]],2,FALSE),"-")</f>
        <v>-</v>
      </c>
      <c r="D2815" t="s">
        <v>257</v>
      </c>
      <c r="E2815">
        <v>115.575</v>
      </c>
      <c r="F2815">
        <v>115</v>
      </c>
      <c r="G2815">
        <v>41.140177607415602</v>
      </c>
      <c r="H2815">
        <v>-0.108646377323974</v>
      </c>
      <c r="I2815">
        <v>-12.592577946124599</v>
      </c>
      <c r="J2815">
        <v>7.9981214688521298</v>
      </c>
      <c r="K2815">
        <v>108.303776775274</v>
      </c>
      <c r="L2815">
        <v>107.009498896045</v>
      </c>
      <c r="M2815">
        <v>64.9287585240358</v>
      </c>
      <c r="N2815">
        <v>0.68968162639048702</v>
      </c>
      <c r="O2815">
        <v>33.086956521739097</v>
      </c>
      <c r="P2815">
        <v>76.923076923076906</v>
      </c>
    </row>
    <row r="2816" spans="1:17" hidden="1" x14ac:dyDescent="0.3">
      <c r="A2816" t="s">
        <v>5842</v>
      </c>
      <c r="B2816" t="s">
        <v>5843</v>
      </c>
      <c r="C2816" t="str">
        <f>IFERROR(VLOOKUP(Table1[[#This Row],[Ticker]],[1]!Table2[[Symbol]:[Industry]],2,FALSE),"-")</f>
        <v>-</v>
      </c>
      <c r="D2816" t="s">
        <v>46</v>
      </c>
      <c r="E2816">
        <v>115.3824</v>
      </c>
      <c r="F2816">
        <v>282.8</v>
      </c>
      <c r="G2816">
        <v>8.6003495131731604</v>
      </c>
      <c r="H2816">
        <v>1.26673356188574</v>
      </c>
      <c r="I2816">
        <v>20.072234209893502</v>
      </c>
      <c r="J2816">
        <v>8.5517565413391896</v>
      </c>
      <c r="K2816">
        <v>279.83585393009503</v>
      </c>
      <c r="M2816">
        <v>46.838577392125003</v>
      </c>
      <c r="N2816">
        <v>0.55460439529596595</v>
      </c>
      <c r="O2816">
        <v>34.865629420084801</v>
      </c>
      <c r="P2816">
        <v>52.043010752688097</v>
      </c>
    </row>
    <row r="2817" spans="1:17" hidden="1" x14ac:dyDescent="0.3">
      <c r="A2817" t="s">
        <v>5844</v>
      </c>
      <c r="B2817" t="s">
        <v>5845</v>
      </c>
      <c r="C2817" t="str">
        <f>IFERROR(VLOOKUP(Table1[[#This Row],[Ticker]],[1]!Table2[[Symbol]:[Industry]],2,FALSE),"-")</f>
        <v>-</v>
      </c>
      <c r="D2817" t="s">
        <v>1415</v>
      </c>
      <c r="E2817">
        <v>115.26</v>
      </c>
      <c r="F2817">
        <v>169.5</v>
      </c>
      <c r="G2817">
        <v>-19.123986452368801</v>
      </c>
      <c r="H2817">
        <v>-19.600472958702699</v>
      </c>
      <c r="I2817">
        <v>-7.6521017556484798</v>
      </c>
      <c r="J2817">
        <v>-2.1813331022938298</v>
      </c>
      <c r="M2817">
        <v>41.913054720532401</v>
      </c>
      <c r="O2817">
        <v>49.852507374631202</v>
      </c>
      <c r="P2817">
        <v>19.4082423388517</v>
      </c>
    </row>
    <row r="2818" spans="1:17" hidden="1" x14ac:dyDescent="0.3">
      <c r="A2818" t="s">
        <v>5846</v>
      </c>
      <c r="B2818" t="s">
        <v>5847</v>
      </c>
      <c r="C2818" t="str">
        <f>IFERROR(VLOOKUP(Table1[[#This Row],[Ticker]],[1]!Table2[[Symbol]:[Industry]],2,FALSE),"-")</f>
        <v>-</v>
      </c>
      <c r="D2818" t="s">
        <v>4192</v>
      </c>
      <c r="E2818">
        <v>115.21706683799999</v>
      </c>
      <c r="F2818">
        <v>31.49</v>
      </c>
      <c r="G2818">
        <v>106.516225187842</v>
      </c>
      <c r="H2818">
        <v>-22.850806656069601</v>
      </c>
      <c r="I2818">
        <v>-19.527762326961199</v>
      </c>
      <c r="J2818">
        <v>-12.9105014397707</v>
      </c>
      <c r="K2818">
        <v>38.313870104160401</v>
      </c>
      <c r="L2818">
        <v>32.542685545141097</v>
      </c>
      <c r="M2818">
        <v>16.813827937143099</v>
      </c>
      <c r="N2818">
        <v>1.08818200599279</v>
      </c>
      <c r="O2818">
        <v>81.8990155604954</v>
      </c>
      <c r="P2818">
        <v>151.31683958499599</v>
      </c>
      <c r="Q2818">
        <v>0.110947122369683</v>
      </c>
    </row>
    <row r="2819" spans="1:17" hidden="1" x14ac:dyDescent="0.3">
      <c r="A2819" t="s">
        <v>5848</v>
      </c>
      <c r="B2819" t="s">
        <v>5849</v>
      </c>
      <c r="C2819" t="str">
        <f>IFERROR(VLOOKUP(Table1[[#This Row],[Ticker]],[1]!Table2[[Symbol]:[Industry]],2,FALSE),"-")</f>
        <v>-</v>
      </c>
      <c r="D2819" t="s">
        <v>424</v>
      </c>
      <c r="E2819">
        <v>114.84145574999999</v>
      </c>
      <c r="F2819">
        <v>114.75</v>
      </c>
      <c r="G2819">
        <v>-70.548127117449695</v>
      </c>
      <c r="H2819">
        <v>-9.9039680147508697</v>
      </c>
      <c r="I2819">
        <v>-9.9959200168979407</v>
      </c>
      <c r="J2819">
        <v>-7.35095036327054</v>
      </c>
      <c r="K2819">
        <v>121.01398504288601</v>
      </c>
      <c r="L2819">
        <v>125.321261517312</v>
      </c>
      <c r="M2819">
        <v>49.765876199403102</v>
      </c>
      <c r="N2819">
        <v>0.55421159355151695</v>
      </c>
      <c r="O2819">
        <v>94.945533769063104</v>
      </c>
      <c r="P2819">
        <v>25</v>
      </c>
      <c r="Q2819">
        <v>6.2618611381697997E-2</v>
      </c>
    </row>
    <row r="2820" spans="1:17" hidden="1" x14ac:dyDescent="0.3">
      <c r="A2820" t="s">
        <v>5850</v>
      </c>
      <c r="B2820" t="s">
        <v>5851</v>
      </c>
      <c r="C2820" t="str">
        <f>IFERROR(VLOOKUP(Table1[[#This Row],[Ticker]],[1]!Table2[[Symbol]:[Industry]],2,FALSE),"-")</f>
        <v>-</v>
      </c>
      <c r="E2820">
        <v>114.824606</v>
      </c>
      <c r="F2820">
        <v>32.36</v>
      </c>
      <c r="G2820">
        <v>-48.237454255792898</v>
      </c>
      <c r="H2820">
        <v>-10.451503520181101</v>
      </c>
      <c r="I2820">
        <v>-20.5127306338469</v>
      </c>
      <c r="J2820">
        <v>-5.6531431913145997</v>
      </c>
      <c r="K2820">
        <v>33.373631519278597</v>
      </c>
      <c r="L2820">
        <v>33.800158758573801</v>
      </c>
      <c r="M2820">
        <v>52.063678416371403</v>
      </c>
      <c r="N2820">
        <v>0.91753280599493803</v>
      </c>
      <c r="O2820">
        <v>61.526576019777501</v>
      </c>
      <c r="P2820">
        <v>29.3365307753797</v>
      </c>
      <c r="Q2820">
        <v>5.5228098011253002E-2</v>
      </c>
    </row>
    <row r="2821" spans="1:17" hidden="1" x14ac:dyDescent="0.3">
      <c r="A2821" t="s">
        <v>5852</v>
      </c>
      <c r="B2821" t="s">
        <v>5853</v>
      </c>
      <c r="C2821" t="str">
        <f>IFERROR(VLOOKUP(Table1[[#This Row],[Ticker]],[1]!Table2[[Symbol]:[Industry]],2,FALSE),"-")</f>
        <v>-</v>
      </c>
      <c r="D2821" t="s">
        <v>626</v>
      </c>
      <c r="E2821">
        <v>114.7960236</v>
      </c>
      <c r="F2821">
        <v>42.36</v>
      </c>
      <c r="G2821">
        <v>122.43343651681801</v>
      </c>
      <c r="H2821">
        <v>33.331809601332303</v>
      </c>
      <c r="I2821">
        <v>-5.3023020226711903</v>
      </c>
      <c r="J2821">
        <v>21.675777146507802</v>
      </c>
      <c r="K2821">
        <v>33.4152200503787</v>
      </c>
      <c r="L2821">
        <v>30.3327708035734</v>
      </c>
      <c r="M2821">
        <v>87.222005250903507</v>
      </c>
      <c r="N2821">
        <v>0.94832041094264097</v>
      </c>
      <c r="O2821">
        <v>0</v>
      </c>
      <c r="P2821">
        <v>156.57177468200999</v>
      </c>
      <c r="Q2821">
        <v>2.9661996457438E-2</v>
      </c>
    </row>
    <row r="2822" spans="1:17" hidden="1" x14ac:dyDescent="0.3">
      <c r="A2822" t="s">
        <v>5854</v>
      </c>
      <c r="B2822" t="s">
        <v>5855</v>
      </c>
      <c r="C2822" t="str">
        <f>IFERROR(VLOOKUP(Table1[[#This Row],[Ticker]],[1]!Table2[[Symbol]:[Industry]],2,FALSE),"-")</f>
        <v>-</v>
      </c>
      <c r="D2822" t="s">
        <v>95</v>
      </c>
      <c r="E2822">
        <v>114.63030558</v>
      </c>
      <c r="F2822">
        <v>54.18</v>
      </c>
      <c r="G2822">
        <v>-25.320345939630599</v>
      </c>
      <c r="H2822">
        <v>-6.0593363123889104</v>
      </c>
      <c r="I2822">
        <v>-2.9809939342815901</v>
      </c>
      <c r="J2822">
        <v>-5.85240995637173</v>
      </c>
      <c r="K2822">
        <v>58.4586437797306</v>
      </c>
      <c r="L2822">
        <v>59.973040789608397</v>
      </c>
      <c r="M2822">
        <v>37.1801905319874</v>
      </c>
      <c r="N2822">
        <v>1.3001612586981599</v>
      </c>
      <c r="O2822">
        <v>89.110372831302996</v>
      </c>
      <c r="P2822">
        <v>29.6172248803827</v>
      </c>
      <c r="Q2822">
        <v>5.3986891431104002E-2</v>
      </c>
    </row>
    <row r="2823" spans="1:17" hidden="1" x14ac:dyDescent="0.3">
      <c r="A2823" t="s">
        <v>5856</v>
      </c>
      <c r="B2823" t="s">
        <v>5857</v>
      </c>
      <c r="C2823" t="str">
        <f>IFERROR(VLOOKUP(Table1[[#This Row],[Ticker]],[1]!Table2[[Symbol]:[Industry]],2,FALSE),"-")</f>
        <v>-</v>
      </c>
      <c r="D2823" t="s">
        <v>626</v>
      </c>
      <c r="E2823">
        <v>114.2865</v>
      </c>
      <c r="F2823">
        <v>49.05</v>
      </c>
      <c r="G2823">
        <v>-21.259163103674499</v>
      </c>
      <c r="H2823">
        <v>-9.3415205045177796</v>
      </c>
      <c r="I2823">
        <v>-34.6630967863641</v>
      </c>
      <c r="J2823">
        <v>-1.46776389519447</v>
      </c>
      <c r="K2823">
        <v>50.616177948074501</v>
      </c>
      <c r="L2823">
        <v>50.701738034469997</v>
      </c>
      <c r="M2823">
        <v>40.043736211091201</v>
      </c>
      <c r="N2823">
        <v>1.2544862800499199</v>
      </c>
      <c r="O2823">
        <v>39.857288481141602</v>
      </c>
      <c r="P2823">
        <v>19.343065693430599</v>
      </c>
      <c r="Q2823">
        <v>-1.8713425808623001E-2</v>
      </c>
    </row>
    <row r="2824" spans="1:17" hidden="1" x14ac:dyDescent="0.3">
      <c r="A2824" t="s">
        <v>5858</v>
      </c>
      <c r="B2824" t="s">
        <v>5859</v>
      </c>
      <c r="C2824" t="str">
        <f>IFERROR(VLOOKUP(Table1[[#This Row],[Ticker]],[1]!Table2[[Symbol]:[Industry]],2,FALSE),"-")</f>
        <v>-</v>
      </c>
      <c r="D2824" t="s">
        <v>1579</v>
      </c>
      <c r="E2824">
        <v>114.28516</v>
      </c>
      <c r="F2824">
        <v>1058</v>
      </c>
      <c r="G2824">
        <v>3.07291684882893</v>
      </c>
      <c r="H2824">
        <v>7.7939530777989203</v>
      </c>
      <c r="I2824">
        <v>-11.3979963630619</v>
      </c>
      <c r="J2824">
        <v>6.8759361606203102</v>
      </c>
      <c r="K2824">
        <v>981.142312006834</v>
      </c>
      <c r="L2824">
        <v>956.26808441325204</v>
      </c>
      <c r="M2824">
        <v>66.268209518927804</v>
      </c>
      <c r="N2824">
        <v>1.72596781209221</v>
      </c>
      <c r="O2824">
        <v>10.5812854442344</v>
      </c>
      <c r="P2824">
        <v>30.6172839506172</v>
      </c>
      <c r="Q2824">
        <v>6.7347065453586E-2</v>
      </c>
    </row>
    <row r="2825" spans="1:17" hidden="1" x14ac:dyDescent="0.3">
      <c r="A2825" t="s">
        <v>5860</v>
      </c>
      <c r="B2825" t="s">
        <v>5861</v>
      </c>
      <c r="C2825" t="str">
        <f>IFERROR(VLOOKUP(Table1[[#This Row],[Ticker]],[1]!Table2[[Symbol]:[Industry]],2,FALSE),"-")</f>
        <v>-</v>
      </c>
      <c r="D2825" t="s">
        <v>626</v>
      </c>
      <c r="E2825">
        <v>114.17241</v>
      </c>
      <c r="F2825">
        <v>167.95</v>
      </c>
      <c r="G2825">
        <v>-35.242080652729399</v>
      </c>
      <c r="H2825">
        <v>0.84975947798909601</v>
      </c>
      <c r="I2825">
        <v>-68.3773897767622</v>
      </c>
      <c r="J2825">
        <v>-4.00838095554316</v>
      </c>
      <c r="K2825">
        <v>177.03952056655899</v>
      </c>
      <c r="L2825">
        <v>192.560675105206</v>
      </c>
      <c r="M2825">
        <v>46.040476602991703</v>
      </c>
      <c r="N2825">
        <v>1.38360552173041</v>
      </c>
      <c r="O2825">
        <v>124.471568919321</v>
      </c>
      <c r="P2825">
        <v>9.0584415584415492</v>
      </c>
      <c r="Q2825">
        <v>2.0020298510538999E-2</v>
      </c>
    </row>
    <row r="2826" spans="1:17" hidden="1" x14ac:dyDescent="0.3">
      <c r="A2826" t="s">
        <v>5862</v>
      </c>
      <c r="B2826" t="s">
        <v>5863</v>
      </c>
      <c r="C2826" t="str">
        <f>IFERROR(VLOOKUP(Table1[[#This Row],[Ticker]],[1]!Table2[[Symbol]:[Industry]],2,FALSE),"-")</f>
        <v>-</v>
      </c>
      <c r="D2826" t="s">
        <v>391</v>
      </c>
      <c r="E2826">
        <v>114.14166</v>
      </c>
      <c r="F2826">
        <v>11.49</v>
      </c>
      <c r="G2826">
        <v>125.78443845605599</v>
      </c>
      <c r="H2826">
        <v>-0.92018534433671595</v>
      </c>
      <c r="I2826">
        <v>23.162585565062901</v>
      </c>
      <c r="J2826">
        <v>14.9772411924513</v>
      </c>
      <c r="K2826">
        <v>10.639571163546799</v>
      </c>
      <c r="L2826">
        <v>8.7380384323944202</v>
      </c>
      <c r="M2826">
        <v>75.802370965908906</v>
      </c>
      <c r="N2826">
        <v>1.0378844421858699</v>
      </c>
      <c r="O2826">
        <v>9.1383812010443695</v>
      </c>
      <c r="P2826">
        <v>159.954751131221</v>
      </c>
      <c r="Q2826">
        <v>6.2471202439899003E-2</v>
      </c>
    </row>
    <row r="2827" spans="1:17" hidden="1" x14ac:dyDescent="0.3">
      <c r="A2827" t="s">
        <v>5864</v>
      </c>
      <c r="B2827" t="s">
        <v>5865</v>
      </c>
      <c r="C2827" t="str">
        <f>IFERROR(VLOOKUP(Table1[[#This Row],[Ticker]],[1]!Table2[[Symbol]:[Industry]],2,FALSE),"-")</f>
        <v>-</v>
      </c>
      <c r="D2827" t="s">
        <v>465</v>
      </c>
      <c r="E2827">
        <v>114.008981183999</v>
      </c>
      <c r="F2827">
        <v>20.16</v>
      </c>
      <c r="G2827">
        <v>25.4079093248099</v>
      </c>
      <c r="H2827">
        <v>-12.4566706934334</v>
      </c>
      <c r="I2827">
        <v>-22.3679235682444</v>
      </c>
      <c r="J2827">
        <v>-2.7687666817569498</v>
      </c>
      <c r="K2827">
        <v>18.349333820237302</v>
      </c>
      <c r="L2827">
        <v>18.0823472032517</v>
      </c>
      <c r="M2827">
        <v>74.081040904218497</v>
      </c>
      <c r="N2827">
        <v>2.8553555933875598</v>
      </c>
      <c r="O2827">
        <v>18.799603174603099</v>
      </c>
      <c r="P2827">
        <v>60.637450199203101</v>
      </c>
      <c r="Q2827">
        <v>4.3809437723599E-2</v>
      </c>
    </row>
    <row r="2828" spans="1:17" hidden="1" x14ac:dyDescent="0.3">
      <c r="A2828" t="s">
        <v>5866</v>
      </c>
      <c r="B2828" t="s">
        <v>5867</v>
      </c>
      <c r="C2828" t="str">
        <f>IFERROR(VLOOKUP(Table1[[#This Row],[Ticker]],[1]!Table2[[Symbol]:[Industry]],2,FALSE),"-")</f>
        <v>-</v>
      </c>
      <c r="D2828" t="s">
        <v>424</v>
      </c>
      <c r="E2828">
        <v>113.97735</v>
      </c>
      <c r="F2828">
        <v>47.94</v>
      </c>
      <c r="G2828">
        <v>103.62698034472901</v>
      </c>
      <c r="H2828">
        <v>-9.8450234023607894</v>
      </c>
      <c r="I2828">
        <v>20.229133270866299</v>
      </c>
      <c r="J2828">
        <v>1.00078501721827</v>
      </c>
      <c r="K2828">
        <v>46.009465392040902</v>
      </c>
      <c r="L2828">
        <v>37.963963319616397</v>
      </c>
      <c r="M2828">
        <v>68.893186972344196</v>
      </c>
      <c r="N2828">
        <v>0.75226575649706795</v>
      </c>
      <c r="O2828">
        <v>13.1622861910721</v>
      </c>
      <c r="P2828">
        <v>183.668639053254</v>
      </c>
      <c r="Q2828">
        <v>7.9970959371229999E-2</v>
      </c>
    </row>
    <row r="2829" spans="1:17" hidden="1" x14ac:dyDescent="0.3">
      <c r="A2829" t="s">
        <v>5868</v>
      </c>
      <c r="B2829" t="s">
        <v>5869</v>
      </c>
      <c r="C2829" t="str">
        <f>IFERROR(VLOOKUP(Table1[[#This Row],[Ticker]],[1]!Table2[[Symbol]:[Industry]],2,FALSE),"-")</f>
        <v>-</v>
      </c>
      <c r="D2829" t="s">
        <v>289</v>
      </c>
      <c r="E2829">
        <v>113.886342</v>
      </c>
      <c r="F2829">
        <v>368.6</v>
      </c>
      <c r="G2829">
        <v>-43.4383277849169</v>
      </c>
      <c r="H2829">
        <v>5.3544688953572903</v>
      </c>
      <c r="I2829">
        <v>-15.797394145982</v>
      </c>
      <c r="J2829">
        <v>6.1395780514851896</v>
      </c>
      <c r="K2829">
        <v>349.75714504048898</v>
      </c>
      <c r="L2829">
        <v>376.12741139875999</v>
      </c>
      <c r="M2829">
        <v>70.391670020351796</v>
      </c>
      <c r="N2829">
        <v>1.6327652238305099</v>
      </c>
      <c r="O2829">
        <v>24.5252306022788</v>
      </c>
      <c r="P2829">
        <v>15.187499999999901</v>
      </c>
      <c r="Q2829">
        <v>3.8124548398066997E-2</v>
      </c>
    </row>
    <row r="2830" spans="1:17" hidden="1" x14ac:dyDescent="0.3">
      <c r="A2830" t="s">
        <v>5870</v>
      </c>
      <c r="B2830" t="s">
        <v>5871</v>
      </c>
      <c r="C2830" t="str">
        <f>IFERROR(VLOOKUP(Table1[[#This Row],[Ticker]],[1]!Table2[[Symbol]:[Industry]],2,FALSE),"-")</f>
        <v>-</v>
      </c>
      <c r="D2830" t="s">
        <v>391</v>
      </c>
      <c r="E2830">
        <v>113.79644710999899</v>
      </c>
      <c r="M2830">
        <v>50</v>
      </c>
    </row>
    <row r="2831" spans="1:17" hidden="1" x14ac:dyDescent="0.3">
      <c r="A2831" t="s">
        <v>5872</v>
      </c>
      <c r="B2831" t="s">
        <v>5873</v>
      </c>
      <c r="C2831" t="str">
        <f>IFERROR(VLOOKUP(Table1[[#This Row],[Ticker]],[1]!Table2[[Symbol]:[Industry]],2,FALSE),"-")</f>
        <v>-</v>
      </c>
      <c r="D2831" t="s">
        <v>4518</v>
      </c>
      <c r="E2831">
        <v>113.65808</v>
      </c>
      <c r="F2831">
        <v>270.10000000000002</v>
      </c>
      <c r="G2831">
        <v>93.118585790203397</v>
      </c>
      <c r="H2831">
        <v>38.826190715407797</v>
      </c>
      <c r="I2831">
        <v>90.519326815780005</v>
      </c>
      <c r="J2831">
        <v>-9.0198178567794898</v>
      </c>
      <c r="K2831">
        <v>215.77157682897601</v>
      </c>
      <c r="M2831">
        <v>48.855324301640003</v>
      </c>
      <c r="N2831">
        <v>0.40979192166462602</v>
      </c>
      <c r="O2831">
        <v>22.139948167345398</v>
      </c>
      <c r="P2831">
        <v>172.828282828282</v>
      </c>
    </row>
    <row r="2832" spans="1:17" hidden="1" x14ac:dyDescent="0.3">
      <c r="A2832" t="s">
        <v>5874</v>
      </c>
      <c r="B2832" t="s">
        <v>5875</v>
      </c>
      <c r="C2832" t="str">
        <f>IFERROR(VLOOKUP(Table1[[#This Row],[Ticker]],[1]!Table2[[Symbol]:[Industry]],2,FALSE),"-")</f>
        <v>-</v>
      </c>
      <c r="D2832" t="s">
        <v>95</v>
      </c>
      <c r="E2832">
        <v>113.6051848</v>
      </c>
      <c r="F2832">
        <v>5.92</v>
      </c>
      <c r="G2832">
        <v>135.20386858345</v>
      </c>
      <c r="H2832">
        <v>41.164049751487198</v>
      </c>
      <c r="I2832">
        <v>14.838740735193999</v>
      </c>
      <c r="J2832">
        <v>10.630545224871399</v>
      </c>
      <c r="K2832">
        <v>4.8579736995750302</v>
      </c>
      <c r="L2832">
        <v>4.5422643009986796</v>
      </c>
      <c r="M2832">
        <v>74.988927739007593</v>
      </c>
      <c r="N2832">
        <v>2.5325139808535102</v>
      </c>
      <c r="O2832">
        <v>10.304054054053999</v>
      </c>
      <c r="P2832">
        <v>161.94690265486699</v>
      </c>
    </row>
    <row r="2833" spans="1:17" hidden="1" x14ac:dyDescent="0.3">
      <c r="A2833" t="s">
        <v>5876</v>
      </c>
      <c r="B2833" t="s">
        <v>5877</v>
      </c>
      <c r="C2833" t="str">
        <f>IFERROR(VLOOKUP(Table1[[#This Row],[Ticker]],[1]!Table2[[Symbol]:[Industry]],2,FALSE),"-")</f>
        <v>-</v>
      </c>
      <c r="D2833" t="s">
        <v>933</v>
      </c>
      <c r="E2833">
        <v>113.54181850000001</v>
      </c>
      <c r="F2833">
        <v>224.05</v>
      </c>
      <c r="G2833">
        <v>-9.6845178749692202</v>
      </c>
      <c r="H2833">
        <v>-16.523586399134199</v>
      </c>
      <c r="I2833">
        <v>-40.612702190424201</v>
      </c>
      <c r="J2833">
        <v>-4.7045729679463504</v>
      </c>
      <c r="K2833">
        <v>238.65595892059699</v>
      </c>
      <c r="L2833">
        <v>247.09894879136101</v>
      </c>
      <c r="M2833">
        <v>45.7892362221314</v>
      </c>
      <c r="N2833">
        <v>1.6895190429395399</v>
      </c>
      <c r="O2833">
        <v>57.2863200178531</v>
      </c>
      <c r="P2833">
        <v>20.781671159029599</v>
      </c>
      <c r="Q2833">
        <v>3.7586632579336997E-2</v>
      </c>
    </row>
    <row r="2834" spans="1:17" hidden="1" x14ac:dyDescent="0.3">
      <c r="A2834" t="s">
        <v>5878</v>
      </c>
      <c r="B2834" t="s">
        <v>5879</v>
      </c>
      <c r="C2834" t="str">
        <f>IFERROR(VLOOKUP(Table1[[#This Row],[Ticker]],[1]!Table2[[Symbol]:[Industry]],2,FALSE),"-")</f>
        <v>-</v>
      </c>
      <c r="D2834" t="s">
        <v>692</v>
      </c>
      <c r="E2834">
        <v>113.46</v>
      </c>
      <c r="F2834">
        <v>24.4</v>
      </c>
      <c r="G2834">
        <v>-32.1693906605637</v>
      </c>
      <c r="H2834">
        <v>7.7305270278871596</v>
      </c>
      <c r="I2834">
        <v>-47.774607189357198</v>
      </c>
      <c r="J2834">
        <v>-4.6862709000828104</v>
      </c>
      <c r="K2834">
        <v>24.2887953296209</v>
      </c>
      <c r="L2834">
        <v>26.067434956985501</v>
      </c>
      <c r="M2834">
        <v>34.037183556414497</v>
      </c>
      <c r="N2834">
        <v>0.93385663590831502</v>
      </c>
      <c r="O2834">
        <v>67.622950819672099</v>
      </c>
      <c r="P2834">
        <v>28.421052631578899</v>
      </c>
      <c r="Q2834">
        <v>-0.102961534011522</v>
      </c>
    </row>
    <row r="2835" spans="1:17" hidden="1" x14ac:dyDescent="0.3">
      <c r="A2835" t="s">
        <v>5880</v>
      </c>
      <c r="B2835" t="s">
        <v>5881</v>
      </c>
      <c r="C2835" t="str">
        <f>IFERROR(VLOOKUP(Table1[[#This Row],[Ticker]],[1]!Table2[[Symbol]:[Industry]],2,FALSE),"-")</f>
        <v>-</v>
      </c>
      <c r="D2835" t="s">
        <v>391</v>
      </c>
      <c r="E2835">
        <v>112.81027647499999</v>
      </c>
      <c r="F2835">
        <v>31.07</v>
      </c>
      <c r="G2835">
        <v>83.473474724253293</v>
      </c>
      <c r="H2835">
        <v>0.52768310515934502</v>
      </c>
      <c r="I2835">
        <v>36.660390967602098</v>
      </c>
      <c r="J2835">
        <v>-5.6250289828959197</v>
      </c>
      <c r="K2835">
        <v>29.8631788051127</v>
      </c>
      <c r="L2835">
        <v>23.7135665528636</v>
      </c>
      <c r="M2835">
        <v>44.108047212116297</v>
      </c>
      <c r="N2835">
        <v>0.56164386113142595</v>
      </c>
      <c r="O2835">
        <v>17.508850981654302</v>
      </c>
      <c r="P2835">
        <v>130.14814814814801</v>
      </c>
      <c r="Q2835">
        <v>9.4723950824039005E-2</v>
      </c>
    </row>
    <row r="2836" spans="1:17" hidden="1" x14ac:dyDescent="0.3">
      <c r="A2836" t="s">
        <v>5882</v>
      </c>
      <c r="B2836" t="s">
        <v>5883</v>
      </c>
      <c r="C2836" t="str">
        <f>IFERROR(VLOOKUP(Table1[[#This Row],[Ticker]],[1]!Table2[[Symbol]:[Industry]],2,FALSE),"-")</f>
        <v>-</v>
      </c>
      <c r="D2836" t="s">
        <v>872</v>
      </c>
      <c r="E2836">
        <v>112.76677972</v>
      </c>
      <c r="F2836">
        <v>103.1</v>
      </c>
      <c r="G2836">
        <v>194.94183332327901</v>
      </c>
      <c r="H2836">
        <v>7.6019763332987296</v>
      </c>
      <c r="I2836">
        <v>96.825127111623502</v>
      </c>
      <c r="J2836">
        <v>7.73015851932493</v>
      </c>
      <c r="K2836">
        <v>89.272938558506596</v>
      </c>
      <c r="L2836">
        <v>64.551061984116899</v>
      </c>
      <c r="M2836">
        <v>56.071201485196397</v>
      </c>
      <c r="N2836">
        <v>0.472940222962074</v>
      </c>
      <c r="O2836">
        <v>5.5383123181377201</v>
      </c>
      <c r="P2836">
        <v>230.44871794871699</v>
      </c>
      <c r="Q2836">
        <v>0.114226213738992</v>
      </c>
    </row>
    <row r="2837" spans="1:17" hidden="1" x14ac:dyDescent="0.3">
      <c r="A2837" t="s">
        <v>5884</v>
      </c>
      <c r="B2837" t="s">
        <v>5885</v>
      </c>
      <c r="C2837" t="str">
        <f>IFERROR(VLOOKUP(Table1[[#This Row],[Ticker]],[1]!Table2[[Symbol]:[Industry]],2,FALSE),"-")</f>
        <v>-</v>
      </c>
      <c r="D2837" t="s">
        <v>933</v>
      </c>
      <c r="E2837">
        <v>112.61524147999999</v>
      </c>
      <c r="F2837">
        <v>40.24</v>
      </c>
      <c r="G2837">
        <v>-33.400422148428703</v>
      </c>
      <c r="H2837">
        <v>2.73018146150384</v>
      </c>
      <c r="I2837">
        <v>-17.028961874696101</v>
      </c>
      <c r="J2837">
        <v>4.0898322272295502</v>
      </c>
      <c r="K2837">
        <v>41.734539058123602</v>
      </c>
      <c r="L2837">
        <v>41.299886354914797</v>
      </c>
      <c r="M2837">
        <v>38.369051146695298</v>
      </c>
      <c r="N2837">
        <v>1.41143783481926</v>
      </c>
      <c r="O2837">
        <v>39.761431411530801</v>
      </c>
      <c r="P2837">
        <v>16.6376811594203</v>
      </c>
      <c r="Q2837">
        <v>-2.3890422033904998E-2</v>
      </c>
    </row>
    <row r="2838" spans="1:17" hidden="1" x14ac:dyDescent="0.3">
      <c r="A2838" t="s">
        <v>5886</v>
      </c>
      <c r="B2838" t="s">
        <v>5887</v>
      </c>
      <c r="C2838" t="str">
        <f>IFERROR(VLOOKUP(Table1[[#This Row],[Ticker]],[1]!Table2[[Symbol]:[Industry]],2,FALSE),"-")</f>
        <v>-</v>
      </c>
      <c r="D2838" t="s">
        <v>4192</v>
      </c>
      <c r="E2838">
        <v>112.2813144</v>
      </c>
      <c r="F2838">
        <v>85.17</v>
      </c>
      <c r="G2838">
        <v>-50.302538648691602</v>
      </c>
      <c r="H2838">
        <v>1.1510229151322</v>
      </c>
      <c r="I2838">
        <v>-38.222117350089597</v>
      </c>
      <c r="J2838">
        <v>-5.2427274568257296</v>
      </c>
      <c r="K2838">
        <v>84.090565872770597</v>
      </c>
      <c r="L2838">
        <v>86.169441309722501</v>
      </c>
      <c r="M2838">
        <v>51.0366820682734</v>
      </c>
      <c r="N2838">
        <v>0.628707987438897</v>
      </c>
      <c r="O2838">
        <v>51.4617823177175</v>
      </c>
      <c r="P2838">
        <v>25.6750774679061</v>
      </c>
      <c r="Q2838">
        <v>8.8135724853400002E-2</v>
      </c>
    </row>
    <row r="2839" spans="1:17" hidden="1" x14ac:dyDescent="0.3">
      <c r="A2839" t="s">
        <v>5888</v>
      </c>
      <c r="B2839" t="s">
        <v>5889</v>
      </c>
      <c r="C2839" t="str">
        <f>IFERROR(VLOOKUP(Table1[[#This Row],[Ticker]],[1]!Table2[[Symbol]:[Industry]],2,FALSE),"-")</f>
        <v>-</v>
      </c>
      <c r="D2839" t="s">
        <v>424</v>
      </c>
      <c r="E2839">
        <v>112.27883620799901</v>
      </c>
      <c r="F2839">
        <v>9.7799999999999994</v>
      </c>
      <c r="G2839">
        <v>350.33013666029001</v>
      </c>
      <c r="H2839">
        <v>20.7893382847056</v>
      </c>
      <c r="I2839">
        <v>121.532724717313</v>
      </c>
      <c r="J2839">
        <v>-2.5782694081399402</v>
      </c>
      <c r="K2839">
        <v>8.4730173724703199</v>
      </c>
      <c r="L2839">
        <v>5.5677906694010799</v>
      </c>
      <c r="M2839">
        <v>53.747037583068902</v>
      </c>
      <c r="N2839">
        <v>0.53054030293788101</v>
      </c>
      <c r="O2839">
        <v>6.0327198364008101</v>
      </c>
      <c r="P2839">
        <v>414.73684210526301</v>
      </c>
      <c r="Q2839">
        <v>0.124462364416451</v>
      </c>
    </row>
    <row r="2840" spans="1:17" hidden="1" x14ac:dyDescent="0.3">
      <c r="A2840" t="s">
        <v>5890</v>
      </c>
      <c r="B2840" t="s">
        <v>5891</v>
      </c>
      <c r="C2840" t="str">
        <f>IFERROR(VLOOKUP(Table1[[#This Row],[Ticker]],[1]!Table2[[Symbol]:[Industry]],2,FALSE),"-")</f>
        <v>-</v>
      </c>
      <c r="E2840">
        <v>112.08644580000001</v>
      </c>
      <c r="F2840">
        <v>328.6</v>
      </c>
      <c r="G2840">
        <v>901.09556461485101</v>
      </c>
      <c r="H2840">
        <v>39.519925051247398</v>
      </c>
      <c r="I2840">
        <v>154.40468156498301</v>
      </c>
      <c r="J2840">
        <v>2.2343131831068899</v>
      </c>
      <c r="K2840">
        <v>266.10884974209699</v>
      </c>
      <c r="L2840">
        <v>177.620926127156</v>
      </c>
      <c r="M2840">
        <v>87.317533188818402</v>
      </c>
      <c r="N2840">
        <v>0.853002588114677</v>
      </c>
      <c r="O2840">
        <v>0</v>
      </c>
      <c r="P2840">
        <v>927.83859868626803</v>
      </c>
      <c r="Q2840">
        <v>0.35218738075018702</v>
      </c>
    </row>
    <row r="2841" spans="1:17" hidden="1" x14ac:dyDescent="0.3">
      <c r="A2841" t="s">
        <v>5892</v>
      </c>
      <c r="B2841" t="s">
        <v>5893</v>
      </c>
      <c r="C2841" t="str">
        <f>IFERROR(VLOOKUP(Table1[[#This Row],[Ticker]],[1]!Table2[[Symbol]:[Industry]],2,FALSE),"-")</f>
        <v>-</v>
      </c>
      <c r="D2841" t="s">
        <v>933</v>
      </c>
      <c r="E2841">
        <v>111.864</v>
      </c>
      <c r="F2841">
        <v>177</v>
      </c>
      <c r="G2841">
        <v>-26.7430340714164</v>
      </c>
      <c r="H2841">
        <v>-0.172311866521382</v>
      </c>
      <c r="I2841">
        <v>-29.7018962927526</v>
      </c>
      <c r="J2841">
        <v>-2.5335937158336099</v>
      </c>
      <c r="K2841">
        <v>176.727319787119</v>
      </c>
      <c r="L2841">
        <v>180.48195463661</v>
      </c>
      <c r="M2841">
        <v>47.738963234011898</v>
      </c>
      <c r="N2841">
        <v>1.9020309812641401</v>
      </c>
      <c r="O2841">
        <v>31.073446327683602</v>
      </c>
      <c r="P2841">
        <v>22.874002082610101</v>
      </c>
      <c r="Q2841">
        <v>-9.3797362390342004E-2</v>
      </c>
    </row>
    <row r="2842" spans="1:17" hidden="1" x14ac:dyDescent="0.3">
      <c r="A2842" t="s">
        <v>5894</v>
      </c>
      <c r="B2842" t="s">
        <v>5895</v>
      </c>
      <c r="C2842" t="str">
        <f>IFERROR(VLOOKUP(Table1[[#This Row],[Ticker]],[1]!Table2[[Symbol]:[Industry]],2,FALSE),"-")</f>
        <v>-</v>
      </c>
      <c r="D2842" t="s">
        <v>298</v>
      </c>
      <c r="E2842">
        <v>111.76375</v>
      </c>
      <c r="F2842">
        <v>482</v>
      </c>
      <c r="G2842">
        <v>56.980998709220003</v>
      </c>
      <c r="H2842">
        <v>20.086108873834199</v>
      </c>
      <c r="I2842">
        <v>49.571531883853801</v>
      </c>
      <c r="J2842">
        <v>24.9470332758872</v>
      </c>
      <c r="K2842">
        <v>396.94180992402198</v>
      </c>
      <c r="L2842">
        <v>300.59359431568799</v>
      </c>
      <c r="M2842">
        <v>82.087050188026495</v>
      </c>
      <c r="N2842">
        <v>1.21956769055745</v>
      </c>
      <c r="O2842">
        <v>8.7863070539419201</v>
      </c>
      <c r="P2842">
        <v>221.333333333333</v>
      </c>
    </row>
    <row r="2843" spans="1:17" hidden="1" x14ac:dyDescent="0.3">
      <c r="A2843" t="s">
        <v>5896</v>
      </c>
      <c r="B2843" t="s">
        <v>5897</v>
      </c>
      <c r="C2843" t="str">
        <f>IFERROR(VLOOKUP(Table1[[#This Row],[Ticker]],[1]!Table2[[Symbol]:[Industry]],2,FALSE),"-")</f>
        <v>-</v>
      </c>
      <c r="D2843" t="s">
        <v>124</v>
      </c>
      <c r="E2843">
        <v>111.63187499999999</v>
      </c>
      <c r="F2843">
        <v>7.25</v>
      </c>
      <c r="G2843">
        <v>-71.399522621034706</v>
      </c>
      <c r="H2843">
        <v>-10.135771151284199</v>
      </c>
      <c r="I2843">
        <v>-50.826704930251601</v>
      </c>
      <c r="J2843">
        <v>2.0480978950661699</v>
      </c>
      <c r="K2843">
        <v>7.8227533244289402</v>
      </c>
      <c r="L2843">
        <v>9.78918292119433</v>
      </c>
      <c r="M2843">
        <v>38.246989979678403</v>
      </c>
      <c r="N2843">
        <v>0.75954319115803903</v>
      </c>
      <c r="O2843">
        <v>95.862068965517196</v>
      </c>
      <c r="P2843">
        <v>3.5714285714285801</v>
      </c>
      <c r="Q2843">
        <v>-6.7172140101569994E-2</v>
      </c>
    </row>
    <row r="2844" spans="1:17" hidden="1" x14ac:dyDescent="0.3">
      <c r="A2844" t="s">
        <v>5898</v>
      </c>
      <c r="B2844" t="s">
        <v>5899</v>
      </c>
      <c r="C2844" t="str">
        <f>IFERROR(VLOOKUP(Table1[[#This Row],[Ticker]],[1]!Table2[[Symbol]:[Industry]],2,FALSE),"-")</f>
        <v>-</v>
      </c>
      <c r="D2844" t="s">
        <v>626</v>
      </c>
      <c r="E2844">
        <v>111.275556479999</v>
      </c>
      <c r="F2844">
        <v>103.29</v>
      </c>
      <c r="G2844">
        <v>-4.3905109726246998</v>
      </c>
      <c r="H2844">
        <v>10.8187595500819</v>
      </c>
      <c r="I2844">
        <v>-3.2186434081089899</v>
      </c>
      <c r="J2844">
        <v>18.731061159225501</v>
      </c>
      <c r="K2844">
        <v>87.044145825536503</v>
      </c>
      <c r="L2844">
        <v>86.151370933067298</v>
      </c>
      <c r="M2844">
        <v>78.943379852728398</v>
      </c>
      <c r="N2844">
        <v>3.6175162721549201</v>
      </c>
      <c r="O2844">
        <v>4.5599767644495897</v>
      </c>
      <c r="P2844">
        <v>34.142857142857103</v>
      </c>
      <c r="Q2844">
        <v>-3.4267291919499003E-2</v>
      </c>
    </row>
    <row r="2845" spans="1:17" hidden="1" x14ac:dyDescent="0.3">
      <c r="A2845" t="s">
        <v>5900</v>
      </c>
      <c r="B2845" t="s">
        <v>5901</v>
      </c>
      <c r="C2845" t="str">
        <f>IFERROR(VLOOKUP(Table1[[#This Row],[Ticker]],[1]!Table2[[Symbol]:[Industry]],2,FALSE),"-")</f>
        <v>-</v>
      </c>
      <c r="D2845" t="s">
        <v>777</v>
      </c>
      <c r="E2845">
        <v>111.11544000000001</v>
      </c>
      <c r="F2845">
        <v>107.67</v>
      </c>
      <c r="G2845">
        <v>60.6721095317167</v>
      </c>
      <c r="H2845">
        <v>105.605639336961</v>
      </c>
      <c r="I2845">
        <v>55.633612530065697</v>
      </c>
      <c r="J2845">
        <v>17.044075514806099</v>
      </c>
      <c r="K2845">
        <v>67.882220386921702</v>
      </c>
      <c r="L2845">
        <v>57.8893869928417</v>
      </c>
      <c r="M2845">
        <v>98.667214861432697</v>
      </c>
      <c r="N2845">
        <v>1.9317815524605899</v>
      </c>
      <c r="O2845">
        <v>0</v>
      </c>
      <c r="P2845">
        <v>133.557483731019</v>
      </c>
    </row>
    <row r="2846" spans="1:17" hidden="1" x14ac:dyDescent="0.3">
      <c r="A2846" t="s">
        <v>5902</v>
      </c>
      <c r="B2846" t="s">
        <v>5903</v>
      </c>
      <c r="C2846" t="str">
        <f>IFERROR(VLOOKUP(Table1[[#This Row],[Ticker]],[1]!Table2[[Symbol]:[Industry]],2,FALSE),"-")</f>
        <v>-</v>
      </c>
      <c r="D2846" t="s">
        <v>62</v>
      </c>
      <c r="E2846">
        <v>111.00082500000001</v>
      </c>
      <c r="F2846">
        <v>178.1</v>
      </c>
      <c r="G2846">
        <v>95.909797532534</v>
      </c>
      <c r="H2846">
        <v>-10.3467416154192</v>
      </c>
      <c r="I2846">
        <v>10.7727288984815</v>
      </c>
      <c r="J2846">
        <v>-0.23087799610238599</v>
      </c>
      <c r="K2846">
        <v>190.416583584638</v>
      </c>
      <c r="L2846">
        <v>167.95695622985801</v>
      </c>
      <c r="M2846">
        <v>48.184565769009602</v>
      </c>
      <c r="N2846">
        <v>0.77957531088188003</v>
      </c>
      <c r="O2846">
        <v>72.487366647950594</v>
      </c>
      <c r="P2846">
        <v>137.08732694355601</v>
      </c>
      <c r="Q2846">
        <v>1.4102011627412999E-2</v>
      </c>
    </row>
    <row r="2847" spans="1:17" hidden="1" x14ac:dyDescent="0.3">
      <c r="A2847" t="s">
        <v>5904</v>
      </c>
      <c r="B2847" t="s">
        <v>5905</v>
      </c>
      <c r="C2847" t="str">
        <f>IFERROR(VLOOKUP(Table1[[#This Row],[Ticker]],[1]!Table2[[Symbol]:[Industry]],2,FALSE),"-")</f>
        <v>-</v>
      </c>
      <c r="D2847" t="s">
        <v>62</v>
      </c>
      <c r="E2847">
        <v>110.97269043999999</v>
      </c>
      <c r="F2847">
        <v>172.4</v>
      </c>
      <c r="G2847">
        <v>28.5722812438988</v>
      </c>
      <c r="H2847">
        <v>-6.0474218875280501</v>
      </c>
      <c r="I2847">
        <v>66.950603082760793</v>
      </c>
      <c r="J2847">
        <v>4.9470806932604603</v>
      </c>
      <c r="K2847">
        <v>142.033229564176</v>
      </c>
      <c r="L2847">
        <v>110.586175117138</v>
      </c>
      <c r="M2847">
        <v>52.302888711185098</v>
      </c>
      <c r="N2847">
        <v>0.61557233619264895</v>
      </c>
      <c r="O2847">
        <v>15.429234338747101</v>
      </c>
      <c r="P2847">
        <v>131.40939597315401</v>
      </c>
      <c r="Q2847">
        <v>1.0315001041303999E-2</v>
      </c>
    </row>
    <row r="2848" spans="1:17" hidden="1" x14ac:dyDescent="0.3">
      <c r="A2848" t="s">
        <v>5906</v>
      </c>
      <c r="B2848" t="s">
        <v>5907</v>
      </c>
      <c r="C2848" t="str">
        <f>IFERROR(VLOOKUP(Table1[[#This Row],[Ticker]],[1]!Table2[[Symbol]:[Industry]],2,FALSE),"-")</f>
        <v>-</v>
      </c>
      <c r="D2848" t="s">
        <v>728</v>
      </c>
      <c r="E2848">
        <v>110.88097019999999</v>
      </c>
      <c r="F2848">
        <v>76.86</v>
      </c>
      <c r="G2848">
        <v>37.909922226783998</v>
      </c>
      <c r="H2848">
        <v>0.181550151810601</v>
      </c>
      <c r="I2848">
        <v>18.818173723698798</v>
      </c>
      <c r="J2848">
        <v>2.0986827140063302</v>
      </c>
      <c r="K2848">
        <v>73.602658510224202</v>
      </c>
      <c r="L2848">
        <v>63.412344758951797</v>
      </c>
      <c r="M2848">
        <v>46.511713315869002</v>
      </c>
      <c r="N2848">
        <v>0.89503354211168196</v>
      </c>
      <c r="O2848">
        <v>4.0853499869893204</v>
      </c>
      <c r="P2848">
        <v>75.079726651480598</v>
      </c>
      <c r="Q2848">
        <v>1.7417697266181999E-2</v>
      </c>
    </row>
    <row r="2849" spans="1:17" hidden="1" x14ac:dyDescent="0.3">
      <c r="A2849" t="s">
        <v>5908</v>
      </c>
      <c r="B2849" t="s">
        <v>5909</v>
      </c>
      <c r="C2849" t="str">
        <f>IFERROR(VLOOKUP(Table1[[#This Row],[Ticker]],[1]!Table2[[Symbol]:[Industry]],2,FALSE),"-")</f>
        <v>-</v>
      </c>
      <c r="D2849" t="s">
        <v>223</v>
      </c>
      <c r="E2849">
        <v>110.74680240000001</v>
      </c>
      <c r="F2849">
        <v>952.8</v>
      </c>
      <c r="G2849">
        <v>-17.702063597623798</v>
      </c>
      <c r="H2849">
        <v>-3.0539955014295601</v>
      </c>
      <c r="I2849">
        <v>-17.563104458529299</v>
      </c>
      <c r="J2849">
        <v>-4.1758439730664696</v>
      </c>
      <c r="K2849">
        <v>945.29514932308598</v>
      </c>
      <c r="L2849">
        <v>924.34494405961198</v>
      </c>
      <c r="M2849">
        <v>49.294899551662397</v>
      </c>
      <c r="N2849">
        <v>0.38388080022786603</v>
      </c>
      <c r="O2849">
        <v>14.084802686817699</v>
      </c>
      <c r="P2849">
        <v>27.7982697337536</v>
      </c>
      <c r="Q2849">
        <v>-5.6941357065553998E-2</v>
      </c>
    </row>
    <row r="2850" spans="1:17" hidden="1" x14ac:dyDescent="0.3">
      <c r="A2850" t="s">
        <v>5910</v>
      </c>
      <c r="B2850" t="s">
        <v>5911</v>
      </c>
      <c r="C2850" t="str">
        <f>IFERROR(VLOOKUP(Table1[[#This Row],[Ticker]],[1]!Table2[[Symbol]:[Industry]],2,FALSE),"-")</f>
        <v>-</v>
      </c>
      <c r="D2850" t="s">
        <v>1444</v>
      </c>
      <c r="E2850">
        <v>110.72931560000001</v>
      </c>
      <c r="F2850">
        <v>116.54</v>
      </c>
      <c r="G2850">
        <v>-6.7842075145456402</v>
      </c>
      <c r="H2850">
        <v>-1.8611167933298201</v>
      </c>
      <c r="I2850">
        <v>-12.3206193393604</v>
      </c>
      <c r="J2850">
        <v>1.01121143706753</v>
      </c>
      <c r="K2850">
        <v>114.23898367840999</v>
      </c>
      <c r="L2850">
        <v>110.060702554679</v>
      </c>
      <c r="M2850">
        <v>48.798521197759399</v>
      </c>
      <c r="N2850">
        <v>0.29238410617648802</v>
      </c>
      <c r="O2850">
        <v>19.0578342200102</v>
      </c>
      <c r="P2850">
        <v>25.514270328486798</v>
      </c>
      <c r="Q2850">
        <v>-1.3939912190476E-2</v>
      </c>
    </row>
    <row r="2851" spans="1:17" hidden="1" x14ac:dyDescent="0.3">
      <c r="A2851" t="s">
        <v>5912</v>
      </c>
      <c r="B2851" t="s">
        <v>5913</v>
      </c>
      <c r="C2851" t="str">
        <f>IFERROR(VLOOKUP(Table1[[#This Row],[Ticker]],[1]!Table2[[Symbol]:[Industry]],2,FALSE),"-")</f>
        <v>-</v>
      </c>
      <c r="D2851" t="s">
        <v>626</v>
      </c>
      <c r="E2851">
        <v>110.31973000000001</v>
      </c>
      <c r="F2851">
        <v>211.3</v>
      </c>
      <c r="G2851">
        <v>-21.6186559619637</v>
      </c>
      <c r="H2851">
        <v>-8.3322984379201497</v>
      </c>
      <c r="I2851">
        <v>-11.718098651834</v>
      </c>
      <c r="J2851">
        <v>-5.6956615999309204</v>
      </c>
      <c r="K2851">
        <v>216.33720258141099</v>
      </c>
      <c r="L2851">
        <v>212.46529271542201</v>
      </c>
      <c r="M2851">
        <v>42.0013125682243</v>
      </c>
      <c r="N2851">
        <v>0.36485683544507003</v>
      </c>
      <c r="O2851">
        <v>15.9252247988641</v>
      </c>
      <c r="P2851">
        <v>14.0928725701944</v>
      </c>
      <c r="Q2851">
        <v>-9.1459115874654995E-2</v>
      </c>
    </row>
    <row r="2852" spans="1:17" hidden="1" x14ac:dyDescent="0.3">
      <c r="A2852" t="s">
        <v>5914</v>
      </c>
      <c r="B2852" t="s">
        <v>5915</v>
      </c>
      <c r="C2852" t="str">
        <f>IFERROR(VLOOKUP(Table1[[#This Row],[Ticker]],[1]!Table2[[Symbol]:[Industry]],2,FALSE),"-")</f>
        <v>-</v>
      </c>
      <c r="D2852" t="s">
        <v>130</v>
      </c>
      <c r="E2852">
        <v>110.00171</v>
      </c>
      <c r="F2852">
        <v>99.19</v>
      </c>
      <c r="G2852">
        <v>21.301742047986501</v>
      </c>
      <c r="H2852">
        <v>-3.8363249487525501</v>
      </c>
      <c r="I2852">
        <v>1.13537568104853</v>
      </c>
      <c r="J2852">
        <v>-5.6598871891565201</v>
      </c>
      <c r="K2852">
        <v>93.610802606792902</v>
      </c>
      <c r="L2852">
        <v>83.941710863301097</v>
      </c>
      <c r="M2852">
        <v>59.4300788529236</v>
      </c>
      <c r="N2852">
        <v>1.0261769667723599</v>
      </c>
      <c r="O2852">
        <v>28.037100514164699</v>
      </c>
      <c r="P2852">
        <v>91.080716624927703</v>
      </c>
      <c r="Q2852">
        <v>0.11468182857055501</v>
      </c>
    </row>
    <row r="2853" spans="1:17" hidden="1" x14ac:dyDescent="0.3">
      <c r="A2853" t="s">
        <v>5916</v>
      </c>
      <c r="B2853" t="s">
        <v>5917</v>
      </c>
      <c r="C2853" t="str">
        <f>IFERROR(VLOOKUP(Table1[[#This Row],[Ticker]],[1]!Table2[[Symbol]:[Industry]],2,FALSE),"-")</f>
        <v>-</v>
      </c>
      <c r="D2853" t="s">
        <v>521</v>
      </c>
      <c r="E2853">
        <v>109.728515</v>
      </c>
      <c r="F2853">
        <v>21.85</v>
      </c>
      <c r="G2853">
        <v>-15.829328487660099</v>
      </c>
      <c r="H2853">
        <v>-47.367077601272399</v>
      </c>
      <c r="I2853">
        <v>-49.059028162574798</v>
      </c>
      <c r="J2853">
        <v>-12.6346496251969</v>
      </c>
      <c r="K2853">
        <v>31.0420481275792</v>
      </c>
      <c r="L2853">
        <v>30.936079380214601</v>
      </c>
      <c r="M2853">
        <v>22.236200217836</v>
      </c>
      <c r="N2853">
        <v>1.57638497079965</v>
      </c>
      <c r="O2853">
        <v>92.219679633867202</v>
      </c>
      <c r="P2853">
        <v>29.673590504450999</v>
      </c>
      <c r="Q2853">
        <v>1.7386429347209999E-2</v>
      </c>
    </row>
    <row r="2854" spans="1:17" hidden="1" x14ac:dyDescent="0.3">
      <c r="A2854" t="s">
        <v>5918</v>
      </c>
      <c r="B2854" t="s">
        <v>5919</v>
      </c>
      <c r="C2854" t="str">
        <f>IFERROR(VLOOKUP(Table1[[#This Row],[Ticker]],[1]!Table2[[Symbol]:[Industry]],2,FALSE),"-")</f>
        <v>-</v>
      </c>
      <c r="D2854" t="s">
        <v>289</v>
      </c>
      <c r="E2854">
        <v>109.272849975</v>
      </c>
      <c r="F2854">
        <v>53.25</v>
      </c>
      <c r="G2854">
        <v>-26.3849488848352</v>
      </c>
      <c r="H2854">
        <v>-4.0294038695100296</v>
      </c>
      <c r="I2854">
        <v>-14.1315482350949</v>
      </c>
      <c r="J2854">
        <v>5.9870100400901203</v>
      </c>
      <c r="K2854">
        <v>49.785229395195103</v>
      </c>
      <c r="L2854">
        <v>50.612367371490301</v>
      </c>
      <c r="M2854">
        <v>57.7383263214343</v>
      </c>
      <c r="N2854">
        <v>0.72504630145997095</v>
      </c>
      <c r="O2854">
        <v>24.507042253521099</v>
      </c>
      <c r="P2854">
        <v>51.709401709401703</v>
      </c>
      <c r="Q2854">
        <v>4.4408158684760002E-3</v>
      </c>
    </row>
    <row r="2855" spans="1:17" hidden="1" x14ac:dyDescent="0.3">
      <c r="A2855" t="s">
        <v>5920</v>
      </c>
      <c r="B2855" t="s">
        <v>5921</v>
      </c>
      <c r="C2855" t="str">
        <f>IFERROR(VLOOKUP(Table1[[#This Row],[Ticker]],[1]!Table2[[Symbol]:[Industry]],2,FALSE),"-")</f>
        <v>-</v>
      </c>
      <c r="D2855" t="s">
        <v>626</v>
      </c>
      <c r="E2855">
        <v>109.25336747999999</v>
      </c>
      <c r="F2855">
        <v>168.1</v>
      </c>
      <c r="G2855">
        <v>407.41648292890102</v>
      </c>
      <c r="H2855">
        <v>9.1798098880996495</v>
      </c>
      <c r="I2855">
        <v>42.052201116646899</v>
      </c>
      <c r="J2855">
        <v>-9.0953268157025509</v>
      </c>
      <c r="K2855">
        <v>167.108917843033</v>
      </c>
      <c r="L2855">
        <v>134.99139188015801</v>
      </c>
      <c r="M2855">
        <v>43.664450535558501</v>
      </c>
      <c r="N2855">
        <v>0.67545041311701903</v>
      </c>
      <c r="O2855">
        <v>48.750743604996998</v>
      </c>
      <c r="P2855">
        <v>462.20735785953099</v>
      </c>
      <c r="Q2855">
        <v>0.155591566268139</v>
      </c>
    </row>
    <row r="2856" spans="1:17" hidden="1" x14ac:dyDescent="0.3">
      <c r="A2856" t="s">
        <v>5922</v>
      </c>
      <c r="B2856" t="s">
        <v>5923</v>
      </c>
      <c r="C2856" t="str">
        <f>IFERROR(VLOOKUP(Table1[[#This Row],[Ticker]],[1]!Table2[[Symbol]:[Industry]],2,FALSE),"-")</f>
        <v>-</v>
      </c>
      <c r="D2856" t="s">
        <v>413</v>
      </c>
      <c r="E2856">
        <v>108.73439999999999</v>
      </c>
      <c r="F2856">
        <v>201.36</v>
      </c>
      <c r="G2856">
        <v>4.5644325083031401</v>
      </c>
      <c r="H2856">
        <v>-1.99901623943774</v>
      </c>
      <c r="I2856">
        <v>-15.686579641758399</v>
      </c>
      <c r="J2856">
        <v>-2.4177311151420402</v>
      </c>
      <c r="K2856">
        <v>198.78789174119299</v>
      </c>
      <c r="L2856">
        <v>190.14672583549901</v>
      </c>
      <c r="M2856">
        <v>52.938387698652399</v>
      </c>
      <c r="N2856">
        <v>0.23807468688873101</v>
      </c>
      <c r="O2856">
        <v>25.099324592769101</v>
      </c>
      <c r="P2856">
        <v>38.249227600411899</v>
      </c>
      <c r="Q2856">
        <v>3.0400330592968001E-2</v>
      </c>
    </row>
    <row r="2857" spans="1:17" hidden="1" x14ac:dyDescent="0.3">
      <c r="A2857" t="s">
        <v>5924</v>
      </c>
      <c r="B2857" t="s">
        <v>5925</v>
      </c>
      <c r="C2857" t="str">
        <f>IFERROR(VLOOKUP(Table1[[#This Row],[Ticker]],[1]!Table2[[Symbol]:[Industry]],2,FALSE),"-")</f>
        <v>-</v>
      </c>
      <c r="D2857" t="s">
        <v>46</v>
      </c>
      <c r="E2857">
        <v>108.5</v>
      </c>
      <c r="F2857">
        <v>43.4</v>
      </c>
      <c r="G2857">
        <v>117.76400818210401</v>
      </c>
      <c r="H2857">
        <v>-16.369070164063501</v>
      </c>
      <c r="I2857">
        <v>45.469591366044597</v>
      </c>
      <c r="J2857">
        <v>-15.4170003050482</v>
      </c>
      <c r="K2857">
        <v>51.317382997508503</v>
      </c>
      <c r="L2857">
        <v>48.095836404965802</v>
      </c>
      <c r="M2857">
        <v>32.695026640871703</v>
      </c>
      <c r="N2857">
        <v>1.26482213438735</v>
      </c>
      <c r="O2857">
        <v>113.870967741935</v>
      </c>
      <c r="P2857">
        <v>144.50704225352101</v>
      </c>
      <c r="Q2857">
        <v>0.179536500776804</v>
      </c>
    </row>
    <row r="2858" spans="1:17" hidden="1" x14ac:dyDescent="0.3">
      <c r="A2858" t="s">
        <v>5926</v>
      </c>
      <c r="B2858" t="s">
        <v>5927</v>
      </c>
      <c r="C2858" t="str">
        <f>IFERROR(VLOOKUP(Table1[[#This Row],[Ticker]],[1]!Table2[[Symbol]:[Industry]],2,FALSE),"-")</f>
        <v>-</v>
      </c>
      <c r="D2858" t="s">
        <v>59</v>
      </c>
      <c r="E2858">
        <v>108.470781825</v>
      </c>
      <c r="F2858">
        <v>208.25</v>
      </c>
      <c r="G2858">
        <v>187.35953003114699</v>
      </c>
      <c r="H2858">
        <v>-8.6574505143634006</v>
      </c>
      <c r="I2858">
        <v>10.105129975093099</v>
      </c>
      <c r="J2858">
        <v>-0.733882960826716</v>
      </c>
      <c r="K2858">
        <v>202.07322261177799</v>
      </c>
      <c r="L2858">
        <v>165.442961972901</v>
      </c>
      <c r="M2858">
        <v>46.249893674381298</v>
      </c>
      <c r="N2858">
        <v>0.34668995181268297</v>
      </c>
      <c r="O2858">
        <v>17.647058823529399</v>
      </c>
      <c r="P2858">
        <v>233.146696528555</v>
      </c>
      <c r="Q2858">
        <v>0.13946409718675101</v>
      </c>
    </row>
    <row r="2859" spans="1:17" hidden="1" x14ac:dyDescent="0.3">
      <c r="A2859" t="s">
        <v>5928</v>
      </c>
      <c r="B2859" t="s">
        <v>3052</v>
      </c>
      <c r="C2859" t="str">
        <f>IFERROR(VLOOKUP(Table1[[#This Row],[Ticker]],[1]!Table2[[Symbol]:[Industry]],2,FALSE),"-")</f>
        <v>-</v>
      </c>
      <c r="D2859" t="s">
        <v>4165</v>
      </c>
      <c r="E2859">
        <v>108.3745</v>
      </c>
      <c r="F2859">
        <v>833.65</v>
      </c>
      <c r="G2859">
        <v>14.171435164553699</v>
      </c>
      <c r="H2859">
        <v>4.06897927571152</v>
      </c>
      <c r="I2859">
        <v>-12.7878990212632</v>
      </c>
      <c r="J2859">
        <v>-3.1234178445476299</v>
      </c>
      <c r="K2859">
        <v>821.66462730411297</v>
      </c>
      <c r="L2859">
        <v>760.41804018560799</v>
      </c>
      <c r="M2859">
        <v>40.134614934500803</v>
      </c>
      <c r="N2859">
        <v>0.56071492430020098</v>
      </c>
      <c r="O2859">
        <v>43.435494512085398</v>
      </c>
      <c r="P2859">
        <v>63.140900195694698</v>
      </c>
      <c r="Q2859">
        <v>5.0418463407552003E-2</v>
      </c>
    </row>
    <row r="2860" spans="1:17" hidden="1" x14ac:dyDescent="0.3">
      <c r="A2860" t="s">
        <v>5929</v>
      </c>
      <c r="B2860" t="s">
        <v>5930</v>
      </c>
      <c r="C2860" t="str">
        <f>IFERROR(VLOOKUP(Table1[[#This Row],[Ticker]],[1]!Table2[[Symbol]:[Industry]],2,FALSE),"-")</f>
        <v>-</v>
      </c>
      <c r="D2860" t="s">
        <v>68</v>
      </c>
      <c r="E2860">
        <v>108.108</v>
      </c>
      <c r="F2860">
        <v>3.78</v>
      </c>
      <c r="G2860">
        <v>-9.3549535333956102E-2</v>
      </c>
      <c r="H2860">
        <v>26.319925051247399</v>
      </c>
      <c r="I2860">
        <v>-16.991149374696001</v>
      </c>
      <c r="J2860">
        <v>6.3861969206394997</v>
      </c>
      <c r="K2860">
        <v>3.3937230776541698</v>
      </c>
      <c r="L2860">
        <v>3.3133192242171599</v>
      </c>
      <c r="M2860">
        <v>54.384119920084402</v>
      </c>
      <c r="N2860">
        <v>0.89822607616769001</v>
      </c>
      <c r="O2860">
        <v>24.3386243386243</v>
      </c>
      <c r="P2860">
        <v>58.516129032258</v>
      </c>
      <c r="Q2860">
        <v>1.3176320568371E-2</v>
      </c>
    </row>
    <row r="2861" spans="1:17" hidden="1" x14ac:dyDescent="0.3">
      <c r="A2861" t="s">
        <v>5931</v>
      </c>
      <c r="B2861" t="s">
        <v>5932</v>
      </c>
      <c r="C2861" t="str">
        <f>IFERROR(VLOOKUP(Table1[[#This Row],[Ticker]],[1]!Table2[[Symbol]:[Industry]],2,FALSE),"-")</f>
        <v>-</v>
      </c>
      <c r="D2861" t="s">
        <v>1525</v>
      </c>
      <c r="E2861">
        <v>107.89234620000001</v>
      </c>
      <c r="F2861">
        <v>25.5</v>
      </c>
      <c r="G2861">
        <v>26.871423759908801</v>
      </c>
      <c r="H2861">
        <v>-13.836041579147899</v>
      </c>
      <c r="I2861">
        <v>-11.6126127893302</v>
      </c>
      <c r="J2861">
        <v>7.6597700322347997</v>
      </c>
      <c r="K2861">
        <v>24.112902309211002</v>
      </c>
      <c r="L2861">
        <v>22.637966542871101</v>
      </c>
      <c r="M2861">
        <v>65.589950498008406</v>
      </c>
      <c r="N2861">
        <v>0.82375316816158095</v>
      </c>
      <c r="O2861">
        <v>35.8823529411764</v>
      </c>
      <c r="P2861">
        <v>69.435215946843797</v>
      </c>
      <c r="Q2861">
        <v>7.0099283613174995E-2</v>
      </c>
    </row>
    <row r="2862" spans="1:17" hidden="1" x14ac:dyDescent="0.3">
      <c r="A2862" t="s">
        <v>5933</v>
      </c>
      <c r="B2862" t="s">
        <v>5934</v>
      </c>
      <c r="C2862" t="str">
        <f>IFERROR(VLOOKUP(Table1[[#This Row],[Ticker]],[1]!Table2[[Symbol]:[Industry]],2,FALSE),"-")</f>
        <v>-</v>
      </c>
      <c r="D2862" t="s">
        <v>231</v>
      </c>
      <c r="E2862">
        <v>107.614644591</v>
      </c>
      <c r="F2862">
        <v>25.17</v>
      </c>
      <c r="G2862">
        <v>-1.8298827066521699</v>
      </c>
      <c r="H2862">
        <v>7.74331580374065</v>
      </c>
      <c r="I2862">
        <v>-19.567727321464101</v>
      </c>
      <c r="J2862">
        <v>-2.0285389705586101</v>
      </c>
      <c r="K2862">
        <v>23.823870333417201</v>
      </c>
      <c r="L2862">
        <v>22.745819678529699</v>
      </c>
      <c r="M2862">
        <v>59.862235713889199</v>
      </c>
      <c r="N2862">
        <v>0.96547072695241098</v>
      </c>
      <c r="O2862">
        <v>20.3814064362336</v>
      </c>
      <c r="P2862">
        <v>46.5075669383003</v>
      </c>
      <c r="Q2862">
        <v>9.6967703123235993E-2</v>
      </c>
    </row>
    <row r="2863" spans="1:17" hidden="1" x14ac:dyDescent="0.3">
      <c r="A2863" t="s">
        <v>5935</v>
      </c>
      <c r="B2863" t="s">
        <v>5936</v>
      </c>
      <c r="C2863" t="str">
        <f>IFERROR(VLOOKUP(Table1[[#This Row],[Ticker]],[1]!Table2[[Symbol]:[Industry]],2,FALSE),"-")</f>
        <v>-</v>
      </c>
      <c r="D2863" t="s">
        <v>231</v>
      </c>
      <c r="E2863">
        <v>107.56245</v>
      </c>
      <c r="F2863">
        <v>7.25</v>
      </c>
      <c r="G2863">
        <v>-35.662632061366203</v>
      </c>
      <c r="H2863">
        <v>-15.4873038644152</v>
      </c>
      <c r="I2863">
        <v>-27.498752280265101</v>
      </c>
      <c r="J2863">
        <v>12.435588763462199</v>
      </c>
      <c r="K2863">
        <v>7.7529754655577303</v>
      </c>
      <c r="L2863">
        <v>8.2135458856815102</v>
      </c>
      <c r="M2863">
        <v>48.923882932039596</v>
      </c>
      <c r="N2863">
        <v>2.04182708816281</v>
      </c>
      <c r="O2863">
        <v>79.310344827586206</v>
      </c>
      <c r="P2863">
        <v>22.881355932203299</v>
      </c>
      <c r="Q2863">
        <v>0.14358389326335999</v>
      </c>
    </row>
    <row r="2864" spans="1:17" hidden="1" x14ac:dyDescent="0.3">
      <c r="A2864" t="s">
        <v>5937</v>
      </c>
      <c r="B2864" t="s">
        <v>5938</v>
      </c>
      <c r="C2864" t="str">
        <f>IFERROR(VLOOKUP(Table1[[#This Row],[Ticker]],[1]!Table2[[Symbol]:[Industry]],2,FALSE),"-")</f>
        <v>-</v>
      </c>
      <c r="D2864" t="s">
        <v>431</v>
      </c>
      <c r="E2864">
        <v>107.079455</v>
      </c>
      <c r="F2864">
        <v>98</v>
      </c>
      <c r="G2864">
        <v>124.60346503091699</v>
      </c>
      <c r="H2864">
        <v>-6.5926963079758396</v>
      </c>
      <c r="I2864">
        <v>0.33578704148887001</v>
      </c>
      <c r="J2864">
        <v>5.2225233459196003</v>
      </c>
      <c r="K2864">
        <v>99.487535778842201</v>
      </c>
      <c r="L2864">
        <v>83.718487810413905</v>
      </c>
      <c r="M2864">
        <v>39.2751538657973</v>
      </c>
      <c r="N2864">
        <v>0.414954402541161</v>
      </c>
      <c r="O2864">
        <v>36.581632653061199</v>
      </c>
      <c r="P2864">
        <v>161.333333333333</v>
      </c>
      <c r="Q2864">
        <v>5.2465860700975003E-2</v>
      </c>
    </row>
    <row r="2865" spans="1:17" hidden="1" x14ac:dyDescent="0.3">
      <c r="A2865" t="s">
        <v>5939</v>
      </c>
      <c r="B2865" t="s">
        <v>5940</v>
      </c>
      <c r="C2865" t="str">
        <f>IFERROR(VLOOKUP(Table1[[#This Row],[Ticker]],[1]!Table2[[Symbol]:[Industry]],2,FALSE),"-")</f>
        <v>-</v>
      </c>
      <c r="D2865" t="s">
        <v>2629</v>
      </c>
      <c r="E2865">
        <v>106.83418039999999</v>
      </c>
      <c r="F2865">
        <v>97.66</v>
      </c>
      <c r="G2865">
        <v>72.563088377563105</v>
      </c>
      <c r="H2865">
        <v>-8.32622879490639</v>
      </c>
      <c r="I2865">
        <v>-6.42139458200774</v>
      </c>
      <c r="J2865">
        <v>-5.4321399885491903</v>
      </c>
      <c r="K2865">
        <v>96.6461418041158</v>
      </c>
      <c r="L2865">
        <v>84.097746548700698</v>
      </c>
      <c r="M2865">
        <v>60.4872157543398</v>
      </c>
      <c r="N2865">
        <v>1.09725299883551</v>
      </c>
      <c r="O2865">
        <v>24.411222609051801</v>
      </c>
      <c r="P2865">
        <v>99.306122448979494</v>
      </c>
      <c r="Q2865">
        <v>3.6138433964758E-2</v>
      </c>
    </row>
    <row r="2866" spans="1:17" hidden="1" x14ac:dyDescent="0.3">
      <c r="A2866" t="s">
        <v>5941</v>
      </c>
      <c r="B2866" t="s">
        <v>5942</v>
      </c>
      <c r="C2866" t="str">
        <f>IFERROR(VLOOKUP(Table1[[#This Row],[Ticker]],[1]!Table2[[Symbol]:[Industry]],2,FALSE),"-")</f>
        <v>-</v>
      </c>
      <c r="D2866" t="s">
        <v>692</v>
      </c>
      <c r="E2866">
        <v>106.80997139999999</v>
      </c>
      <c r="F2866">
        <v>99</v>
      </c>
      <c r="G2866">
        <v>12.5170587686454</v>
      </c>
      <c r="H2866">
        <v>-6.7585257928439102</v>
      </c>
      <c r="I2866">
        <v>-41.362974682646801</v>
      </c>
      <c r="J2866">
        <v>-1.8595123063074099</v>
      </c>
      <c r="K2866">
        <v>100.80319001523399</v>
      </c>
      <c r="L2866">
        <v>98.906343286953998</v>
      </c>
      <c r="M2866">
        <v>47.105973031078101</v>
      </c>
      <c r="N2866">
        <v>1.3740541971750599</v>
      </c>
      <c r="O2866">
        <v>93.191919191919098</v>
      </c>
      <c r="P2866">
        <v>45.588235294117602</v>
      </c>
      <c r="Q2866">
        <v>2.5669339870172999E-2</v>
      </c>
    </row>
    <row r="2867" spans="1:17" hidden="1" x14ac:dyDescent="0.3">
      <c r="A2867" t="s">
        <v>5943</v>
      </c>
      <c r="B2867" t="s">
        <v>5944</v>
      </c>
      <c r="C2867" t="str">
        <f>IFERROR(VLOOKUP(Table1[[#This Row],[Ticker]],[1]!Table2[[Symbol]:[Industry]],2,FALSE),"-")</f>
        <v>-</v>
      </c>
      <c r="D2867" t="s">
        <v>986</v>
      </c>
      <c r="E2867">
        <v>106.58242964</v>
      </c>
      <c r="F2867">
        <v>25.82</v>
      </c>
      <c r="G2867">
        <v>-20.487890038494601</v>
      </c>
      <c r="H2867">
        <v>-23.7402253246924</v>
      </c>
      <c r="I2867">
        <v>-31.846270537862502</v>
      </c>
      <c r="J2867">
        <v>2.16760028400024</v>
      </c>
      <c r="K2867">
        <v>29.2496031795805</v>
      </c>
      <c r="L2867">
        <v>28.9507324417437</v>
      </c>
      <c r="M2867">
        <v>31.733036428929001</v>
      </c>
      <c r="N2867">
        <v>0.63775209828088397</v>
      </c>
      <c r="O2867">
        <v>49.109217660728099</v>
      </c>
      <c r="P2867">
        <v>11.0537634408602</v>
      </c>
      <c r="Q2867">
        <v>-2.3459348287252001E-2</v>
      </c>
    </row>
    <row r="2868" spans="1:17" hidden="1" x14ac:dyDescent="0.3">
      <c r="A2868" t="s">
        <v>5945</v>
      </c>
      <c r="B2868" t="s">
        <v>5946</v>
      </c>
      <c r="C2868" t="str">
        <f>IFERROR(VLOOKUP(Table1[[#This Row],[Ticker]],[1]!Table2[[Symbol]:[Industry]],2,FALSE),"-")</f>
        <v>-</v>
      </c>
      <c r="D2868" t="s">
        <v>396</v>
      </c>
      <c r="E2868">
        <v>106.38</v>
      </c>
      <c r="F2868">
        <v>197</v>
      </c>
      <c r="G2868">
        <v>37.4920638860658</v>
      </c>
      <c r="H2868">
        <v>-17.184686279450801</v>
      </c>
      <c r="I2868">
        <v>48.963948582786102</v>
      </c>
      <c r="J2868">
        <v>-1.7363810277987</v>
      </c>
      <c r="K2868">
        <v>183.40931016742701</v>
      </c>
      <c r="M2868">
        <v>42.344240915282498</v>
      </c>
      <c r="N2868">
        <v>0.590297383775644</v>
      </c>
      <c r="O2868">
        <v>19.314720812182699</v>
      </c>
      <c r="P2868">
        <v>74.645390070921906</v>
      </c>
    </row>
    <row r="2869" spans="1:17" hidden="1" x14ac:dyDescent="0.3">
      <c r="A2869" t="s">
        <v>5947</v>
      </c>
      <c r="B2869" t="s">
        <v>5948</v>
      </c>
      <c r="C2869" t="str">
        <f>IFERROR(VLOOKUP(Table1[[#This Row],[Ticker]],[1]!Table2[[Symbol]:[Industry]],2,FALSE),"-")</f>
        <v>-</v>
      </c>
      <c r="D2869" t="s">
        <v>626</v>
      </c>
      <c r="E2869">
        <v>106.3537596</v>
      </c>
      <c r="F2869">
        <v>9.85</v>
      </c>
      <c r="G2869">
        <v>11.405633530266501</v>
      </c>
      <c r="H2869">
        <v>-4.8824797583717903</v>
      </c>
      <c r="I2869">
        <v>-21.2825997563755</v>
      </c>
      <c r="J2869">
        <v>-5.4308249128501496</v>
      </c>
      <c r="K2869">
        <v>9.9477362427326295</v>
      </c>
      <c r="L2869">
        <v>9.5740820701158196</v>
      </c>
      <c r="M2869">
        <v>47.6918770129653</v>
      </c>
      <c r="N2869">
        <v>0.93971401916916297</v>
      </c>
      <c r="O2869">
        <v>29.949238578680198</v>
      </c>
      <c r="P2869">
        <v>44.852941176470502</v>
      </c>
      <c r="Q2869">
        <v>2.8211783219425999E-2</v>
      </c>
    </row>
    <row r="2870" spans="1:17" hidden="1" x14ac:dyDescent="0.3">
      <c r="A2870" t="s">
        <v>5949</v>
      </c>
      <c r="B2870" t="s">
        <v>5950</v>
      </c>
      <c r="C2870" t="str">
        <f>IFERROR(VLOOKUP(Table1[[#This Row],[Ticker]],[1]!Table2[[Symbol]:[Industry]],2,FALSE),"-")</f>
        <v>-</v>
      </c>
      <c r="D2870" t="s">
        <v>62</v>
      </c>
      <c r="E2870">
        <v>106.349283</v>
      </c>
      <c r="F2870">
        <v>65.349999999999994</v>
      </c>
      <c r="G2870">
        <v>12.8937180653356</v>
      </c>
      <c r="H2870">
        <v>-1.5303570039438901</v>
      </c>
      <c r="I2870">
        <v>-25.442970680538</v>
      </c>
      <c r="J2870">
        <v>2.1930761262345202</v>
      </c>
      <c r="K2870">
        <v>65.100508556252294</v>
      </c>
      <c r="L2870">
        <v>61.535463392669399</v>
      </c>
      <c r="M2870">
        <v>51.535014223351702</v>
      </c>
      <c r="N2870">
        <v>1.3513101020935501</v>
      </c>
      <c r="O2870">
        <v>20.8875286916603</v>
      </c>
      <c r="P2870">
        <v>47.184684684684598</v>
      </c>
      <c r="Q2870">
        <v>-2.7009577515826999E-2</v>
      </c>
    </row>
    <row r="2871" spans="1:17" hidden="1" x14ac:dyDescent="0.3">
      <c r="A2871" t="s">
        <v>5951</v>
      </c>
      <c r="B2871" t="s">
        <v>5952</v>
      </c>
      <c r="C2871" t="str">
        <f>IFERROR(VLOOKUP(Table1[[#This Row],[Ticker]],[1]!Table2[[Symbol]:[Industry]],2,FALSE),"-")</f>
        <v>-</v>
      </c>
      <c r="D2871" t="s">
        <v>75</v>
      </c>
      <c r="E2871">
        <v>106.1238774</v>
      </c>
      <c r="F2871">
        <v>52.12</v>
      </c>
      <c r="G2871">
        <v>27.184904499168201</v>
      </c>
      <c r="H2871">
        <v>-6.1054480830809101</v>
      </c>
      <c r="I2871">
        <v>0.55107284752611096</v>
      </c>
      <c r="J2871">
        <v>2.1219309926616501</v>
      </c>
      <c r="K2871">
        <v>52.2414546191292</v>
      </c>
      <c r="L2871">
        <v>50.870549474213902</v>
      </c>
      <c r="M2871">
        <v>55.441740646695997</v>
      </c>
      <c r="N2871">
        <v>0.60005909080825304</v>
      </c>
      <c r="O2871">
        <v>114.88871834228701</v>
      </c>
      <c r="P2871">
        <v>55.350223546944797</v>
      </c>
      <c r="Q2871">
        <v>4.7117916959775998E-2</v>
      </c>
    </row>
    <row r="2872" spans="1:17" hidden="1" x14ac:dyDescent="0.3">
      <c r="A2872" t="s">
        <v>5953</v>
      </c>
      <c r="B2872" t="s">
        <v>5954</v>
      </c>
      <c r="C2872" t="str">
        <f>IFERROR(VLOOKUP(Table1[[#This Row],[Ticker]],[1]!Table2[[Symbol]:[Industry]],2,FALSE),"-")</f>
        <v>-</v>
      </c>
      <c r="D2872" t="s">
        <v>62</v>
      </c>
      <c r="E2872">
        <v>105.960965632</v>
      </c>
      <c r="F2872">
        <v>1.52</v>
      </c>
      <c r="G2872">
        <v>-14.150441478823801</v>
      </c>
      <c r="H2872">
        <v>-3.6800749487525399</v>
      </c>
      <c r="I2872">
        <v>-53.230333048165498</v>
      </c>
      <c r="J2872">
        <v>0.24301942803581</v>
      </c>
      <c r="K2872">
        <v>1.5405695101608099</v>
      </c>
      <c r="L2872">
        <v>1.6591282850751601</v>
      </c>
      <c r="M2872">
        <v>58.2016262491262</v>
      </c>
      <c r="N2872">
        <v>1.2608573807883501</v>
      </c>
      <c r="O2872">
        <v>103.947368421052</v>
      </c>
      <c r="P2872">
        <v>68.8888888888888</v>
      </c>
      <c r="Q2872">
        <v>-0.103362874120752</v>
      </c>
    </row>
    <row r="2873" spans="1:17" hidden="1" x14ac:dyDescent="0.3">
      <c r="A2873" t="s">
        <v>5955</v>
      </c>
      <c r="B2873" t="s">
        <v>5956</v>
      </c>
      <c r="C2873" t="str">
        <f>IFERROR(VLOOKUP(Table1[[#This Row],[Ticker]],[1]!Table2[[Symbol]:[Industry]],2,FALSE),"-")</f>
        <v>-</v>
      </c>
      <c r="D2873" t="s">
        <v>728</v>
      </c>
      <c r="E2873">
        <v>105.953940543</v>
      </c>
      <c r="F2873">
        <v>85.43</v>
      </c>
      <c r="G2873">
        <v>-14.4680964974908</v>
      </c>
      <c r="H2873">
        <v>-8.1724379316815607</v>
      </c>
      <c r="I2873">
        <v>2.7750023456299902</v>
      </c>
      <c r="J2873">
        <v>-1.21586372036525</v>
      </c>
      <c r="K2873">
        <v>88.324738302300204</v>
      </c>
      <c r="L2873">
        <v>81.685120892171895</v>
      </c>
      <c r="M2873">
        <v>58.050219930369003</v>
      </c>
      <c r="N2873">
        <v>1.88444011154832</v>
      </c>
      <c r="O2873">
        <v>13.2623200280931</v>
      </c>
      <c r="P2873">
        <v>25.613880311718798</v>
      </c>
    </row>
    <row r="2874" spans="1:17" hidden="1" x14ac:dyDescent="0.3">
      <c r="A2874" t="s">
        <v>5957</v>
      </c>
      <c r="B2874" t="s">
        <v>5958</v>
      </c>
      <c r="C2874" t="str">
        <f>IFERROR(VLOOKUP(Table1[[#This Row],[Ticker]],[1]!Table2[[Symbol]:[Industry]],2,FALSE),"-")</f>
        <v>-</v>
      </c>
      <c r="E2874">
        <v>105.89317875</v>
      </c>
      <c r="F2874">
        <v>210.45</v>
      </c>
      <c r="G2874">
        <v>42.361023783143501</v>
      </c>
      <c r="H2874">
        <v>-9.0219552906328797</v>
      </c>
      <c r="I2874">
        <v>24.0535775369225</v>
      </c>
      <c r="J2874">
        <v>-9.2541632834326109</v>
      </c>
      <c r="K2874">
        <v>207.210166094523</v>
      </c>
      <c r="L2874">
        <v>162.310223775878</v>
      </c>
      <c r="M2874">
        <v>24.897414059064499</v>
      </c>
      <c r="N2874">
        <v>0.38254685519765302</v>
      </c>
      <c r="O2874">
        <v>25.7543359467806</v>
      </c>
      <c r="P2874">
        <v>98.163841807909506</v>
      </c>
      <c r="Q2874">
        <v>0.15258684311752799</v>
      </c>
    </row>
    <row r="2875" spans="1:17" hidden="1" x14ac:dyDescent="0.3">
      <c r="A2875" t="s">
        <v>5959</v>
      </c>
      <c r="B2875" t="s">
        <v>5960</v>
      </c>
      <c r="C2875" t="str">
        <f>IFERROR(VLOOKUP(Table1[[#This Row],[Ticker]],[1]!Table2[[Symbol]:[Industry]],2,FALSE),"-")</f>
        <v>-</v>
      </c>
      <c r="D2875" t="s">
        <v>155</v>
      </c>
      <c r="E2875">
        <v>105.835811045</v>
      </c>
      <c r="F2875">
        <v>1658.45</v>
      </c>
      <c r="G2875">
        <v>82.208710920393997</v>
      </c>
      <c r="H2875">
        <v>14.145155474099701</v>
      </c>
      <c r="I2875">
        <v>-8.2743751811477093</v>
      </c>
      <c r="J2875">
        <v>-3.9112650049840099</v>
      </c>
      <c r="K2875">
        <v>1490.36832534376</v>
      </c>
      <c r="L2875">
        <v>1373.36831105851</v>
      </c>
      <c r="M2875">
        <v>69.787380952688906</v>
      </c>
      <c r="N2875">
        <v>1.7036616865029099</v>
      </c>
      <c r="O2875">
        <v>12.264463806566299</v>
      </c>
      <c r="P2875">
        <v>121.274182788525</v>
      </c>
      <c r="Q2875">
        <v>0.103256295118077</v>
      </c>
    </row>
    <row r="2876" spans="1:17" hidden="1" x14ac:dyDescent="0.3">
      <c r="A2876" t="s">
        <v>5961</v>
      </c>
      <c r="B2876" t="s">
        <v>5962</v>
      </c>
      <c r="C2876" t="str">
        <f>IFERROR(VLOOKUP(Table1[[#This Row],[Ticker]],[1]!Table2[[Symbol]:[Industry]],2,FALSE),"-")</f>
        <v>-</v>
      </c>
      <c r="E2876">
        <v>105.753563695</v>
      </c>
      <c r="F2876">
        <v>148.85</v>
      </c>
      <c r="G2876">
        <v>331.25696592858299</v>
      </c>
      <c r="H2876">
        <v>0.18449413469478901</v>
      </c>
      <c r="I2876">
        <v>215.50662840308101</v>
      </c>
      <c r="J2876">
        <v>-3.35927005172476</v>
      </c>
      <c r="K2876">
        <v>129.95231783140599</v>
      </c>
      <c r="L2876">
        <v>89.244079133358596</v>
      </c>
      <c r="M2876">
        <v>52.794032828826602</v>
      </c>
      <c r="N2876">
        <v>0.476377544593238</v>
      </c>
      <c r="O2876">
        <v>13.436345314074501</v>
      </c>
      <c r="P2876">
        <v>410.45953360768101</v>
      </c>
      <c r="Q2876">
        <v>0.12506146808129601</v>
      </c>
    </row>
    <row r="2877" spans="1:17" hidden="1" x14ac:dyDescent="0.3">
      <c r="A2877" t="s">
        <v>5963</v>
      </c>
      <c r="B2877" t="s">
        <v>5964</v>
      </c>
      <c r="C2877" t="str">
        <f>IFERROR(VLOOKUP(Table1[[#This Row],[Ticker]],[1]!Table2[[Symbol]:[Industry]],2,FALSE),"-")</f>
        <v>-</v>
      </c>
      <c r="D2877" t="s">
        <v>121</v>
      </c>
      <c r="E2877">
        <v>105.64812993</v>
      </c>
      <c r="F2877">
        <v>2</v>
      </c>
      <c r="G2877">
        <v>-24.178931507313798</v>
      </c>
      <c r="K2877">
        <v>2.1140989605141698</v>
      </c>
      <c r="L2877">
        <v>3.1857726977597598</v>
      </c>
      <c r="M2877">
        <v>71.039956020089093</v>
      </c>
      <c r="O2877">
        <v>5</v>
      </c>
      <c r="P2877">
        <v>8.1081081081080892</v>
      </c>
      <c r="Q2877">
        <v>-6.9211309357390005E-2</v>
      </c>
    </row>
    <row r="2878" spans="1:17" hidden="1" x14ac:dyDescent="0.3">
      <c r="A2878" t="s">
        <v>5965</v>
      </c>
      <c r="B2878" t="s">
        <v>5966</v>
      </c>
      <c r="C2878" t="str">
        <f>IFERROR(VLOOKUP(Table1[[#This Row],[Ticker]],[1]!Table2[[Symbol]:[Industry]],2,FALSE),"-")</f>
        <v>-</v>
      </c>
      <c r="D2878" t="s">
        <v>127</v>
      </c>
      <c r="E2878">
        <v>105.53233792499999</v>
      </c>
      <c r="F2878">
        <v>42.75</v>
      </c>
      <c r="G2878">
        <v>-70.493034071416403</v>
      </c>
      <c r="H2878">
        <v>4.1949250512474503</v>
      </c>
      <c r="I2878">
        <v>-31.034696172725599</v>
      </c>
      <c r="J2878">
        <v>-3.9620872721785201</v>
      </c>
      <c r="K2878">
        <v>41.649681077667402</v>
      </c>
      <c r="L2878">
        <v>47.465482986640097</v>
      </c>
      <c r="M2878">
        <v>54.608623338647</v>
      </c>
      <c r="N2878">
        <v>3.5807122896723902</v>
      </c>
      <c r="O2878">
        <v>87.134502923976598</v>
      </c>
      <c r="P2878">
        <v>31.3364055299539</v>
      </c>
    </row>
    <row r="2879" spans="1:17" hidden="1" x14ac:dyDescent="0.3">
      <c r="A2879" t="s">
        <v>5967</v>
      </c>
      <c r="B2879" t="s">
        <v>5968</v>
      </c>
      <c r="C2879" t="str">
        <f>IFERROR(VLOOKUP(Table1[[#This Row],[Ticker]],[1]!Table2[[Symbol]:[Industry]],2,FALSE),"-")</f>
        <v>-</v>
      </c>
      <c r="D2879" t="s">
        <v>1465</v>
      </c>
      <c r="E2879">
        <v>105.09901499999999</v>
      </c>
      <c r="F2879">
        <v>212.45</v>
      </c>
      <c r="G2879">
        <v>-44.826704786666099</v>
      </c>
      <c r="H2879">
        <v>-16.331896811100702</v>
      </c>
      <c r="I2879">
        <v>-33.354820089945697</v>
      </c>
      <c r="J2879">
        <v>-5.4681769210073998</v>
      </c>
      <c r="M2879">
        <v>14.5124722518478</v>
      </c>
      <c r="O2879">
        <v>22.0757825370675</v>
      </c>
      <c r="P2879">
        <v>1.7968375658840401</v>
      </c>
    </row>
    <row r="2880" spans="1:17" hidden="1" x14ac:dyDescent="0.3">
      <c r="A2880" t="s">
        <v>5969</v>
      </c>
      <c r="B2880" t="s">
        <v>5970</v>
      </c>
      <c r="C2880" t="str">
        <f>IFERROR(VLOOKUP(Table1[[#This Row],[Ticker]],[1]!Table2[[Symbol]:[Industry]],2,FALSE),"-")</f>
        <v>-</v>
      </c>
      <c r="D2880" t="s">
        <v>3541</v>
      </c>
      <c r="E2880">
        <v>104.69494902</v>
      </c>
      <c r="F2880">
        <v>47.8</v>
      </c>
      <c r="G2880">
        <v>36.564106345392503</v>
      </c>
      <c r="H2880">
        <v>-9.1072106271445108</v>
      </c>
      <c r="I2880">
        <v>1.31421647896242</v>
      </c>
      <c r="J2880">
        <v>-5.0660607257648396</v>
      </c>
      <c r="K2880">
        <v>47.875446157137603</v>
      </c>
      <c r="L2880">
        <v>41.967773655402297</v>
      </c>
      <c r="M2880">
        <v>49.845330394844702</v>
      </c>
      <c r="N2880">
        <v>0.85987477067879003</v>
      </c>
      <c r="O2880">
        <v>20.4811715481171</v>
      </c>
      <c r="P2880">
        <v>105.150214592274</v>
      </c>
      <c r="Q2880">
        <v>0.16322409228675899</v>
      </c>
    </row>
    <row r="2881" spans="1:17" hidden="1" x14ac:dyDescent="0.3">
      <c r="A2881" t="s">
        <v>5971</v>
      </c>
      <c r="B2881" t="s">
        <v>5972</v>
      </c>
      <c r="C2881" t="str">
        <f>IFERROR(VLOOKUP(Table1[[#This Row],[Ticker]],[1]!Table2[[Symbol]:[Industry]],2,FALSE),"-")</f>
        <v>-</v>
      </c>
      <c r="D2881" t="s">
        <v>1170</v>
      </c>
      <c r="E2881">
        <v>104.591820975</v>
      </c>
      <c r="F2881">
        <v>18.21</v>
      </c>
      <c r="G2881">
        <v>-7.3331980058426796</v>
      </c>
      <c r="H2881">
        <v>-0.48919175786936298</v>
      </c>
      <c r="I2881">
        <v>-23.068617729126402</v>
      </c>
      <c r="J2881">
        <v>-1.6989927691636</v>
      </c>
      <c r="K2881">
        <v>18.238047447924401</v>
      </c>
      <c r="L2881">
        <v>18.044104368007702</v>
      </c>
      <c r="M2881">
        <v>60.461368962831898</v>
      </c>
      <c r="N2881">
        <v>1.3130290872885</v>
      </c>
      <c r="O2881">
        <v>38.660076880834701</v>
      </c>
      <c r="P2881">
        <v>42.265624999999901</v>
      </c>
      <c r="Q2881">
        <v>2.1847952166216E-2</v>
      </c>
    </row>
    <row r="2882" spans="1:17" hidden="1" x14ac:dyDescent="0.3">
      <c r="A2882" t="s">
        <v>5973</v>
      </c>
      <c r="B2882" t="s">
        <v>5974</v>
      </c>
      <c r="C2882" t="str">
        <f>IFERROR(VLOOKUP(Table1[[#This Row],[Ticker]],[1]!Table2[[Symbol]:[Industry]],2,FALSE),"-")</f>
        <v>-</v>
      </c>
      <c r="D2882" t="s">
        <v>626</v>
      </c>
      <c r="E2882">
        <v>104.53360000000001</v>
      </c>
      <c r="F2882">
        <v>0.82</v>
      </c>
      <c r="G2882">
        <v>-2.5006098289922201</v>
      </c>
      <c r="H2882">
        <v>-1.1800749487525499</v>
      </c>
      <c r="I2882">
        <v>-48.604482708029401</v>
      </c>
      <c r="J2882">
        <v>2.6501361208667702</v>
      </c>
      <c r="K2882">
        <v>0.78034239462987698</v>
      </c>
      <c r="L2882">
        <v>0.82102681976265002</v>
      </c>
      <c r="M2882">
        <v>55.306171875729603</v>
      </c>
      <c r="N2882">
        <v>0.87064000933373098</v>
      </c>
      <c r="O2882">
        <v>92.682926829268297</v>
      </c>
      <c r="P2882">
        <v>51.851851851851798</v>
      </c>
    </row>
    <row r="2883" spans="1:17" hidden="1" x14ac:dyDescent="0.3">
      <c r="A2883" t="s">
        <v>5975</v>
      </c>
      <c r="B2883" t="s">
        <v>5976</v>
      </c>
      <c r="C2883" t="str">
        <f>IFERROR(VLOOKUP(Table1[[#This Row],[Ticker]],[1]!Table2[[Symbol]:[Industry]],2,FALSE),"-")</f>
        <v>-</v>
      </c>
      <c r="D2883" t="s">
        <v>933</v>
      </c>
      <c r="E2883">
        <v>104.4057162</v>
      </c>
      <c r="F2883">
        <v>131</v>
      </c>
      <c r="G2883">
        <v>-39.786512332286001</v>
      </c>
      <c r="H2883">
        <v>-7.4822159601958598</v>
      </c>
      <c r="I2883">
        <v>-33.421727319088397</v>
      </c>
      <c r="J2883">
        <v>-0.68119400733833202</v>
      </c>
      <c r="K2883">
        <v>135.58908179797601</v>
      </c>
      <c r="L2883">
        <v>146.047502884675</v>
      </c>
      <c r="M2883">
        <v>46.078741884671501</v>
      </c>
      <c r="N2883">
        <v>0.866770248312981</v>
      </c>
      <c r="O2883">
        <v>117.36641221374001</v>
      </c>
      <c r="P2883">
        <v>8.2644628099173492</v>
      </c>
      <c r="Q2883">
        <v>-1.9621135200538001E-2</v>
      </c>
    </row>
    <row r="2884" spans="1:17" hidden="1" x14ac:dyDescent="0.3">
      <c r="A2884" t="s">
        <v>5977</v>
      </c>
      <c r="B2884" t="s">
        <v>5978</v>
      </c>
      <c r="C2884" t="str">
        <f>IFERROR(VLOOKUP(Table1[[#This Row],[Ticker]],[1]!Table2[[Symbol]:[Industry]],2,FALSE),"-")</f>
        <v>-</v>
      </c>
      <c r="D2884" t="s">
        <v>424</v>
      </c>
      <c r="E2884">
        <v>104.314688</v>
      </c>
      <c r="F2884">
        <v>40.520000000000003</v>
      </c>
      <c r="G2884">
        <v>32.408576297790098</v>
      </c>
      <c r="H2884">
        <v>25.171888797470999</v>
      </c>
      <c r="I2884">
        <v>-60.141897674015802</v>
      </c>
      <c r="J2884">
        <v>-20.991634158274501</v>
      </c>
      <c r="K2884">
        <v>42.645776582115801</v>
      </c>
      <c r="L2884">
        <v>38.594669334050899</v>
      </c>
      <c r="M2884">
        <v>27.766143919583801</v>
      </c>
      <c r="N2884">
        <v>1.1985233822049799</v>
      </c>
      <c r="O2884">
        <v>88.746298124383003</v>
      </c>
      <c r="P2884">
        <v>84.0981372103589</v>
      </c>
      <c r="Q2884">
        <v>8.2778858606268005E-2</v>
      </c>
    </row>
    <row r="2885" spans="1:17" hidden="1" x14ac:dyDescent="0.3">
      <c r="A2885" t="s">
        <v>5979</v>
      </c>
      <c r="B2885" t="s">
        <v>5980</v>
      </c>
      <c r="C2885" t="str">
        <f>IFERROR(VLOOKUP(Table1[[#This Row],[Ticker]],[1]!Table2[[Symbol]:[Industry]],2,FALSE),"-")</f>
        <v>-</v>
      </c>
      <c r="D2885" t="s">
        <v>201</v>
      </c>
      <c r="E2885">
        <v>104.3108</v>
      </c>
      <c r="F2885">
        <v>69.08</v>
      </c>
      <c r="G2885">
        <v>145.332586251545</v>
      </c>
      <c r="H2885">
        <v>-6.9623808375954699</v>
      </c>
      <c r="I2885">
        <v>15.117676597368799</v>
      </c>
      <c r="J2885">
        <v>-5.27779180706115</v>
      </c>
      <c r="K2885">
        <v>69.147882301210203</v>
      </c>
      <c r="L2885">
        <v>56.2891990447796</v>
      </c>
      <c r="M2885">
        <v>36.165915215264903</v>
      </c>
      <c r="N2885">
        <v>0.53769805033687001</v>
      </c>
      <c r="O2885">
        <v>21.453387376954201</v>
      </c>
      <c r="P2885">
        <v>204.04929577464699</v>
      </c>
      <c r="Q2885">
        <v>6.8966999041725999E-2</v>
      </c>
    </row>
    <row r="2886" spans="1:17" hidden="1" x14ac:dyDescent="0.3">
      <c r="A2886" t="s">
        <v>5981</v>
      </c>
      <c r="B2886" t="s">
        <v>5982</v>
      </c>
      <c r="C2886" t="str">
        <f>IFERROR(VLOOKUP(Table1[[#This Row],[Ticker]],[1]!Table2[[Symbol]:[Industry]],2,FALSE),"-")</f>
        <v>-</v>
      </c>
      <c r="D2886" t="s">
        <v>424</v>
      </c>
      <c r="E2886">
        <v>103.6224285</v>
      </c>
      <c r="F2886">
        <v>148.65</v>
      </c>
      <c r="G2886">
        <v>12.052484135866401</v>
      </c>
      <c r="H2886">
        <v>-0.34435041503661701</v>
      </c>
      <c r="I2886">
        <v>-16.664184200566702</v>
      </c>
      <c r="J2886">
        <v>1.1550245178415199</v>
      </c>
      <c r="K2886">
        <v>140.99351961573899</v>
      </c>
      <c r="L2886">
        <v>132.52602419959999</v>
      </c>
      <c r="M2886">
        <v>59.608482888007899</v>
      </c>
      <c r="N2886">
        <v>0.27834869028824499</v>
      </c>
      <c r="O2886">
        <v>21.6952573158425</v>
      </c>
      <c r="P2886">
        <v>48.65</v>
      </c>
      <c r="Q2886">
        <v>-5.3571154307369999E-3</v>
      </c>
    </row>
    <row r="2887" spans="1:17" hidden="1" x14ac:dyDescent="0.3">
      <c r="A2887" t="s">
        <v>5983</v>
      </c>
      <c r="B2887" t="s">
        <v>5984</v>
      </c>
      <c r="C2887" t="str">
        <f>IFERROR(VLOOKUP(Table1[[#This Row],[Ticker]],[1]!Table2[[Symbol]:[Industry]],2,FALSE),"-")</f>
        <v>-</v>
      </c>
      <c r="D2887" t="s">
        <v>872</v>
      </c>
      <c r="E2887">
        <v>103.496478</v>
      </c>
      <c r="F2887">
        <v>58.2</v>
      </c>
      <c r="G2887">
        <v>-32.339141127377502</v>
      </c>
      <c r="H2887">
        <v>-12.9022080682393</v>
      </c>
      <c r="I2887">
        <v>-29.996424099970799</v>
      </c>
      <c r="J2887">
        <v>-7.9872509772882498</v>
      </c>
      <c r="K2887">
        <v>59.536108472726198</v>
      </c>
      <c r="L2887">
        <v>60.026794049045598</v>
      </c>
      <c r="M2887">
        <v>42.852275574946503</v>
      </c>
      <c r="N2887">
        <v>0.99209187181955705</v>
      </c>
      <c r="O2887">
        <v>66.580756013745699</v>
      </c>
      <c r="P2887">
        <v>25.161290322580601</v>
      </c>
      <c r="Q2887">
        <v>7.8484290836942999E-2</v>
      </c>
    </row>
    <row r="2888" spans="1:17" hidden="1" x14ac:dyDescent="0.3">
      <c r="A2888" t="s">
        <v>5985</v>
      </c>
      <c r="B2888" t="s">
        <v>5986</v>
      </c>
      <c r="C2888" t="str">
        <f>IFERROR(VLOOKUP(Table1[[#This Row],[Ticker]],[1]!Table2[[Symbol]:[Industry]],2,FALSE),"-")</f>
        <v>-</v>
      </c>
      <c r="D2888" t="s">
        <v>98</v>
      </c>
      <c r="E2888">
        <v>102.995410036</v>
      </c>
      <c r="F2888">
        <v>89.02</v>
      </c>
      <c r="G2888">
        <v>71.519772164663706</v>
      </c>
      <c r="H2888">
        <v>55.753887315398401</v>
      </c>
      <c r="I2888">
        <v>-28.8439649086766</v>
      </c>
      <c r="J2888">
        <v>5.90672909242413</v>
      </c>
      <c r="K2888">
        <v>77.993918984285401</v>
      </c>
      <c r="L2888">
        <v>69.708536457223502</v>
      </c>
      <c r="M2888">
        <v>53.250170499646899</v>
      </c>
      <c r="N2888">
        <v>1.41730718594154</v>
      </c>
      <c r="O2888">
        <v>18.063356549089999</v>
      </c>
      <c r="Q2888">
        <v>8.5300842402418003E-2</v>
      </c>
    </row>
    <row r="2889" spans="1:17" hidden="1" x14ac:dyDescent="0.3">
      <c r="A2889" t="s">
        <v>5987</v>
      </c>
      <c r="B2889" t="s">
        <v>5988</v>
      </c>
      <c r="C2889" t="str">
        <f>IFERROR(VLOOKUP(Table1[[#This Row],[Ticker]],[1]!Table2[[Symbol]:[Industry]],2,FALSE),"-")</f>
        <v>-</v>
      </c>
      <c r="D2889" t="s">
        <v>548</v>
      </c>
      <c r="E2889">
        <v>102.987413039999</v>
      </c>
      <c r="F2889">
        <v>38.76</v>
      </c>
      <c r="G2889">
        <v>33.422255184781797</v>
      </c>
      <c r="H2889">
        <v>36.829624556762802</v>
      </c>
      <c r="I2889">
        <v>15.233901130354299</v>
      </c>
      <c r="J2889">
        <v>12.2424278870715</v>
      </c>
      <c r="K2889">
        <v>27.3657264403261</v>
      </c>
      <c r="L2889">
        <v>25.115644877672</v>
      </c>
      <c r="M2889">
        <v>96.449088814837907</v>
      </c>
      <c r="N2889">
        <v>2.7040470928893998</v>
      </c>
      <c r="O2889">
        <v>5.1599587203310301E-2</v>
      </c>
      <c r="Q2889">
        <v>-3.1694044606592003E-2</v>
      </c>
    </row>
    <row r="2890" spans="1:17" hidden="1" x14ac:dyDescent="0.3">
      <c r="A2890" t="s">
        <v>5989</v>
      </c>
      <c r="B2890" t="s">
        <v>5990</v>
      </c>
      <c r="C2890" t="str">
        <f>IFERROR(VLOOKUP(Table1[[#This Row],[Ticker]],[1]!Table2[[Symbol]:[Industry]],2,FALSE),"-")</f>
        <v>-</v>
      </c>
      <c r="D2890" t="s">
        <v>1465</v>
      </c>
      <c r="E2890">
        <v>102.83</v>
      </c>
      <c r="F2890">
        <v>182</v>
      </c>
      <c r="G2890">
        <v>-33.409700738083103</v>
      </c>
      <c r="H2890">
        <v>2.4226440844800701</v>
      </c>
      <c r="I2890">
        <v>-4.9681190716658001</v>
      </c>
      <c r="J2890">
        <v>-2.4495870933537298</v>
      </c>
      <c r="K2890">
        <v>167.20796844277601</v>
      </c>
      <c r="L2890">
        <v>165.28947709685201</v>
      </c>
      <c r="M2890">
        <v>62.345661116294998</v>
      </c>
      <c r="N2890">
        <v>0.888401253918495</v>
      </c>
      <c r="O2890">
        <v>13.7362637362637</v>
      </c>
      <c r="P2890">
        <v>27.988748241912798</v>
      </c>
      <c r="Q2890">
        <v>0.111229380386315</v>
      </c>
    </row>
    <row r="2891" spans="1:17" hidden="1" x14ac:dyDescent="0.3">
      <c r="A2891" t="s">
        <v>5991</v>
      </c>
      <c r="B2891" t="s">
        <v>5992</v>
      </c>
      <c r="C2891" t="str">
        <f>IFERROR(VLOOKUP(Table1[[#This Row],[Ticker]],[1]!Table2[[Symbol]:[Industry]],2,FALSE),"-")</f>
        <v>-</v>
      </c>
      <c r="D2891" t="s">
        <v>1564</v>
      </c>
      <c r="E2891">
        <v>102.81763192</v>
      </c>
      <c r="F2891">
        <v>5.38</v>
      </c>
      <c r="G2891">
        <v>38.795427467045002</v>
      </c>
      <c r="H2891">
        <v>8.7148830344407209</v>
      </c>
      <c r="I2891">
        <v>12.8240887205419</v>
      </c>
      <c r="J2891">
        <v>-0.57330710257644302</v>
      </c>
      <c r="K2891">
        <v>5.07308086596219</v>
      </c>
      <c r="L2891">
        <v>4.7056882160509899</v>
      </c>
      <c r="M2891">
        <v>68.462354043073006</v>
      </c>
      <c r="N2891">
        <v>1.4379323813847</v>
      </c>
      <c r="O2891">
        <v>19.888475836431201</v>
      </c>
      <c r="P2891">
        <v>85.517241379310306</v>
      </c>
      <c r="Q2891">
        <v>4.6022596609617002E-2</v>
      </c>
    </row>
    <row r="2892" spans="1:17" hidden="1" x14ac:dyDescent="0.3">
      <c r="A2892" t="s">
        <v>5993</v>
      </c>
      <c r="B2892" t="s">
        <v>5994</v>
      </c>
      <c r="C2892" t="str">
        <f>IFERROR(VLOOKUP(Table1[[#This Row],[Ticker]],[1]!Table2[[Symbol]:[Industry]],2,FALSE),"-")</f>
        <v>-</v>
      </c>
      <c r="D2892" t="s">
        <v>127</v>
      </c>
      <c r="E2892">
        <v>102.79856375999999</v>
      </c>
      <c r="F2892">
        <v>123.3</v>
      </c>
      <c r="G2892">
        <v>-67.944750809613794</v>
      </c>
      <c r="H2892">
        <v>22.989915081157701</v>
      </c>
      <c r="I2892">
        <v>-56.472866112893499</v>
      </c>
      <c r="J2892">
        <v>25.9850250270398</v>
      </c>
      <c r="K2892">
        <v>104.28776840045499</v>
      </c>
      <c r="M2892">
        <v>79.528990313368396</v>
      </c>
      <c r="N2892">
        <v>1.75119360810679</v>
      </c>
      <c r="O2892">
        <v>70.316301703163006</v>
      </c>
      <c r="P2892">
        <v>49.454545454545404</v>
      </c>
    </row>
    <row r="2893" spans="1:17" hidden="1" x14ac:dyDescent="0.3">
      <c r="A2893" t="s">
        <v>5995</v>
      </c>
      <c r="B2893" t="s">
        <v>5996</v>
      </c>
      <c r="C2893" t="str">
        <f>IFERROR(VLOOKUP(Table1[[#This Row],[Ticker]],[1]!Table2[[Symbol]:[Industry]],2,FALSE),"-")</f>
        <v>-</v>
      </c>
      <c r="D2893" t="s">
        <v>1836</v>
      </c>
      <c r="E2893">
        <v>102.530259</v>
      </c>
      <c r="F2893">
        <v>69.03</v>
      </c>
      <c r="G2893">
        <v>699.96355275492999</v>
      </c>
      <c r="H2893">
        <v>47.763200951896302</v>
      </c>
      <c r="I2893">
        <v>40.905321213539096</v>
      </c>
      <c r="J2893">
        <v>8.9110027503970208</v>
      </c>
      <c r="K2893">
        <v>54.953435636426903</v>
      </c>
      <c r="L2893">
        <v>45.067912906609102</v>
      </c>
      <c r="M2893">
        <v>89.311529280677306</v>
      </c>
      <c r="N2893">
        <v>2.0791725669784298</v>
      </c>
      <c r="O2893">
        <v>1.89772562653918</v>
      </c>
      <c r="P2893">
        <v>915.14705882352905</v>
      </c>
      <c r="Q2893">
        <v>0.203784704546389</v>
      </c>
    </row>
    <row r="2894" spans="1:17" hidden="1" x14ac:dyDescent="0.3">
      <c r="A2894" t="s">
        <v>5997</v>
      </c>
      <c r="B2894" t="s">
        <v>5998</v>
      </c>
      <c r="C2894" t="str">
        <f>IFERROR(VLOOKUP(Table1[[#This Row],[Ticker]],[1]!Table2[[Symbol]:[Industry]],2,FALSE),"-")</f>
        <v>-</v>
      </c>
      <c r="D2894" t="s">
        <v>133</v>
      </c>
      <c r="E2894">
        <v>102.4109405</v>
      </c>
      <c r="F2894">
        <v>25.46</v>
      </c>
      <c r="G2894">
        <v>94.840952003431198</v>
      </c>
      <c r="H2894">
        <v>2.3119885433109499</v>
      </c>
      <c r="I2894">
        <v>49.625223682298703</v>
      </c>
      <c r="J2894">
        <v>-1.18872505587834</v>
      </c>
      <c r="K2894">
        <v>25.152948495533899</v>
      </c>
      <c r="L2894">
        <v>19.832902187614199</v>
      </c>
      <c r="M2894">
        <v>48.486125336077201</v>
      </c>
      <c r="N2894">
        <v>0.361327988114996</v>
      </c>
      <c r="O2894">
        <v>24.1162608012568</v>
      </c>
      <c r="P2894">
        <v>218.25</v>
      </c>
      <c r="Q2894">
        <v>5.9044555462879997E-2</v>
      </c>
    </row>
    <row r="2895" spans="1:17" hidden="1" x14ac:dyDescent="0.3">
      <c r="A2895" t="s">
        <v>5999</v>
      </c>
      <c r="B2895" t="s">
        <v>6000</v>
      </c>
      <c r="C2895" t="str">
        <f>IFERROR(VLOOKUP(Table1[[#This Row],[Ticker]],[1]!Table2[[Symbol]:[Industry]],2,FALSE),"-")</f>
        <v>-</v>
      </c>
      <c r="D2895" t="s">
        <v>533</v>
      </c>
      <c r="E2895">
        <v>101.90955</v>
      </c>
      <c r="F2895">
        <v>54.5</v>
      </c>
      <c r="G2895">
        <v>7.4934191305539697</v>
      </c>
      <c r="H2895">
        <v>16.958222923587801</v>
      </c>
      <c r="I2895">
        <v>-20.488540679043901</v>
      </c>
      <c r="J2895">
        <v>2.5219309926616602</v>
      </c>
      <c r="K2895">
        <v>51.117356857461097</v>
      </c>
      <c r="L2895">
        <v>51.629467706252299</v>
      </c>
      <c r="M2895">
        <v>52.123013917498199</v>
      </c>
      <c r="N2895">
        <v>1.0161731039066499</v>
      </c>
      <c r="O2895">
        <v>20.7339449541284</v>
      </c>
      <c r="P2895">
        <v>47.098515519568103</v>
      </c>
    </row>
    <row r="2896" spans="1:17" hidden="1" x14ac:dyDescent="0.3">
      <c r="A2896" t="s">
        <v>6001</v>
      </c>
      <c r="B2896" t="s">
        <v>6002</v>
      </c>
      <c r="C2896" t="str">
        <f>IFERROR(VLOOKUP(Table1[[#This Row],[Ticker]],[1]!Table2[[Symbol]:[Industry]],2,FALSE),"-")</f>
        <v>-</v>
      </c>
      <c r="D2896" t="s">
        <v>521</v>
      </c>
      <c r="E2896">
        <v>101.815934</v>
      </c>
      <c r="F2896">
        <v>40.700000000000003</v>
      </c>
      <c r="G2896">
        <v>91.046723340982396</v>
      </c>
      <c r="H2896">
        <v>-7.9232215518514701</v>
      </c>
      <c r="I2896">
        <v>5.2143450006739398</v>
      </c>
      <c r="J2896">
        <v>-1.29418991413935</v>
      </c>
      <c r="K2896">
        <v>39.664865895498203</v>
      </c>
      <c r="L2896">
        <v>33.539711212297703</v>
      </c>
      <c r="M2896">
        <v>63.6965172593465</v>
      </c>
      <c r="N2896">
        <v>0.51770029963858</v>
      </c>
      <c r="O2896">
        <v>15.208845208845201</v>
      </c>
      <c r="P2896">
        <v>140.68598462448199</v>
      </c>
      <c r="Q2896">
        <v>5.3876569983740998E-2</v>
      </c>
    </row>
    <row r="2897" spans="1:17" hidden="1" x14ac:dyDescent="0.3">
      <c r="A2897" t="s">
        <v>6003</v>
      </c>
      <c r="B2897" t="s">
        <v>6004</v>
      </c>
      <c r="C2897" t="str">
        <f>IFERROR(VLOOKUP(Table1[[#This Row],[Ticker]],[1]!Table2[[Symbol]:[Industry]],2,FALSE),"-")</f>
        <v>-</v>
      </c>
      <c r="D2897" t="s">
        <v>413</v>
      </c>
      <c r="E2897">
        <v>101.79</v>
      </c>
      <c r="F2897">
        <v>169.65</v>
      </c>
      <c r="G2897">
        <v>1.92590790810573</v>
      </c>
      <c r="H2897">
        <v>-4.6128053048859501</v>
      </c>
      <c r="I2897">
        <v>-13.2567176248464</v>
      </c>
      <c r="J2897">
        <v>2.7455875522533599</v>
      </c>
      <c r="K2897">
        <v>171.63608877525999</v>
      </c>
      <c r="L2897">
        <v>158.737725871115</v>
      </c>
      <c r="M2897">
        <v>38.216270672082999</v>
      </c>
      <c r="N2897">
        <v>0.16603887781062199</v>
      </c>
      <c r="O2897">
        <v>37.312113174182102</v>
      </c>
      <c r="P2897">
        <v>34.110671936758898</v>
      </c>
      <c r="Q2897">
        <v>-6.7532864215937002E-2</v>
      </c>
    </row>
    <row r="2898" spans="1:17" hidden="1" x14ac:dyDescent="0.3">
      <c r="A2898" t="s">
        <v>6005</v>
      </c>
      <c r="B2898" t="s">
        <v>6006</v>
      </c>
      <c r="C2898" t="str">
        <f>IFERROR(VLOOKUP(Table1[[#This Row],[Ticker]],[1]!Table2[[Symbol]:[Industry]],2,FALSE),"-")</f>
        <v>-</v>
      </c>
      <c r="D2898" t="s">
        <v>21</v>
      </c>
      <c r="E2898">
        <v>101.76558925</v>
      </c>
      <c r="F2898">
        <v>98.02</v>
      </c>
      <c r="G2898">
        <v>-6.4730954211097096</v>
      </c>
      <c r="H2898">
        <v>-2.6899759388515498</v>
      </c>
      <c r="I2898">
        <v>-19.078803937993399</v>
      </c>
      <c r="J2898">
        <v>1.5929441545839</v>
      </c>
      <c r="K2898">
        <v>101.48472219532</v>
      </c>
      <c r="L2898">
        <v>99.065313649501505</v>
      </c>
      <c r="M2898">
        <v>44.232991368926399</v>
      </c>
      <c r="N2898">
        <v>0.25600890358220402</v>
      </c>
      <c r="O2898">
        <v>48.286064068557401</v>
      </c>
      <c r="P2898">
        <v>37.379117028731599</v>
      </c>
    </row>
    <row r="2899" spans="1:17" hidden="1" x14ac:dyDescent="0.3">
      <c r="A2899" t="s">
        <v>6007</v>
      </c>
      <c r="B2899" t="s">
        <v>6008</v>
      </c>
      <c r="C2899" t="str">
        <f>IFERROR(VLOOKUP(Table1[[#This Row],[Ticker]],[1]!Table2[[Symbol]:[Industry]],2,FALSE),"-")</f>
        <v>-</v>
      </c>
      <c r="D2899" t="s">
        <v>118</v>
      </c>
      <c r="E2899">
        <v>101.72925322499999</v>
      </c>
      <c r="F2899">
        <v>5.52</v>
      </c>
      <c r="G2899">
        <v>-22.592090675190001</v>
      </c>
      <c r="H2899">
        <v>-13.516140522522999</v>
      </c>
      <c r="I2899">
        <v>-29.6897540258589</v>
      </c>
      <c r="J2899">
        <v>3.29116176189242</v>
      </c>
      <c r="K2899">
        <v>5.5391992353808996</v>
      </c>
      <c r="L2899">
        <v>5.6215857755660101</v>
      </c>
      <c r="M2899">
        <v>47.887425104037902</v>
      </c>
      <c r="N2899">
        <v>1.08674659814795</v>
      </c>
      <c r="O2899">
        <v>24.094202898550702</v>
      </c>
      <c r="P2899">
        <v>34.634146341463399</v>
      </c>
      <c r="Q2899">
        <v>-2.9348977013354999E-2</v>
      </c>
    </row>
    <row r="2900" spans="1:17" hidden="1" x14ac:dyDescent="0.3">
      <c r="A2900" t="s">
        <v>6009</v>
      </c>
      <c r="B2900" t="s">
        <v>6010</v>
      </c>
      <c r="C2900" t="str">
        <f>IFERROR(VLOOKUP(Table1[[#This Row],[Ticker]],[1]!Table2[[Symbol]:[Industry]],2,FALSE),"-")</f>
        <v>-</v>
      </c>
      <c r="D2900" t="s">
        <v>257</v>
      </c>
      <c r="E2900">
        <v>101.440951</v>
      </c>
      <c r="F2900">
        <v>164.95</v>
      </c>
      <c r="G2900">
        <v>13.163666522307</v>
      </c>
      <c r="H2900">
        <v>8.73240118110105</v>
      </c>
      <c r="I2900">
        <v>-16.409896752580401</v>
      </c>
      <c r="J2900">
        <v>9.3294650224179101</v>
      </c>
      <c r="K2900">
        <v>161.249780399732</v>
      </c>
      <c r="L2900">
        <v>155.89835732668499</v>
      </c>
      <c r="M2900">
        <v>54.229240088145197</v>
      </c>
      <c r="N2900">
        <v>1.5123586978922801</v>
      </c>
      <c r="O2900">
        <v>26.098817823582898</v>
      </c>
      <c r="P2900">
        <v>48.536695182350201</v>
      </c>
      <c r="Q2900">
        <v>1.7305452140339E-2</v>
      </c>
    </row>
    <row r="2901" spans="1:17" hidden="1" x14ac:dyDescent="0.3">
      <c r="A2901" t="s">
        <v>6011</v>
      </c>
      <c r="B2901" t="s">
        <v>6012</v>
      </c>
      <c r="C2901" t="str">
        <f>IFERROR(VLOOKUP(Table1[[#This Row],[Ticker]],[1]!Table2[[Symbol]:[Industry]],2,FALSE),"-")</f>
        <v>-</v>
      </c>
      <c r="D2901" t="s">
        <v>610</v>
      </c>
      <c r="E2901">
        <v>101.352506164</v>
      </c>
      <c r="F2901">
        <v>10.27</v>
      </c>
      <c r="G2901">
        <v>-32.953079733516901</v>
      </c>
      <c r="H2901">
        <v>-10.4419797106573</v>
      </c>
      <c r="I2901">
        <v>-30.744400403502599</v>
      </c>
      <c r="J2901">
        <v>2.9040623166659598</v>
      </c>
      <c r="K2901">
        <v>10.1351166551581</v>
      </c>
      <c r="L2901">
        <v>11.3887428232206</v>
      </c>
      <c r="M2901">
        <v>70.619696064498797</v>
      </c>
      <c r="N2901">
        <v>2.36487135594423</v>
      </c>
      <c r="O2901">
        <v>52.385589094449799</v>
      </c>
      <c r="P2901">
        <v>53.283582089552198</v>
      </c>
      <c r="Q2901">
        <v>-0.115673430150062</v>
      </c>
    </row>
    <row r="2902" spans="1:17" hidden="1" x14ac:dyDescent="0.3">
      <c r="A2902" t="s">
        <v>6013</v>
      </c>
      <c r="B2902" t="s">
        <v>6014</v>
      </c>
      <c r="C2902" t="str">
        <f>IFERROR(VLOOKUP(Table1[[#This Row],[Ticker]],[1]!Table2[[Symbol]:[Industry]],2,FALSE),"-")</f>
        <v>-</v>
      </c>
      <c r="D2902" t="s">
        <v>548</v>
      </c>
      <c r="E2902">
        <v>101.271075</v>
      </c>
      <c r="F2902">
        <v>87.25</v>
      </c>
      <c r="G2902">
        <v>21.894103918361999</v>
      </c>
      <c r="H2902">
        <v>53.302683671936997</v>
      </c>
      <c r="I2902">
        <v>33.365988615082401</v>
      </c>
      <c r="J2902">
        <v>0.40328692486504503</v>
      </c>
      <c r="K2902">
        <v>64.921685034229597</v>
      </c>
      <c r="M2902">
        <v>62.124547441452698</v>
      </c>
      <c r="O2902">
        <v>12.320916905444101</v>
      </c>
      <c r="P2902">
        <v>89.262472885032494</v>
      </c>
    </row>
    <row r="2903" spans="1:17" hidden="1" x14ac:dyDescent="0.3">
      <c r="A2903" t="s">
        <v>6015</v>
      </c>
      <c r="B2903" t="s">
        <v>6016</v>
      </c>
      <c r="C2903" t="str">
        <f>IFERROR(VLOOKUP(Table1[[#This Row],[Ticker]],[1]!Table2[[Symbol]:[Industry]],2,FALSE),"-")</f>
        <v>-</v>
      </c>
      <c r="D2903" t="s">
        <v>127</v>
      </c>
      <c r="E2903">
        <v>101.2467456</v>
      </c>
      <c r="F2903">
        <v>92.19</v>
      </c>
      <c r="G2903">
        <v>73.6700094068444</v>
      </c>
      <c r="H2903">
        <v>-1.0917117078607601</v>
      </c>
      <c r="I2903">
        <v>7.1428726675293497</v>
      </c>
      <c r="J2903">
        <v>-2.1270051775511001</v>
      </c>
      <c r="K2903">
        <v>92.474897376134095</v>
      </c>
      <c r="L2903">
        <v>79.270605695562693</v>
      </c>
      <c r="M2903">
        <v>47.5869338960105</v>
      </c>
      <c r="N2903">
        <v>0.33201076423130199</v>
      </c>
      <c r="O2903">
        <v>24.633908232997001</v>
      </c>
      <c r="P2903">
        <v>138.834196891191</v>
      </c>
      <c r="Q2903">
        <v>0.10205343222902601</v>
      </c>
    </row>
    <row r="2904" spans="1:17" hidden="1" x14ac:dyDescent="0.3">
      <c r="A2904" t="s">
        <v>6017</v>
      </c>
      <c r="B2904" t="s">
        <v>6018</v>
      </c>
      <c r="C2904" t="str">
        <f>IFERROR(VLOOKUP(Table1[[#This Row],[Ticker]],[1]!Table2[[Symbol]:[Industry]],2,FALSE),"-")</f>
        <v>-</v>
      </c>
      <c r="D2904" t="s">
        <v>4192</v>
      </c>
      <c r="E2904">
        <v>101.23533</v>
      </c>
      <c r="F2904">
        <v>159.1</v>
      </c>
      <c r="G2904">
        <v>24.780775452393002</v>
      </c>
      <c r="H2904">
        <v>22.374612551247399</v>
      </c>
      <c r="I2904">
        <v>17.700016525847101</v>
      </c>
      <c r="J2904">
        <v>12.7719309926616</v>
      </c>
      <c r="K2904">
        <v>134.63807074399199</v>
      </c>
      <c r="M2904">
        <v>72.750731178179507</v>
      </c>
      <c r="N2904">
        <v>1.3603662524525799</v>
      </c>
      <c r="O2904">
        <v>4.9340037712130602</v>
      </c>
      <c r="P2904">
        <v>64.870466321243498</v>
      </c>
    </row>
    <row r="2905" spans="1:17" hidden="1" x14ac:dyDescent="0.3">
      <c r="A2905" t="s">
        <v>6019</v>
      </c>
      <c r="B2905" t="s">
        <v>6020</v>
      </c>
      <c r="C2905" t="str">
        <f>IFERROR(VLOOKUP(Table1[[#This Row],[Ticker]],[1]!Table2[[Symbol]:[Industry]],2,FALSE),"-")</f>
        <v>-</v>
      </c>
      <c r="D2905" t="s">
        <v>231</v>
      </c>
      <c r="E2905">
        <v>100.8909</v>
      </c>
      <c r="F2905">
        <v>71.099999999999994</v>
      </c>
      <c r="G2905">
        <v>110.256965928583</v>
      </c>
      <c r="H2905">
        <v>17.631400461083501</v>
      </c>
      <c r="I2905">
        <v>-6.9365462968353704</v>
      </c>
      <c r="J2905">
        <v>5.7090654955856204</v>
      </c>
      <c r="K2905">
        <v>64.407635134656601</v>
      </c>
      <c r="L2905">
        <v>58.848157631212601</v>
      </c>
      <c r="M2905">
        <v>58.515147117106103</v>
      </c>
      <c r="N2905">
        <v>1.46031159374863</v>
      </c>
      <c r="O2905">
        <v>47.538677918424703</v>
      </c>
      <c r="P2905">
        <v>153.83791503034601</v>
      </c>
      <c r="Q2905">
        <v>0.13779561590634401</v>
      </c>
    </row>
    <row r="2906" spans="1:17" hidden="1" x14ac:dyDescent="0.3">
      <c r="A2906" t="s">
        <v>6021</v>
      </c>
      <c r="B2906" t="s">
        <v>6022</v>
      </c>
      <c r="C2906" t="str">
        <f>IFERROR(VLOOKUP(Table1[[#This Row],[Ticker]],[1]!Table2[[Symbol]:[Industry]],2,FALSE),"-")</f>
        <v>-</v>
      </c>
      <c r="D2906" t="s">
        <v>5273</v>
      </c>
      <c r="E2906">
        <v>100.7540736</v>
      </c>
      <c r="F2906">
        <v>37.119999999999997</v>
      </c>
      <c r="G2906">
        <v>-31.928219256601601</v>
      </c>
      <c r="H2906">
        <v>-0.86128300244382905</v>
      </c>
      <c r="I2906">
        <v>-17.586938848380299</v>
      </c>
      <c r="J2906">
        <v>1.2035769049518501</v>
      </c>
      <c r="K2906">
        <v>37.272686775185598</v>
      </c>
      <c r="L2906">
        <v>36.0498293319976</v>
      </c>
      <c r="M2906">
        <v>51.466914178833399</v>
      </c>
      <c r="N2906">
        <v>1.2125094202471201</v>
      </c>
      <c r="O2906">
        <v>37.122844827586199</v>
      </c>
      <c r="P2906">
        <v>41.409523809523797</v>
      </c>
      <c r="Q2906">
        <v>-8.7049532499400006E-3</v>
      </c>
    </row>
    <row r="2907" spans="1:17" hidden="1" x14ac:dyDescent="0.3">
      <c r="A2907" t="s">
        <v>6023</v>
      </c>
      <c r="B2907" t="s">
        <v>6024</v>
      </c>
      <c r="C2907" t="str">
        <f>IFERROR(VLOOKUP(Table1[[#This Row],[Ticker]],[1]!Table2[[Symbol]:[Industry]],2,FALSE),"-")</f>
        <v>-</v>
      </c>
      <c r="D2907" t="s">
        <v>257</v>
      </c>
      <c r="E2907">
        <v>100.66584023999999</v>
      </c>
      <c r="F2907">
        <v>92.77</v>
      </c>
      <c r="G2907">
        <v>-16.368257152915501</v>
      </c>
      <c r="H2907">
        <v>-8.2621751630601192</v>
      </c>
      <c r="I2907">
        <v>-22.0349684701734</v>
      </c>
      <c r="J2907">
        <v>-0.62621715548648604</v>
      </c>
      <c r="K2907">
        <v>95.810942758780001</v>
      </c>
      <c r="L2907">
        <v>94.669088803451302</v>
      </c>
      <c r="M2907">
        <v>42.761784738239101</v>
      </c>
      <c r="N2907">
        <v>0.919575082983623</v>
      </c>
      <c r="O2907">
        <v>43.095828392799397</v>
      </c>
      <c r="P2907">
        <v>21.426701570680599</v>
      </c>
      <c r="Q2907">
        <v>4.5814226067353997E-2</v>
      </c>
    </row>
    <row r="2908" spans="1:17" hidden="1" x14ac:dyDescent="0.3">
      <c r="A2908" t="s">
        <v>6025</v>
      </c>
      <c r="B2908" t="s">
        <v>6026</v>
      </c>
      <c r="C2908" t="str">
        <f>IFERROR(VLOOKUP(Table1[[#This Row],[Ticker]],[1]!Table2[[Symbol]:[Industry]],2,FALSE),"-")</f>
        <v>-</v>
      </c>
      <c r="D2908" t="s">
        <v>424</v>
      </c>
      <c r="E2908">
        <v>100.610832</v>
      </c>
      <c r="F2908">
        <v>0.94</v>
      </c>
      <c r="G2908">
        <v>108.256965928583</v>
      </c>
      <c r="H2908">
        <v>-24.513408282085798</v>
      </c>
      <c r="I2908">
        <v>15.284406180859399</v>
      </c>
      <c r="J2908">
        <v>-10.245059298600401</v>
      </c>
      <c r="K2908">
        <v>0.94134381695264302</v>
      </c>
      <c r="L2908">
        <v>0.76543315351305796</v>
      </c>
      <c r="M2908">
        <v>38.370723540268699</v>
      </c>
      <c r="N2908">
        <v>0.87899939609709898</v>
      </c>
      <c r="O2908">
        <v>52.127659574467998</v>
      </c>
      <c r="P2908">
        <v>141.02564102564099</v>
      </c>
      <c r="Q2908">
        <v>9.3408575042185998E-2</v>
      </c>
    </row>
    <row r="2909" spans="1:17" hidden="1" x14ac:dyDescent="0.3">
      <c r="A2909" t="s">
        <v>6027</v>
      </c>
      <c r="B2909" t="s">
        <v>6028</v>
      </c>
      <c r="C2909" t="str">
        <f>IFERROR(VLOOKUP(Table1[[#This Row],[Ticker]],[1]!Table2[[Symbol]:[Industry]],2,FALSE),"-")</f>
        <v>-</v>
      </c>
      <c r="D2909" t="s">
        <v>257</v>
      </c>
      <c r="E2909">
        <v>100.45902599999999</v>
      </c>
      <c r="F2909">
        <v>6.74</v>
      </c>
      <c r="G2909">
        <v>131.494513821303</v>
      </c>
      <c r="H2909">
        <v>7.2745416396668601</v>
      </c>
      <c r="I2909">
        <v>32.5358681691635</v>
      </c>
      <c r="J2909">
        <v>5.7662058018219602</v>
      </c>
      <c r="K2909">
        <v>6.4318857138043501</v>
      </c>
      <c r="L2909">
        <v>4.8639345565939598</v>
      </c>
      <c r="M2909">
        <v>46.874509750991301</v>
      </c>
      <c r="N2909">
        <v>0.51193513540636404</v>
      </c>
      <c r="O2909">
        <v>21.068249258160201</v>
      </c>
      <c r="P2909">
        <v>175.102040816326</v>
      </c>
      <c r="Q2909">
        <v>7.8278253940640002E-2</v>
      </c>
    </row>
    <row r="2910" spans="1:17" hidden="1" x14ac:dyDescent="0.3">
      <c r="A2910" t="s">
        <v>6029</v>
      </c>
      <c r="B2910" t="s">
        <v>6030</v>
      </c>
      <c r="C2910" t="str">
        <f>IFERROR(VLOOKUP(Table1[[#This Row],[Ticker]],[1]!Table2[[Symbol]:[Industry]],2,FALSE),"-")</f>
        <v>-</v>
      </c>
      <c r="D2910" t="s">
        <v>548</v>
      </c>
      <c r="E2910">
        <v>100.27472</v>
      </c>
      <c r="F2910">
        <v>92.3</v>
      </c>
      <c r="G2910">
        <v>-68.910953870915193</v>
      </c>
      <c r="H2910">
        <v>15.5924281338615</v>
      </c>
      <c r="I2910">
        <v>-29.250646112813499</v>
      </c>
      <c r="J2910">
        <v>-5.6027560378841503</v>
      </c>
      <c r="K2910">
        <v>92.180045260292403</v>
      </c>
      <c r="M2910">
        <v>40.149924467828498</v>
      </c>
      <c r="N2910">
        <v>0.600715137067938</v>
      </c>
      <c r="O2910">
        <v>72.914409534127799</v>
      </c>
      <c r="P2910">
        <v>41.999999999999901</v>
      </c>
    </row>
    <row r="2911" spans="1:17" hidden="1" x14ac:dyDescent="0.3">
      <c r="A2911" t="s">
        <v>6031</v>
      </c>
      <c r="B2911" t="s">
        <v>6032</v>
      </c>
      <c r="C2911" t="str">
        <f>IFERROR(VLOOKUP(Table1[[#This Row],[Ticker]],[1]!Table2[[Symbol]:[Industry]],2,FALSE),"-")</f>
        <v>-</v>
      </c>
      <c r="D2911" t="s">
        <v>626</v>
      </c>
      <c r="E2911">
        <v>100.1422</v>
      </c>
      <c r="F2911">
        <v>170.6</v>
      </c>
      <c r="G2911">
        <v>-7.6089558591259498</v>
      </c>
      <c r="H2911">
        <v>-3.8615631520193401</v>
      </c>
      <c r="I2911">
        <v>-10.5443231009085</v>
      </c>
      <c r="J2911">
        <v>1.49168524596979</v>
      </c>
      <c r="K2911">
        <v>163.90464995494099</v>
      </c>
      <c r="L2911">
        <v>162.96036493637601</v>
      </c>
      <c r="M2911">
        <v>69.368423667957202</v>
      </c>
      <c r="N2911">
        <v>0.233441722934072</v>
      </c>
      <c r="O2911">
        <v>25.732708089097301</v>
      </c>
      <c r="P2911">
        <v>27.790262172284599</v>
      </c>
      <c r="Q2911">
        <v>5.7088927110567997E-2</v>
      </c>
    </row>
    <row r="2912" spans="1:17" hidden="1" x14ac:dyDescent="0.3">
      <c r="A2912" t="s">
        <v>6033</v>
      </c>
      <c r="B2912" t="s">
        <v>6034</v>
      </c>
      <c r="C2912" t="str">
        <f>IFERROR(VLOOKUP(Table1[[#This Row],[Ticker]],[1]!Table2[[Symbol]:[Industry]],2,FALSE),"-")</f>
        <v>-</v>
      </c>
      <c r="D2912" t="s">
        <v>1465</v>
      </c>
      <c r="E2912">
        <v>100.08</v>
      </c>
      <c r="F2912">
        <v>100.08</v>
      </c>
      <c r="G2912">
        <v>17.464458723972498</v>
      </c>
      <c r="H2912">
        <v>-11.435364737161001</v>
      </c>
      <c r="I2912">
        <v>-0.82861078121412202</v>
      </c>
      <c r="J2912">
        <v>1.8069023915175999</v>
      </c>
      <c r="K2912">
        <v>99.875159314197305</v>
      </c>
      <c r="L2912">
        <v>90.6143156106574</v>
      </c>
      <c r="M2912">
        <v>49.744165854435899</v>
      </c>
      <c r="N2912">
        <v>0.80682063531180903</v>
      </c>
      <c r="O2912">
        <v>31.095123900879202</v>
      </c>
      <c r="P2912">
        <v>51.292517006802697</v>
      </c>
      <c r="Q2912">
        <v>1.3744787830009E-2</v>
      </c>
    </row>
    <row r="2913" spans="1:17" hidden="1" x14ac:dyDescent="0.3">
      <c r="A2913" t="s">
        <v>6035</v>
      </c>
      <c r="B2913" t="s">
        <v>6036</v>
      </c>
      <c r="C2913" t="str">
        <f>IFERROR(VLOOKUP(Table1[[#This Row],[Ticker]],[1]!Table2[[Symbol]:[Industry]],2,FALSE),"-")</f>
        <v>-</v>
      </c>
      <c r="D2913" t="s">
        <v>2179</v>
      </c>
      <c r="E2913">
        <v>99.866643999999994</v>
      </c>
      <c r="F2913">
        <v>32.08</v>
      </c>
      <c r="G2913">
        <v>89.867364308056807</v>
      </c>
      <c r="H2913">
        <v>16.677067908390299</v>
      </c>
      <c r="I2913">
        <v>-13.816373916125499</v>
      </c>
      <c r="J2913">
        <v>11.9531703814562</v>
      </c>
      <c r="K2913">
        <v>29.259365023110501</v>
      </c>
      <c r="L2913">
        <v>25.420052033272398</v>
      </c>
      <c r="M2913">
        <v>58.813864148130698</v>
      </c>
      <c r="N2913">
        <v>1.3795320893042</v>
      </c>
      <c r="O2913">
        <v>8.7905236907730604</v>
      </c>
      <c r="P2913">
        <v>134.16058394160501</v>
      </c>
      <c r="Q2913">
        <v>0.12894771368885699</v>
      </c>
    </row>
    <row r="2914" spans="1:17" hidden="1" x14ac:dyDescent="0.3">
      <c r="A2914" t="s">
        <v>6037</v>
      </c>
      <c r="B2914" t="s">
        <v>6038</v>
      </c>
      <c r="C2914" t="str">
        <f>IFERROR(VLOOKUP(Table1[[#This Row],[Ticker]],[1]!Table2[[Symbol]:[Industry]],2,FALSE),"-")</f>
        <v>-</v>
      </c>
      <c r="D2914" t="s">
        <v>6039</v>
      </c>
      <c r="E2914">
        <v>99.804124000000002</v>
      </c>
      <c r="F2914">
        <v>83.8</v>
      </c>
      <c r="G2914">
        <v>-77.7371861182</v>
      </c>
      <c r="H2914">
        <v>-0.29434338889765199</v>
      </c>
      <c r="I2914">
        <v>-42.998618111220402</v>
      </c>
      <c r="J2914">
        <v>3.9976470574188201</v>
      </c>
      <c r="K2914">
        <v>85.876874005491104</v>
      </c>
      <c r="M2914">
        <v>49.068920486280597</v>
      </c>
      <c r="N2914">
        <v>0.86877278250303702</v>
      </c>
      <c r="O2914">
        <v>120.763723150357</v>
      </c>
      <c r="P2914">
        <v>10.2631578947368</v>
      </c>
    </row>
    <row r="2915" spans="1:17" hidden="1" x14ac:dyDescent="0.3">
      <c r="A2915" t="s">
        <v>6040</v>
      </c>
      <c r="B2915" t="s">
        <v>6041</v>
      </c>
      <c r="C2915" t="str">
        <f>IFERROR(VLOOKUP(Table1[[#This Row],[Ticker]],[1]!Table2[[Symbol]:[Industry]],2,FALSE),"-")</f>
        <v>-</v>
      </c>
      <c r="D2915" t="s">
        <v>257</v>
      </c>
      <c r="E2915">
        <v>99.68</v>
      </c>
      <c r="F2915">
        <v>89</v>
      </c>
      <c r="G2915">
        <v>44.4108120824297</v>
      </c>
      <c r="H2915">
        <v>-29.792101307895798</v>
      </c>
      <c r="I2915">
        <v>10.3995651127368</v>
      </c>
      <c r="J2915">
        <v>-2.8114023406716702</v>
      </c>
      <c r="K2915">
        <v>91.269775577711002</v>
      </c>
      <c r="L2915">
        <v>80.6972146558075</v>
      </c>
      <c r="M2915">
        <v>35.483571704004802</v>
      </c>
      <c r="N2915">
        <v>0.21106078112099999</v>
      </c>
      <c r="O2915">
        <v>42.696629213483099</v>
      </c>
      <c r="P2915">
        <v>80.894308943089399</v>
      </c>
      <c r="Q2915">
        <v>6.0799808186422999E-2</v>
      </c>
    </row>
    <row r="2916" spans="1:17" hidden="1" x14ac:dyDescent="0.3">
      <c r="A2916" t="s">
        <v>6042</v>
      </c>
      <c r="B2916" t="s">
        <v>6043</v>
      </c>
      <c r="C2916" t="str">
        <f>IFERROR(VLOOKUP(Table1[[#This Row],[Ticker]],[1]!Table2[[Symbol]:[Industry]],2,FALSE),"-")</f>
        <v>-</v>
      </c>
      <c r="D2916" t="s">
        <v>1170</v>
      </c>
      <c r="E2916">
        <v>99.431691000000001</v>
      </c>
      <c r="F2916">
        <v>68.73</v>
      </c>
      <c r="G2916">
        <v>61.763022456174397</v>
      </c>
      <c r="H2916">
        <v>2.5528225884928002</v>
      </c>
      <c r="I2916">
        <v>5.5197117852336</v>
      </c>
      <c r="J2916">
        <v>-2.91972736322949</v>
      </c>
      <c r="K2916">
        <v>66.525328960136704</v>
      </c>
      <c r="L2916">
        <v>57.660393557177798</v>
      </c>
      <c r="M2916">
        <v>43.579332592097998</v>
      </c>
      <c r="N2916">
        <v>0.72304444763043596</v>
      </c>
      <c r="O2916">
        <v>11.9598428633784</v>
      </c>
      <c r="P2916">
        <v>94.4271570014144</v>
      </c>
      <c r="Q2916">
        <v>5.0010553301508998E-2</v>
      </c>
    </row>
    <row r="2917" spans="1:17" hidden="1" x14ac:dyDescent="0.3">
      <c r="A2917" t="s">
        <v>6044</v>
      </c>
      <c r="B2917" t="s">
        <v>6045</v>
      </c>
      <c r="C2917" t="str">
        <f>IFERROR(VLOOKUP(Table1[[#This Row],[Ticker]],[1]!Table2[[Symbol]:[Industry]],2,FALSE),"-")</f>
        <v>-</v>
      </c>
      <c r="D2917" t="s">
        <v>46</v>
      </c>
      <c r="E2917">
        <v>99.411600000000007</v>
      </c>
      <c r="F2917">
        <v>44.78</v>
      </c>
      <c r="G2917">
        <v>74.696462104921807</v>
      </c>
      <c r="H2917">
        <v>1.69755411434496</v>
      </c>
      <c r="I2917">
        <v>4.17403600807262</v>
      </c>
      <c r="J2917">
        <v>-2.5007447442997801</v>
      </c>
      <c r="K2917">
        <v>46.119412211815799</v>
      </c>
      <c r="L2917">
        <v>42.443573567350597</v>
      </c>
      <c r="M2917">
        <v>42.815822722086303</v>
      </c>
      <c r="N2917">
        <v>1.2990195739263399</v>
      </c>
      <c r="O2917">
        <v>40.643144260830702</v>
      </c>
      <c r="P2917">
        <v>112.026515151515</v>
      </c>
      <c r="Q2917">
        <v>-1.1199056360522999E-2</v>
      </c>
    </row>
    <row r="2918" spans="1:17" hidden="1" x14ac:dyDescent="0.3">
      <c r="A2918" t="s">
        <v>6046</v>
      </c>
      <c r="B2918" t="s">
        <v>6047</v>
      </c>
      <c r="C2918" t="str">
        <f>IFERROR(VLOOKUP(Table1[[#This Row],[Ticker]],[1]!Table2[[Symbol]:[Industry]],2,FALSE),"-")</f>
        <v>-</v>
      </c>
      <c r="D2918" t="s">
        <v>59</v>
      </c>
      <c r="E2918">
        <v>99.3</v>
      </c>
      <c r="F2918">
        <v>165.5</v>
      </c>
      <c r="G2918">
        <v>162.33993536089699</v>
      </c>
      <c r="H2918">
        <v>-8.9892931517863808</v>
      </c>
      <c r="I2918">
        <v>68.904234555862502</v>
      </c>
      <c r="J2918">
        <v>5.4341650352148498</v>
      </c>
      <c r="K2918">
        <v>159.58041493487599</v>
      </c>
      <c r="L2918">
        <v>119.54458504294701</v>
      </c>
      <c r="M2918">
        <v>60.384463736803703</v>
      </c>
      <c r="N2918">
        <v>0.74955447041798395</v>
      </c>
      <c r="O2918">
        <v>14.1389728096676</v>
      </c>
      <c r="P2918">
        <v>213.74407582938301</v>
      </c>
      <c r="Q2918">
        <v>5.6991770065151E-2</v>
      </c>
    </row>
    <row r="2919" spans="1:17" hidden="1" x14ac:dyDescent="0.3">
      <c r="A2919" t="s">
        <v>6048</v>
      </c>
      <c r="B2919" t="s">
        <v>6049</v>
      </c>
      <c r="C2919" t="str">
        <f>IFERROR(VLOOKUP(Table1[[#This Row],[Ticker]],[1]!Table2[[Symbol]:[Industry]],2,FALSE),"-")</f>
        <v>-</v>
      </c>
      <c r="D2919" t="s">
        <v>68</v>
      </c>
      <c r="E2919">
        <v>99.283338700000002</v>
      </c>
      <c r="F2919">
        <v>161</v>
      </c>
      <c r="G2919">
        <v>29.871751920801401</v>
      </c>
      <c r="H2919">
        <v>39.059055486029997</v>
      </c>
      <c r="I2919">
        <v>22.866988763441999</v>
      </c>
      <c r="J2919">
        <v>-13.748339277608601</v>
      </c>
      <c r="K2919">
        <v>144.386290545375</v>
      </c>
      <c r="L2919">
        <v>117.117290809415</v>
      </c>
      <c r="M2919">
        <v>41.377804403642102</v>
      </c>
      <c r="N2919">
        <v>1.2699859151467801</v>
      </c>
      <c r="O2919">
        <v>49.037267080745302</v>
      </c>
      <c r="P2919">
        <v>114.666666666666</v>
      </c>
      <c r="Q2919">
        <v>1.9016078132174999E-2</v>
      </c>
    </row>
    <row r="2920" spans="1:17" hidden="1" x14ac:dyDescent="0.3">
      <c r="A2920" t="s">
        <v>6050</v>
      </c>
      <c r="B2920" t="s">
        <v>6051</v>
      </c>
      <c r="C2920" t="str">
        <f>IFERROR(VLOOKUP(Table1[[#This Row],[Ticker]],[1]!Table2[[Symbol]:[Industry]],2,FALSE),"-")</f>
        <v>-</v>
      </c>
      <c r="E2920">
        <v>99.171000000000006</v>
      </c>
      <c r="F2920">
        <v>73.459999999999994</v>
      </c>
      <c r="G2920">
        <v>-66.232325669439504</v>
      </c>
      <c r="H2920">
        <v>-10.1502863516993</v>
      </c>
      <c r="I2920">
        <v>-22.283807602544201</v>
      </c>
      <c r="J2920">
        <v>2.95231805216484</v>
      </c>
      <c r="K2920">
        <v>75.632863355924897</v>
      </c>
      <c r="L2920">
        <v>82.369255652542293</v>
      </c>
      <c r="M2920">
        <v>55.7927152356135</v>
      </c>
      <c r="N2920">
        <v>1.06901686302208</v>
      </c>
      <c r="O2920">
        <v>71.521916689354697</v>
      </c>
      <c r="P2920">
        <v>16.603174603174502</v>
      </c>
      <c r="Q2920">
        <v>-0.148126120828835</v>
      </c>
    </row>
    <row r="2921" spans="1:17" hidden="1" x14ac:dyDescent="0.3">
      <c r="A2921" t="s">
        <v>6052</v>
      </c>
      <c r="B2921" t="s">
        <v>6053</v>
      </c>
      <c r="C2921" t="str">
        <f>IFERROR(VLOOKUP(Table1[[#This Row],[Ticker]],[1]!Table2[[Symbol]:[Industry]],2,FALSE),"-")</f>
        <v>-</v>
      </c>
      <c r="E2921">
        <v>99.167359515000001</v>
      </c>
      <c r="F2921">
        <v>79.150000000000006</v>
      </c>
      <c r="G2921">
        <v>419.11903489410003</v>
      </c>
      <c r="H2921">
        <v>30.901957656172801</v>
      </c>
      <c r="I2921">
        <v>236.97629165779099</v>
      </c>
      <c r="J2921">
        <v>1.39022171679497</v>
      </c>
      <c r="K2921">
        <v>67.758976248183998</v>
      </c>
      <c r="L2921">
        <v>44.448273980963698</v>
      </c>
      <c r="M2921">
        <v>75.283336557453495</v>
      </c>
      <c r="N2921">
        <v>0.45633407944020199</v>
      </c>
      <c r="O2921">
        <v>0</v>
      </c>
      <c r="P2921">
        <v>624.15370539798698</v>
      </c>
      <c r="Q2921">
        <v>0.20806291709593</v>
      </c>
    </row>
    <row r="2922" spans="1:17" hidden="1" x14ac:dyDescent="0.3">
      <c r="A2922" t="s">
        <v>6054</v>
      </c>
      <c r="B2922" t="s">
        <v>6055</v>
      </c>
      <c r="C2922" t="str">
        <f>IFERROR(VLOOKUP(Table1[[#This Row],[Ticker]],[1]!Table2[[Symbol]:[Industry]],2,FALSE),"-")</f>
        <v>-</v>
      </c>
      <c r="D2922" t="s">
        <v>548</v>
      </c>
      <c r="E2922">
        <v>99.113399999999999</v>
      </c>
      <c r="F2922">
        <v>71.099999999999994</v>
      </c>
      <c r="G2922">
        <v>23.130490380522801</v>
      </c>
      <c r="H2922">
        <v>-14.655684704850101</v>
      </c>
      <c r="I2922">
        <v>7.3150575218556</v>
      </c>
      <c r="J2922">
        <v>-5.8405259837746701</v>
      </c>
      <c r="K2922">
        <v>76.938312358943804</v>
      </c>
      <c r="L2922">
        <v>67.858267665468702</v>
      </c>
      <c r="M2922">
        <v>17.4772896966182</v>
      </c>
      <c r="N2922">
        <v>0.65871833084947795</v>
      </c>
      <c r="O2922">
        <v>23.066104078762301</v>
      </c>
      <c r="P2922">
        <v>67.097532314923598</v>
      </c>
    </row>
    <row r="2923" spans="1:17" hidden="1" x14ac:dyDescent="0.3">
      <c r="A2923" t="s">
        <v>6056</v>
      </c>
      <c r="B2923" t="s">
        <v>6057</v>
      </c>
      <c r="C2923" t="str">
        <f>IFERROR(VLOOKUP(Table1[[#This Row],[Ticker]],[1]!Table2[[Symbol]:[Industry]],2,FALSE),"-")</f>
        <v>-</v>
      </c>
      <c r="D2923" t="s">
        <v>46</v>
      </c>
      <c r="E2923">
        <v>99.015114276000006</v>
      </c>
      <c r="F2923">
        <v>4.68</v>
      </c>
      <c r="G2923">
        <v>6.9712516428692402</v>
      </c>
      <c r="H2923">
        <v>-5.1293503110713896</v>
      </c>
      <c r="I2923">
        <v>-40.391149374696099</v>
      </c>
      <c r="J2923">
        <v>-3.5175700468393698</v>
      </c>
      <c r="K2923">
        <v>4.6601414539999197</v>
      </c>
      <c r="L2923">
        <v>4.7573026143525601</v>
      </c>
      <c r="M2923">
        <v>49.246217513829798</v>
      </c>
      <c r="N2923">
        <v>0.752312353544764</v>
      </c>
      <c r="O2923">
        <v>51.709401709401703</v>
      </c>
      <c r="P2923">
        <v>61.379310344827502</v>
      </c>
      <c r="Q2923">
        <v>-2.1255799193185002E-2</v>
      </c>
    </row>
    <row r="2924" spans="1:17" hidden="1" x14ac:dyDescent="0.3">
      <c r="A2924" t="s">
        <v>6058</v>
      </c>
      <c r="B2924" t="s">
        <v>6059</v>
      </c>
      <c r="C2924" t="str">
        <f>IFERROR(VLOOKUP(Table1[[#This Row],[Ticker]],[1]!Table2[[Symbol]:[Industry]],2,FALSE),"-")</f>
        <v>-</v>
      </c>
      <c r="D2924" t="s">
        <v>5643</v>
      </c>
      <c r="E2924">
        <v>98.887100000000004</v>
      </c>
      <c r="F2924">
        <v>188.5</v>
      </c>
      <c r="G2924">
        <v>-19.335626664008998</v>
      </c>
      <c r="H2924">
        <v>12.4207979901417</v>
      </c>
      <c r="I2924">
        <v>-18.106200921087801</v>
      </c>
      <c r="J2924">
        <v>5.9131172287015001</v>
      </c>
      <c r="K2924">
        <v>158.72462203196099</v>
      </c>
      <c r="L2924">
        <v>151.158382777273</v>
      </c>
      <c r="M2924">
        <v>78.033635865554601</v>
      </c>
      <c r="N2924">
        <v>4.57824143070044</v>
      </c>
      <c r="O2924">
        <v>7.1618037135278501</v>
      </c>
      <c r="P2924">
        <v>79.523809523809504</v>
      </c>
    </row>
    <row r="2925" spans="1:17" hidden="1" x14ac:dyDescent="0.3">
      <c r="A2925" t="s">
        <v>6060</v>
      </c>
      <c r="B2925" t="s">
        <v>6061</v>
      </c>
      <c r="C2925" t="str">
        <f>IFERROR(VLOOKUP(Table1[[#This Row],[Ticker]],[1]!Table2[[Symbol]:[Industry]],2,FALSE),"-")</f>
        <v>-</v>
      </c>
      <c r="D2925" t="s">
        <v>133</v>
      </c>
      <c r="E2925">
        <v>98.581776000000005</v>
      </c>
      <c r="F2925">
        <v>13.6</v>
      </c>
      <c r="G2925">
        <v>-33.910269566297004</v>
      </c>
      <c r="H2925">
        <v>-20.3072938836637</v>
      </c>
      <c r="I2925">
        <v>-50.168229317252298</v>
      </c>
      <c r="J2925">
        <v>-9.2902383195076492</v>
      </c>
      <c r="K2925">
        <v>15.859435750120401</v>
      </c>
      <c r="L2925">
        <v>16.290852483466399</v>
      </c>
      <c r="M2925">
        <v>20.204808552179902</v>
      </c>
      <c r="N2925">
        <v>1.10164759679623</v>
      </c>
      <c r="O2925">
        <v>70.220588235294102</v>
      </c>
      <c r="P2925">
        <v>7.5098814229248996</v>
      </c>
      <c r="Q2925">
        <v>-6.1717849149249999E-2</v>
      </c>
    </row>
    <row r="2926" spans="1:17" hidden="1" x14ac:dyDescent="0.3">
      <c r="A2926" t="s">
        <v>6062</v>
      </c>
      <c r="B2926" t="s">
        <v>6063</v>
      </c>
      <c r="C2926" t="str">
        <f>IFERROR(VLOOKUP(Table1[[#This Row],[Ticker]],[1]!Table2[[Symbol]:[Industry]],2,FALSE),"-")</f>
        <v>-</v>
      </c>
      <c r="D2926" t="s">
        <v>289</v>
      </c>
      <c r="E2926">
        <v>98.564976000000001</v>
      </c>
      <c r="F2926">
        <v>240.75</v>
      </c>
      <c r="G2926">
        <v>-28.477727948967399</v>
      </c>
      <c r="H2926">
        <v>11.2572684096434</v>
      </c>
      <c r="I2926">
        <v>-33.173962673928798</v>
      </c>
      <c r="J2926">
        <v>12.4592743510576</v>
      </c>
      <c r="K2926">
        <v>212.62425452467301</v>
      </c>
      <c r="L2926">
        <v>220.44525992046101</v>
      </c>
      <c r="M2926">
        <v>80.034211775003399</v>
      </c>
      <c r="N2926">
        <v>1.8265186915887801</v>
      </c>
      <c r="O2926">
        <v>40.207684319833803</v>
      </c>
      <c r="P2926">
        <v>28.743315508021301</v>
      </c>
      <c r="Q2926">
        <v>0.12922948557816899</v>
      </c>
    </row>
    <row r="2927" spans="1:17" hidden="1" x14ac:dyDescent="0.3">
      <c r="A2927" t="s">
        <v>6064</v>
      </c>
      <c r="B2927" t="s">
        <v>6065</v>
      </c>
      <c r="C2927" t="str">
        <f>IFERROR(VLOOKUP(Table1[[#This Row],[Ticker]],[1]!Table2[[Symbol]:[Industry]],2,FALSE),"-")</f>
        <v>-</v>
      </c>
      <c r="D2927" t="s">
        <v>3809</v>
      </c>
      <c r="E2927">
        <v>98.538749999999993</v>
      </c>
      <c r="F2927">
        <v>115.25</v>
      </c>
      <c r="G2927">
        <v>81.327014673844403</v>
      </c>
      <c r="H2927">
        <v>2.9218667988202598</v>
      </c>
      <c r="I2927">
        <v>42.281823967750903</v>
      </c>
      <c r="J2927">
        <v>11.5406225814467</v>
      </c>
      <c r="K2927">
        <v>97.731142299058703</v>
      </c>
      <c r="L2927">
        <v>81.296105885385501</v>
      </c>
      <c r="M2927">
        <v>85.944447994255</v>
      </c>
      <c r="N2927">
        <v>0.43997013330752199</v>
      </c>
      <c r="O2927">
        <v>9.7613882863340606</v>
      </c>
      <c r="P2927">
        <v>147.31759656652301</v>
      </c>
      <c r="Q2927">
        <v>0.148563372485294</v>
      </c>
    </row>
    <row r="2928" spans="1:17" hidden="1" x14ac:dyDescent="0.3">
      <c r="A2928" t="s">
        <v>6066</v>
      </c>
      <c r="B2928" t="s">
        <v>6067</v>
      </c>
      <c r="C2928" t="str">
        <f>IFERROR(VLOOKUP(Table1[[#This Row],[Ticker]],[1]!Table2[[Symbol]:[Industry]],2,FALSE),"-")</f>
        <v>-</v>
      </c>
      <c r="D2928" t="s">
        <v>465</v>
      </c>
      <c r="E2928">
        <v>98.374399999999994</v>
      </c>
      <c r="F2928">
        <v>323.60000000000002</v>
      </c>
      <c r="G2928">
        <v>-4.0510909434543603</v>
      </c>
      <c r="H2928">
        <v>-2.71853648721408</v>
      </c>
      <c r="I2928">
        <v>-5.2031221638117398</v>
      </c>
      <c r="J2928">
        <v>-1.5165305457998799</v>
      </c>
      <c r="K2928">
        <v>306.59795001854002</v>
      </c>
      <c r="L2928">
        <v>272.319464428819</v>
      </c>
      <c r="M2928">
        <v>59.138246098992703</v>
      </c>
      <c r="N2928">
        <v>0.72566305159256805</v>
      </c>
      <c r="O2928">
        <v>14.168726823238501</v>
      </c>
      <c r="P2928">
        <v>63.434343434343397</v>
      </c>
      <c r="Q2928">
        <v>8.0413758138811006E-2</v>
      </c>
    </row>
    <row r="2929" spans="1:17" hidden="1" x14ac:dyDescent="0.3">
      <c r="A2929" t="s">
        <v>6068</v>
      </c>
      <c r="B2929" t="s">
        <v>6069</v>
      </c>
      <c r="C2929" t="str">
        <f>IFERROR(VLOOKUP(Table1[[#This Row],[Ticker]],[1]!Table2[[Symbol]:[Industry]],2,FALSE),"-")</f>
        <v>-</v>
      </c>
      <c r="D2929" t="s">
        <v>257</v>
      </c>
      <c r="E2929">
        <v>98.25</v>
      </c>
      <c r="F2929">
        <v>131</v>
      </c>
      <c r="G2929">
        <v>192.769161050534</v>
      </c>
      <c r="H2929">
        <v>10.9750974650405</v>
      </c>
      <c r="I2929">
        <v>83.816996521960405</v>
      </c>
      <c r="J2929">
        <v>-2.8898997823289898</v>
      </c>
      <c r="K2929">
        <v>107.195915194753</v>
      </c>
      <c r="L2929">
        <v>74.294598587535006</v>
      </c>
      <c r="M2929">
        <v>58.342473802356402</v>
      </c>
      <c r="N2929">
        <v>0.56757144908803603</v>
      </c>
      <c r="O2929">
        <v>9.8091603053435108</v>
      </c>
      <c r="P2929">
        <v>243.832020997375</v>
      </c>
    </row>
    <row r="2930" spans="1:17" hidden="1" x14ac:dyDescent="0.3">
      <c r="A2930" t="s">
        <v>6070</v>
      </c>
      <c r="B2930" t="s">
        <v>6071</v>
      </c>
      <c r="C2930" t="str">
        <f>IFERROR(VLOOKUP(Table1[[#This Row],[Ticker]],[1]!Table2[[Symbol]:[Industry]],2,FALSE),"-")</f>
        <v>-</v>
      </c>
      <c r="D2930" t="s">
        <v>186</v>
      </c>
      <c r="E2930">
        <v>98.236278251999906</v>
      </c>
      <c r="F2930">
        <v>94.22</v>
      </c>
      <c r="G2930">
        <v>109.456514687671</v>
      </c>
      <c r="H2930">
        <v>-10.2009082820858</v>
      </c>
      <c r="I2930">
        <v>3.7385765315815198</v>
      </c>
      <c r="J2930">
        <v>-2.1762918753387899</v>
      </c>
      <c r="K2930">
        <v>87.991604801441994</v>
      </c>
      <c r="L2930">
        <v>76.261532831739899</v>
      </c>
      <c r="M2930">
        <v>65.296303614774303</v>
      </c>
      <c r="N2930">
        <v>0.83134819961988604</v>
      </c>
      <c r="O2930">
        <v>10.379961791551599</v>
      </c>
      <c r="P2930">
        <v>161.722222222222</v>
      </c>
      <c r="Q2930">
        <v>0.13555936209293501</v>
      </c>
    </row>
    <row r="2931" spans="1:17" hidden="1" x14ac:dyDescent="0.3">
      <c r="A2931" t="s">
        <v>6072</v>
      </c>
      <c r="B2931" t="s">
        <v>6073</v>
      </c>
      <c r="C2931" t="str">
        <f>IFERROR(VLOOKUP(Table1[[#This Row],[Ticker]],[1]!Table2[[Symbol]:[Industry]],2,FALSE),"-")</f>
        <v>-</v>
      </c>
      <c r="D2931" t="s">
        <v>46</v>
      </c>
      <c r="E2931">
        <v>98.202436079999998</v>
      </c>
      <c r="F2931">
        <v>19.100000000000001</v>
      </c>
      <c r="G2931">
        <v>34.984315632224501</v>
      </c>
      <c r="H2931">
        <v>-16.007538061555898</v>
      </c>
      <c r="I2931">
        <v>24.4508696450551</v>
      </c>
      <c r="J2931">
        <v>-15.1794908082862</v>
      </c>
      <c r="K2931">
        <v>20.476299957997298</v>
      </c>
      <c r="L2931">
        <v>17.089826446955101</v>
      </c>
      <c r="M2931">
        <v>33.067641151004302</v>
      </c>
      <c r="N2931">
        <v>0.82191850766851604</v>
      </c>
      <c r="O2931">
        <v>29.267015706806198</v>
      </c>
      <c r="P2931">
        <v>87.622789783889999</v>
      </c>
      <c r="Q2931">
        <v>0.113778410467372</v>
      </c>
    </row>
    <row r="2932" spans="1:17" hidden="1" x14ac:dyDescent="0.3">
      <c r="A2932" t="s">
        <v>6074</v>
      </c>
      <c r="B2932" t="s">
        <v>6075</v>
      </c>
      <c r="C2932" t="str">
        <f>IFERROR(VLOOKUP(Table1[[#This Row],[Ticker]],[1]!Table2[[Symbol]:[Industry]],2,FALSE),"-")</f>
        <v>-</v>
      </c>
      <c r="D2932" t="s">
        <v>626</v>
      </c>
      <c r="E2932">
        <v>97.934413930999995</v>
      </c>
      <c r="F2932">
        <v>4.21</v>
      </c>
      <c r="G2932">
        <v>-4.7140485641700902</v>
      </c>
      <c r="H2932">
        <v>-5.5107385643131801</v>
      </c>
      <c r="I2932">
        <v>-3.0044827080294301</v>
      </c>
      <c r="J2932">
        <v>2.4119065427839099</v>
      </c>
      <c r="K2932">
        <v>4.2725231872451399</v>
      </c>
      <c r="L2932">
        <v>4.5271568224564396</v>
      </c>
      <c r="M2932">
        <v>51.620507574523799</v>
      </c>
      <c r="N2932">
        <v>0.65271603124603195</v>
      </c>
      <c r="O2932">
        <v>33.016627078384801</v>
      </c>
      <c r="P2932">
        <v>71.836734693877503</v>
      </c>
      <c r="Q2932">
        <v>0.12586957317014999</v>
      </c>
    </row>
    <row r="2933" spans="1:17" hidden="1" x14ac:dyDescent="0.3">
      <c r="A2933" t="s">
        <v>6076</v>
      </c>
      <c r="B2933" t="s">
        <v>6077</v>
      </c>
      <c r="C2933" t="str">
        <f>IFERROR(VLOOKUP(Table1[[#This Row],[Ticker]],[1]!Table2[[Symbol]:[Industry]],2,FALSE),"-")</f>
        <v>-</v>
      </c>
      <c r="D2933" t="s">
        <v>75</v>
      </c>
      <c r="E2933">
        <v>97.924454670000003</v>
      </c>
      <c r="F2933">
        <v>122.15</v>
      </c>
      <c r="G2933">
        <v>-36.228028513802499</v>
      </c>
      <c r="H2933">
        <v>-6.7753130439906402</v>
      </c>
      <c r="I2933">
        <v>-31.892309784252401</v>
      </c>
      <c r="J2933">
        <v>-8.4826879449826897</v>
      </c>
      <c r="K2933">
        <v>119.950645775246</v>
      </c>
      <c r="L2933">
        <v>125.649165302821</v>
      </c>
      <c r="M2933">
        <v>58.448860496858501</v>
      </c>
      <c r="N2933">
        <v>2.5077533348962402</v>
      </c>
      <c r="O2933">
        <v>24.4371674171101</v>
      </c>
      <c r="P2933">
        <v>19.520547945205401</v>
      </c>
      <c r="Q2933">
        <v>-4.7067745563098999E-2</v>
      </c>
    </row>
    <row r="2934" spans="1:17" hidden="1" x14ac:dyDescent="0.3">
      <c r="A2934" t="s">
        <v>6078</v>
      </c>
      <c r="B2934" t="s">
        <v>6079</v>
      </c>
      <c r="C2934" t="str">
        <f>IFERROR(VLOOKUP(Table1[[#This Row],[Ticker]],[1]!Table2[[Symbol]:[Industry]],2,FALSE),"-")</f>
        <v>-</v>
      </c>
      <c r="D2934" t="s">
        <v>21</v>
      </c>
      <c r="E2934">
        <v>97.843414999999993</v>
      </c>
      <c r="F2934">
        <v>82.45</v>
      </c>
      <c r="G2934">
        <v>-82.207006419196304</v>
      </c>
      <c r="H2934">
        <v>-6.3169438147806698</v>
      </c>
      <c r="I2934">
        <v>-49.125942796276497</v>
      </c>
      <c r="J2934">
        <v>3.0860335567642201</v>
      </c>
      <c r="K2934">
        <v>85.605208389134305</v>
      </c>
      <c r="L2934">
        <v>119.336042099091</v>
      </c>
      <c r="M2934">
        <v>63.097393797806198</v>
      </c>
      <c r="N2934">
        <v>1.28984177658844</v>
      </c>
      <c r="O2934">
        <v>143.784111582777</v>
      </c>
      <c r="P2934">
        <v>12.945205479452</v>
      </c>
      <c r="Q2934">
        <v>-5.0723403635439E-2</v>
      </c>
    </row>
    <row r="2935" spans="1:17" hidden="1" x14ac:dyDescent="0.3">
      <c r="A2935" t="s">
        <v>6080</v>
      </c>
      <c r="B2935" t="s">
        <v>6081</v>
      </c>
      <c r="C2935" t="str">
        <f>IFERROR(VLOOKUP(Table1[[#This Row],[Ticker]],[1]!Table2[[Symbol]:[Industry]],2,FALSE),"-")</f>
        <v>-</v>
      </c>
      <c r="D2935" t="s">
        <v>548</v>
      </c>
      <c r="E2935">
        <v>97.666118400000002</v>
      </c>
      <c r="F2935">
        <v>183.2</v>
      </c>
      <c r="G2935">
        <v>88.786377693289396</v>
      </c>
      <c r="H2935">
        <v>-3.6800749487525399</v>
      </c>
      <c r="I2935">
        <v>10.812814837279101</v>
      </c>
      <c r="J2935">
        <v>-2.4780690073383398</v>
      </c>
      <c r="K2935">
        <v>152.01479732433</v>
      </c>
      <c r="M2935">
        <v>6.56176406254529</v>
      </c>
      <c r="N2935">
        <v>0.57142857142857095</v>
      </c>
      <c r="O2935">
        <v>10.7259825327511</v>
      </c>
      <c r="P2935">
        <v>115.529411764705</v>
      </c>
    </row>
    <row r="2936" spans="1:17" hidden="1" x14ac:dyDescent="0.3">
      <c r="A2936" t="s">
        <v>6082</v>
      </c>
      <c r="B2936" t="s">
        <v>6083</v>
      </c>
      <c r="C2936" t="str">
        <f>IFERROR(VLOOKUP(Table1[[#This Row],[Ticker]],[1]!Table2[[Symbol]:[Industry]],2,FALSE),"-")</f>
        <v>-</v>
      </c>
      <c r="E2936">
        <v>97.474999999999994</v>
      </c>
      <c r="F2936">
        <v>194.95</v>
      </c>
      <c r="G2936">
        <v>128.09356723577301</v>
      </c>
      <c r="H2936">
        <v>5.3803277358111998</v>
      </c>
      <c r="I2936">
        <v>61.154189991819699</v>
      </c>
      <c r="J2936">
        <v>4.3712460611547996</v>
      </c>
      <c r="K2936">
        <v>172.70748035185699</v>
      </c>
      <c r="L2936">
        <v>134.89667094844799</v>
      </c>
      <c r="M2936">
        <v>70.559162689898301</v>
      </c>
      <c r="N2936">
        <v>0.49510456250930801</v>
      </c>
      <c r="O2936">
        <v>5.5398820210310298</v>
      </c>
      <c r="P2936">
        <v>207.201386700283</v>
      </c>
      <c r="Q2936">
        <v>0.133168207056438</v>
      </c>
    </row>
    <row r="2937" spans="1:17" hidden="1" x14ac:dyDescent="0.3">
      <c r="A2937" t="s">
        <v>6084</v>
      </c>
      <c r="B2937" t="s">
        <v>6085</v>
      </c>
      <c r="C2937" t="str">
        <f>IFERROR(VLOOKUP(Table1[[#This Row],[Ticker]],[1]!Table2[[Symbol]:[Industry]],2,FALSE),"-")</f>
        <v>-</v>
      </c>
      <c r="D2937" t="s">
        <v>424</v>
      </c>
      <c r="E2937">
        <v>97.057433348999993</v>
      </c>
      <c r="F2937">
        <v>92.67</v>
      </c>
      <c r="G2937">
        <v>25.7750699443834</v>
      </c>
      <c r="H2937">
        <v>-16.567671847977302</v>
      </c>
      <c r="I2937">
        <v>-14.3564156275546</v>
      </c>
      <c r="J2937">
        <v>-9.4138868127213495</v>
      </c>
      <c r="K2937">
        <v>98.359412480724401</v>
      </c>
      <c r="L2937">
        <v>90.846263535388402</v>
      </c>
      <c r="M2937">
        <v>46.061553312684701</v>
      </c>
      <c r="N2937">
        <v>2.23202511922335</v>
      </c>
      <c r="O2937">
        <v>42.440919391388697</v>
      </c>
      <c r="P2937">
        <v>108.060170633138</v>
      </c>
      <c r="Q2937">
        <v>0.14489164906772101</v>
      </c>
    </row>
    <row r="2938" spans="1:17" hidden="1" x14ac:dyDescent="0.3">
      <c r="A2938" t="s">
        <v>6086</v>
      </c>
      <c r="B2938" t="s">
        <v>6087</v>
      </c>
      <c r="C2938" t="str">
        <f>IFERROR(VLOOKUP(Table1[[#This Row],[Ticker]],[1]!Table2[[Symbol]:[Industry]],2,FALSE),"-")</f>
        <v>-</v>
      </c>
      <c r="D2938" t="s">
        <v>610</v>
      </c>
      <c r="E2938">
        <v>97.056899999999999</v>
      </c>
      <c r="F2938">
        <v>157.05000000000001</v>
      </c>
      <c r="G2938">
        <v>8.7617113988164999</v>
      </c>
      <c r="H2938">
        <v>39.748496479818797</v>
      </c>
      <c r="I2938">
        <v>65.246092004614198</v>
      </c>
      <c r="J2938">
        <v>-11.536040021831001</v>
      </c>
      <c r="K2938">
        <v>122.633158030263</v>
      </c>
      <c r="L2938">
        <v>91.548803482586905</v>
      </c>
      <c r="M2938">
        <v>60.468555626806499</v>
      </c>
      <c r="N2938">
        <v>1.27665544332211</v>
      </c>
      <c r="O2938">
        <v>16.205030245144801</v>
      </c>
      <c r="P2938">
        <v>163.285834031852</v>
      </c>
    </row>
    <row r="2939" spans="1:17" hidden="1" x14ac:dyDescent="0.3">
      <c r="A2939" t="s">
        <v>6088</v>
      </c>
      <c r="B2939" t="s">
        <v>6089</v>
      </c>
      <c r="C2939" t="str">
        <f>IFERROR(VLOOKUP(Table1[[#This Row],[Ticker]],[1]!Table2[[Symbol]:[Industry]],2,FALSE),"-")</f>
        <v>-</v>
      </c>
      <c r="D2939" t="s">
        <v>521</v>
      </c>
      <c r="E2939">
        <v>97.025400000000005</v>
      </c>
      <c r="F2939">
        <v>142.5</v>
      </c>
      <c r="G2939">
        <v>90.814217836980404</v>
      </c>
      <c r="H2939">
        <v>0.88132856001938298</v>
      </c>
      <c r="I2939">
        <v>24.8468447255988</v>
      </c>
      <c r="J2939">
        <v>8.7159608434079203</v>
      </c>
      <c r="K2939">
        <v>134.393468459297</v>
      </c>
      <c r="L2939">
        <v>108.36847753035801</v>
      </c>
      <c r="M2939">
        <v>55.904960003095503</v>
      </c>
      <c r="N2939">
        <v>0.71570957712896499</v>
      </c>
      <c r="O2939">
        <v>19.368421052631501</v>
      </c>
      <c r="P2939">
        <v>144.42538593481899</v>
      </c>
      <c r="Q2939">
        <v>0.110370432862087</v>
      </c>
    </row>
    <row r="2940" spans="1:17" hidden="1" x14ac:dyDescent="0.3">
      <c r="A2940" t="s">
        <v>6090</v>
      </c>
      <c r="B2940" t="s">
        <v>6091</v>
      </c>
      <c r="C2940" t="str">
        <f>IFERROR(VLOOKUP(Table1[[#This Row],[Ticker]],[1]!Table2[[Symbol]:[Industry]],2,FALSE),"-")</f>
        <v>-</v>
      </c>
      <c r="D2940" t="s">
        <v>548</v>
      </c>
      <c r="E2940">
        <v>96.63</v>
      </c>
      <c r="F2940">
        <v>161.05000000000001</v>
      </c>
      <c r="G2940">
        <v>605.30242047403794</v>
      </c>
      <c r="H2940">
        <v>16.163675051247399</v>
      </c>
      <c r="I2940">
        <v>25.261136838218398</v>
      </c>
      <c r="J2940">
        <v>6.6257716754497098</v>
      </c>
      <c r="K2940">
        <v>127.603477124031</v>
      </c>
      <c r="L2940">
        <v>96.070649858879705</v>
      </c>
      <c r="M2940">
        <v>72.258819767334799</v>
      </c>
      <c r="N2940">
        <v>0.80357845126528904</v>
      </c>
      <c r="O2940">
        <v>6.4576218565662602</v>
      </c>
      <c r="P2940">
        <v>657.52587017873896</v>
      </c>
      <c r="Q2940">
        <v>0.11577142728213501</v>
      </c>
    </row>
    <row r="2941" spans="1:17" hidden="1" x14ac:dyDescent="0.3">
      <c r="A2941" t="s">
        <v>6092</v>
      </c>
      <c r="B2941" t="s">
        <v>6093</v>
      </c>
      <c r="C2941" t="str">
        <f>IFERROR(VLOOKUP(Table1[[#This Row],[Ticker]],[1]!Table2[[Symbol]:[Industry]],2,FALSE),"-")</f>
        <v>-</v>
      </c>
      <c r="D2941" t="s">
        <v>626</v>
      </c>
      <c r="E2941">
        <v>96.599158200000005</v>
      </c>
      <c r="F2941">
        <v>48.06</v>
      </c>
      <c r="G2941">
        <v>58.174241803920197</v>
      </c>
      <c r="H2941">
        <v>-16.912217805895398</v>
      </c>
      <c r="I2941">
        <v>6.4305472573626403</v>
      </c>
      <c r="J2941">
        <v>-3.8181705301809701</v>
      </c>
      <c r="K2941">
        <v>50.560892038916599</v>
      </c>
      <c r="L2941">
        <v>41.966347393767201</v>
      </c>
      <c r="M2941">
        <v>38.908575795217402</v>
      </c>
      <c r="N2941">
        <v>0.19124646475791701</v>
      </c>
      <c r="O2941">
        <v>43.570536828963697</v>
      </c>
      <c r="P2941">
        <v>109.047411918225</v>
      </c>
      <c r="Q2941">
        <v>7.0966838077372002E-2</v>
      </c>
    </row>
    <row r="2942" spans="1:17" hidden="1" x14ac:dyDescent="0.3">
      <c r="A2942" t="s">
        <v>6094</v>
      </c>
      <c r="B2942" t="s">
        <v>6095</v>
      </c>
      <c r="C2942" t="str">
        <f>IFERROR(VLOOKUP(Table1[[#This Row],[Ticker]],[1]!Table2[[Symbol]:[Industry]],2,FALSE),"-")</f>
        <v>-</v>
      </c>
      <c r="D2942" t="s">
        <v>1199</v>
      </c>
      <c r="E2942">
        <v>96.24</v>
      </c>
      <c r="F2942">
        <v>320.8</v>
      </c>
      <c r="G2942">
        <v>232.616213156095</v>
      </c>
      <c r="H2942">
        <v>29.167751138203901</v>
      </c>
      <c r="I2942">
        <v>12.2835225934947</v>
      </c>
      <c r="J2942">
        <v>15.335696174847801</v>
      </c>
      <c r="K2942">
        <v>248.91505146027899</v>
      </c>
      <c r="L2942">
        <v>219.54657305415401</v>
      </c>
      <c r="M2942">
        <v>88.886170158003495</v>
      </c>
      <c r="N2942">
        <v>2.9884117944123298</v>
      </c>
      <c r="O2942">
        <v>0</v>
      </c>
      <c r="P2942">
        <v>288.33071056772701</v>
      </c>
      <c r="Q2942">
        <v>0.186692150836584</v>
      </c>
    </row>
    <row r="2943" spans="1:17" hidden="1" x14ac:dyDescent="0.3">
      <c r="A2943" t="s">
        <v>6096</v>
      </c>
      <c r="B2943" t="s">
        <v>6097</v>
      </c>
      <c r="C2943" t="str">
        <f>IFERROR(VLOOKUP(Table1[[#This Row],[Ticker]],[1]!Table2[[Symbol]:[Industry]],2,FALSE),"-")</f>
        <v>-</v>
      </c>
      <c r="D2943" t="s">
        <v>1340</v>
      </c>
      <c r="E2943">
        <v>96.080539380000005</v>
      </c>
      <c r="F2943">
        <v>25.75</v>
      </c>
      <c r="G2943">
        <v>-18.549756760491999</v>
      </c>
      <c r="H2943">
        <v>-3.0167897361110998</v>
      </c>
      <c r="I2943">
        <v>-11.732749696368799</v>
      </c>
      <c r="J2943">
        <v>-2.67149260501726</v>
      </c>
      <c r="K2943">
        <v>25.578808943548498</v>
      </c>
      <c r="L2943">
        <v>24.9419736117861</v>
      </c>
      <c r="M2943">
        <v>53.842876406836702</v>
      </c>
      <c r="N2943">
        <v>2.1777140784356801</v>
      </c>
      <c r="O2943">
        <v>8.6213592233009599</v>
      </c>
      <c r="P2943">
        <v>11.4718614718614</v>
      </c>
      <c r="Q2943">
        <v>-6.9436672557021004E-2</v>
      </c>
    </row>
    <row r="2944" spans="1:17" hidden="1" x14ac:dyDescent="0.3">
      <c r="A2944" t="s">
        <v>6098</v>
      </c>
      <c r="B2944" t="s">
        <v>6099</v>
      </c>
      <c r="C2944" t="str">
        <f>IFERROR(VLOOKUP(Table1[[#This Row],[Ticker]],[1]!Table2[[Symbol]:[Industry]],2,FALSE),"-")</f>
        <v>-</v>
      </c>
      <c r="D2944" t="s">
        <v>303</v>
      </c>
      <c r="E2944">
        <v>96.067176799999999</v>
      </c>
      <c r="F2944">
        <v>48.44</v>
      </c>
      <c r="G2944">
        <v>6.49947274057262</v>
      </c>
      <c r="H2944">
        <v>6.5655390863351704</v>
      </c>
      <c r="I2944">
        <v>7.3617620177089496</v>
      </c>
      <c r="J2944">
        <v>-27.370499286222799</v>
      </c>
      <c r="K2944">
        <v>45.892847712363199</v>
      </c>
      <c r="L2944">
        <v>40.421585328511902</v>
      </c>
      <c r="M2944">
        <v>46.9737682728328</v>
      </c>
      <c r="N2944">
        <v>3.8383791123879001</v>
      </c>
      <c r="O2944">
        <v>34.186622625928997</v>
      </c>
      <c r="P2944">
        <v>73</v>
      </c>
      <c r="Q2944">
        <v>6.1118164020032999E-2</v>
      </c>
    </row>
    <row r="2945" spans="1:17" hidden="1" x14ac:dyDescent="0.3">
      <c r="A2945" t="s">
        <v>6100</v>
      </c>
      <c r="B2945" t="s">
        <v>6101</v>
      </c>
      <c r="C2945" t="str">
        <f>IFERROR(VLOOKUP(Table1[[#This Row],[Ticker]],[1]!Table2[[Symbol]:[Industry]],2,FALSE),"-")</f>
        <v>-</v>
      </c>
      <c r="D2945" t="s">
        <v>434</v>
      </c>
      <c r="E2945">
        <v>95.846031999999994</v>
      </c>
      <c r="F2945">
        <v>97.85</v>
      </c>
      <c r="G2945">
        <v>-29.6696213730037</v>
      </c>
      <c r="H2945">
        <v>-0.65924161541920701</v>
      </c>
      <c r="I2945">
        <v>-18.197736676283402</v>
      </c>
      <c r="J2945">
        <v>-3.47907000833934</v>
      </c>
      <c r="O2945">
        <v>8.1246806336228996</v>
      </c>
      <c r="P2945">
        <v>3.81962864721485</v>
      </c>
    </row>
    <row r="2946" spans="1:17" hidden="1" x14ac:dyDescent="0.3">
      <c r="A2946" t="s">
        <v>6102</v>
      </c>
      <c r="B2946" t="s">
        <v>6103</v>
      </c>
      <c r="C2946" t="str">
        <f>IFERROR(VLOOKUP(Table1[[#This Row],[Ticker]],[1]!Table2[[Symbol]:[Industry]],2,FALSE),"-")</f>
        <v>-</v>
      </c>
      <c r="D2946" t="s">
        <v>3869</v>
      </c>
      <c r="E2946">
        <v>95.697500000000005</v>
      </c>
      <c r="F2946">
        <v>75.8</v>
      </c>
      <c r="G2946">
        <v>-14.6128565566235</v>
      </c>
      <c r="H2946">
        <v>5.8124623646802798</v>
      </c>
      <c r="I2946">
        <v>-21.470877131161799</v>
      </c>
      <c r="J2946">
        <v>11.381934096805599</v>
      </c>
      <c r="K2946">
        <v>65.875878632764596</v>
      </c>
      <c r="L2946">
        <v>66.122766462712207</v>
      </c>
      <c r="M2946">
        <v>83.946574805711094</v>
      </c>
      <c r="N2946">
        <v>0.91462315710619402</v>
      </c>
      <c r="O2946">
        <v>53.007915567282303</v>
      </c>
      <c r="P2946">
        <v>37.0457421804375</v>
      </c>
      <c r="Q2946">
        <v>0.162330729662305</v>
      </c>
    </row>
    <row r="2947" spans="1:17" hidden="1" x14ac:dyDescent="0.3">
      <c r="A2947" t="s">
        <v>6104</v>
      </c>
      <c r="B2947" t="s">
        <v>6105</v>
      </c>
      <c r="C2947" t="str">
        <f>IFERROR(VLOOKUP(Table1[[#This Row],[Ticker]],[1]!Table2[[Symbol]:[Industry]],2,FALSE),"-")</f>
        <v>-</v>
      </c>
      <c r="D2947" t="s">
        <v>75</v>
      </c>
      <c r="E2947">
        <v>95.677745867999903</v>
      </c>
      <c r="F2947">
        <v>29.34</v>
      </c>
      <c r="G2947">
        <v>-44.654319865913898</v>
      </c>
      <c r="H2947">
        <v>7.2982670975506503</v>
      </c>
      <c r="I2947">
        <v>-26.577074404925799</v>
      </c>
      <c r="J2947">
        <v>7.3925409741773596</v>
      </c>
      <c r="K2947">
        <v>27.1998120679024</v>
      </c>
      <c r="L2947">
        <v>30.7306407933822</v>
      </c>
      <c r="M2947">
        <v>57.655125757396299</v>
      </c>
      <c r="N2947">
        <v>0.97446556506486204</v>
      </c>
      <c r="O2947">
        <v>27.471029311520098</v>
      </c>
      <c r="P2947">
        <v>39.714285714285701</v>
      </c>
      <c r="Q2947">
        <v>7.0477950686957003E-2</v>
      </c>
    </row>
    <row r="2948" spans="1:17" hidden="1" x14ac:dyDescent="0.3">
      <c r="A2948" t="s">
        <v>6106</v>
      </c>
      <c r="B2948" t="s">
        <v>6107</v>
      </c>
      <c r="C2948" t="str">
        <f>IFERROR(VLOOKUP(Table1[[#This Row],[Ticker]],[1]!Table2[[Symbol]:[Industry]],2,FALSE),"-")</f>
        <v>-</v>
      </c>
      <c r="D2948" t="s">
        <v>127</v>
      </c>
      <c r="E2948">
        <v>95.488261109999996</v>
      </c>
      <c r="F2948">
        <v>93.06</v>
      </c>
      <c r="G2948">
        <v>-22.223576854863801</v>
      </c>
      <c r="H2948">
        <v>-10.477732981897301</v>
      </c>
      <c r="I2948">
        <v>-19.9618499072647</v>
      </c>
      <c r="J2948">
        <v>0.73072220145286904</v>
      </c>
      <c r="K2948">
        <v>97.049457746383396</v>
      </c>
      <c r="L2948">
        <v>93.795552921884294</v>
      </c>
      <c r="M2948">
        <v>37.026795223609497</v>
      </c>
      <c r="N2948">
        <v>0.956564040870169</v>
      </c>
      <c r="O2948">
        <v>27.326456049860301</v>
      </c>
      <c r="P2948">
        <v>34.830483917705003</v>
      </c>
      <c r="Q2948">
        <v>4.8898543899896001E-2</v>
      </c>
    </row>
    <row r="2949" spans="1:17" hidden="1" x14ac:dyDescent="0.3">
      <c r="A2949" t="s">
        <v>6108</v>
      </c>
      <c r="B2949" t="s">
        <v>6109</v>
      </c>
      <c r="C2949" t="str">
        <f>IFERROR(VLOOKUP(Table1[[#This Row],[Ticker]],[1]!Table2[[Symbol]:[Industry]],2,FALSE),"-")</f>
        <v>-</v>
      </c>
      <c r="D2949" t="s">
        <v>155</v>
      </c>
      <c r="E2949">
        <v>95.410256000000004</v>
      </c>
      <c r="F2949">
        <v>78.2</v>
      </c>
      <c r="G2949">
        <v>-1.0195614026061699</v>
      </c>
      <c r="H2949">
        <v>14.240279033548299</v>
      </c>
      <c r="I2949">
        <v>-27.553819032576001</v>
      </c>
      <c r="J2949">
        <v>-5.5102096986664097</v>
      </c>
      <c r="K2949">
        <v>78.438145021718896</v>
      </c>
      <c r="L2949">
        <v>76.933848563956701</v>
      </c>
      <c r="M2949">
        <v>40.321115843695601</v>
      </c>
      <c r="N2949">
        <v>1.0445699937225299</v>
      </c>
      <c r="O2949">
        <v>50.895140664961602</v>
      </c>
      <c r="P2949">
        <v>31.983122362869199</v>
      </c>
    </row>
    <row r="2950" spans="1:17" hidden="1" x14ac:dyDescent="0.3">
      <c r="A2950" t="s">
        <v>6110</v>
      </c>
      <c r="B2950" t="s">
        <v>6111</v>
      </c>
      <c r="C2950" t="str">
        <f>IFERROR(VLOOKUP(Table1[[#This Row],[Ticker]],[1]!Table2[[Symbol]:[Industry]],2,FALSE),"-")</f>
        <v>-</v>
      </c>
      <c r="D2950" t="s">
        <v>289</v>
      </c>
      <c r="E2950">
        <v>95.399546825000002</v>
      </c>
      <c r="F2950">
        <v>167.95</v>
      </c>
      <c r="G2950">
        <v>-32.916218428958302</v>
      </c>
      <c r="H2950">
        <v>10.917240487489</v>
      </c>
      <c r="I2950">
        <v>-27.1315534681099</v>
      </c>
      <c r="J2950">
        <v>2.9231655605628899</v>
      </c>
      <c r="K2950">
        <v>158.90981173298599</v>
      </c>
      <c r="L2950">
        <v>159.40643761370299</v>
      </c>
      <c r="M2950">
        <v>59.307328329080001</v>
      </c>
      <c r="N2950">
        <v>0.80087616146650797</v>
      </c>
      <c r="O2950">
        <v>18.963977374218501</v>
      </c>
      <c r="P2950">
        <v>25.570093457943901</v>
      </c>
      <c r="Q2950">
        <v>-5.1671683935610002E-2</v>
      </c>
    </row>
    <row r="2951" spans="1:17" hidden="1" x14ac:dyDescent="0.3">
      <c r="A2951" t="s">
        <v>6112</v>
      </c>
      <c r="B2951" t="s">
        <v>6113</v>
      </c>
      <c r="C2951" t="str">
        <f>IFERROR(VLOOKUP(Table1[[#This Row],[Ticker]],[1]!Table2[[Symbol]:[Industry]],2,FALSE),"-")</f>
        <v>-</v>
      </c>
      <c r="D2951" t="s">
        <v>1684</v>
      </c>
      <c r="E2951">
        <v>95.386799999999994</v>
      </c>
      <c r="F2951">
        <v>87</v>
      </c>
      <c r="G2951">
        <v>176.92188739455199</v>
      </c>
      <c r="H2951">
        <v>7.7354501654026997</v>
      </c>
      <c r="I2951">
        <v>27.938727168513701</v>
      </c>
      <c r="J2951">
        <v>-1.9286184578877901</v>
      </c>
      <c r="K2951">
        <v>87.174325794221303</v>
      </c>
      <c r="L2951">
        <v>64.3360282484999</v>
      </c>
      <c r="M2951">
        <v>34.463741920821803</v>
      </c>
      <c r="N2951">
        <v>0.49242424242424199</v>
      </c>
      <c r="O2951">
        <v>32.988505747126403</v>
      </c>
      <c r="P2951">
        <v>213.513513513513</v>
      </c>
      <c r="Q2951">
        <v>0.146579185990934</v>
      </c>
    </row>
    <row r="2952" spans="1:17" hidden="1" x14ac:dyDescent="0.3">
      <c r="A2952" t="s">
        <v>6114</v>
      </c>
      <c r="B2952" t="s">
        <v>6115</v>
      </c>
      <c r="C2952" t="str">
        <f>IFERROR(VLOOKUP(Table1[[#This Row],[Ticker]],[1]!Table2[[Symbol]:[Industry]],2,FALSE),"-")</f>
        <v>-</v>
      </c>
      <c r="D2952" t="s">
        <v>257</v>
      </c>
      <c r="E2952">
        <v>95.250685149999995</v>
      </c>
      <c r="F2952">
        <v>39.31</v>
      </c>
      <c r="G2952">
        <v>42.332234745787801</v>
      </c>
      <c r="H2952">
        <v>10.0185551882337</v>
      </c>
      <c r="I2952">
        <v>-15.118283132657799</v>
      </c>
      <c r="J2952">
        <v>15.800911535276001</v>
      </c>
      <c r="K2952">
        <v>37.057234700832602</v>
      </c>
      <c r="L2952">
        <v>34.411644996247801</v>
      </c>
      <c r="M2952">
        <v>50.371238480400599</v>
      </c>
      <c r="N2952">
        <v>3.7221771433980502</v>
      </c>
      <c r="O2952">
        <v>29.7379801577206</v>
      </c>
      <c r="P2952">
        <v>81.990740740740705</v>
      </c>
      <c r="Q2952">
        <v>5.8706873556170998E-2</v>
      </c>
    </row>
    <row r="2953" spans="1:17" hidden="1" x14ac:dyDescent="0.3">
      <c r="A2953" t="s">
        <v>6116</v>
      </c>
      <c r="B2953" t="s">
        <v>6117</v>
      </c>
      <c r="C2953" t="str">
        <f>IFERROR(VLOOKUP(Table1[[#This Row],[Ticker]],[1]!Table2[[Symbol]:[Industry]],2,FALSE),"-")</f>
        <v>-</v>
      </c>
      <c r="D2953" t="s">
        <v>1465</v>
      </c>
      <c r="E2953">
        <v>95.164086049999995</v>
      </c>
      <c r="F2953">
        <v>22.15</v>
      </c>
      <c r="G2953">
        <v>413.50086836760698</v>
      </c>
      <c r="H2953">
        <v>13.7253304566528</v>
      </c>
      <c r="I2953">
        <v>424.972753064328</v>
      </c>
      <c r="J2953">
        <v>-0.60189639945842299</v>
      </c>
      <c r="K2953">
        <v>19.570559612549101</v>
      </c>
      <c r="M2953">
        <v>70.499864464409299</v>
      </c>
      <c r="N2953">
        <v>0.83686725540819396</v>
      </c>
      <c r="O2953">
        <v>2.0316027088036201</v>
      </c>
      <c r="P2953">
        <v>440.243902439024</v>
      </c>
    </row>
    <row r="2954" spans="1:17" hidden="1" x14ac:dyDescent="0.3">
      <c r="A2954" t="s">
        <v>6118</v>
      </c>
      <c r="B2954" t="s">
        <v>6119</v>
      </c>
      <c r="C2954" t="str">
        <f>IFERROR(VLOOKUP(Table1[[#This Row],[Ticker]],[1]!Table2[[Symbol]:[Industry]],2,FALSE),"-")</f>
        <v>-</v>
      </c>
      <c r="D2954" t="s">
        <v>1684</v>
      </c>
      <c r="E2954">
        <v>95.127200000000002</v>
      </c>
      <c r="F2954">
        <v>56</v>
      </c>
      <c r="G2954">
        <v>-8.5995741558046408</v>
      </c>
      <c r="H2954">
        <v>12.2993064945464</v>
      </c>
      <c r="I2954">
        <v>2.8723105409157101</v>
      </c>
      <c r="J2954">
        <v>-1.12671765598699</v>
      </c>
      <c r="K2954">
        <v>51.935222534348497</v>
      </c>
      <c r="M2954">
        <v>59.1262525812568</v>
      </c>
      <c r="N2954">
        <v>0.74313110824267004</v>
      </c>
      <c r="O2954">
        <v>12.5</v>
      </c>
      <c r="P2954">
        <v>24.168514412416801</v>
      </c>
    </row>
    <row r="2955" spans="1:17" hidden="1" x14ac:dyDescent="0.3">
      <c r="A2955" t="s">
        <v>6120</v>
      </c>
      <c r="B2955" t="s">
        <v>6121</v>
      </c>
      <c r="C2955" t="str">
        <f>IFERROR(VLOOKUP(Table1[[#This Row],[Ticker]],[1]!Table2[[Symbol]:[Industry]],2,FALSE),"-")</f>
        <v>-</v>
      </c>
      <c r="D2955" t="s">
        <v>1645</v>
      </c>
      <c r="E2955">
        <v>95.118487040000005</v>
      </c>
      <c r="F2955">
        <v>6379.2</v>
      </c>
      <c r="G2955">
        <v>-9.3294028111782996</v>
      </c>
      <c r="H2955">
        <v>-7.1527871848089504</v>
      </c>
      <c r="I2955">
        <v>-4.0150888214853202</v>
      </c>
      <c r="J2955">
        <v>-4.5803513533992399</v>
      </c>
      <c r="K2955">
        <v>6561.1879425248799</v>
      </c>
      <c r="L2955">
        <v>6163.9066972887804</v>
      </c>
      <c r="M2955">
        <v>55.282251015972101</v>
      </c>
      <c r="N2955">
        <v>1.81125894204833</v>
      </c>
      <c r="O2955">
        <v>9.4957047905693592</v>
      </c>
      <c r="P2955">
        <v>24.8131481119154</v>
      </c>
      <c r="Q2955">
        <v>-2.1659899071474999E-2</v>
      </c>
    </row>
    <row r="2956" spans="1:17" hidden="1" x14ac:dyDescent="0.3">
      <c r="A2956" t="s">
        <v>6122</v>
      </c>
      <c r="B2956" t="s">
        <v>6123</v>
      </c>
      <c r="C2956" t="str">
        <f>IFERROR(VLOOKUP(Table1[[#This Row],[Ticker]],[1]!Table2[[Symbol]:[Industry]],2,FALSE),"-")</f>
        <v>-</v>
      </c>
      <c r="D2956" t="s">
        <v>521</v>
      </c>
      <c r="E2956">
        <v>95.104599141999998</v>
      </c>
      <c r="F2956">
        <v>17.989999999999998</v>
      </c>
      <c r="G2956">
        <v>-30.281908066054498</v>
      </c>
      <c r="H2956">
        <v>-8.1005601239547005</v>
      </c>
      <c r="I2956">
        <v>-62.359384668813703</v>
      </c>
      <c r="J2956">
        <v>-3.4277896777293901</v>
      </c>
      <c r="K2956">
        <v>19.310563165419499</v>
      </c>
      <c r="L2956">
        <v>23.5871272573124</v>
      </c>
      <c r="M2956">
        <v>41.4888437890285</v>
      </c>
      <c r="N2956">
        <v>0.39000903626557099</v>
      </c>
      <c r="O2956">
        <v>192.10672595886601</v>
      </c>
      <c r="P2956">
        <v>9.3617021276595604</v>
      </c>
      <c r="Q2956">
        <v>4.4142696691672999E-2</v>
      </c>
    </row>
    <row r="2957" spans="1:17" hidden="1" x14ac:dyDescent="0.3">
      <c r="A2957" t="s">
        <v>6124</v>
      </c>
      <c r="B2957" t="s">
        <v>6125</v>
      </c>
      <c r="C2957" t="str">
        <f>IFERROR(VLOOKUP(Table1[[#This Row],[Ticker]],[1]!Table2[[Symbol]:[Industry]],2,FALSE),"-")</f>
        <v>-</v>
      </c>
      <c r="D2957" t="s">
        <v>2499</v>
      </c>
      <c r="E2957">
        <v>95.09198284</v>
      </c>
      <c r="F2957">
        <v>11.51</v>
      </c>
      <c r="G2957">
        <v>-41.293887820488401</v>
      </c>
      <c r="H2957">
        <v>-10.2123330132686</v>
      </c>
      <c r="I2957">
        <v>-51.397675456827002</v>
      </c>
      <c r="J2957">
        <v>-0.27348346941946999</v>
      </c>
      <c r="K2957">
        <v>11.475777781584799</v>
      </c>
      <c r="L2957">
        <v>11.808606729588</v>
      </c>
      <c r="M2957">
        <v>49.8200568471431</v>
      </c>
      <c r="N2957">
        <v>0.81185343781644803</v>
      </c>
      <c r="O2957">
        <v>71.503040834057302</v>
      </c>
      <c r="P2957">
        <v>21.670190274841399</v>
      </c>
      <c r="Q2957">
        <v>0.14123114672635301</v>
      </c>
    </row>
    <row r="2958" spans="1:17" hidden="1" x14ac:dyDescent="0.3">
      <c r="A2958" t="s">
        <v>6126</v>
      </c>
      <c r="B2958" t="s">
        <v>6127</v>
      </c>
      <c r="C2958" t="str">
        <f>IFERROR(VLOOKUP(Table1[[#This Row],[Ticker]],[1]!Table2[[Symbol]:[Industry]],2,FALSE),"-")</f>
        <v>-</v>
      </c>
      <c r="D2958" t="s">
        <v>303</v>
      </c>
      <c r="E2958">
        <v>95.085564074999994</v>
      </c>
      <c r="F2958">
        <v>251.05</v>
      </c>
      <c r="G2958">
        <v>33.723568677065501</v>
      </c>
      <c r="H2958">
        <v>19.935015786682001</v>
      </c>
      <c r="I2958">
        <v>16.999662005704302</v>
      </c>
      <c r="J2958">
        <v>3.21813352430723</v>
      </c>
      <c r="K2958">
        <v>217.28145220633701</v>
      </c>
      <c r="L2958">
        <v>190.84627693174801</v>
      </c>
      <c r="M2958">
        <v>65.616942165340802</v>
      </c>
      <c r="N2958">
        <v>2.0130251278754501</v>
      </c>
      <c r="O2958">
        <v>3.9633539135630298</v>
      </c>
      <c r="P2958">
        <v>71.834360027378494</v>
      </c>
      <c r="Q2958">
        <v>1.8018016495598001E-2</v>
      </c>
    </row>
    <row r="2959" spans="1:17" hidden="1" x14ac:dyDescent="0.3">
      <c r="A2959" t="s">
        <v>6128</v>
      </c>
      <c r="B2959" t="s">
        <v>6129</v>
      </c>
      <c r="C2959" t="str">
        <f>IFERROR(VLOOKUP(Table1[[#This Row],[Ticker]],[1]!Table2[[Symbol]:[Industry]],2,FALSE),"-")</f>
        <v>-</v>
      </c>
      <c r="E2959">
        <v>95.044071000000002</v>
      </c>
      <c r="F2959">
        <v>299.05</v>
      </c>
      <c r="G2959">
        <v>78.015610228480796</v>
      </c>
      <c r="H2959">
        <v>22.924091717914099</v>
      </c>
      <c r="I2959">
        <v>13.740930004078599</v>
      </c>
      <c r="J2959">
        <v>6.0397881355188101</v>
      </c>
      <c r="K2959">
        <v>262.611885766618</v>
      </c>
      <c r="L2959">
        <v>221.76949480171999</v>
      </c>
      <c r="M2959">
        <v>60.866406158510003</v>
      </c>
      <c r="N2959">
        <v>0.57940865833459998</v>
      </c>
      <c r="O2959">
        <v>4.5310148804547703</v>
      </c>
      <c r="P2959">
        <v>119.00402782863399</v>
      </c>
      <c r="Q2959">
        <v>7.3180149188959001E-2</v>
      </c>
    </row>
    <row r="2960" spans="1:17" hidden="1" x14ac:dyDescent="0.3">
      <c r="A2960" t="s">
        <v>6130</v>
      </c>
      <c r="B2960" t="s">
        <v>6131</v>
      </c>
      <c r="C2960" t="str">
        <f>IFERROR(VLOOKUP(Table1[[#This Row],[Ticker]],[1]!Table2[[Symbol]:[Industry]],2,FALSE),"-")</f>
        <v>-</v>
      </c>
      <c r="D2960" t="s">
        <v>95</v>
      </c>
      <c r="E2960">
        <v>94.974000000000004</v>
      </c>
      <c r="F2960">
        <v>220</v>
      </c>
      <c r="G2960">
        <v>-31.915447864519901</v>
      </c>
      <c r="H2960">
        <v>-3.6800749487525399</v>
      </c>
      <c r="I2960">
        <v>-14.3537181820355</v>
      </c>
      <c r="J2960">
        <v>-2.4780690073383398</v>
      </c>
      <c r="K2960">
        <v>220.953493150638</v>
      </c>
      <c r="L2960">
        <v>221.69633112763299</v>
      </c>
      <c r="M2960">
        <v>81.146072576643405</v>
      </c>
      <c r="N2960">
        <v>0</v>
      </c>
      <c r="O2960">
        <v>5.4545454545454399</v>
      </c>
      <c r="P2960">
        <v>2.32558139534884</v>
      </c>
    </row>
    <row r="2961" spans="1:17" hidden="1" x14ac:dyDescent="0.3">
      <c r="A2961" t="s">
        <v>6132</v>
      </c>
      <c r="B2961" t="s">
        <v>6133</v>
      </c>
      <c r="C2961" t="str">
        <f>IFERROR(VLOOKUP(Table1[[#This Row],[Ticker]],[1]!Table2[[Symbol]:[Industry]],2,FALSE),"-")</f>
        <v>-</v>
      </c>
      <c r="D2961" t="s">
        <v>257</v>
      </c>
      <c r="E2961">
        <v>94.937857600000001</v>
      </c>
      <c r="F2961">
        <v>97</v>
      </c>
      <c r="G2961">
        <v>17.173879875171</v>
      </c>
      <c r="H2961">
        <v>-5.7419306188556298</v>
      </c>
      <c r="I2961">
        <v>-22.8901969937437</v>
      </c>
      <c r="J2961">
        <v>-5.0421715714408997</v>
      </c>
      <c r="K2961">
        <v>98.412104619186806</v>
      </c>
      <c r="L2961">
        <v>94.004019211392503</v>
      </c>
      <c r="M2961">
        <v>48.558041913522999</v>
      </c>
      <c r="N2961">
        <v>0.28739693757361601</v>
      </c>
      <c r="O2961">
        <v>27.731958762886599</v>
      </c>
      <c r="P2961">
        <v>48.091603053435101</v>
      </c>
    </row>
    <row r="2962" spans="1:17" hidden="1" x14ac:dyDescent="0.3">
      <c r="A2962" t="s">
        <v>6134</v>
      </c>
      <c r="B2962" t="s">
        <v>6135</v>
      </c>
      <c r="C2962" t="str">
        <f>IFERROR(VLOOKUP(Table1[[#This Row],[Ticker]],[1]!Table2[[Symbol]:[Industry]],2,FALSE),"-")</f>
        <v>-</v>
      </c>
      <c r="E2962">
        <v>94.705325000000002</v>
      </c>
      <c r="F2962">
        <v>291.85000000000002</v>
      </c>
      <c r="G2962">
        <v>1016.8698185931599</v>
      </c>
      <c r="H2962">
        <v>-9.1584201329800798</v>
      </c>
      <c r="I2962">
        <v>228.81043515725301</v>
      </c>
      <c r="J2962">
        <v>0.97081673726724704</v>
      </c>
      <c r="K2962">
        <v>268.09965487118501</v>
      </c>
      <c r="L2962">
        <v>178.876468486162</v>
      </c>
      <c r="M2962">
        <v>72.702463566541596</v>
      </c>
      <c r="N2962">
        <v>1.33451250953925</v>
      </c>
      <c r="O2962">
        <v>7.57238307349665</v>
      </c>
      <c r="P2962">
        <v>1282.52013263856</v>
      </c>
      <c r="Q2962">
        <v>0.191177794130133</v>
      </c>
    </row>
    <row r="2963" spans="1:17" hidden="1" x14ac:dyDescent="0.3">
      <c r="A2963" t="s">
        <v>6136</v>
      </c>
      <c r="B2963" t="s">
        <v>6137</v>
      </c>
      <c r="C2963" t="str">
        <f>IFERROR(VLOOKUP(Table1[[#This Row],[Ticker]],[1]!Table2[[Symbol]:[Industry]],2,FALSE),"-")</f>
        <v>-</v>
      </c>
      <c r="D2963" t="s">
        <v>1525</v>
      </c>
      <c r="E2963">
        <v>94.703327999999999</v>
      </c>
      <c r="F2963">
        <v>156.4</v>
      </c>
      <c r="G2963">
        <v>-19.729691615036</v>
      </c>
      <c r="H2963">
        <v>22.719925051247401</v>
      </c>
      <c r="I2963">
        <v>-26.356993604372001</v>
      </c>
      <c r="J2963">
        <v>11.190995740863</v>
      </c>
      <c r="K2963">
        <v>137.17631905406199</v>
      </c>
      <c r="L2963">
        <v>138.254598504331</v>
      </c>
      <c r="M2963">
        <v>85.130624233261102</v>
      </c>
      <c r="N2963">
        <v>3.34040722684255</v>
      </c>
      <c r="O2963">
        <v>27.8772378516624</v>
      </c>
      <c r="P2963">
        <v>48.952380952380899</v>
      </c>
    </row>
    <row r="2964" spans="1:17" hidden="1" x14ac:dyDescent="0.3">
      <c r="A2964" t="s">
        <v>6138</v>
      </c>
      <c r="B2964" t="s">
        <v>6139</v>
      </c>
      <c r="C2964" t="str">
        <f>IFERROR(VLOOKUP(Table1[[#This Row],[Ticker]],[1]!Table2[[Symbol]:[Industry]],2,FALSE),"-")</f>
        <v>-</v>
      </c>
      <c r="D2964" t="s">
        <v>424</v>
      </c>
      <c r="E2964">
        <v>94.624003950000002</v>
      </c>
      <c r="F2964">
        <v>74.55</v>
      </c>
      <c r="G2964">
        <v>189.01300150672799</v>
      </c>
      <c r="H2964">
        <v>22.992538788981602</v>
      </c>
      <c r="I2964">
        <v>121.02045125921801</v>
      </c>
      <c r="J2964">
        <v>-17.151786108648199</v>
      </c>
      <c r="K2964">
        <v>65.928335215464102</v>
      </c>
      <c r="L2964">
        <v>47.791142243232898</v>
      </c>
      <c r="M2964">
        <v>44.205099301456201</v>
      </c>
      <c r="N2964">
        <v>0.644668762660909</v>
      </c>
      <c r="O2964">
        <v>23.541247484909398</v>
      </c>
      <c r="P2964">
        <v>231.03907637655399</v>
      </c>
      <c r="Q2964">
        <v>0.15182350110305301</v>
      </c>
    </row>
    <row r="2965" spans="1:17" hidden="1" x14ac:dyDescent="0.3">
      <c r="A2965" t="s">
        <v>6140</v>
      </c>
      <c r="B2965" t="s">
        <v>6141</v>
      </c>
      <c r="C2965" t="str">
        <f>IFERROR(VLOOKUP(Table1[[#This Row],[Ticker]],[1]!Table2[[Symbol]:[Industry]],2,FALSE),"-")</f>
        <v>-</v>
      </c>
      <c r="D2965" t="s">
        <v>626</v>
      </c>
      <c r="E2965">
        <v>94.55</v>
      </c>
      <c r="F2965">
        <v>152.5</v>
      </c>
      <c r="G2965">
        <v>87.292053647881701</v>
      </c>
      <c r="H2965">
        <v>-26.7510626030735</v>
      </c>
      <c r="I2965">
        <v>96.534406180859406</v>
      </c>
      <c r="J2965">
        <v>5.6564212312733702</v>
      </c>
      <c r="K2965">
        <v>144.530424576749</v>
      </c>
      <c r="L2965">
        <v>99.588764418571699</v>
      </c>
      <c r="M2965">
        <v>53.1119712502691</v>
      </c>
      <c r="N2965">
        <v>0.51341507316349999</v>
      </c>
      <c r="O2965">
        <v>38.177049180327799</v>
      </c>
      <c r="P2965">
        <v>206.347930895942</v>
      </c>
      <c r="Q2965">
        <v>0.16275631891973599</v>
      </c>
    </row>
    <row r="2966" spans="1:17" hidden="1" x14ac:dyDescent="0.3">
      <c r="A2966" t="s">
        <v>6142</v>
      </c>
      <c r="B2966" t="s">
        <v>6143</v>
      </c>
      <c r="C2966" t="str">
        <f>IFERROR(VLOOKUP(Table1[[#This Row],[Ticker]],[1]!Table2[[Symbol]:[Industry]],2,FALSE),"-")</f>
        <v>-</v>
      </c>
      <c r="D2966" t="s">
        <v>59</v>
      </c>
      <c r="E2966">
        <v>94.5</v>
      </c>
      <c r="F2966">
        <v>60.99</v>
      </c>
      <c r="G2966">
        <v>75.747005769220905</v>
      </c>
      <c r="H2966">
        <v>5.5395322004245902</v>
      </c>
      <c r="I2966">
        <v>-43.845923938462299</v>
      </c>
      <c r="J2966">
        <v>-0.123176801699864</v>
      </c>
      <c r="K2966">
        <v>57.625717891087902</v>
      </c>
      <c r="L2966">
        <v>54.456231740732001</v>
      </c>
      <c r="M2966">
        <v>84.278181043154405</v>
      </c>
      <c r="N2966">
        <v>1.22920122454235</v>
      </c>
      <c r="O2966">
        <v>70.109854074438402</v>
      </c>
      <c r="P2966">
        <v>110.31034482758599</v>
      </c>
      <c r="Q2966">
        <v>4.6517478921412003E-2</v>
      </c>
    </row>
    <row r="2967" spans="1:17" hidden="1" x14ac:dyDescent="0.3">
      <c r="A2967" t="s">
        <v>6144</v>
      </c>
      <c r="B2967" t="s">
        <v>6145</v>
      </c>
      <c r="C2967" t="str">
        <f>IFERROR(VLOOKUP(Table1[[#This Row],[Ticker]],[1]!Table2[[Symbol]:[Industry]],2,FALSE),"-")</f>
        <v>-</v>
      </c>
      <c r="D2967" t="s">
        <v>377</v>
      </c>
      <c r="E2967">
        <v>94.497650014999905</v>
      </c>
      <c r="F2967">
        <v>46.61</v>
      </c>
      <c r="G2967">
        <v>6.8099745245720698</v>
      </c>
      <c r="H2967">
        <v>-2.87362333584931</v>
      </c>
      <c r="I2967">
        <v>-15.0345902349111</v>
      </c>
      <c r="J2967">
        <v>0.87267076637793095</v>
      </c>
      <c r="K2967">
        <v>46.465700215025898</v>
      </c>
      <c r="L2967">
        <v>43.816265273634002</v>
      </c>
      <c r="M2967">
        <v>44.239858110984002</v>
      </c>
      <c r="N2967">
        <v>1.1837472060824401</v>
      </c>
      <c r="O2967">
        <v>41.064149324179297</v>
      </c>
      <c r="P2967">
        <v>41.671732522796297</v>
      </c>
      <c r="Q2967">
        <v>8.4543579771027999E-2</v>
      </c>
    </row>
    <row r="2968" spans="1:17" hidden="1" x14ac:dyDescent="0.3">
      <c r="A2968" t="s">
        <v>6146</v>
      </c>
      <c r="B2968" t="s">
        <v>6147</v>
      </c>
      <c r="C2968" t="str">
        <f>IFERROR(VLOOKUP(Table1[[#This Row],[Ticker]],[1]!Table2[[Symbol]:[Industry]],2,FALSE),"-")</f>
        <v>-</v>
      </c>
      <c r="D2968" t="s">
        <v>521</v>
      </c>
      <c r="E2968">
        <v>94.468971240000002</v>
      </c>
      <c r="F2968">
        <v>8.73</v>
      </c>
      <c r="G2968">
        <v>-39.443034071416399</v>
      </c>
      <c r="H2968">
        <v>-4.7813965346556202</v>
      </c>
      <c r="I2968">
        <v>-38.219075235243302</v>
      </c>
      <c r="J2968">
        <v>3.1689898161910701</v>
      </c>
      <c r="K2968">
        <v>8.7885493395446694</v>
      </c>
      <c r="L2968">
        <v>9.3154757858690402</v>
      </c>
      <c r="M2968">
        <v>55.883029752192499</v>
      </c>
      <c r="N2968">
        <v>0.64078569200206503</v>
      </c>
      <c r="O2968">
        <v>64.604810996563501</v>
      </c>
      <c r="P2968">
        <v>14.717477003942101</v>
      </c>
      <c r="Q2968">
        <v>0.18329327097207099</v>
      </c>
    </row>
    <row r="2969" spans="1:17" hidden="1" x14ac:dyDescent="0.3">
      <c r="A2969" t="s">
        <v>6148</v>
      </c>
      <c r="B2969" t="s">
        <v>6149</v>
      </c>
      <c r="C2969" t="str">
        <f>IFERROR(VLOOKUP(Table1[[#This Row],[Ticker]],[1]!Table2[[Symbol]:[Industry]],2,FALSE),"-")</f>
        <v>-</v>
      </c>
      <c r="D2969" t="s">
        <v>295</v>
      </c>
      <c r="E2969">
        <v>94.414274280000001</v>
      </c>
      <c r="F2969">
        <v>149.30000000000001</v>
      </c>
      <c r="G2969">
        <v>-20.176296027162302</v>
      </c>
      <c r="H2969">
        <v>15.493478770255701</v>
      </c>
      <c r="I2969">
        <v>-49.355034584409097</v>
      </c>
      <c r="J2969">
        <v>1.41242090620631</v>
      </c>
      <c r="K2969">
        <v>141.642548352821</v>
      </c>
      <c r="L2969">
        <v>163.80986930738601</v>
      </c>
      <c r="M2969">
        <v>70.9619431219879</v>
      </c>
      <c r="N2969">
        <v>0.81653575141503898</v>
      </c>
      <c r="O2969">
        <v>83.523107836570603</v>
      </c>
      <c r="P2969">
        <v>42.190476190476197</v>
      </c>
    </row>
    <row r="2970" spans="1:17" hidden="1" x14ac:dyDescent="0.3">
      <c r="A2970" t="s">
        <v>6150</v>
      </c>
      <c r="B2970" t="s">
        <v>6151</v>
      </c>
      <c r="C2970" t="str">
        <f>IFERROR(VLOOKUP(Table1[[#This Row],[Ticker]],[1]!Table2[[Symbol]:[Industry]],2,FALSE),"-")</f>
        <v>-</v>
      </c>
      <c r="D2970" t="s">
        <v>292</v>
      </c>
      <c r="E2970">
        <v>94.321920000000006</v>
      </c>
      <c r="F2970">
        <v>139.19999999999999</v>
      </c>
      <c r="G2970">
        <v>-36.616779620137699</v>
      </c>
      <c r="H2970">
        <v>-6.50162130272835</v>
      </c>
      <c r="I2970">
        <v>-46.3602582855872</v>
      </c>
      <c r="J2970">
        <v>2.7600262307568899</v>
      </c>
      <c r="K2970">
        <v>134.89260057594501</v>
      </c>
      <c r="M2970">
        <v>75.711304824092693</v>
      </c>
      <c r="N2970">
        <v>1.0018687479388799</v>
      </c>
      <c r="O2970">
        <v>64.834770114942501</v>
      </c>
      <c r="P2970">
        <v>25.4054054054053</v>
      </c>
    </row>
    <row r="2971" spans="1:17" hidden="1" x14ac:dyDescent="0.3">
      <c r="A2971" t="s">
        <v>6152</v>
      </c>
      <c r="B2971" t="s">
        <v>6153</v>
      </c>
      <c r="C2971" t="str">
        <f>IFERROR(VLOOKUP(Table1[[#This Row],[Ticker]],[1]!Table2[[Symbol]:[Industry]],2,FALSE),"-")</f>
        <v>-</v>
      </c>
      <c r="D2971" t="s">
        <v>295</v>
      </c>
      <c r="E2971">
        <v>94.205387849999994</v>
      </c>
      <c r="F2971">
        <v>124.9</v>
      </c>
      <c r="G2971">
        <v>-7.6204780389891598</v>
      </c>
      <c r="H2971">
        <v>-4.6581657155757004</v>
      </c>
      <c r="I2971">
        <v>-25.801235334581399</v>
      </c>
      <c r="J2971">
        <v>-0.91306098165615601</v>
      </c>
      <c r="K2971">
        <v>131.42658292644401</v>
      </c>
      <c r="L2971">
        <v>130.32083623384901</v>
      </c>
      <c r="M2971">
        <v>42.836684190871999</v>
      </c>
      <c r="N2971">
        <v>0.68250566465638596</v>
      </c>
      <c r="O2971">
        <v>35.388310648518797</v>
      </c>
      <c r="P2971">
        <v>36.876712328767098</v>
      </c>
      <c r="Q2971">
        <v>5.0058471916337999E-2</v>
      </c>
    </row>
    <row r="2972" spans="1:17" hidden="1" x14ac:dyDescent="0.3">
      <c r="A2972" t="s">
        <v>6154</v>
      </c>
      <c r="B2972" t="s">
        <v>6155</v>
      </c>
      <c r="C2972" t="str">
        <f>IFERROR(VLOOKUP(Table1[[#This Row],[Ticker]],[1]!Table2[[Symbol]:[Industry]],2,FALSE),"-")</f>
        <v>-</v>
      </c>
      <c r="D2972" t="s">
        <v>186</v>
      </c>
      <c r="E2972">
        <v>94.163253299999994</v>
      </c>
      <c r="F2972">
        <v>48.6</v>
      </c>
      <c r="G2972">
        <v>-62.601553274267097</v>
      </c>
      <c r="H2972">
        <v>-17.102534841800601</v>
      </c>
      <c r="I2972">
        <v>-34.013834544400098</v>
      </c>
      <c r="J2972">
        <v>-4.7910215415298101</v>
      </c>
      <c r="K2972">
        <v>49.392823700212901</v>
      </c>
      <c r="L2972">
        <v>54.000520319565801</v>
      </c>
      <c r="M2972">
        <v>38.678712552359997</v>
      </c>
      <c r="N2972">
        <v>0.85815233461720997</v>
      </c>
      <c r="O2972">
        <v>70</v>
      </c>
      <c r="P2972">
        <v>23.037974683544299</v>
      </c>
      <c r="Q2972">
        <v>3.5749317833136E-2</v>
      </c>
    </row>
    <row r="2973" spans="1:17" hidden="1" x14ac:dyDescent="0.3">
      <c r="A2973" t="s">
        <v>6156</v>
      </c>
      <c r="B2973" t="s">
        <v>6157</v>
      </c>
      <c r="C2973" t="str">
        <f>IFERROR(VLOOKUP(Table1[[#This Row],[Ticker]],[1]!Table2[[Symbol]:[Industry]],2,FALSE),"-")</f>
        <v>-</v>
      </c>
      <c r="D2973" t="s">
        <v>21</v>
      </c>
      <c r="E2973">
        <v>94.123397049999994</v>
      </c>
      <c r="F2973">
        <v>59.05</v>
      </c>
      <c r="G2973">
        <v>-72.053260904061304</v>
      </c>
      <c r="H2973">
        <v>27.667743242267701</v>
      </c>
      <c r="I2973">
        <v>-34.101498947485403</v>
      </c>
      <c r="J2973">
        <v>22.753412474143101</v>
      </c>
      <c r="K2973">
        <v>44.553838984956599</v>
      </c>
      <c r="L2973">
        <v>57.592615995771801</v>
      </c>
      <c r="M2973">
        <v>89.169342715883602</v>
      </c>
      <c r="N2973">
        <v>2.50006863735514</v>
      </c>
      <c r="O2973">
        <v>113.947485503924</v>
      </c>
      <c r="P2973">
        <v>69.449849746292898</v>
      </c>
      <c r="Q2973">
        <v>5.8861405366512E-2</v>
      </c>
    </row>
    <row r="2974" spans="1:17" hidden="1" x14ac:dyDescent="0.3">
      <c r="A2974" t="s">
        <v>6158</v>
      </c>
      <c r="B2974" t="s">
        <v>6159</v>
      </c>
      <c r="C2974" t="str">
        <f>IFERROR(VLOOKUP(Table1[[#This Row],[Ticker]],[1]!Table2[[Symbol]:[Industry]],2,FALSE),"-")</f>
        <v>-</v>
      </c>
      <c r="D2974" t="s">
        <v>6160</v>
      </c>
      <c r="E2974">
        <v>93.974832000000006</v>
      </c>
      <c r="F2974">
        <v>1.44</v>
      </c>
      <c r="G2974">
        <v>55.535446941241702</v>
      </c>
      <c r="H2974">
        <v>25.2672934723</v>
      </c>
      <c r="I2974">
        <v>-7.8084628075319298</v>
      </c>
      <c r="J2974">
        <v>-4.4780690073383402</v>
      </c>
      <c r="K2974">
        <v>1.31153600248276</v>
      </c>
      <c r="L2974">
        <v>1.1570735100949601</v>
      </c>
      <c r="M2974">
        <v>50.327663339693203</v>
      </c>
      <c r="N2974">
        <v>0.77778797749096296</v>
      </c>
      <c r="O2974">
        <v>28.4722222222222</v>
      </c>
      <c r="P2974">
        <v>111.764705882352</v>
      </c>
      <c r="Q2974">
        <v>4.1278327826852999E-2</v>
      </c>
    </row>
    <row r="2975" spans="1:17" hidden="1" x14ac:dyDescent="0.3">
      <c r="A2975" t="s">
        <v>6161</v>
      </c>
      <c r="B2975" t="s">
        <v>6162</v>
      </c>
      <c r="C2975" t="str">
        <f>IFERROR(VLOOKUP(Table1[[#This Row],[Ticker]],[1]!Table2[[Symbol]:[Industry]],2,FALSE),"-")</f>
        <v>-</v>
      </c>
      <c r="D2975" t="s">
        <v>377</v>
      </c>
      <c r="E2975">
        <v>93.9086274</v>
      </c>
      <c r="F2975">
        <v>98</v>
      </c>
      <c r="G2975">
        <v>-45.008255088931001</v>
      </c>
      <c r="H2975">
        <v>-6.5800749487525501</v>
      </c>
      <c r="I2975">
        <v>-37.431594172154398</v>
      </c>
      <c r="J2975">
        <v>-3.3964363542771201</v>
      </c>
      <c r="K2975">
        <v>100.611110168083</v>
      </c>
      <c r="L2975">
        <v>109.855174972472</v>
      </c>
      <c r="M2975">
        <v>45.539597126315499</v>
      </c>
      <c r="N2975">
        <v>0.74712129485189405</v>
      </c>
      <c r="O2975">
        <v>47.959183673469298</v>
      </c>
      <c r="P2975">
        <v>10.1123595505618</v>
      </c>
      <c r="Q2975">
        <v>-2.7876694328023002E-2</v>
      </c>
    </row>
    <row r="2976" spans="1:17" hidden="1" x14ac:dyDescent="0.3">
      <c r="A2976" t="s">
        <v>6163</v>
      </c>
      <c r="B2976" t="s">
        <v>6164</v>
      </c>
      <c r="C2976" t="str">
        <f>IFERROR(VLOOKUP(Table1[[#This Row],[Ticker]],[1]!Table2[[Symbol]:[Industry]],2,FALSE),"-")</f>
        <v>-</v>
      </c>
      <c r="D2976" t="s">
        <v>4316</v>
      </c>
      <c r="E2976">
        <v>93.743031999999999</v>
      </c>
      <c r="F2976">
        <v>625.6</v>
      </c>
      <c r="G2976">
        <v>24.386329378275502</v>
      </c>
      <c r="H2976">
        <v>12.8328401803987</v>
      </c>
      <c r="I2976">
        <v>-9.0391914871090702</v>
      </c>
      <c r="J2976">
        <v>-0.78724775129969404</v>
      </c>
      <c r="K2976">
        <v>555.47792515633796</v>
      </c>
      <c r="L2976">
        <v>495.23242634941403</v>
      </c>
      <c r="M2976">
        <v>64.306049212493306</v>
      </c>
      <c r="N2976">
        <v>0.84932795781583403</v>
      </c>
      <c r="O2976">
        <v>4.6835038363171204</v>
      </c>
      <c r="P2976">
        <v>65.831676607024505</v>
      </c>
      <c r="Q2976">
        <v>7.5135071753370003E-2</v>
      </c>
    </row>
    <row r="2977" spans="1:17" hidden="1" x14ac:dyDescent="0.3">
      <c r="A2977" t="s">
        <v>6165</v>
      </c>
      <c r="B2977" t="s">
        <v>6166</v>
      </c>
      <c r="C2977" t="str">
        <f>IFERROR(VLOOKUP(Table1[[#This Row],[Ticker]],[1]!Table2[[Symbol]:[Industry]],2,FALSE),"-")</f>
        <v>-</v>
      </c>
      <c r="D2977" t="s">
        <v>384</v>
      </c>
      <c r="E2977">
        <v>93.606020970000003</v>
      </c>
      <c r="F2977">
        <v>63.69</v>
      </c>
      <c r="G2977">
        <v>131.94908615604001</v>
      </c>
      <c r="H2977">
        <v>43.851226728544802</v>
      </c>
      <c r="I2977">
        <v>61.008950265491997</v>
      </c>
      <c r="J2977">
        <v>15.3521196719069</v>
      </c>
      <c r="K2977">
        <v>47.880651160282802</v>
      </c>
      <c r="L2977">
        <v>39.133254488275298</v>
      </c>
      <c r="M2977">
        <v>96.801103102567893</v>
      </c>
      <c r="N2977">
        <v>1.68700063889869</v>
      </c>
      <c r="O2977">
        <v>0</v>
      </c>
      <c r="P2977">
        <v>218.45</v>
      </c>
      <c r="Q2977">
        <v>0.12681907127072101</v>
      </c>
    </row>
    <row r="2978" spans="1:17" hidden="1" x14ac:dyDescent="0.3">
      <c r="A2978" t="s">
        <v>6167</v>
      </c>
      <c r="B2978" t="s">
        <v>6168</v>
      </c>
      <c r="C2978" t="str">
        <f>IFERROR(VLOOKUP(Table1[[#This Row],[Ticker]],[1]!Table2[[Symbol]:[Industry]],2,FALSE),"-")</f>
        <v>-</v>
      </c>
      <c r="D2978" t="s">
        <v>46</v>
      </c>
      <c r="E2978">
        <v>93.580955000000003</v>
      </c>
      <c r="F2978">
        <v>151.44999999999999</v>
      </c>
      <c r="G2978">
        <v>21.483048629831298</v>
      </c>
      <c r="H2978">
        <v>-1.9164065184174399</v>
      </c>
      <c r="I2978">
        <v>32.304977300090698</v>
      </c>
      <c r="J2978">
        <v>2.05091649990803</v>
      </c>
      <c r="K2978">
        <v>141.80602846449401</v>
      </c>
      <c r="L2978">
        <v>112.238475214491</v>
      </c>
      <c r="M2978">
        <v>56.201171970233503</v>
      </c>
      <c r="N2978">
        <v>2.1116111611161101</v>
      </c>
      <c r="O2978">
        <v>23.175965665235999</v>
      </c>
      <c r="P2978">
        <v>76.927570093457902</v>
      </c>
      <c r="Q2978">
        <v>0.14620594575222101</v>
      </c>
    </row>
    <row r="2979" spans="1:17" hidden="1" x14ac:dyDescent="0.3">
      <c r="A2979" t="s">
        <v>6169</v>
      </c>
      <c r="B2979" t="s">
        <v>6170</v>
      </c>
      <c r="C2979" t="str">
        <f>IFERROR(VLOOKUP(Table1[[#This Row],[Ticker]],[1]!Table2[[Symbol]:[Industry]],2,FALSE),"-")</f>
        <v>-</v>
      </c>
      <c r="D2979" t="s">
        <v>786</v>
      </c>
      <c r="E2979">
        <v>93.484297499999997</v>
      </c>
      <c r="F2979">
        <v>51.15</v>
      </c>
      <c r="G2979">
        <v>-78.465544689632594</v>
      </c>
      <c r="H2979">
        <v>15.8601549363049</v>
      </c>
      <c r="I2979">
        <v>-35.845683536186797</v>
      </c>
      <c r="J2979">
        <v>-2.4780690073383398</v>
      </c>
      <c r="K2979">
        <v>49.729650569127301</v>
      </c>
      <c r="M2979">
        <v>41.192639207316297</v>
      </c>
      <c r="N2979">
        <v>1.0949688270262401</v>
      </c>
      <c r="O2979">
        <v>118.963831867057</v>
      </c>
      <c r="P2979">
        <v>36.037234042553102</v>
      </c>
    </row>
    <row r="2980" spans="1:17" hidden="1" x14ac:dyDescent="0.3">
      <c r="A2980" t="s">
        <v>6171</v>
      </c>
      <c r="B2980" t="s">
        <v>6172</v>
      </c>
      <c r="C2980" t="str">
        <f>IFERROR(VLOOKUP(Table1[[#This Row],[Ticker]],[1]!Table2[[Symbol]:[Industry]],2,FALSE),"-")</f>
        <v>-</v>
      </c>
      <c r="D2980" t="s">
        <v>262</v>
      </c>
      <c r="E2980">
        <v>93.391099999999994</v>
      </c>
      <c r="F2980">
        <v>14.39</v>
      </c>
      <c r="G2980">
        <v>44.627693569407597</v>
      </c>
      <c r="H2980">
        <v>2.1562239836317798</v>
      </c>
      <c r="I2980">
        <v>39.493316101750402</v>
      </c>
      <c r="J2980">
        <v>3.3582299250459799</v>
      </c>
      <c r="K2980">
        <v>13.0639353235347</v>
      </c>
      <c r="L2980">
        <v>10.0973389065168</v>
      </c>
      <c r="M2980">
        <v>52.0112472644118</v>
      </c>
      <c r="N2980">
        <v>1.2397749349040501</v>
      </c>
      <c r="O2980">
        <v>4.2390548992355699</v>
      </c>
      <c r="P2980">
        <v>136.71656522454299</v>
      </c>
    </row>
    <row r="2981" spans="1:17" hidden="1" x14ac:dyDescent="0.3">
      <c r="A2981" t="s">
        <v>6173</v>
      </c>
      <c r="B2981" t="s">
        <v>6174</v>
      </c>
      <c r="C2981" t="str">
        <f>IFERROR(VLOOKUP(Table1[[#This Row],[Ticker]],[1]!Table2[[Symbol]:[Industry]],2,FALSE),"-")</f>
        <v>-</v>
      </c>
      <c r="D2981" t="s">
        <v>986</v>
      </c>
      <c r="E2981">
        <v>93.255480000000006</v>
      </c>
      <c r="F2981">
        <v>37.35</v>
      </c>
      <c r="G2981">
        <v>-50.828399925074997</v>
      </c>
      <c r="H2981">
        <v>-3.27466954334714</v>
      </c>
      <c r="I2981">
        <v>-39.816603920150598</v>
      </c>
      <c r="J2981">
        <v>-3.4114023406716698</v>
      </c>
      <c r="K2981">
        <v>39.657713244024201</v>
      </c>
      <c r="L2981">
        <v>41.7775707726368</v>
      </c>
      <c r="M2981">
        <v>39.673064870246598</v>
      </c>
      <c r="N2981">
        <v>0.57670052719557596</v>
      </c>
      <c r="O2981">
        <v>55.0200803212851</v>
      </c>
      <c r="P2981">
        <v>16.174183514774501</v>
      </c>
    </row>
    <row r="2982" spans="1:17" hidden="1" x14ac:dyDescent="0.3">
      <c r="A2982" t="s">
        <v>6175</v>
      </c>
      <c r="B2982" t="s">
        <v>6176</v>
      </c>
      <c r="C2982" t="str">
        <f>IFERROR(VLOOKUP(Table1[[#This Row],[Ticker]],[1]!Table2[[Symbol]:[Industry]],2,FALSE),"-")</f>
        <v>-</v>
      </c>
      <c r="D2982" t="s">
        <v>3869</v>
      </c>
      <c r="E2982">
        <v>92.978064000000003</v>
      </c>
      <c r="F2982">
        <v>49.32</v>
      </c>
      <c r="G2982">
        <v>17.467492244372998</v>
      </c>
      <c r="H2982">
        <v>12.2578658128835</v>
      </c>
      <c r="I2982">
        <v>49.128850625303897</v>
      </c>
      <c r="J2982">
        <v>14.449384762220699</v>
      </c>
      <c r="K2982">
        <v>34.528514750497898</v>
      </c>
      <c r="L2982">
        <v>32.104674170468897</v>
      </c>
      <c r="M2982">
        <v>92.104008429884601</v>
      </c>
      <c r="N2982">
        <v>2.5947595546336601</v>
      </c>
      <c r="O2982">
        <v>0</v>
      </c>
      <c r="P2982">
        <v>96.494023904382402</v>
      </c>
    </row>
    <row r="2983" spans="1:17" hidden="1" x14ac:dyDescent="0.3">
      <c r="A2983" t="s">
        <v>6177</v>
      </c>
      <c r="B2983" t="s">
        <v>6178</v>
      </c>
      <c r="C2983" t="str">
        <f>IFERROR(VLOOKUP(Table1[[#This Row],[Ticker]],[1]!Table2[[Symbol]:[Industry]],2,FALSE),"-")</f>
        <v>-</v>
      </c>
      <c r="D2983" t="s">
        <v>98</v>
      </c>
      <c r="E2983">
        <v>92.887974</v>
      </c>
      <c r="F2983">
        <v>47.55</v>
      </c>
      <c r="G2983">
        <v>95.973593563243895</v>
      </c>
      <c r="H2983">
        <v>-8.1993057179833109</v>
      </c>
      <c r="I2983">
        <v>-43.767389976199802</v>
      </c>
      <c r="J2983">
        <v>-10.4484119174402</v>
      </c>
      <c r="K2983">
        <v>55.761446456182902</v>
      </c>
      <c r="L2983">
        <v>51.679286483151699</v>
      </c>
      <c r="M2983">
        <v>22.735795119235799</v>
      </c>
      <c r="N2983">
        <v>0.921666545162936</v>
      </c>
      <c r="O2983">
        <v>78.128286014721297</v>
      </c>
      <c r="P2983">
        <v>134.23645320196999</v>
      </c>
      <c r="Q2983">
        <v>7.0967185915811998E-2</v>
      </c>
    </row>
    <row r="2984" spans="1:17" hidden="1" x14ac:dyDescent="0.3">
      <c r="A2984" t="s">
        <v>6179</v>
      </c>
      <c r="B2984" t="s">
        <v>6180</v>
      </c>
      <c r="C2984" t="str">
        <f>IFERROR(VLOOKUP(Table1[[#This Row],[Ticker]],[1]!Table2[[Symbol]:[Industry]],2,FALSE),"-")</f>
        <v>-</v>
      </c>
      <c r="D2984" t="s">
        <v>5086</v>
      </c>
      <c r="E2984">
        <v>92.876760000000004</v>
      </c>
      <c r="F2984">
        <v>55.2</v>
      </c>
      <c r="G2984">
        <v>-13.9749033257576</v>
      </c>
      <c r="H2984">
        <v>6.7199250512474498</v>
      </c>
      <c r="I2984">
        <v>-16.6997208032675</v>
      </c>
      <c r="J2984">
        <v>10.1749922171514</v>
      </c>
      <c r="K2984">
        <v>50.730220856935198</v>
      </c>
      <c r="L2984">
        <v>49.698626751070798</v>
      </c>
      <c r="M2984">
        <v>67.416327689753899</v>
      </c>
      <c r="N2984">
        <v>1.3477560414269201</v>
      </c>
      <c r="O2984">
        <v>10.1268115942029</v>
      </c>
      <c r="P2984">
        <v>37.211036539895602</v>
      </c>
    </row>
    <row r="2985" spans="1:17" hidden="1" x14ac:dyDescent="0.3">
      <c r="A2985" t="s">
        <v>6181</v>
      </c>
      <c r="B2985" t="s">
        <v>6182</v>
      </c>
      <c r="C2985" t="str">
        <f>IFERROR(VLOOKUP(Table1[[#This Row],[Ticker]],[1]!Table2[[Symbol]:[Industry]],2,FALSE),"-")</f>
        <v>-</v>
      </c>
      <c r="D2985" t="s">
        <v>4192</v>
      </c>
      <c r="E2985">
        <v>92.507400000000004</v>
      </c>
      <c r="F2985">
        <v>111</v>
      </c>
      <c r="G2985">
        <v>15.747338200727301</v>
      </c>
      <c r="H2985">
        <v>-20.618547891673199</v>
      </c>
      <c r="I2985">
        <v>8.0758891851438808</v>
      </c>
      <c r="J2985">
        <v>-3.4064509702030601</v>
      </c>
      <c r="K2985">
        <v>124.425651363474</v>
      </c>
      <c r="M2985">
        <v>29.439814171993401</v>
      </c>
      <c r="N2985">
        <v>0.50239234449760695</v>
      </c>
      <c r="O2985">
        <v>49.549549549549504</v>
      </c>
      <c r="P2985">
        <v>51.8467852257182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133</v>
      </c>
      <c r="E2986">
        <v>92.350800000000007</v>
      </c>
      <c r="F2986">
        <v>85.51</v>
      </c>
      <c r="G2986">
        <v>-37.660838009326604</v>
      </c>
      <c r="H2986">
        <v>-7.2543046406292904</v>
      </c>
      <c r="I2986">
        <v>-3.9879635339881299</v>
      </c>
      <c r="J2986">
        <v>-9.9702758223442505</v>
      </c>
      <c r="K2986">
        <v>89.654024778832806</v>
      </c>
      <c r="L2986">
        <v>84.534637702830594</v>
      </c>
      <c r="M2986">
        <v>32.501198687382001</v>
      </c>
      <c r="N2986">
        <v>0.74338908418887795</v>
      </c>
      <c r="O2986">
        <v>27.6458893696643</v>
      </c>
      <c r="P2986">
        <v>68.791946308724803</v>
      </c>
      <c r="Q2986">
        <v>0.14632667850184899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95</v>
      </c>
      <c r="E2987">
        <v>92.295294600000005</v>
      </c>
      <c r="F2987">
        <v>17.2</v>
      </c>
      <c r="G2987">
        <v>2.5802741992602201</v>
      </c>
      <c r="H2987">
        <v>6.8695144384868696</v>
      </c>
      <c r="I2987">
        <v>-26.8392727680123</v>
      </c>
      <c r="J2987">
        <v>-12.734479263748501</v>
      </c>
      <c r="K2987">
        <v>16.392966371227999</v>
      </c>
      <c r="L2987">
        <v>16.242624048818499</v>
      </c>
      <c r="M2987">
        <v>48.504497053130997</v>
      </c>
      <c r="N2987">
        <v>2.5921603939750102</v>
      </c>
      <c r="O2987">
        <v>71.220930232558104</v>
      </c>
      <c r="P2987">
        <v>48.275862068965502</v>
      </c>
      <c r="Q2987">
        <v>-3.5545724122378997E-2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204</v>
      </c>
      <c r="E2988">
        <v>92.138239679999998</v>
      </c>
      <c r="F2988">
        <v>59.52</v>
      </c>
      <c r="G2988">
        <v>-28.3953804032076</v>
      </c>
      <c r="H2988">
        <v>9.66094773483068</v>
      </c>
      <c r="I2988">
        <v>-15.706077444284499</v>
      </c>
      <c r="J2988">
        <v>10.928355305029401</v>
      </c>
      <c r="K2988">
        <v>52.235859497114902</v>
      </c>
      <c r="L2988">
        <v>53.930973806213999</v>
      </c>
      <c r="M2988">
        <v>86.681111517971999</v>
      </c>
      <c r="N2988">
        <v>1.5264262715952599</v>
      </c>
      <c r="O2988">
        <v>19.186827956989202</v>
      </c>
      <c r="P2988">
        <v>41.176470588235297</v>
      </c>
      <c r="Q2988">
        <v>-2.9252309657639999E-2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127</v>
      </c>
      <c r="E2989">
        <v>92.069923090000003</v>
      </c>
      <c r="F2989">
        <v>6.83</v>
      </c>
      <c r="G2989">
        <v>-20.0242840714164</v>
      </c>
      <c r="H2989">
        <v>-12.9008541695317</v>
      </c>
      <c r="I2989">
        <v>-72.449832760275996</v>
      </c>
      <c r="J2989">
        <v>-6.4615854908548203</v>
      </c>
      <c r="K2989">
        <v>7.8564925668496004</v>
      </c>
      <c r="L2989">
        <v>8.3747738251954296</v>
      </c>
      <c r="M2989">
        <v>15.164637640639301</v>
      </c>
      <c r="N2989">
        <v>2.2031616405918899</v>
      </c>
      <c r="O2989">
        <v>156.222547584187</v>
      </c>
      <c r="P2989">
        <v>17.7586206896551</v>
      </c>
      <c r="Q2989">
        <v>-1.7491800276466001E-2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E2990">
        <v>91.950773135999995</v>
      </c>
      <c r="F2990">
        <v>20.94</v>
      </c>
      <c r="G2990">
        <v>93.678018560162499</v>
      </c>
      <c r="H2990">
        <v>-33.264739485493699</v>
      </c>
      <c r="I2990">
        <v>-16.9612902197665</v>
      </c>
      <c r="J2990">
        <v>-14.774129492813801</v>
      </c>
      <c r="K2990">
        <v>27.793647158591099</v>
      </c>
      <c r="L2990">
        <v>22.031427698235699</v>
      </c>
      <c r="M2990">
        <v>20.774532389508501</v>
      </c>
      <c r="N2990">
        <v>2.16618220549933</v>
      </c>
      <c r="O2990">
        <v>80.993314231136495</v>
      </c>
      <c r="P2990">
        <v>139.04109589040999</v>
      </c>
      <c r="Q2990">
        <v>5.6283636643858E-2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21</v>
      </c>
      <c r="E2991">
        <v>91.712043750000007</v>
      </c>
      <c r="F2991">
        <v>73.3</v>
      </c>
      <c r="G2991">
        <v>33.126104423676203</v>
      </c>
      <c r="H2991">
        <v>-11.916070181172101</v>
      </c>
      <c r="I2991">
        <v>0.52663893494054403</v>
      </c>
      <c r="J2991">
        <v>3.1468452470175201</v>
      </c>
      <c r="K2991">
        <v>72.107772552552106</v>
      </c>
      <c r="L2991">
        <v>60.622189280721599</v>
      </c>
      <c r="M2991">
        <v>44.324338960219798</v>
      </c>
      <c r="N2991">
        <v>0.15558172678082099</v>
      </c>
      <c r="O2991">
        <v>39.8362892223738</v>
      </c>
      <c r="P2991">
        <v>84.867591424968396</v>
      </c>
      <c r="Q2991">
        <v>1.6554671111720001E-2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692</v>
      </c>
      <c r="E2992">
        <v>91.665319999999994</v>
      </c>
      <c r="F2992">
        <v>41.78</v>
      </c>
      <c r="G2992">
        <v>547.12793367051904</v>
      </c>
      <c r="H2992">
        <v>1.89199043014789</v>
      </c>
      <c r="I2992">
        <v>34.049794156397503</v>
      </c>
      <c r="J2992">
        <v>-2.1957824865197</v>
      </c>
      <c r="K2992">
        <v>42.380117273232301</v>
      </c>
      <c r="L2992">
        <v>32.852125141627603</v>
      </c>
      <c r="M2992">
        <v>37.260618875860999</v>
      </c>
      <c r="N2992">
        <v>0.53278567379959196</v>
      </c>
      <c r="O2992">
        <v>20.105313547151699</v>
      </c>
      <c r="P2992">
        <v>711.26213592233</v>
      </c>
      <c r="Q2992">
        <v>0.154607390478226</v>
      </c>
    </row>
    <row r="2993" spans="1:17" hidden="1" x14ac:dyDescent="0.3">
      <c r="A2993" t="s">
        <v>6197</v>
      </c>
      <c r="B2993" t="s">
        <v>6198</v>
      </c>
      <c r="C2993" t="str">
        <f>IFERROR(VLOOKUP(Table1[[#This Row],[Ticker]],[1]!Table2[[Symbol]:[Industry]],2,FALSE),"-")</f>
        <v>-</v>
      </c>
      <c r="D2993" t="s">
        <v>289</v>
      </c>
      <c r="E2993">
        <v>91.408940999999999</v>
      </c>
      <c r="F2993">
        <v>41.34</v>
      </c>
      <c r="G2993">
        <v>72.678094727425801</v>
      </c>
      <c r="H2993">
        <v>29.811450474976201</v>
      </c>
      <c r="I2993">
        <v>3.9673853815773299</v>
      </c>
      <c r="J2993">
        <v>5.4419090688469103</v>
      </c>
      <c r="K2993">
        <v>31.640088792786401</v>
      </c>
      <c r="L2993">
        <v>28.844785354766799</v>
      </c>
      <c r="M2993">
        <v>82.113783853716498</v>
      </c>
      <c r="N2993">
        <v>2.73471036069592</v>
      </c>
      <c r="O2993">
        <v>0</v>
      </c>
      <c r="P2993">
        <v>125.286103542234</v>
      </c>
      <c r="Q2993">
        <v>5.0947629393417002E-2</v>
      </c>
    </row>
    <row r="2994" spans="1:17" hidden="1" x14ac:dyDescent="0.3">
      <c r="A2994" t="s">
        <v>6199</v>
      </c>
      <c r="B2994" t="s">
        <v>6200</v>
      </c>
      <c r="C2994" t="str">
        <f>IFERROR(VLOOKUP(Table1[[#This Row],[Ticker]],[1]!Table2[[Symbol]:[Industry]],2,FALSE),"-")</f>
        <v>-</v>
      </c>
      <c r="D2994" t="s">
        <v>626</v>
      </c>
      <c r="E2994">
        <v>91.332999999999998</v>
      </c>
      <c r="F2994">
        <v>7.22</v>
      </c>
      <c r="G2994">
        <v>-46.520811849194203</v>
      </c>
      <c r="H2994">
        <v>-8.4175909538741696</v>
      </c>
      <c r="I2994">
        <v>-38.051898037797699</v>
      </c>
      <c r="J2994">
        <v>-4.3250347065467798</v>
      </c>
      <c r="K2994">
        <v>7.2748588527424598</v>
      </c>
      <c r="L2994">
        <v>8.7630346763946605</v>
      </c>
      <c r="M2994">
        <v>40.735263178036803</v>
      </c>
      <c r="N2994">
        <v>0.70195236894658997</v>
      </c>
      <c r="O2994">
        <v>50.969529085872502</v>
      </c>
      <c r="P2994">
        <v>24.482758620689602</v>
      </c>
      <c r="Q2994">
        <v>-0.19122081569350799</v>
      </c>
    </row>
    <row r="2995" spans="1:17" hidden="1" x14ac:dyDescent="0.3">
      <c r="A2995" t="s">
        <v>6201</v>
      </c>
      <c r="B2995" t="s">
        <v>6202</v>
      </c>
      <c r="C2995" t="str">
        <f>IFERROR(VLOOKUP(Table1[[#This Row],[Ticker]],[1]!Table2[[Symbol]:[Industry]],2,FALSE),"-")</f>
        <v>-</v>
      </c>
      <c r="D2995" t="s">
        <v>396</v>
      </c>
      <c r="E2995">
        <v>91.308000000000007</v>
      </c>
      <c r="F2995">
        <v>217.4</v>
      </c>
      <c r="G2995">
        <v>48.862781760570599</v>
      </c>
      <c r="H2995">
        <v>11.1628569884202</v>
      </c>
      <c r="I2995">
        <v>12.236182003603</v>
      </c>
      <c r="J2995">
        <v>-4.51022622037988</v>
      </c>
      <c r="K2995">
        <v>203.671179508427</v>
      </c>
      <c r="L2995">
        <v>178.53947617656999</v>
      </c>
      <c r="M2995">
        <v>46.361745533551201</v>
      </c>
      <c r="N2995">
        <v>0.343915769666433</v>
      </c>
      <c r="O2995">
        <v>14.1214351425942</v>
      </c>
      <c r="P2995">
        <v>79.595208591491101</v>
      </c>
      <c r="Q2995">
        <v>4.3887022455461999E-2</v>
      </c>
    </row>
    <row r="2996" spans="1:17" hidden="1" x14ac:dyDescent="0.3">
      <c r="A2996" t="s">
        <v>6203</v>
      </c>
      <c r="B2996" t="s">
        <v>6204</v>
      </c>
      <c r="C2996" t="str">
        <f>IFERROR(VLOOKUP(Table1[[#This Row],[Ticker]],[1]!Table2[[Symbol]:[Industry]],2,FALSE),"-")</f>
        <v>-</v>
      </c>
      <c r="D2996" t="s">
        <v>5817</v>
      </c>
      <c r="E2996">
        <v>91.283348000000004</v>
      </c>
      <c r="F2996">
        <v>36.79</v>
      </c>
      <c r="G2996">
        <v>476.37172002694399</v>
      </c>
      <c r="H2996">
        <v>-7.7468111322770499</v>
      </c>
      <c r="I2996">
        <v>620.52885062530299</v>
      </c>
      <c r="J2996">
        <v>-1.0727231820421199</v>
      </c>
      <c r="K2996">
        <v>31.109636712766399</v>
      </c>
      <c r="L2996">
        <v>16.077961446098001</v>
      </c>
      <c r="M2996">
        <v>41.704889809622699</v>
      </c>
      <c r="N2996">
        <v>0.29565567176186602</v>
      </c>
      <c r="O2996">
        <v>20.9567817341668</v>
      </c>
      <c r="P2996">
        <v>960.23054755043199</v>
      </c>
      <c r="Q2996">
        <v>0.121083024956922</v>
      </c>
    </row>
    <row r="2997" spans="1:17" hidden="1" x14ac:dyDescent="0.3">
      <c r="A2997" t="s">
        <v>6205</v>
      </c>
      <c r="B2997" t="s">
        <v>6206</v>
      </c>
      <c r="C2997" t="str">
        <f>IFERROR(VLOOKUP(Table1[[#This Row],[Ticker]],[1]!Table2[[Symbol]:[Industry]],2,FALSE),"-")</f>
        <v>-</v>
      </c>
      <c r="D2997" t="s">
        <v>1424</v>
      </c>
      <c r="E2997">
        <v>91.157399999999996</v>
      </c>
      <c r="F2997">
        <v>59.58</v>
      </c>
      <c r="G2997">
        <v>12.625386981215099</v>
      </c>
      <c r="H2997">
        <v>4.2335941159956496</v>
      </c>
      <c r="I2997">
        <v>-21.5919040916772</v>
      </c>
      <c r="J2997">
        <v>1.98940169081012</v>
      </c>
      <c r="K2997">
        <v>57.740841533972301</v>
      </c>
      <c r="L2997">
        <v>53.930165110930702</v>
      </c>
      <c r="M2997">
        <v>45.767669459613501</v>
      </c>
      <c r="N2997">
        <v>1.2224381906248201</v>
      </c>
      <c r="O2997">
        <v>16.314199395770299</v>
      </c>
      <c r="P2997">
        <v>44.963503649635001</v>
      </c>
      <c r="Q2997">
        <v>-4.4440413551869E-2</v>
      </c>
    </row>
    <row r="2998" spans="1:17" hidden="1" x14ac:dyDescent="0.3">
      <c r="A2998" t="s">
        <v>6207</v>
      </c>
      <c r="B2998" t="s">
        <v>6208</v>
      </c>
      <c r="C2998" t="str">
        <f>IFERROR(VLOOKUP(Table1[[#This Row],[Ticker]],[1]!Table2[[Symbol]:[Industry]],2,FALSE),"-")</f>
        <v>-</v>
      </c>
      <c r="D2998" t="s">
        <v>183</v>
      </c>
      <c r="E2998">
        <v>91.050769599999995</v>
      </c>
      <c r="F2998">
        <v>56</v>
      </c>
      <c r="G2998">
        <v>15.0291178273177</v>
      </c>
      <c r="H2998">
        <v>-4.6800749487525399</v>
      </c>
      <c r="I2998">
        <v>12.001577898031099</v>
      </c>
      <c r="J2998">
        <v>0.32566931041866998</v>
      </c>
      <c r="K2998">
        <v>49.344014351600599</v>
      </c>
      <c r="L2998">
        <v>46.571107434440101</v>
      </c>
      <c r="M2998">
        <v>72.389481354908796</v>
      </c>
      <c r="N2998">
        <v>1.2085259373394901</v>
      </c>
      <c r="O2998">
        <v>23.75</v>
      </c>
      <c r="P2998">
        <v>66.915052160953806</v>
      </c>
      <c r="Q2998">
        <v>-3.1220841039280001E-3</v>
      </c>
    </row>
    <row r="2999" spans="1:17" hidden="1" x14ac:dyDescent="0.3">
      <c r="A2999" t="s">
        <v>6209</v>
      </c>
      <c r="B2999" t="s">
        <v>6210</v>
      </c>
      <c r="C2999" t="str">
        <f>IFERROR(VLOOKUP(Table1[[#This Row],[Ticker]],[1]!Table2[[Symbol]:[Industry]],2,FALSE),"-")</f>
        <v>-</v>
      </c>
      <c r="D2999" t="s">
        <v>2179</v>
      </c>
      <c r="E2999">
        <v>90.912043199999999</v>
      </c>
      <c r="F2999">
        <v>39.880000000000003</v>
      </c>
      <c r="G2999">
        <v>234.81634942813</v>
      </c>
      <c r="H2999">
        <v>3.33400955828971</v>
      </c>
      <c r="I2999">
        <v>82.350257959297906</v>
      </c>
      <c r="J2999">
        <v>13.239262701464501</v>
      </c>
      <c r="K2999">
        <v>33.010360807647302</v>
      </c>
      <c r="L2999">
        <v>25.454243201073801</v>
      </c>
      <c r="M2999">
        <v>80.5884143007018</v>
      </c>
      <c r="N2999">
        <v>1.00504463259048</v>
      </c>
      <c r="O2999">
        <v>0</v>
      </c>
      <c r="P2999">
        <v>298.8</v>
      </c>
      <c r="Q2999">
        <v>0.14341509876690101</v>
      </c>
    </row>
    <row r="3000" spans="1:17" hidden="1" x14ac:dyDescent="0.3">
      <c r="A3000" t="s">
        <v>6211</v>
      </c>
      <c r="B3000" t="s">
        <v>6212</v>
      </c>
      <c r="C3000" t="str">
        <f>IFERROR(VLOOKUP(Table1[[#This Row],[Ticker]],[1]!Table2[[Symbol]:[Industry]],2,FALSE),"-")</f>
        <v>-</v>
      </c>
      <c r="D3000" t="s">
        <v>728</v>
      </c>
      <c r="E3000">
        <v>90.884969691999999</v>
      </c>
      <c r="F3000">
        <v>43.98</v>
      </c>
      <c r="G3000">
        <v>6.6509604690748798</v>
      </c>
      <c r="H3000">
        <v>-2.3679202526199399</v>
      </c>
      <c r="I3000">
        <v>6.7260767001998696</v>
      </c>
      <c r="J3000">
        <v>-1.83777630210165</v>
      </c>
      <c r="K3000">
        <v>43.675543521437</v>
      </c>
      <c r="L3000">
        <v>39.620454638998801</v>
      </c>
      <c r="M3000">
        <v>59.271834326705303</v>
      </c>
      <c r="N3000">
        <v>0.81122254975322905</v>
      </c>
      <c r="O3000">
        <v>6.63938153706229</v>
      </c>
      <c r="P3000">
        <v>42.977893368010299</v>
      </c>
    </row>
    <row r="3001" spans="1:17" hidden="1" x14ac:dyDescent="0.3">
      <c r="A3001" t="s">
        <v>6213</v>
      </c>
      <c r="B3001" t="s">
        <v>6214</v>
      </c>
      <c r="C3001" t="str">
        <f>IFERROR(VLOOKUP(Table1[[#This Row],[Ticker]],[1]!Table2[[Symbol]:[Industry]],2,FALSE),"-")</f>
        <v>-</v>
      </c>
      <c r="D3001" t="s">
        <v>6215</v>
      </c>
      <c r="E3001">
        <v>90.718217039999999</v>
      </c>
      <c r="F3001">
        <v>180.4</v>
      </c>
      <c r="G3001">
        <v>283.44341431421299</v>
      </c>
      <c r="H3001">
        <v>19.482976135922002</v>
      </c>
      <c r="I3001">
        <v>301.35702614493403</v>
      </c>
      <c r="J3001">
        <v>-9.74888038773876</v>
      </c>
      <c r="K3001">
        <v>132.96085915974299</v>
      </c>
      <c r="L3001">
        <v>80.589052630231393</v>
      </c>
      <c r="M3001">
        <v>60.2203985764558</v>
      </c>
      <c r="N3001">
        <v>0.27918338858837899</v>
      </c>
      <c r="O3001">
        <v>8.6474501108647406</v>
      </c>
      <c r="P3001">
        <v>386.25336927223702</v>
      </c>
    </row>
    <row r="3002" spans="1:17" hidden="1" x14ac:dyDescent="0.3">
      <c r="A3002" t="s">
        <v>6216</v>
      </c>
      <c r="B3002" t="s">
        <v>6217</v>
      </c>
      <c r="C3002" t="str">
        <f>IFERROR(VLOOKUP(Table1[[#This Row],[Ticker]],[1]!Table2[[Symbol]:[Industry]],2,FALSE),"-")</f>
        <v>-</v>
      </c>
      <c r="D3002" t="s">
        <v>303</v>
      </c>
      <c r="E3002">
        <v>90.712976100000006</v>
      </c>
      <c r="F3002">
        <v>5.65</v>
      </c>
      <c r="G3002">
        <v>-94.913246837373904</v>
      </c>
      <c r="H3002">
        <v>3.2697320010544</v>
      </c>
      <c r="I3002">
        <v>-82.593300907373902</v>
      </c>
      <c r="J3002">
        <v>-1.5673221949521801</v>
      </c>
      <c r="K3002">
        <v>5.7161444850368799</v>
      </c>
      <c r="L3002">
        <v>9.9754507436340596</v>
      </c>
      <c r="M3002">
        <v>69.309247314123297</v>
      </c>
      <c r="N3002">
        <v>1.17939712480354</v>
      </c>
      <c r="O3002">
        <v>317.69911504424698</v>
      </c>
      <c r="P3002">
        <v>17.7083333333333</v>
      </c>
      <c r="Q3002">
        <v>0.15572557009420801</v>
      </c>
    </row>
    <row r="3003" spans="1:17" hidden="1" x14ac:dyDescent="0.3">
      <c r="A3003" t="s">
        <v>6218</v>
      </c>
      <c r="B3003" t="s">
        <v>6219</v>
      </c>
      <c r="C3003" t="str">
        <f>IFERROR(VLOOKUP(Table1[[#This Row],[Ticker]],[1]!Table2[[Symbol]:[Industry]],2,FALSE),"-")</f>
        <v>-</v>
      </c>
      <c r="E3003">
        <v>90.475347749999997</v>
      </c>
      <c r="F3003">
        <v>97.05</v>
      </c>
      <c r="G3003">
        <v>2.9162845658580898</v>
      </c>
      <c r="H3003">
        <v>-6.3943606630382499</v>
      </c>
      <c r="I3003">
        <v>2.4936849900654501</v>
      </c>
      <c r="J3003">
        <v>-7.4548131933848403</v>
      </c>
      <c r="K3003">
        <v>108.412859197964</v>
      </c>
      <c r="L3003">
        <v>96.365610385577398</v>
      </c>
      <c r="M3003">
        <v>26.2262579155542</v>
      </c>
      <c r="N3003">
        <v>1.42851550100518</v>
      </c>
      <c r="O3003">
        <v>33.0757341576507</v>
      </c>
      <c r="P3003">
        <v>78.008070432868607</v>
      </c>
      <c r="Q3003">
        <v>3.4986632927299997E-2</v>
      </c>
    </row>
    <row r="3004" spans="1:17" hidden="1" x14ac:dyDescent="0.3">
      <c r="A3004" t="s">
        <v>6220</v>
      </c>
      <c r="B3004" t="s">
        <v>6221</v>
      </c>
      <c r="C3004" t="str">
        <f>IFERROR(VLOOKUP(Table1[[#This Row],[Ticker]],[1]!Table2[[Symbol]:[Industry]],2,FALSE),"-")</f>
        <v>-</v>
      </c>
      <c r="D3004" t="s">
        <v>396</v>
      </c>
      <c r="E3004">
        <v>90.256344749999997</v>
      </c>
      <c r="F3004">
        <v>21.45</v>
      </c>
      <c r="G3004">
        <v>-9.9129687119393299</v>
      </c>
      <c r="H3004">
        <v>13.3597939753326</v>
      </c>
      <c r="I3004">
        <v>-15.5500894025901</v>
      </c>
      <c r="J3004">
        <v>4.0858295505930302</v>
      </c>
      <c r="K3004">
        <v>19.5528161629206</v>
      </c>
      <c r="L3004">
        <v>19.155582725781699</v>
      </c>
      <c r="M3004">
        <v>67.677256916746899</v>
      </c>
      <c r="N3004">
        <v>1.3617434733548499</v>
      </c>
      <c r="O3004">
        <v>17.948717948717899</v>
      </c>
      <c r="P3004">
        <v>38.655462184873898</v>
      </c>
      <c r="Q3004">
        <v>4.9166564485988003E-2</v>
      </c>
    </row>
    <row r="3005" spans="1:17" hidden="1" x14ac:dyDescent="0.3">
      <c r="A3005" t="s">
        <v>6222</v>
      </c>
      <c r="B3005" t="s">
        <v>6223</v>
      </c>
      <c r="C3005" t="str">
        <f>IFERROR(VLOOKUP(Table1[[#This Row],[Ticker]],[1]!Table2[[Symbol]:[Industry]],2,FALSE),"-")</f>
        <v>-</v>
      </c>
      <c r="D3005" t="s">
        <v>717</v>
      </c>
      <c r="E3005">
        <v>90.232345555999999</v>
      </c>
      <c r="F3005">
        <v>44.69</v>
      </c>
      <c r="G3005">
        <v>-12.883161459951401</v>
      </c>
      <c r="H3005">
        <v>1.9865917179141199</v>
      </c>
      <c r="I3005">
        <v>2.4890614289929398</v>
      </c>
      <c r="J3005">
        <v>0.75524106477145203</v>
      </c>
      <c r="K3005">
        <v>43.052205798624897</v>
      </c>
      <c r="L3005">
        <v>43.0961835366599</v>
      </c>
      <c r="M3005">
        <v>54.411078860313999</v>
      </c>
      <c r="N3005">
        <v>0.67161788772037001</v>
      </c>
      <c r="O3005">
        <v>26.874021033788299</v>
      </c>
      <c r="P3005">
        <v>41.648177496038002</v>
      </c>
      <c r="Q3005">
        <v>9.8863994113873005E-2</v>
      </c>
    </row>
    <row r="3006" spans="1:17" hidden="1" x14ac:dyDescent="0.3">
      <c r="A3006" t="s">
        <v>6224</v>
      </c>
      <c r="B3006" t="s">
        <v>6225</v>
      </c>
      <c r="C3006" t="str">
        <f>IFERROR(VLOOKUP(Table1[[#This Row],[Ticker]],[1]!Table2[[Symbol]:[Industry]],2,FALSE),"-")</f>
        <v>-</v>
      </c>
      <c r="D3006" t="s">
        <v>62</v>
      </c>
      <c r="E3006">
        <v>90.206999999999994</v>
      </c>
      <c r="F3006">
        <v>77.099999999999994</v>
      </c>
      <c r="G3006">
        <v>-73.460380305003099</v>
      </c>
      <c r="H3006">
        <v>-48.189165857843399</v>
      </c>
      <c r="I3006">
        <v>-61.988495608282797</v>
      </c>
      <c r="J3006">
        <v>-26.178069007338301</v>
      </c>
      <c r="M3006">
        <v>7.7556019631250299</v>
      </c>
      <c r="O3006">
        <v>106.744487678339</v>
      </c>
      <c r="P3006">
        <v>1.0484927916120499</v>
      </c>
    </row>
    <row r="3007" spans="1:17" hidden="1" x14ac:dyDescent="0.3">
      <c r="A3007" t="s">
        <v>6226</v>
      </c>
      <c r="B3007" t="s">
        <v>6227</v>
      </c>
      <c r="C3007" t="str">
        <f>IFERROR(VLOOKUP(Table1[[#This Row],[Ticker]],[1]!Table2[[Symbol]:[Industry]],2,FALSE),"-")</f>
        <v>-</v>
      </c>
      <c r="D3007" t="s">
        <v>257</v>
      </c>
      <c r="E3007">
        <v>90.183203550000002</v>
      </c>
      <c r="F3007">
        <v>167.9</v>
      </c>
      <c r="G3007">
        <v>120.78755711242501</v>
      </c>
      <c r="H3007">
        <v>40.548960218064302</v>
      </c>
      <c r="I3007">
        <v>42.678051001597403</v>
      </c>
      <c r="J3007">
        <v>-1.21184551889263</v>
      </c>
      <c r="K3007">
        <v>132.77346648370599</v>
      </c>
      <c r="L3007">
        <v>106.10542013958199</v>
      </c>
      <c r="M3007">
        <v>69.028255958844397</v>
      </c>
      <c r="N3007">
        <v>1.3019930225528</v>
      </c>
      <c r="O3007">
        <v>9.5294818344252494</v>
      </c>
      <c r="P3007">
        <v>184.62451262925899</v>
      </c>
      <c r="Q3007">
        <v>0.122085187537479</v>
      </c>
    </row>
    <row r="3008" spans="1:17" hidden="1" x14ac:dyDescent="0.3">
      <c r="A3008" t="s">
        <v>6228</v>
      </c>
      <c r="B3008" t="s">
        <v>6229</v>
      </c>
      <c r="C3008" t="str">
        <f>IFERROR(VLOOKUP(Table1[[#This Row],[Ticker]],[1]!Table2[[Symbol]:[Industry]],2,FALSE),"-")</f>
        <v>-</v>
      </c>
      <c r="D3008" t="s">
        <v>3541</v>
      </c>
      <c r="E3008">
        <v>90.035399999999996</v>
      </c>
      <c r="F3008">
        <v>44.2</v>
      </c>
      <c r="G3008">
        <v>57.346928444202</v>
      </c>
      <c r="H3008">
        <v>-1.8367569764023</v>
      </c>
      <c r="I3008">
        <v>-17.048927152473802</v>
      </c>
      <c r="J3008">
        <v>-2.2513116377238198</v>
      </c>
      <c r="K3008">
        <v>44.582337470781098</v>
      </c>
      <c r="L3008">
        <v>40.419001033399297</v>
      </c>
      <c r="M3008">
        <v>50.345304753206598</v>
      </c>
      <c r="N3008">
        <v>1.68</v>
      </c>
      <c r="O3008">
        <v>18.325791855203502</v>
      </c>
      <c r="P3008">
        <v>84.1666666666666</v>
      </c>
    </row>
    <row r="3009" spans="1:17" hidden="1" x14ac:dyDescent="0.3">
      <c r="A3009" t="s">
        <v>6230</v>
      </c>
      <c r="B3009" t="s">
        <v>6231</v>
      </c>
      <c r="C3009" t="str">
        <f>IFERROR(VLOOKUP(Table1[[#This Row],[Ticker]],[1]!Table2[[Symbol]:[Industry]],2,FALSE),"-")</f>
        <v>-</v>
      </c>
      <c r="D3009" t="s">
        <v>201</v>
      </c>
      <c r="E3009">
        <v>89.8215</v>
      </c>
      <c r="F3009">
        <v>116.5</v>
      </c>
      <c r="G3009">
        <v>-31.640993255089899</v>
      </c>
      <c r="H3009">
        <v>-1.5433228120003999</v>
      </c>
      <c r="I3009">
        <v>-24.961071855316199</v>
      </c>
      <c r="J3009">
        <v>-7.8754525761651498E-2</v>
      </c>
      <c r="K3009">
        <v>120.125777597702</v>
      </c>
      <c r="L3009">
        <v>122.282514988976</v>
      </c>
      <c r="M3009">
        <v>41.628861471383502</v>
      </c>
      <c r="N3009">
        <v>0.47033951001119201</v>
      </c>
      <c r="O3009">
        <v>43.090128755364802</v>
      </c>
      <c r="P3009">
        <v>13.1067961165048</v>
      </c>
    </row>
    <row r="3010" spans="1:17" hidden="1" x14ac:dyDescent="0.3">
      <c r="A3010" t="s">
        <v>6232</v>
      </c>
      <c r="B3010" t="s">
        <v>6233</v>
      </c>
      <c r="C3010" t="str">
        <f>IFERROR(VLOOKUP(Table1[[#This Row],[Ticker]],[1]!Table2[[Symbol]:[Industry]],2,FALSE),"-")</f>
        <v>-</v>
      </c>
      <c r="D3010" t="s">
        <v>521</v>
      </c>
      <c r="E3010">
        <v>89.685225000000003</v>
      </c>
      <c r="F3010">
        <v>7.03</v>
      </c>
      <c r="G3010">
        <v>31.2344940184711</v>
      </c>
      <c r="H3010">
        <v>-22.2402549262553</v>
      </c>
      <c r="I3010">
        <v>-34.466551673546597</v>
      </c>
      <c r="J3010">
        <v>13.547572018302599</v>
      </c>
      <c r="K3010">
        <v>6.7925213587652298</v>
      </c>
      <c r="L3010">
        <v>6.6451325413088798</v>
      </c>
      <c r="M3010">
        <v>55.999259419882698</v>
      </c>
      <c r="N3010">
        <v>0.74517384629364003</v>
      </c>
      <c r="O3010">
        <v>63.157894736842103</v>
      </c>
      <c r="P3010">
        <v>66.983372921615199</v>
      </c>
      <c r="Q3010">
        <v>4.2199528644390003E-3</v>
      </c>
    </row>
    <row r="3011" spans="1:17" hidden="1" x14ac:dyDescent="0.3">
      <c r="A3011" t="s">
        <v>6234</v>
      </c>
      <c r="B3011" t="s">
        <v>6235</v>
      </c>
      <c r="C3011" t="str">
        <f>IFERROR(VLOOKUP(Table1[[#This Row],[Ticker]],[1]!Table2[[Symbol]:[Industry]],2,FALSE),"-")</f>
        <v>-</v>
      </c>
      <c r="D3011" t="s">
        <v>521</v>
      </c>
      <c r="E3011">
        <v>89.628</v>
      </c>
      <c r="F3011">
        <v>373.45</v>
      </c>
      <c r="G3011">
        <v>469.72717835471298</v>
      </c>
      <c r="H3011">
        <v>44.528258384580703</v>
      </c>
      <c r="I3011">
        <v>89.415066026783705</v>
      </c>
      <c r="J3011">
        <v>26.3987425868645</v>
      </c>
      <c r="K3011">
        <v>264.93584474786201</v>
      </c>
      <c r="L3011">
        <v>211.94548397518199</v>
      </c>
      <c r="M3011">
        <v>92.140339602659907</v>
      </c>
      <c r="N3011">
        <v>1.69184512261279</v>
      </c>
      <c r="O3011">
        <v>0</v>
      </c>
      <c r="P3011">
        <v>521.27765762768195</v>
      </c>
      <c r="Q3011">
        <v>0.191208475436936</v>
      </c>
    </row>
    <row r="3012" spans="1:17" hidden="1" x14ac:dyDescent="0.3">
      <c r="A3012" t="s">
        <v>6236</v>
      </c>
      <c r="B3012" t="s">
        <v>6237</v>
      </c>
      <c r="C3012" t="str">
        <f>IFERROR(VLOOKUP(Table1[[#This Row],[Ticker]],[1]!Table2[[Symbol]:[Industry]],2,FALSE),"-")</f>
        <v>-</v>
      </c>
      <c r="D3012" t="s">
        <v>2979</v>
      </c>
      <c r="E3012">
        <v>89.512597200000002</v>
      </c>
      <c r="F3012">
        <v>127</v>
      </c>
      <c r="G3012">
        <v>-26.069233040897199</v>
      </c>
      <c r="H3012">
        <v>-2.8397388142987601</v>
      </c>
      <c r="I3012">
        <v>-14.597348344176799</v>
      </c>
      <c r="J3012">
        <v>-3.2654705821414902</v>
      </c>
      <c r="K3012">
        <v>123.00358112156999</v>
      </c>
      <c r="M3012">
        <v>57.086152105075797</v>
      </c>
      <c r="N3012">
        <v>0.63064729194187497</v>
      </c>
      <c r="O3012">
        <v>15.4724409448818</v>
      </c>
      <c r="P3012">
        <v>20.952380952380899</v>
      </c>
    </row>
    <row r="3013" spans="1:17" hidden="1" x14ac:dyDescent="0.3">
      <c r="A3013" t="s">
        <v>6238</v>
      </c>
      <c r="B3013" t="s">
        <v>6239</v>
      </c>
      <c r="C3013" t="str">
        <f>IFERROR(VLOOKUP(Table1[[#This Row],[Ticker]],[1]!Table2[[Symbol]:[Industry]],2,FALSE),"-")</f>
        <v>-</v>
      </c>
      <c r="D3013" t="s">
        <v>626</v>
      </c>
      <c r="E3013">
        <v>89.448744840000003</v>
      </c>
      <c r="F3013">
        <v>1.2</v>
      </c>
      <c r="G3013">
        <v>-113.04410274151699</v>
      </c>
      <c r="H3013">
        <v>-38.124519393196998</v>
      </c>
      <c r="I3013">
        <v>-20.363967783441399</v>
      </c>
      <c r="J3013">
        <v>-4.1447356740050099</v>
      </c>
      <c r="K3013">
        <v>1.41606782999806</v>
      </c>
      <c r="L3013">
        <v>2.4781883852970799</v>
      </c>
      <c r="M3013">
        <v>38.019821234028299</v>
      </c>
      <c r="N3013">
        <v>3.7236992337045201</v>
      </c>
      <c r="O3013">
        <v>789.45412770916096</v>
      </c>
      <c r="P3013">
        <v>15.926892950391601</v>
      </c>
      <c r="Q3013">
        <v>5.9285221024031998E-2</v>
      </c>
    </row>
    <row r="3014" spans="1:17" hidden="1" x14ac:dyDescent="0.3">
      <c r="A3014" t="s">
        <v>6240</v>
      </c>
      <c r="B3014" t="s">
        <v>6241</v>
      </c>
      <c r="C3014" t="str">
        <f>IFERROR(VLOOKUP(Table1[[#This Row],[Ticker]],[1]!Table2[[Symbol]:[Industry]],2,FALSE),"-")</f>
        <v>-</v>
      </c>
      <c r="D3014" t="s">
        <v>465</v>
      </c>
      <c r="E3014">
        <v>89.194159600000006</v>
      </c>
      <c r="F3014">
        <v>38.020000000000003</v>
      </c>
      <c r="G3014">
        <v>45.2931650236061</v>
      </c>
      <c r="H3014">
        <v>43.359518222333499</v>
      </c>
      <c r="I3014">
        <v>-2.4521582767732499</v>
      </c>
      <c r="J3014">
        <v>12.4892698168593</v>
      </c>
      <c r="K3014">
        <v>30.6738683662638</v>
      </c>
      <c r="L3014">
        <v>27.932373212806201</v>
      </c>
      <c r="M3014">
        <v>65.831381071565502</v>
      </c>
      <c r="N3014">
        <v>2.67767199106164</v>
      </c>
      <c r="O3014">
        <v>12.309310889005699</v>
      </c>
      <c r="P3014">
        <v>88.217821782178206</v>
      </c>
      <c r="Q3014">
        <v>3.3256899875818001E-2</v>
      </c>
    </row>
    <row r="3015" spans="1:17" hidden="1" x14ac:dyDescent="0.3">
      <c r="A3015" t="s">
        <v>6242</v>
      </c>
      <c r="B3015" t="s">
        <v>6243</v>
      </c>
      <c r="C3015" t="str">
        <f>IFERROR(VLOOKUP(Table1[[#This Row],[Ticker]],[1]!Table2[[Symbol]:[Industry]],2,FALSE),"-")</f>
        <v>-</v>
      </c>
      <c r="D3015" t="s">
        <v>121</v>
      </c>
      <c r="E3015">
        <v>89.129784634999993</v>
      </c>
      <c r="F3015">
        <v>9.9499999999999993</v>
      </c>
      <c r="G3015">
        <v>-39.925124676034798</v>
      </c>
      <c r="H3015">
        <v>-5.4534739635308602</v>
      </c>
      <c r="I3015">
        <v>-42.909856696652497</v>
      </c>
      <c r="J3015">
        <v>-3.07627439118678</v>
      </c>
      <c r="K3015">
        <v>10.665664185889501</v>
      </c>
      <c r="L3015">
        <v>12.1827760648407</v>
      </c>
      <c r="M3015">
        <v>44.012281698758599</v>
      </c>
      <c r="N3015">
        <v>0.47511405773063597</v>
      </c>
      <c r="O3015">
        <v>89.205134986674196</v>
      </c>
      <c r="P3015">
        <v>7.4514038876889899</v>
      </c>
      <c r="Q3015">
        <v>8.0082989025930001E-2</v>
      </c>
    </row>
    <row r="3016" spans="1:17" hidden="1" x14ac:dyDescent="0.3">
      <c r="A3016" t="s">
        <v>6244</v>
      </c>
      <c r="B3016" t="s">
        <v>6245</v>
      </c>
      <c r="C3016" t="str">
        <f>IFERROR(VLOOKUP(Table1[[#This Row],[Ticker]],[1]!Table2[[Symbol]:[Industry]],2,FALSE),"-")</f>
        <v>-</v>
      </c>
      <c r="D3016" t="s">
        <v>21</v>
      </c>
      <c r="E3016">
        <v>89.082400000000007</v>
      </c>
      <c r="F3016">
        <v>105.05</v>
      </c>
      <c r="G3016">
        <v>-63.574062333593197</v>
      </c>
      <c r="H3016">
        <v>0.68695154781270196</v>
      </c>
      <c r="I3016">
        <v>-44.315391184895297</v>
      </c>
      <c r="J3016">
        <v>-0.3657310332625</v>
      </c>
      <c r="K3016">
        <v>108.33736872615</v>
      </c>
      <c r="L3016">
        <v>122.643085179471</v>
      </c>
      <c r="M3016">
        <v>42.791862423885398</v>
      </c>
      <c r="N3016">
        <v>0.42099102614124001</v>
      </c>
      <c r="O3016">
        <v>78.962398857686793</v>
      </c>
      <c r="P3016">
        <v>8.2989690721649403</v>
      </c>
    </row>
    <row r="3017" spans="1:17" hidden="1" x14ac:dyDescent="0.3">
      <c r="A3017" t="s">
        <v>6246</v>
      </c>
      <c r="B3017" t="s">
        <v>6247</v>
      </c>
      <c r="C3017" t="str">
        <f>IFERROR(VLOOKUP(Table1[[#This Row],[Ticker]],[1]!Table2[[Symbol]:[Industry]],2,FALSE),"-")</f>
        <v>-</v>
      </c>
      <c r="D3017" t="s">
        <v>548</v>
      </c>
      <c r="E3017">
        <v>88.978262799999996</v>
      </c>
      <c r="F3017">
        <v>109.55</v>
      </c>
      <c r="G3017">
        <v>11.0557080669483</v>
      </c>
      <c r="H3017">
        <v>2.8525883678303599</v>
      </c>
      <c r="I3017">
        <v>-30.807001340771599</v>
      </c>
      <c r="J3017">
        <v>0.434552351884959</v>
      </c>
      <c r="K3017">
        <v>112.541841397141</v>
      </c>
      <c r="L3017">
        <v>108.849314700016</v>
      </c>
      <c r="M3017">
        <v>57.314411010984699</v>
      </c>
      <c r="N3017">
        <v>1.1638922888616801</v>
      </c>
      <c r="O3017">
        <v>45.458694659972601</v>
      </c>
      <c r="P3017">
        <v>38.320707070707002</v>
      </c>
      <c r="Q3017">
        <v>1.309329491431E-3</v>
      </c>
    </row>
    <row r="3018" spans="1:17" hidden="1" x14ac:dyDescent="0.3">
      <c r="A3018" t="s">
        <v>6248</v>
      </c>
      <c r="B3018" t="s">
        <v>6249</v>
      </c>
      <c r="C3018" t="str">
        <f>IFERROR(VLOOKUP(Table1[[#This Row],[Ticker]],[1]!Table2[[Symbol]:[Industry]],2,FALSE),"-")</f>
        <v>-</v>
      </c>
      <c r="D3018" t="s">
        <v>303</v>
      </c>
      <c r="E3018">
        <v>88.935000000000002</v>
      </c>
      <c r="F3018">
        <v>127.05</v>
      </c>
      <c r="G3018">
        <v>183.28624850545</v>
      </c>
      <c r="H3018">
        <v>-11.9927739229301</v>
      </c>
      <c r="I3018">
        <v>72.007742134737796</v>
      </c>
      <c r="J3018">
        <v>5.6120060552137696</v>
      </c>
      <c r="K3018">
        <v>111.710712312083</v>
      </c>
      <c r="L3018">
        <v>85.179979149766893</v>
      </c>
      <c r="M3018">
        <v>71.640904078575105</v>
      </c>
      <c r="N3018">
        <v>0.95067261448005302</v>
      </c>
      <c r="O3018">
        <v>11.7670208579299</v>
      </c>
      <c r="P3018">
        <v>217.625</v>
      </c>
      <c r="Q3018">
        <v>0.112877964293918</v>
      </c>
    </row>
    <row r="3019" spans="1:17" hidden="1" x14ac:dyDescent="0.3">
      <c r="A3019" t="s">
        <v>6250</v>
      </c>
      <c r="B3019" t="s">
        <v>6251</v>
      </c>
      <c r="C3019" t="str">
        <f>IFERROR(VLOOKUP(Table1[[#This Row],[Ticker]],[1]!Table2[[Symbol]:[Industry]],2,FALSE),"-")</f>
        <v>-</v>
      </c>
      <c r="D3019" t="s">
        <v>59</v>
      </c>
      <c r="E3019">
        <v>88.87322116</v>
      </c>
      <c r="F3019">
        <v>99.95</v>
      </c>
      <c r="G3019">
        <v>94.483172214550706</v>
      </c>
      <c r="H3019">
        <v>0.64857414346203801</v>
      </c>
      <c r="I3019">
        <v>-21.685007052598699</v>
      </c>
      <c r="J3019">
        <v>-5.5190604277387303</v>
      </c>
      <c r="K3019">
        <v>97.343885824915006</v>
      </c>
      <c r="L3019">
        <v>89.061595003931004</v>
      </c>
      <c r="M3019">
        <v>55.503249338112397</v>
      </c>
      <c r="N3019">
        <v>0.81557440463631103</v>
      </c>
      <c r="O3019">
        <v>18.909454727363599</v>
      </c>
      <c r="P3019">
        <v>121.226206285967</v>
      </c>
    </row>
    <row r="3020" spans="1:17" hidden="1" x14ac:dyDescent="0.3">
      <c r="A3020" t="s">
        <v>6252</v>
      </c>
      <c r="B3020" t="s">
        <v>6253</v>
      </c>
      <c r="C3020" t="str">
        <f>IFERROR(VLOOKUP(Table1[[#This Row],[Ticker]],[1]!Table2[[Symbol]:[Industry]],2,FALSE),"-")</f>
        <v>-</v>
      </c>
      <c r="D3020" t="s">
        <v>521</v>
      </c>
      <c r="E3020">
        <v>88.840500000000006</v>
      </c>
      <c r="F3020">
        <v>84.61</v>
      </c>
      <c r="G3020">
        <v>288.01186788936701</v>
      </c>
      <c r="H3020">
        <v>18.481609633783101</v>
      </c>
      <c r="I3020">
        <v>77.902366607038999</v>
      </c>
      <c r="J3020">
        <v>2.32233523722961</v>
      </c>
      <c r="K3020">
        <v>67.777871371067903</v>
      </c>
      <c r="L3020">
        <v>48.292489045894598</v>
      </c>
      <c r="M3020">
        <v>80.390957233343499</v>
      </c>
      <c r="N3020">
        <v>0.66835897720978299</v>
      </c>
      <c r="O3020">
        <v>0</v>
      </c>
      <c r="P3020">
        <v>378.02259887005602</v>
      </c>
      <c r="Q3020">
        <v>0.113753597877813</v>
      </c>
    </row>
    <row r="3021" spans="1:17" hidden="1" x14ac:dyDescent="0.3">
      <c r="A3021" t="s">
        <v>6254</v>
      </c>
      <c r="B3021" t="s">
        <v>6255</v>
      </c>
      <c r="C3021" t="str">
        <f>IFERROR(VLOOKUP(Table1[[#This Row],[Ticker]],[1]!Table2[[Symbol]:[Industry]],2,FALSE),"-")</f>
        <v>-</v>
      </c>
      <c r="D3021" t="s">
        <v>560</v>
      </c>
      <c r="E3021">
        <v>88.474634820000006</v>
      </c>
      <c r="F3021">
        <v>1.3</v>
      </c>
      <c r="G3021">
        <v>-1.1127819705761199</v>
      </c>
      <c r="H3021">
        <v>14.1873999100434</v>
      </c>
      <c r="I3021">
        <v>-93.262930028563403</v>
      </c>
      <c r="J3021">
        <v>-4.0653705946399299</v>
      </c>
      <c r="K3021">
        <v>1.18892770687997</v>
      </c>
      <c r="L3021">
        <v>2.2505687383358599</v>
      </c>
      <c r="M3021">
        <v>67.260900968953194</v>
      </c>
      <c r="N3021">
        <v>3.0161215275430502</v>
      </c>
      <c r="O3021">
        <v>722.51950947603098</v>
      </c>
      <c r="P3021">
        <v>50.756302521008401</v>
      </c>
      <c r="Q3021">
        <v>6.7408215699519006E-2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728</v>
      </c>
      <c r="E3022">
        <v>88.390709483999998</v>
      </c>
      <c r="F3022">
        <v>97.53</v>
      </c>
      <c r="G3022">
        <v>21.411302857035601</v>
      </c>
      <c r="H3022">
        <v>0.15918251354046101</v>
      </c>
      <c r="I3022">
        <v>15.361049928813101</v>
      </c>
      <c r="J3022">
        <v>8.46979475528013E-2</v>
      </c>
      <c r="K3022">
        <v>96.570084634725205</v>
      </c>
      <c r="L3022">
        <v>84.750592833258395</v>
      </c>
      <c r="M3022">
        <v>50.698257281001702</v>
      </c>
      <c r="N3022">
        <v>1.1186614304284099</v>
      </c>
      <c r="O3022">
        <v>5.3521993232851397</v>
      </c>
      <c r="P3022">
        <v>65.305084745762699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1579</v>
      </c>
      <c r="E3023">
        <v>88.267139999999998</v>
      </c>
      <c r="F3023">
        <v>26.13</v>
      </c>
      <c r="G3023">
        <v>-31.2037287697711</v>
      </c>
      <c r="H3023">
        <v>-5.2984415276008701</v>
      </c>
      <c r="I3023">
        <v>-42.687816041362701</v>
      </c>
      <c r="J3023">
        <v>1.5410316691439501</v>
      </c>
      <c r="K3023">
        <v>26.4640203862213</v>
      </c>
      <c r="L3023">
        <v>27.9055682809621</v>
      </c>
      <c r="M3023">
        <v>56.6002447234032</v>
      </c>
      <c r="N3023">
        <v>1.34238158514481</v>
      </c>
      <c r="O3023">
        <v>62.648296976655097</v>
      </c>
      <c r="P3023">
        <v>18.772727272727199</v>
      </c>
      <c r="Q3023">
        <v>1.4492302865381E-2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289</v>
      </c>
      <c r="E3024">
        <v>88.225200000000001</v>
      </c>
      <c r="F3024">
        <v>81</v>
      </c>
      <c r="G3024">
        <v>-20.513525874695102</v>
      </c>
      <c r="H3024">
        <v>-6.5069300724274601</v>
      </c>
      <c r="I3024">
        <v>-29.283888228199199</v>
      </c>
      <c r="J3024">
        <v>-3.0205644865426802</v>
      </c>
      <c r="K3024">
        <v>83.509664147618196</v>
      </c>
      <c r="L3024">
        <v>88.847249999999903</v>
      </c>
      <c r="M3024">
        <v>46.230760870336802</v>
      </c>
      <c r="N3024">
        <v>0.83085838464324502</v>
      </c>
      <c r="O3024">
        <v>53.8888888888889</v>
      </c>
      <c r="P3024">
        <v>15.4668567355666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626</v>
      </c>
      <c r="E3025">
        <v>88.176795674999994</v>
      </c>
      <c r="F3025">
        <v>111.75</v>
      </c>
      <c r="G3025">
        <v>31.955410341313598</v>
      </c>
      <c r="H3025">
        <v>25.457718985133599</v>
      </c>
      <c r="I3025">
        <v>32.312051893132697</v>
      </c>
      <c r="J3025">
        <v>0.91438210680445398</v>
      </c>
      <c r="K3025">
        <v>101.36399842718799</v>
      </c>
      <c r="L3025">
        <v>86.873187129174696</v>
      </c>
      <c r="M3025">
        <v>54.838302718155298</v>
      </c>
      <c r="N3025">
        <v>0.50785994122447997</v>
      </c>
      <c r="O3025">
        <v>21.700223713646501</v>
      </c>
      <c r="P3025">
        <v>101.351351351351</v>
      </c>
      <c r="Q3025">
        <v>2.3297887072538E-2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270</v>
      </c>
      <c r="E3026">
        <v>88.152000000000001</v>
      </c>
      <c r="F3026">
        <v>36.729999999999997</v>
      </c>
      <c r="G3026">
        <v>196.869300730345</v>
      </c>
      <c r="H3026">
        <v>9.7721130577304294</v>
      </c>
      <c r="I3026">
        <v>40.364443845642803</v>
      </c>
      <c r="J3026">
        <v>19.261061427444201</v>
      </c>
      <c r="K3026">
        <v>28.452017415365201</v>
      </c>
      <c r="L3026">
        <v>24.1912527128205</v>
      </c>
      <c r="M3026">
        <v>85.591146800977597</v>
      </c>
      <c r="N3026">
        <v>0.91342333757739802</v>
      </c>
      <c r="O3026">
        <v>0</v>
      </c>
      <c r="P3026">
        <v>236.97247706421999</v>
      </c>
      <c r="Q3026">
        <v>7.8449445686311001E-2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4503</v>
      </c>
      <c r="E3027">
        <v>88.138750000000002</v>
      </c>
      <c r="F3027">
        <v>122.5</v>
      </c>
      <c r="G3027">
        <v>-0.72719207985180001</v>
      </c>
      <c r="H3027">
        <v>-7.4876901792134598</v>
      </c>
      <c r="I3027">
        <v>-57.583369765560199</v>
      </c>
      <c r="J3027">
        <v>-1.7224015010411</v>
      </c>
      <c r="K3027">
        <v>132.952942997484</v>
      </c>
      <c r="L3027">
        <v>151.83755983628501</v>
      </c>
      <c r="M3027">
        <v>50.656636484303</v>
      </c>
      <c r="N3027">
        <v>0.65804774608386296</v>
      </c>
      <c r="O3027">
        <v>113.020408163265</v>
      </c>
      <c r="P3027">
        <v>30.319148936170201</v>
      </c>
      <c r="Q3027">
        <v>0.101050996405964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257</v>
      </c>
      <c r="E3028">
        <v>88.028182211000001</v>
      </c>
      <c r="F3028">
        <v>36.83</v>
      </c>
      <c r="G3028">
        <v>-60.405395963653099</v>
      </c>
      <c r="H3028">
        <v>16.1096000034463</v>
      </c>
      <c r="I3028">
        <v>-30.5070527118652</v>
      </c>
      <c r="J3028">
        <v>-4.8417053709746902</v>
      </c>
      <c r="K3028">
        <v>34.087069363186501</v>
      </c>
      <c r="L3028">
        <v>36.696326322347701</v>
      </c>
      <c r="M3028">
        <v>39.649974346365497</v>
      </c>
      <c r="N3028">
        <v>1.21848315905418</v>
      </c>
      <c r="O3028">
        <v>66.256525178027402</v>
      </c>
      <c r="P3028">
        <v>65.156950672645706</v>
      </c>
      <c r="Q3028">
        <v>2.0966937338643001E-2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163</v>
      </c>
      <c r="E3029">
        <v>88.01090361</v>
      </c>
      <c r="F3029">
        <v>96.18</v>
      </c>
      <c r="G3029">
        <v>106.646919823269</v>
      </c>
      <c r="H3029">
        <v>1.43989077532628</v>
      </c>
      <c r="I3029">
        <v>-29.625557210849198</v>
      </c>
      <c r="J3029">
        <v>5.3917925006853897</v>
      </c>
      <c r="K3029">
        <v>93.541787988715001</v>
      </c>
      <c r="L3029">
        <v>85.351001956229496</v>
      </c>
      <c r="M3029">
        <v>56.1021758622527</v>
      </c>
      <c r="N3029">
        <v>1.34752975927745</v>
      </c>
      <c r="O3029">
        <v>31.378665003119099</v>
      </c>
      <c r="P3029">
        <v>142.94013639808</v>
      </c>
      <c r="Q3029">
        <v>0.17055153363426501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933</v>
      </c>
      <c r="E3030">
        <v>87.917680154999999</v>
      </c>
      <c r="F3030">
        <v>53.85</v>
      </c>
      <c r="G3030">
        <v>-52.158546536790404</v>
      </c>
      <c r="H3030">
        <v>-2.9738733574821801E-2</v>
      </c>
      <c r="I3030">
        <v>-29.794958898505602</v>
      </c>
      <c r="J3030">
        <v>-0.97289497159045002</v>
      </c>
      <c r="K3030">
        <v>54.351604375865797</v>
      </c>
      <c r="M3030">
        <v>50.2494799175292</v>
      </c>
      <c r="N3030">
        <v>0.90967893684581902</v>
      </c>
      <c r="O3030">
        <v>49.860724233983198</v>
      </c>
      <c r="P3030">
        <v>11.7219917012448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1684</v>
      </c>
      <c r="E3031">
        <v>87.251856000000004</v>
      </c>
      <c r="F3031">
        <v>24.56</v>
      </c>
      <c r="G3031">
        <v>-7.9805603133852501E-2</v>
      </c>
      <c r="H3031">
        <v>-22.6134082820858</v>
      </c>
      <c r="I3031">
        <v>-46.127005230551902</v>
      </c>
      <c r="J3031">
        <v>-8.9396074688767992</v>
      </c>
      <c r="K3031">
        <v>28.316665363028999</v>
      </c>
      <c r="L3031">
        <v>29.101404986228399</v>
      </c>
      <c r="M3031">
        <v>33.7283288106551</v>
      </c>
      <c r="N3031">
        <v>1.24199946095614</v>
      </c>
      <c r="O3031">
        <v>83.021172638436497</v>
      </c>
      <c r="P3031">
        <v>42.376811594202898</v>
      </c>
      <c r="Q3031">
        <v>0.17813227484409899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121</v>
      </c>
      <c r="E3032">
        <v>87.154046616000002</v>
      </c>
      <c r="F3032">
        <v>76.83</v>
      </c>
      <c r="G3032">
        <v>621.35823175136795</v>
      </c>
      <c r="H3032">
        <v>47.615365902824003</v>
      </c>
      <c r="I3032">
        <v>233.95612335257599</v>
      </c>
      <c r="J3032">
        <v>5.7391411636141001</v>
      </c>
      <c r="K3032">
        <v>52.174786219319699</v>
      </c>
      <c r="L3032">
        <v>30.6470876623309</v>
      </c>
      <c r="M3032">
        <v>99.9998242116109</v>
      </c>
      <c r="N3032">
        <v>0.30991129762462</v>
      </c>
      <c r="O3032">
        <v>0</v>
      </c>
      <c r="P3032">
        <v>773.06818181818096</v>
      </c>
      <c r="Q3032">
        <v>9.1742436960710994E-2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1465</v>
      </c>
      <c r="E3033">
        <v>87.139557499999995</v>
      </c>
      <c r="F3033">
        <v>130.85</v>
      </c>
      <c r="G3033">
        <v>11.2552785208636</v>
      </c>
      <c r="H3033">
        <v>9.2290159603383604</v>
      </c>
      <c r="I3033">
        <v>5.6064487777288301</v>
      </c>
      <c r="J3033">
        <v>2.7761682807972501</v>
      </c>
      <c r="K3033">
        <v>118.965883877069</v>
      </c>
      <c r="L3033">
        <v>107.451189548755</v>
      </c>
      <c r="M3033">
        <v>64.457123639528206</v>
      </c>
      <c r="N3033">
        <v>2.1749103361431099</v>
      </c>
      <c r="O3033">
        <v>37.523882307986199</v>
      </c>
      <c r="P3033">
        <v>74.466666666666598</v>
      </c>
      <c r="Q3033">
        <v>0.123121441384502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521</v>
      </c>
      <c r="E3034">
        <v>87.127456248000001</v>
      </c>
      <c r="F3034">
        <v>83.12</v>
      </c>
      <c r="G3034">
        <v>144.89095285668799</v>
      </c>
      <c r="H3034">
        <v>32.989299543530102</v>
      </c>
      <c r="I3034">
        <v>25.538608375600301</v>
      </c>
      <c r="J3034">
        <v>-1.3722997765691001</v>
      </c>
      <c r="K3034">
        <v>73.603657881240494</v>
      </c>
      <c r="L3034">
        <v>59.457617673918499</v>
      </c>
      <c r="M3034">
        <v>49.824956913521902</v>
      </c>
      <c r="N3034">
        <v>0.48852662854821699</v>
      </c>
      <c r="O3034">
        <v>16.686717998075</v>
      </c>
      <c r="P3034">
        <v>186.62068965517199</v>
      </c>
      <c r="Q3034">
        <v>4.7183108495108997E-2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728</v>
      </c>
      <c r="E3035">
        <v>86.967899709999998</v>
      </c>
      <c r="F3035">
        <v>52.26</v>
      </c>
      <c r="G3035">
        <v>-12.936413862357201</v>
      </c>
      <c r="H3035">
        <v>-5.62254786619744</v>
      </c>
      <c r="I3035">
        <v>-2.69036522993092</v>
      </c>
      <c r="J3035">
        <v>-0.77330341260761104</v>
      </c>
      <c r="K3035">
        <v>51.694528833684103</v>
      </c>
      <c r="L3035">
        <v>48.591536599225002</v>
      </c>
      <c r="M3035">
        <v>73.635405148885695</v>
      </c>
      <c r="N3035">
        <v>1.58287513508462</v>
      </c>
      <c r="O3035">
        <v>6.0084194412552501</v>
      </c>
      <c r="P3035">
        <v>28.025477707006299</v>
      </c>
      <c r="Q3035">
        <v>-4.1911912161719999E-3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68</v>
      </c>
      <c r="E3036">
        <v>86.832442596000007</v>
      </c>
      <c r="F3036">
        <v>16.89</v>
      </c>
      <c r="G3036">
        <v>20.767882959151201</v>
      </c>
      <c r="H3036">
        <v>-3.91075545624965</v>
      </c>
      <c r="I3036">
        <v>-20.3835089252579</v>
      </c>
      <c r="J3036">
        <v>6.67019597688879</v>
      </c>
      <c r="K3036">
        <v>16.049031985012899</v>
      </c>
      <c r="L3036">
        <v>14.837708246311101</v>
      </c>
      <c r="M3036">
        <v>53.7270768553919</v>
      </c>
      <c r="N3036">
        <v>0.33638595947448402</v>
      </c>
      <c r="O3036">
        <v>15.630550621669601</v>
      </c>
      <c r="P3036">
        <v>68.900000000000006</v>
      </c>
      <c r="Q3036">
        <v>2.2622258900143001E-2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1465</v>
      </c>
      <c r="E3037">
        <v>86.79795</v>
      </c>
      <c r="F3037">
        <v>62.67</v>
      </c>
      <c r="G3037">
        <v>-44.064933807564202</v>
      </c>
      <c r="H3037">
        <v>28.292714166893699</v>
      </c>
      <c r="I3037">
        <v>13.546939011737599</v>
      </c>
      <c r="J3037">
        <v>-26.6271030459767</v>
      </c>
      <c r="K3037">
        <v>55.639759475934802</v>
      </c>
      <c r="L3037">
        <v>52.445800260676599</v>
      </c>
      <c r="M3037">
        <v>46.556184356342001</v>
      </c>
      <c r="N3037">
        <v>5.2211143906070197</v>
      </c>
      <c r="O3037">
        <v>54.6992181266953</v>
      </c>
      <c r="P3037">
        <v>48.4719260838663</v>
      </c>
      <c r="Q3037">
        <v>8.9149020090189005E-2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127</v>
      </c>
      <c r="E3038">
        <v>86.662492224000005</v>
      </c>
      <c r="F3038">
        <v>23.98</v>
      </c>
      <c r="G3038">
        <v>-8.5567354021212303</v>
      </c>
      <c r="H3038">
        <v>-11.210439321222101</v>
      </c>
      <c r="I3038">
        <v>-45.051530048195303</v>
      </c>
      <c r="J3038">
        <v>-2.6528941821635099</v>
      </c>
      <c r="K3038">
        <v>23.849860836384298</v>
      </c>
      <c r="L3038">
        <v>23.492384853089799</v>
      </c>
      <c r="M3038">
        <v>69.454473205577401</v>
      </c>
      <c r="N3038">
        <v>1.5486641919805599</v>
      </c>
      <c r="O3038">
        <v>65.512927439532902</v>
      </c>
      <c r="P3038">
        <v>67.692307692307693</v>
      </c>
      <c r="Q3038">
        <v>1.453691276388E-3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6292</v>
      </c>
      <c r="E3039">
        <v>86.439388199999996</v>
      </c>
      <c r="F3039">
        <v>112.15</v>
      </c>
      <c r="G3039">
        <v>-50.450517064613699</v>
      </c>
      <c r="H3039">
        <v>3.4998967092540698</v>
      </c>
      <c r="I3039">
        <v>-52.547435728163599</v>
      </c>
      <c r="J3039">
        <v>-3.9544042222753801</v>
      </c>
      <c r="K3039">
        <v>118.134436943105</v>
      </c>
      <c r="M3039">
        <v>40.384405341468003</v>
      </c>
      <c r="N3039">
        <v>0.35552139563150098</v>
      </c>
      <c r="O3039">
        <v>87.249219794917494</v>
      </c>
      <c r="P3039">
        <v>24.403771491957801</v>
      </c>
    </row>
    <row r="3040" spans="1:17" hidden="1" x14ac:dyDescent="0.3">
      <c r="A3040" t="s">
        <v>6293</v>
      </c>
      <c r="B3040" t="s">
        <v>6294</v>
      </c>
      <c r="C3040" t="str">
        <f>IFERROR(VLOOKUP(Table1[[#This Row],[Ticker]],[1]!Table2[[Symbol]:[Industry]],2,FALSE),"-")</f>
        <v>-</v>
      </c>
      <c r="D3040" t="s">
        <v>728</v>
      </c>
      <c r="E3040">
        <v>86.396236028999994</v>
      </c>
      <c r="F3040">
        <v>999.99</v>
      </c>
      <c r="G3040">
        <v>-26.7430340714164</v>
      </c>
      <c r="H3040">
        <v>-3.6800749487525399</v>
      </c>
      <c r="I3040">
        <v>-15.272149374696101</v>
      </c>
      <c r="J3040">
        <v>-2.4780690073383398</v>
      </c>
      <c r="K3040">
        <v>999.99043358466895</v>
      </c>
      <c r="L3040">
        <v>999.985680061474</v>
      </c>
      <c r="M3040">
        <v>51.871899376974604</v>
      </c>
      <c r="N3040">
        <v>0.82689146066379104</v>
      </c>
      <c r="O3040">
        <v>3.0010300103000902</v>
      </c>
      <c r="P3040">
        <v>3.09175257731959</v>
      </c>
      <c r="Q3040">
        <v>-0.10191571481775601</v>
      </c>
    </row>
    <row r="3041" spans="1:17" hidden="1" x14ac:dyDescent="0.3">
      <c r="A3041" t="s">
        <v>6295</v>
      </c>
      <c r="B3041" t="s">
        <v>6296</v>
      </c>
      <c r="C3041" t="str">
        <f>IFERROR(VLOOKUP(Table1[[#This Row],[Ticker]],[1]!Table2[[Symbol]:[Industry]],2,FALSE),"-")</f>
        <v>-</v>
      </c>
      <c r="E3041">
        <v>85.966275545000002</v>
      </c>
      <c r="F3041">
        <v>31.63</v>
      </c>
      <c r="G3041">
        <v>39.2937113354076</v>
      </c>
      <c r="H3041">
        <v>-0.72187559183935701</v>
      </c>
      <c r="I3041">
        <v>1.8769987734520299</v>
      </c>
      <c r="J3041">
        <v>-8.8523380131862908</v>
      </c>
      <c r="K3041">
        <v>31.4653596421768</v>
      </c>
      <c r="L3041">
        <v>28.410709726554099</v>
      </c>
      <c r="M3041">
        <v>40.2495588206937</v>
      </c>
      <c r="N3041">
        <v>1.8796619111006501</v>
      </c>
      <c r="O3041">
        <v>15.396775213404901</v>
      </c>
      <c r="P3041">
        <v>85.949441504996997</v>
      </c>
      <c r="Q3041">
        <v>6.3082784161399997E-3</v>
      </c>
    </row>
    <row r="3042" spans="1:17" hidden="1" x14ac:dyDescent="0.3">
      <c r="A3042" t="s">
        <v>6297</v>
      </c>
      <c r="B3042" t="s">
        <v>6298</v>
      </c>
      <c r="C3042" t="str">
        <f>IFERROR(VLOOKUP(Table1[[#This Row],[Ticker]],[1]!Table2[[Symbol]:[Industry]],2,FALSE),"-")</f>
        <v>-</v>
      </c>
      <c r="E3042">
        <v>85.934759</v>
      </c>
      <c r="F3042">
        <v>62</v>
      </c>
      <c r="G3042">
        <v>-22.066349958635701</v>
      </c>
      <c r="H3042">
        <v>24.9933944390025</v>
      </c>
      <c r="I3042">
        <v>-28.351199844344201</v>
      </c>
      <c r="J3042">
        <v>1.6335558275361499</v>
      </c>
      <c r="K3042">
        <v>57.026465063708201</v>
      </c>
      <c r="L3042">
        <v>57.2524297635332</v>
      </c>
      <c r="M3042">
        <v>50.9366039099815</v>
      </c>
      <c r="N3042">
        <v>0.680835981709497</v>
      </c>
      <c r="O3042">
        <v>31.161290322580601</v>
      </c>
      <c r="P3042">
        <v>37.472283813747197</v>
      </c>
      <c r="Q3042">
        <v>-1.4938056744167E-2</v>
      </c>
    </row>
    <row r="3043" spans="1:17" hidden="1" x14ac:dyDescent="0.3">
      <c r="A3043" t="s">
        <v>6299</v>
      </c>
      <c r="B3043" t="s">
        <v>6300</v>
      </c>
      <c r="C3043" t="str">
        <f>IFERROR(VLOOKUP(Table1[[#This Row],[Ticker]],[1]!Table2[[Symbol]:[Industry]],2,FALSE),"-")</f>
        <v>-</v>
      </c>
      <c r="D3043" t="s">
        <v>201</v>
      </c>
      <c r="E3043">
        <v>85.920500000000004</v>
      </c>
      <c r="F3043">
        <v>143.80000000000001</v>
      </c>
      <c r="G3043">
        <v>63.5693004971383</v>
      </c>
      <c r="H3043">
        <v>-0.71615742297936003</v>
      </c>
      <c r="I3043">
        <v>-9.2935518068138295E-2</v>
      </c>
      <c r="J3043">
        <v>4.0552643259949797</v>
      </c>
      <c r="K3043">
        <v>110.979141381076</v>
      </c>
      <c r="L3043">
        <v>101.855037972704</v>
      </c>
      <c r="M3043">
        <v>89.337227275164395</v>
      </c>
      <c r="N3043">
        <v>1.7210758397800401</v>
      </c>
      <c r="O3043">
        <v>8.3796940194714704</v>
      </c>
      <c r="P3043">
        <v>107.354001441961</v>
      </c>
      <c r="Q3043">
        <v>4.4200745646927997E-2</v>
      </c>
    </row>
    <row r="3044" spans="1:17" hidden="1" x14ac:dyDescent="0.3">
      <c r="A3044" t="s">
        <v>6301</v>
      </c>
      <c r="B3044" t="s">
        <v>6302</v>
      </c>
      <c r="C3044" t="str">
        <f>IFERROR(VLOOKUP(Table1[[#This Row],[Ticker]],[1]!Table2[[Symbol]:[Industry]],2,FALSE),"-")</f>
        <v>-</v>
      </c>
      <c r="D3044" t="s">
        <v>2179</v>
      </c>
      <c r="E3044">
        <v>85.747200000000007</v>
      </c>
      <c r="F3044">
        <v>184.8</v>
      </c>
      <c r="G3044">
        <v>148.25696592858301</v>
      </c>
      <c r="H3044">
        <v>-10.862395390741399</v>
      </c>
      <c r="I3044">
        <v>17.8700609999436</v>
      </c>
      <c r="J3044">
        <v>9.3090032360076602</v>
      </c>
      <c r="K3044">
        <v>180.997272549906</v>
      </c>
      <c r="L3044">
        <v>178.04890579877099</v>
      </c>
      <c r="M3044">
        <v>65.042959238220902</v>
      </c>
      <c r="N3044">
        <v>1.2542212522785601</v>
      </c>
      <c r="O3044">
        <v>48.430735930735899</v>
      </c>
      <c r="P3044">
        <v>186.73390224980599</v>
      </c>
      <c r="Q3044">
        <v>0.12417850729872899</v>
      </c>
    </row>
    <row r="3045" spans="1:17" hidden="1" x14ac:dyDescent="0.3">
      <c r="A3045" t="s">
        <v>6303</v>
      </c>
      <c r="B3045" t="s">
        <v>6304</v>
      </c>
      <c r="C3045" t="str">
        <f>IFERROR(VLOOKUP(Table1[[#This Row],[Ticker]],[1]!Table2[[Symbol]:[Industry]],2,FALSE),"-")</f>
        <v>-</v>
      </c>
      <c r="D3045" t="s">
        <v>2945</v>
      </c>
      <c r="E3045">
        <v>85.719734399999993</v>
      </c>
      <c r="F3045">
        <v>96</v>
      </c>
      <c r="G3045">
        <v>35.693514151933698</v>
      </c>
      <c r="H3045">
        <v>-9.3138777656539506</v>
      </c>
      <c r="I3045">
        <v>-34.666615369658302</v>
      </c>
      <c r="J3045">
        <v>2.20943099266165</v>
      </c>
      <c r="K3045">
        <v>101.742640620751</v>
      </c>
      <c r="L3045">
        <v>94.808710397055506</v>
      </c>
      <c r="M3045">
        <v>42.166706814767103</v>
      </c>
      <c r="N3045">
        <v>0.50290135396518298</v>
      </c>
      <c r="O3045">
        <v>42.593749999999901</v>
      </c>
      <c r="P3045">
        <v>74.545454545454504</v>
      </c>
    </row>
    <row r="3046" spans="1:17" hidden="1" x14ac:dyDescent="0.3">
      <c r="A3046" t="s">
        <v>6305</v>
      </c>
      <c r="B3046" t="s">
        <v>6306</v>
      </c>
      <c r="C3046" t="str">
        <f>IFERROR(VLOOKUP(Table1[[#This Row],[Ticker]],[1]!Table2[[Symbol]:[Industry]],2,FALSE),"-")</f>
        <v>-</v>
      </c>
      <c r="D3046" t="s">
        <v>521</v>
      </c>
      <c r="E3046">
        <v>85.701387359999998</v>
      </c>
      <c r="F3046">
        <v>16.32</v>
      </c>
      <c r="G3046">
        <v>-30.232093799388</v>
      </c>
      <c r="H3046">
        <v>-9.6777681436775698</v>
      </c>
      <c r="I3046">
        <v>-24.2505135687842</v>
      </c>
      <c r="J3046">
        <v>-1.0468306750421299</v>
      </c>
      <c r="K3046">
        <v>16.7325182152886</v>
      </c>
      <c r="L3046">
        <v>18.069868175604402</v>
      </c>
      <c r="M3046">
        <v>56.912547444348597</v>
      </c>
      <c r="N3046">
        <v>0.78444326723335001</v>
      </c>
      <c r="O3046">
        <v>70.955882352941103</v>
      </c>
      <c r="P3046">
        <v>9.5302013422818792</v>
      </c>
      <c r="Q3046">
        <v>6.7235049199939001E-2</v>
      </c>
    </row>
    <row r="3047" spans="1:17" hidden="1" x14ac:dyDescent="0.3">
      <c r="A3047" t="s">
        <v>6307</v>
      </c>
      <c r="B3047" t="s">
        <v>6308</v>
      </c>
      <c r="C3047" t="str">
        <f>IFERROR(VLOOKUP(Table1[[#This Row],[Ticker]],[1]!Table2[[Symbol]:[Industry]],2,FALSE),"-")</f>
        <v>-</v>
      </c>
      <c r="D3047" t="s">
        <v>933</v>
      </c>
      <c r="E3047">
        <v>85.504800000000003</v>
      </c>
      <c r="F3047">
        <v>55.2</v>
      </c>
      <c r="G3047">
        <v>-60.196921955683997</v>
      </c>
      <c r="H3047">
        <v>29.889665003966101</v>
      </c>
      <c r="I3047">
        <v>-48.725037258963702</v>
      </c>
      <c r="J3047">
        <v>-3.78811267546061</v>
      </c>
      <c r="K3047">
        <v>52.027661231759502</v>
      </c>
      <c r="M3047">
        <v>44.612210172183097</v>
      </c>
      <c r="N3047">
        <v>1.14307576652526</v>
      </c>
      <c r="O3047">
        <v>57.6086956521739</v>
      </c>
      <c r="P3047">
        <v>53.3333333333333</v>
      </c>
    </row>
    <row r="3048" spans="1:17" hidden="1" x14ac:dyDescent="0.3">
      <c r="A3048" t="s">
        <v>6309</v>
      </c>
      <c r="B3048" t="s">
        <v>6310</v>
      </c>
      <c r="C3048" t="str">
        <f>IFERROR(VLOOKUP(Table1[[#This Row],[Ticker]],[1]!Table2[[Symbol]:[Industry]],2,FALSE),"-")</f>
        <v>-</v>
      </c>
      <c r="D3048" t="s">
        <v>777</v>
      </c>
      <c r="E3048">
        <v>85.444290047999999</v>
      </c>
      <c r="F3048">
        <v>67.84</v>
      </c>
      <c r="G3048">
        <v>12.131070329811701</v>
      </c>
      <c r="H3048">
        <v>2.8209408349636602</v>
      </c>
      <c r="I3048">
        <v>-28.740537129798099</v>
      </c>
      <c r="J3048">
        <v>-2.25748077204421</v>
      </c>
      <c r="K3048">
        <v>66.4402830335993</v>
      </c>
      <c r="L3048">
        <v>63.265352650897903</v>
      </c>
      <c r="M3048">
        <v>46.475227758201299</v>
      </c>
      <c r="N3048">
        <v>1.95502859119619</v>
      </c>
      <c r="O3048">
        <v>43.573113207547102</v>
      </c>
      <c r="P3048">
        <v>52.449438202247102</v>
      </c>
      <c r="Q3048">
        <v>-2.7353076965509998E-3</v>
      </c>
    </row>
    <row r="3049" spans="1:17" hidden="1" x14ac:dyDescent="0.3">
      <c r="A3049" t="s">
        <v>6311</v>
      </c>
      <c r="B3049" t="s">
        <v>6312</v>
      </c>
      <c r="C3049" t="str">
        <f>IFERROR(VLOOKUP(Table1[[#This Row],[Ticker]],[1]!Table2[[Symbol]:[Industry]],2,FALSE),"-")</f>
        <v>-</v>
      </c>
      <c r="D3049" t="s">
        <v>121</v>
      </c>
      <c r="E3049">
        <v>85.138236269999993</v>
      </c>
      <c r="F3049">
        <v>86.61</v>
      </c>
      <c r="G3049">
        <v>208.305321828003</v>
      </c>
      <c r="H3049">
        <v>46.986591717914102</v>
      </c>
      <c r="I3049">
        <v>107.147956942715</v>
      </c>
      <c r="J3049">
        <v>4.6518011225317801</v>
      </c>
      <c r="K3049">
        <v>58.623051090531497</v>
      </c>
      <c r="L3049">
        <v>33.859719394427898</v>
      </c>
      <c r="M3049">
        <v>78.100716233724697</v>
      </c>
      <c r="N3049">
        <v>1.0840993266866501</v>
      </c>
      <c r="O3049">
        <v>0</v>
      </c>
      <c r="P3049">
        <v>260.875</v>
      </c>
      <c r="Q3049">
        <v>0.26213031724123897</v>
      </c>
    </row>
    <row r="3050" spans="1:17" hidden="1" x14ac:dyDescent="0.3">
      <c r="A3050" t="s">
        <v>6313</v>
      </c>
      <c r="B3050" t="s">
        <v>6314</v>
      </c>
      <c r="C3050" t="str">
        <f>IFERROR(VLOOKUP(Table1[[#This Row],[Ticker]],[1]!Table2[[Symbol]:[Industry]],2,FALSE),"-")</f>
        <v>-</v>
      </c>
      <c r="D3050" t="s">
        <v>133</v>
      </c>
      <c r="E3050">
        <v>84.848972439999997</v>
      </c>
      <c r="F3050">
        <v>76.52</v>
      </c>
      <c r="G3050">
        <v>7.5025799636712502</v>
      </c>
      <c r="H3050">
        <v>-2.3980236667012602</v>
      </c>
      <c r="I3050">
        <v>-28.1086023875677</v>
      </c>
      <c r="J3050">
        <v>2.8552643259949901</v>
      </c>
      <c r="K3050">
        <v>79.284392901304798</v>
      </c>
      <c r="L3050">
        <v>78.528415083905699</v>
      </c>
      <c r="M3050">
        <v>50.853664023050598</v>
      </c>
      <c r="N3050">
        <v>0.47650262364130003</v>
      </c>
      <c r="O3050">
        <v>65.120230005227398</v>
      </c>
      <c r="P3050">
        <v>40.920810313075499</v>
      </c>
      <c r="Q3050">
        <v>0.102259190124174</v>
      </c>
    </row>
    <row r="3051" spans="1:17" hidden="1" x14ac:dyDescent="0.3">
      <c r="A3051" t="s">
        <v>6315</v>
      </c>
      <c r="B3051" t="s">
        <v>6316</v>
      </c>
      <c r="C3051" t="str">
        <f>IFERROR(VLOOKUP(Table1[[#This Row],[Ticker]],[1]!Table2[[Symbol]:[Industry]],2,FALSE),"-")</f>
        <v>-</v>
      </c>
      <c r="D3051" t="s">
        <v>626</v>
      </c>
      <c r="E3051">
        <v>84.799908000000002</v>
      </c>
      <c r="F3051">
        <v>84.58</v>
      </c>
      <c r="G3051">
        <v>1043.10482208349</v>
      </c>
      <c r="H3051">
        <v>31.864796846119201</v>
      </c>
      <c r="I3051">
        <v>222.64335322218699</v>
      </c>
      <c r="J3051">
        <v>3.61826817279211</v>
      </c>
      <c r="K3051">
        <v>67.798819518537201</v>
      </c>
      <c r="L3051">
        <v>37.086326997656897</v>
      </c>
      <c r="M3051">
        <v>100</v>
      </c>
      <c r="N3051">
        <v>0.30339943342776199</v>
      </c>
      <c r="O3051">
        <v>0</v>
      </c>
      <c r="P3051">
        <v>1069.84785615491</v>
      </c>
    </row>
    <row r="3052" spans="1:17" hidden="1" x14ac:dyDescent="0.3">
      <c r="A3052" t="s">
        <v>6317</v>
      </c>
      <c r="B3052" t="s">
        <v>6318</v>
      </c>
      <c r="C3052" t="str">
        <f>IFERROR(VLOOKUP(Table1[[#This Row],[Ticker]],[1]!Table2[[Symbol]:[Industry]],2,FALSE),"-")</f>
        <v>-</v>
      </c>
      <c r="D3052" t="s">
        <v>133</v>
      </c>
      <c r="E3052">
        <v>84.59</v>
      </c>
      <c r="F3052">
        <v>76.900000000000006</v>
      </c>
      <c r="G3052">
        <v>37.573205244822802</v>
      </c>
      <c r="H3052">
        <v>-13.0388679709119</v>
      </c>
      <c r="I3052">
        <v>19.287030852775398</v>
      </c>
      <c r="J3052">
        <v>-3.6348813466699501</v>
      </c>
      <c r="K3052">
        <v>83.327541129876295</v>
      </c>
      <c r="L3052">
        <v>72.085223162011005</v>
      </c>
      <c r="M3052">
        <v>38.217465474835102</v>
      </c>
      <c r="N3052">
        <v>3.1232000000000002</v>
      </c>
      <c r="O3052">
        <v>33.328998699609798</v>
      </c>
      <c r="P3052">
        <v>64.316239316239304</v>
      </c>
    </row>
    <row r="3053" spans="1:17" hidden="1" x14ac:dyDescent="0.3">
      <c r="A3053" t="s">
        <v>6319</v>
      </c>
      <c r="B3053" t="s">
        <v>6320</v>
      </c>
      <c r="C3053" t="str">
        <f>IFERROR(VLOOKUP(Table1[[#This Row],[Ticker]],[1]!Table2[[Symbol]:[Industry]],2,FALSE),"-")</f>
        <v>-</v>
      </c>
      <c r="D3053" t="s">
        <v>1684</v>
      </c>
      <c r="E3053">
        <v>84.460996499999993</v>
      </c>
      <c r="F3053">
        <v>216.55</v>
      </c>
      <c r="G3053">
        <v>85.344344569360203</v>
      </c>
      <c r="H3053">
        <v>7.9449250512474503</v>
      </c>
      <c r="I3053">
        <v>-7.8288273702307096</v>
      </c>
      <c r="J3053">
        <v>13.616574778413</v>
      </c>
      <c r="K3053">
        <v>195.23704226601299</v>
      </c>
      <c r="L3053">
        <v>166.49843090269201</v>
      </c>
      <c r="M3053">
        <v>60.378374520227801</v>
      </c>
      <c r="N3053">
        <v>1.91441374790346</v>
      </c>
      <c r="O3053">
        <v>8.5199722927730299</v>
      </c>
      <c r="P3053">
        <v>119.291139240506</v>
      </c>
      <c r="Q3053">
        <v>9.0061954298300995E-2</v>
      </c>
    </row>
    <row r="3054" spans="1:17" hidden="1" x14ac:dyDescent="0.3">
      <c r="A3054" t="s">
        <v>6321</v>
      </c>
      <c r="B3054" t="s">
        <v>6322</v>
      </c>
      <c r="C3054" t="str">
        <f>IFERROR(VLOOKUP(Table1[[#This Row],[Ticker]],[1]!Table2[[Symbol]:[Industry]],2,FALSE),"-")</f>
        <v>-</v>
      </c>
      <c r="D3054" t="s">
        <v>1465</v>
      </c>
      <c r="E3054">
        <v>84.378540000000001</v>
      </c>
      <c r="F3054">
        <v>37.56</v>
      </c>
      <c r="G3054">
        <v>96.828394500012095</v>
      </c>
      <c r="H3054">
        <v>18.356049845992899</v>
      </c>
      <c r="I3054">
        <v>3.5144293729319802</v>
      </c>
      <c r="J3054">
        <v>-9.0642932406214101</v>
      </c>
      <c r="K3054">
        <v>32.566933231882899</v>
      </c>
      <c r="L3054">
        <v>28.583902985214198</v>
      </c>
      <c r="M3054">
        <v>56.974695300885102</v>
      </c>
      <c r="N3054">
        <v>2.5799666313738499</v>
      </c>
      <c r="O3054">
        <v>11.2353567625133</v>
      </c>
      <c r="P3054">
        <v>123.571428571428</v>
      </c>
      <c r="Q3054">
        <v>5.2982852129037E-2</v>
      </c>
    </row>
    <row r="3055" spans="1:17" hidden="1" x14ac:dyDescent="0.3">
      <c r="A3055" t="s">
        <v>6323</v>
      </c>
      <c r="B3055" t="s">
        <v>6324</v>
      </c>
      <c r="C3055" t="str">
        <f>IFERROR(VLOOKUP(Table1[[#This Row],[Ticker]],[1]!Table2[[Symbol]:[Industry]],2,FALSE),"-")</f>
        <v>-</v>
      </c>
      <c r="D3055" t="s">
        <v>933</v>
      </c>
      <c r="E3055">
        <v>84.237499999999997</v>
      </c>
      <c r="F3055">
        <v>146.5</v>
      </c>
      <c r="G3055">
        <v>-51.902676472438102</v>
      </c>
      <c r="H3055">
        <v>-3.0559418003475498</v>
      </c>
      <c r="I3055">
        <v>-29.372585903573199</v>
      </c>
      <c r="J3055">
        <v>-5.7447356740050104</v>
      </c>
      <c r="K3055">
        <v>148.227500108024</v>
      </c>
      <c r="L3055">
        <v>169.92646411445801</v>
      </c>
      <c r="M3055">
        <v>50.5886549128602</v>
      </c>
      <c r="N3055">
        <v>0.49576832013031802</v>
      </c>
      <c r="O3055">
        <v>46.075085324231999</v>
      </c>
      <c r="P3055">
        <v>6.9343065693430601</v>
      </c>
      <c r="Q3055">
        <v>0.19098045341988401</v>
      </c>
    </row>
    <row r="3056" spans="1:17" hidden="1" x14ac:dyDescent="0.3">
      <c r="A3056" t="s">
        <v>6325</v>
      </c>
      <c r="B3056" t="s">
        <v>6326</v>
      </c>
      <c r="C3056" t="str">
        <f>IFERROR(VLOOKUP(Table1[[#This Row],[Ticker]],[1]!Table2[[Symbol]:[Industry]],2,FALSE),"-")</f>
        <v>-</v>
      </c>
      <c r="D3056" t="s">
        <v>121</v>
      </c>
      <c r="E3056">
        <v>83.689760000000007</v>
      </c>
      <c r="F3056">
        <v>112</v>
      </c>
      <c r="G3056">
        <v>17.401110072727601</v>
      </c>
      <c r="H3056">
        <v>3.24966518599238</v>
      </c>
      <c r="I3056">
        <v>8.6912191919890098</v>
      </c>
      <c r="J3056">
        <v>-3.2816404359097699</v>
      </c>
      <c r="K3056">
        <v>103.86546682743101</v>
      </c>
      <c r="L3056">
        <v>95.042698676155794</v>
      </c>
      <c r="M3056">
        <v>69.358416746315697</v>
      </c>
      <c r="N3056">
        <v>1.4809270872690301</v>
      </c>
      <c r="O3056">
        <v>28.571428571428498</v>
      </c>
      <c r="P3056">
        <v>60</v>
      </c>
      <c r="Q3056">
        <v>9.5076751492324002E-2</v>
      </c>
    </row>
    <row r="3057" spans="1:17" hidden="1" x14ac:dyDescent="0.3">
      <c r="A3057" t="s">
        <v>6327</v>
      </c>
      <c r="B3057" t="s">
        <v>6328</v>
      </c>
      <c r="C3057" t="str">
        <f>IFERROR(VLOOKUP(Table1[[#This Row],[Ticker]],[1]!Table2[[Symbol]:[Industry]],2,FALSE),"-")</f>
        <v>-</v>
      </c>
      <c r="D3057" t="s">
        <v>59</v>
      </c>
      <c r="E3057">
        <v>83.438249999999996</v>
      </c>
      <c r="F3057">
        <v>241.85</v>
      </c>
      <c r="G3057">
        <v>46.006965928583497</v>
      </c>
      <c r="H3057">
        <v>4.6148559268234903</v>
      </c>
      <c r="I3057">
        <v>8.7544916509449102</v>
      </c>
      <c r="J3057">
        <v>-2.05071857998791</v>
      </c>
      <c r="K3057">
        <v>216.78741805800701</v>
      </c>
      <c r="L3057">
        <v>192.60004413166499</v>
      </c>
      <c r="M3057">
        <v>64.566259131096402</v>
      </c>
      <c r="N3057">
        <v>0.866109200270474</v>
      </c>
      <c r="O3057">
        <v>9.4273309902832292</v>
      </c>
      <c r="P3057">
        <v>96.546119463632607</v>
      </c>
      <c r="Q3057">
        <v>7.0747673184174006E-2</v>
      </c>
    </row>
    <row r="3058" spans="1:17" hidden="1" x14ac:dyDescent="0.3">
      <c r="A3058" t="s">
        <v>6329</v>
      </c>
      <c r="B3058" t="s">
        <v>6330</v>
      </c>
      <c r="C3058" t="str">
        <f>IFERROR(VLOOKUP(Table1[[#This Row],[Ticker]],[1]!Table2[[Symbol]:[Industry]],2,FALSE),"-")</f>
        <v>-</v>
      </c>
      <c r="D3058" t="s">
        <v>133</v>
      </c>
      <c r="E3058">
        <v>83.384479949999999</v>
      </c>
      <c r="F3058">
        <v>53.42</v>
      </c>
      <c r="G3058">
        <v>-24.012264840647202</v>
      </c>
      <c r="H3058">
        <v>-26.566815280244199</v>
      </c>
      <c r="I3058">
        <v>-33.212777638905003</v>
      </c>
      <c r="J3058">
        <v>-4.5307005862857102</v>
      </c>
      <c r="K3058">
        <v>64.110727049596704</v>
      </c>
      <c r="L3058">
        <v>62.090068579747403</v>
      </c>
      <c r="M3058">
        <v>28.350853832552598</v>
      </c>
      <c r="N3058">
        <v>0.25662349278311902</v>
      </c>
      <c r="O3058">
        <v>42.587046050168397</v>
      </c>
      <c r="P3058">
        <v>51.977240398292999</v>
      </c>
      <c r="Q3058">
        <v>0.110776271439502</v>
      </c>
    </row>
    <row r="3059" spans="1:17" hidden="1" x14ac:dyDescent="0.3">
      <c r="A3059" t="s">
        <v>6331</v>
      </c>
      <c r="B3059" t="s">
        <v>6332</v>
      </c>
      <c r="C3059" t="str">
        <f>IFERROR(VLOOKUP(Table1[[#This Row],[Ticker]],[1]!Table2[[Symbol]:[Industry]],2,FALSE),"-")</f>
        <v>-</v>
      </c>
      <c r="D3059" t="s">
        <v>692</v>
      </c>
      <c r="E3059">
        <v>83.319931624000006</v>
      </c>
      <c r="F3059">
        <v>25.82</v>
      </c>
      <c r="G3059">
        <v>18.286403396410599</v>
      </c>
      <c r="H3059">
        <v>3.8158064351024699</v>
      </c>
      <c r="I3059">
        <v>-34.5250301358518</v>
      </c>
      <c r="J3059">
        <v>8.3499564703686602</v>
      </c>
      <c r="K3059">
        <v>24.9835053355397</v>
      </c>
      <c r="L3059">
        <v>24.608439414926298</v>
      </c>
      <c r="M3059">
        <v>64.8334856068969</v>
      </c>
      <c r="N3059">
        <v>0.69500147502913401</v>
      </c>
      <c r="O3059">
        <v>51.559455156460501</v>
      </c>
      <c r="P3059">
        <v>49.380320591861903</v>
      </c>
      <c r="Q3059">
        <v>3.7334810763015001E-2</v>
      </c>
    </row>
    <row r="3060" spans="1:17" hidden="1" x14ac:dyDescent="0.3">
      <c r="A3060" t="s">
        <v>6333</v>
      </c>
      <c r="B3060" t="s">
        <v>6334</v>
      </c>
      <c r="C3060" t="str">
        <f>IFERROR(VLOOKUP(Table1[[#This Row],[Ticker]],[1]!Table2[[Symbol]:[Industry]],2,FALSE),"-")</f>
        <v>-</v>
      </c>
      <c r="D3060" t="s">
        <v>933</v>
      </c>
      <c r="E3060">
        <v>83.25</v>
      </c>
      <c r="F3060">
        <v>225</v>
      </c>
      <c r="G3060">
        <v>-34.9062993775389</v>
      </c>
      <c r="H3060">
        <v>-3.0043992730768698</v>
      </c>
      <c r="I3060">
        <v>-29.064252822971898</v>
      </c>
      <c r="J3060">
        <v>-2.70128329305262</v>
      </c>
      <c r="K3060">
        <v>223.58624927582201</v>
      </c>
      <c r="L3060">
        <v>232.71316434979099</v>
      </c>
      <c r="M3060">
        <v>50.6374594597279</v>
      </c>
      <c r="N3060">
        <v>0.75375805297065102</v>
      </c>
      <c r="O3060">
        <v>35.088888888888803</v>
      </c>
      <c r="P3060">
        <v>7.6040172166427604</v>
      </c>
      <c r="Q3060">
        <v>-2.5676023854862999E-2</v>
      </c>
    </row>
    <row r="3061" spans="1:17" hidden="1" x14ac:dyDescent="0.3">
      <c r="A3061" t="s">
        <v>6335</v>
      </c>
      <c r="B3061" t="s">
        <v>6336</v>
      </c>
      <c r="C3061" t="str">
        <f>IFERROR(VLOOKUP(Table1[[#This Row],[Ticker]],[1]!Table2[[Symbol]:[Industry]],2,FALSE),"-")</f>
        <v>-</v>
      </c>
      <c r="D3061" t="s">
        <v>692</v>
      </c>
      <c r="E3061">
        <v>82.99325125</v>
      </c>
      <c r="F3061">
        <v>48.65</v>
      </c>
      <c r="G3061">
        <v>25.7648029191791</v>
      </c>
      <c r="H3061">
        <v>45.338417227634302</v>
      </c>
      <c r="I3061">
        <v>-40.597319750751304</v>
      </c>
      <c r="J3061">
        <v>26.219719690450301</v>
      </c>
      <c r="K3061">
        <v>40.4158262541455</v>
      </c>
      <c r="L3061">
        <v>40.223090215123399</v>
      </c>
      <c r="M3061">
        <v>64.829139162232494</v>
      </c>
      <c r="N3061">
        <v>4.2835596922338404</v>
      </c>
      <c r="O3061">
        <v>43.679342240493298</v>
      </c>
      <c r="P3061">
        <v>55.929487179487097</v>
      </c>
      <c r="Q3061">
        <v>8.1877450130690005E-3</v>
      </c>
    </row>
    <row r="3062" spans="1:17" hidden="1" x14ac:dyDescent="0.3">
      <c r="A3062" t="s">
        <v>6337</v>
      </c>
      <c r="B3062" t="s">
        <v>6338</v>
      </c>
      <c r="C3062" t="str">
        <f>IFERROR(VLOOKUP(Table1[[#This Row],[Ticker]],[1]!Table2[[Symbol]:[Industry]],2,FALSE),"-")</f>
        <v>-</v>
      </c>
      <c r="D3062" t="s">
        <v>928</v>
      </c>
      <c r="E3062">
        <v>82.907919554999907</v>
      </c>
      <c r="F3062">
        <v>157.35</v>
      </c>
      <c r="G3062">
        <v>12.9994170831128</v>
      </c>
      <c r="H3062">
        <v>-12.876142039556401</v>
      </c>
      <c r="I3062">
        <v>24.471301779833102</v>
      </c>
      <c r="J3062">
        <v>-1.22041018760277</v>
      </c>
      <c r="K3062">
        <v>130.18434403933099</v>
      </c>
      <c r="M3062">
        <v>53.206314407464703</v>
      </c>
      <c r="O3062">
        <v>12.4880838894184</v>
      </c>
      <c r="P3062">
        <v>96.074766355140099</v>
      </c>
    </row>
    <row r="3063" spans="1:17" hidden="1" x14ac:dyDescent="0.3">
      <c r="A3063" t="s">
        <v>6339</v>
      </c>
      <c r="B3063" t="s">
        <v>6340</v>
      </c>
      <c r="C3063" t="str">
        <f>IFERROR(VLOOKUP(Table1[[#This Row],[Ticker]],[1]!Table2[[Symbol]:[Industry]],2,FALSE),"-")</f>
        <v>-</v>
      </c>
      <c r="D3063" t="s">
        <v>1424</v>
      </c>
      <c r="E3063">
        <v>82.530908189999906</v>
      </c>
      <c r="F3063">
        <v>80.37</v>
      </c>
      <c r="G3063">
        <v>-9.6538732322556093</v>
      </c>
      <c r="H3063">
        <v>-1.7591852735345299</v>
      </c>
      <c r="I3063">
        <v>-21.435772842296799</v>
      </c>
      <c r="J3063">
        <v>2.12634084998981</v>
      </c>
      <c r="K3063">
        <v>76.658313363770802</v>
      </c>
      <c r="L3063">
        <v>75.862834078840507</v>
      </c>
      <c r="M3063">
        <v>72.729328743944393</v>
      </c>
      <c r="N3063">
        <v>0.83669836822942001</v>
      </c>
      <c r="O3063">
        <v>22.309319397785199</v>
      </c>
      <c r="P3063">
        <v>33.394190871369297</v>
      </c>
      <c r="Q3063">
        <v>-1.0078629989823E-2</v>
      </c>
    </row>
    <row r="3064" spans="1:17" hidden="1" x14ac:dyDescent="0.3">
      <c r="A3064" t="s">
        <v>6341</v>
      </c>
      <c r="B3064" t="s">
        <v>6342</v>
      </c>
      <c r="C3064" t="str">
        <f>IFERROR(VLOOKUP(Table1[[#This Row],[Ticker]],[1]!Table2[[Symbol]:[Industry]],2,FALSE),"-")</f>
        <v>-</v>
      </c>
      <c r="D3064" t="s">
        <v>396</v>
      </c>
      <c r="E3064">
        <v>82.482728051999999</v>
      </c>
      <c r="F3064">
        <v>55.03</v>
      </c>
      <c r="G3064">
        <v>-15.5713168996992</v>
      </c>
      <c r="H3064">
        <v>-0.28495299753302999</v>
      </c>
      <c r="I3064">
        <v>-4.2116135522944802</v>
      </c>
      <c r="J3064">
        <v>3.2692868098638099</v>
      </c>
      <c r="K3064">
        <v>52.318870864335203</v>
      </c>
      <c r="L3064">
        <v>50.642506254160899</v>
      </c>
      <c r="M3064">
        <v>82.532703750632805</v>
      </c>
      <c r="N3064">
        <v>0.64193876879227496</v>
      </c>
      <c r="O3064">
        <v>51.190259858259097</v>
      </c>
      <c r="P3064">
        <v>40.561941251596402</v>
      </c>
      <c r="Q3064">
        <v>-7.4629034560460003E-3</v>
      </c>
    </row>
    <row r="3065" spans="1:17" hidden="1" x14ac:dyDescent="0.3">
      <c r="A3065" t="s">
        <v>6343</v>
      </c>
      <c r="B3065" t="s">
        <v>6344</v>
      </c>
      <c r="C3065" t="str">
        <f>IFERROR(VLOOKUP(Table1[[#This Row],[Ticker]],[1]!Table2[[Symbol]:[Industry]],2,FALSE),"-")</f>
        <v>-</v>
      </c>
      <c r="D3065" t="s">
        <v>933</v>
      </c>
      <c r="E3065">
        <v>82.272000000000006</v>
      </c>
      <c r="F3065">
        <v>48</v>
      </c>
      <c r="G3065">
        <v>-36.432591926543402</v>
      </c>
      <c r="H3065">
        <v>6.8946376949256098</v>
      </c>
      <c r="I3065">
        <v>-13.468392216689701</v>
      </c>
      <c r="J3065">
        <v>-3.30281127537957</v>
      </c>
      <c r="K3065">
        <v>45.35653925754</v>
      </c>
      <c r="L3065">
        <v>44.107668451744502</v>
      </c>
      <c r="M3065">
        <v>53.008310114164601</v>
      </c>
      <c r="N3065">
        <v>1.95008519595068</v>
      </c>
      <c r="O3065">
        <v>16.5625</v>
      </c>
      <c r="P3065">
        <v>31.506849315068401</v>
      </c>
    </row>
    <row r="3066" spans="1:17" hidden="1" x14ac:dyDescent="0.3">
      <c r="A3066" t="s">
        <v>6345</v>
      </c>
      <c r="B3066" t="s">
        <v>6346</v>
      </c>
      <c r="C3066" t="str">
        <f>IFERROR(VLOOKUP(Table1[[#This Row],[Ticker]],[1]!Table2[[Symbol]:[Industry]],2,FALSE),"-")</f>
        <v>-</v>
      </c>
      <c r="D3066" t="s">
        <v>289</v>
      </c>
      <c r="E3066">
        <v>82.270530879999995</v>
      </c>
      <c r="F3066">
        <v>34.4</v>
      </c>
      <c r="G3066">
        <v>-70.441888408568602</v>
      </c>
      <c r="H3066">
        <v>-13.4738893817422</v>
      </c>
      <c r="I3066">
        <v>-41.766875870422602</v>
      </c>
      <c r="J3066">
        <v>-5.5251604200807201</v>
      </c>
      <c r="K3066">
        <v>37.295460024909403</v>
      </c>
      <c r="M3066">
        <v>35.332964312819001</v>
      </c>
      <c r="N3066">
        <v>1.4688900842746899</v>
      </c>
      <c r="O3066">
        <v>83.139534883720899</v>
      </c>
      <c r="P3066">
        <v>10.6109324758842</v>
      </c>
    </row>
    <row r="3067" spans="1:17" hidden="1" x14ac:dyDescent="0.3">
      <c r="A3067" t="s">
        <v>6347</v>
      </c>
      <c r="B3067" t="s">
        <v>6348</v>
      </c>
      <c r="C3067" t="str">
        <f>IFERROR(VLOOKUP(Table1[[#This Row],[Ticker]],[1]!Table2[[Symbol]:[Industry]],2,FALSE),"-")</f>
        <v>-</v>
      </c>
      <c r="D3067" t="s">
        <v>223</v>
      </c>
      <c r="E3067">
        <v>82.104445499999997</v>
      </c>
      <c r="F3067">
        <v>119.35</v>
      </c>
      <c r="G3067">
        <v>34.562547763966698</v>
      </c>
      <c r="H3067">
        <v>6.2731960792848396</v>
      </c>
      <c r="I3067">
        <v>19.572371131461299</v>
      </c>
      <c r="J3067">
        <v>12.246455614797201</v>
      </c>
      <c r="K3067">
        <v>103.785782730504</v>
      </c>
      <c r="L3067">
        <v>90.425100022206493</v>
      </c>
      <c r="M3067">
        <v>78.574718341830106</v>
      </c>
      <c r="N3067">
        <v>0.76781690358709598</v>
      </c>
      <c r="O3067">
        <v>2.2203602848764201</v>
      </c>
      <c r="P3067">
        <v>84.182098765432102</v>
      </c>
      <c r="Q3067">
        <v>4.7217894992461998E-2</v>
      </c>
    </row>
    <row r="3068" spans="1:17" hidden="1" x14ac:dyDescent="0.3">
      <c r="A3068" t="s">
        <v>6349</v>
      </c>
      <c r="B3068" t="s">
        <v>6350</v>
      </c>
      <c r="C3068" t="str">
        <f>IFERROR(VLOOKUP(Table1[[#This Row],[Ticker]],[1]!Table2[[Symbol]:[Industry]],2,FALSE),"-")</f>
        <v>-</v>
      </c>
      <c r="D3068" t="s">
        <v>5546</v>
      </c>
      <c r="E3068">
        <v>82.069559999999996</v>
      </c>
      <c r="F3068">
        <v>27.7</v>
      </c>
      <c r="G3068">
        <v>-97.312519834272294</v>
      </c>
      <c r="H3068">
        <v>-10.5060135153054</v>
      </c>
      <c r="I3068">
        <v>-84.098518269586904</v>
      </c>
      <c r="J3068">
        <v>-0.68835983507883203</v>
      </c>
      <c r="K3068">
        <v>29.8348454351618</v>
      </c>
      <c r="L3068">
        <v>51.264881036652497</v>
      </c>
      <c r="M3068">
        <v>60.0545649033198</v>
      </c>
      <c r="N3068">
        <v>0.52800480141943396</v>
      </c>
      <c r="O3068">
        <v>272.20216606498099</v>
      </c>
      <c r="P3068">
        <v>23.001776198934198</v>
      </c>
      <c r="Q3068">
        <v>-4.4858526306733003E-2</v>
      </c>
    </row>
    <row r="3069" spans="1:17" hidden="1" x14ac:dyDescent="0.3">
      <c r="A3069" t="s">
        <v>6351</v>
      </c>
      <c r="B3069" t="s">
        <v>6352</v>
      </c>
      <c r="C3069" t="str">
        <f>IFERROR(VLOOKUP(Table1[[#This Row],[Ticker]],[1]!Table2[[Symbol]:[Industry]],2,FALSE),"-")</f>
        <v>-</v>
      </c>
      <c r="D3069" t="s">
        <v>62</v>
      </c>
      <c r="E3069">
        <v>82.037999999999997</v>
      </c>
      <c r="F3069">
        <v>80</v>
      </c>
      <c r="G3069">
        <v>13.9781620587506</v>
      </c>
      <c r="H3069">
        <v>-15.686635911027</v>
      </c>
      <c r="I3069">
        <v>-12.0186971289552</v>
      </c>
      <c r="J3069">
        <v>-6.6804499597192901</v>
      </c>
      <c r="K3069">
        <v>83.660554770961795</v>
      </c>
      <c r="L3069">
        <v>73.805939132875594</v>
      </c>
      <c r="M3069">
        <v>28.814993956629301</v>
      </c>
      <c r="N3069">
        <v>0.11592732431000401</v>
      </c>
      <c r="O3069">
        <v>27.1875</v>
      </c>
      <c r="P3069">
        <v>75.246440306681194</v>
      </c>
      <c r="Q3069">
        <v>7.1405533288722997E-2</v>
      </c>
    </row>
    <row r="3070" spans="1:17" hidden="1" x14ac:dyDescent="0.3">
      <c r="A3070" t="s">
        <v>6353</v>
      </c>
      <c r="B3070" t="s">
        <v>6354</v>
      </c>
      <c r="C3070" t="str">
        <f>IFERROR(VLOOKUP(Table1[[#This Row],[Ticker]],[1]!Table2[[Symbol]:[Industry]],2,FALSE),"-")</f>
        <v>-</v>
      </c>
      <c r="D3070" t="s">
        <v>2160</v>
      </c>
      <c r="E3070">
        <v>81.961117000000002</v>
      </c>
      <c r="F3070">
        <v>135.1</v>
      </c>
      <c r="G3070">
        <v>1598.67203617123</v>
      </c>
      <c r="H3070">
        <v>24.741793992697598</v>
      </c>
      <c r="I3070">
        <v>34.357823933532899</v>
      </c>
      <c r="J3070">
        <v>5.7395424940503101</v>
      </c>
      <c r="K3070">
        <v>115.606017558552</v>
      </c>
      <c r="L3070">
        <v>90.637496778426097</v>
      </c>
      <c r="M3070">
        <v>88.536120145358296</v>
      </c>
      <c r="N3070">
        <v>0.90751189118099196</v>
      </c>
      <c r="O3070">
        <v>9.4004441154700302</v>
      </c>
      <c r="P3070">
        <v>1625.41507024265</v>
      </c>
      <c r="Q3070">
        <v>0.27299801228439402</v>
      </c>
    </row>
    <row r="3071" spans="1:17" hidden="1" x14ac:dyDescent="0.3">
      <c r="A3071" t="s">
        <v>6355</v>
      </c>
      <c r="B3071" t="s">
        <v>6356</v>
      </c>
      <c r="C3071" t="str">
        <f>IFERROR(VLOOKUP(Table1[[#This Row],[Ticker]],[1]!Table2[[Symbol]:[Industry]],2,FALSE),"-")</f>
        <v>-</v>
      </c>
      <c r="D3071" t="s">
        <v>633</v>
      </c>
      <c r="E3071">
        <v>81.952619040000002</v>
      </c>
      <c r="F3071">
        <v>68.16</v>
      </c>
      <c r="G3071">
        <v>86.924677527329607</v>
      </c>
      <c r="H3071">
        <v>-9.2348590065222993</v>
      </c>
      <c r="I3071">
        <v>-3.7528247673662598</v>
      </c>
      <c r="J3071">
        <v>-3.2078894715041502</v>
      </c>
      <c r="K3071">
        <v>64.637419173936394</v>
      </c>
      <c r="L3071">
        <v>53.702905497801197</v>
      </c>
      <c r="M3071">
        <v>44.008469211075898</v>
      </c>
      <c r="N3071">
        <v>0.67034988250926997</v>
      </c>
      <c r="O3071">
        <v>13.556338028169</v>
      </c>
      <c r="P3071">
        <v>125.69536423840999</v>
      </c>
      <c r="Q3071">
        <v>6.0119851249591003E-2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626</v>
      </c>
      <c r="E3072">
        <v>81.725578255999906</v>
      </c>
      <c r="F3072">
        <v>94.57</v>
      </c>
      <c r="G3072">
        <v>2.6402925902576799E-2</v>
      </c>
      <c r="H3072">
        <v>-0.75483117843835001</v>
      </c>
      <c r="I3072">
        <v>-28.628913918901301</v>
      </c>
      <c r="J3072">
        <v>2.4943066832693899</v>
      </c>
      <c r="K3072">
        <v>92.751808091757695</v>
      </c>
      <c r="L3072">
        <v>91.112756313674595</v>
      </c>
      <c r="M3072">
        <v>62.3431616672381</v>
      </c>
      <c r="N3072">
        <v>0.32591728441012602</v>
      </c>
      <c r="O3072">
        <v>26.2028127313101</v>
      </c>
      <c r="P3072">
        <v>38.665689149560102</v>
      </c>
      <c r="Q3072">
        <v>-4.7646646881460003E-3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521</v>
      </c>
      <c r="E3073">
        <v>81.633567999999997</v>
      </c>
      <c r="F3073">
        <v>75.8</v>
      </c>
      <c r="G3073">
        <v>-45.543248318872202</v>
      </c>
      <c r="H3073">
        <v>-23.7327065276999</v>
      </c>
      <c r="I3073">
        <v>-34.0713636221519</v>
      </c>
      <c r="J3073">
        <v>-3.00197208526891</v>
      </c>
      <c r="M3073">
        <v>31.7110446892504</v>
      </c>
      <c r="O3073">
        <v>29.287598944591</v>
      </c>
      <c r="P3073">
        <v>3.8356164383561699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610</v>
      </c>
      <c r="E3074">
        <v>81.345879999999994</v>
      </c>
      <c r="F3074">
        <v>296.45</v>
      </c>
      <c r="G3074">
        <v>140.81111755313199</v>
      </c>
      <c r="H3074">
        <v>-3.1881910333565799</v>
      </c>
      <c r="I3074">
        <v>35.0203588635801</v>
      </c>
      <c r="J3074">
        <v>1.4032869248650399</v>
      </c>
      <c r="K3074">
        <v>290.717879966174</v>
      </c>
      <c r="L3074">
        <v>240.32015128602799</v>
      </c>
      <c r="M3074">
        <v>56.276996948635698</v>
      </c>
      <c r="N3074">
        <v>0.627514078841512</v>
      </c>
      <c r="O3074">
        <v>35.3010625737898</v>
      </c>
      <c r="P3074">
        <v>189.50195312499901</v>
      </c>
      <c r="Q3074">
        <v>0.13700559289286299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424</v>
      </c>
      <c r="E3075">
        <v>81.291464959999999</v>
      </c>
      <c r="F3075">
        <v>75.52</v>
      </c>
      <c r="G3075">
        <v>60.326572071759102</v>
      </c>
      <c r="H3075">
        <v>-6.9894274667381504</v>
      </c>
      <c r="I3075">
        <v>-28.625899259964498</v>
      </c>
      <c r="J3075">
        <v>-2.5861771154464401</v>
      </c>
      <c r="K3075">
        <v>73.272729852793006</v>
      </c>
      <c r="L3075">
        <v>68.040282793266798</v>
      </c>
      <c r="M3075">
        <v>57.200889340493703</v>
      </c>
      <c r="N3075">
        <v>1.7159113513477899</v>
      </c>
      <c r="O3075">
        <v>29.766949152542299</v>
      </c>
      <c r="P3075">
        <v>95.3440248318675</v>
      </c>
      <c r="Q3075">
        <v>7.2687260248376004E-2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2391</v>
      </c>
      <c r="E3076">
        <v>81.204972048000002</v>
      </c>
      <c r="F3076">
        <v>34.479999999999997</v>
      </c>
      <c r="G3076">
        <v>4.7032370746402297</v>
      </c>
      <c r="H3076">
        <v>-26.003330234044601</v>
      </c>
      <c r="I3076">
        <v>-47.010817773607201</v>
      </c>
      <c r="J3076">
        <v>-11.841464232802499</v>
      </c>
      <c r="K3076">
        <v>46.323227630765302</v>
      </c>
      <c r="L3076">
        <v>47.813848758551401</v>
      </c>
      <c r="M3076">
        <v>29.460668347813801</v>
      </c>
      <c r="N3076">
        <v>1.0381246053380999</v>
      </c>
      <c r="O3076">
        <v>117.517401392111</v>
      </c>
      <c r="P3076">
        <v>37.507477567297997</v>
      </c>
      <c r="Q3076">
        <v>0.18851120044318001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59</v>
      </c>
      <c r="E3077">
        <v>80.908221999999995</v>
      </c>
      <c r="F3077">
        <v>40.01</v>
      </c>
      <c r="G3077">
        <v>-46.433921265314403</v>
      </c>
      <c r="H3077">
        <v>-14.1348335047769</v>
      </c>
      <c r="I3077">
        <v>-49.367673835246201</v>
      </c>
      <c r="J3077">
        <v>-9.5114104529455403</v>
      </c>
      <c r="K3077">
        <v>41.9498820198434</v>
      </c>
      <c r="L3077">
        <v>44.825509353276502</v>
      </c>
      <c r="M3077">
        <v>47.471539124038998</v>
      </c>
      <c r="N3077">
        <v>0.12032674960392099</v>
      </c>
      <c r="O3077">
        <v>71.182204448887703</v>
      </c>
      <c r="P3077">
        <v>14.314285714285701</v>
      </c>
      <c r="Q3077">
        <v>0.11780900536510901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130</v>
      </c>
      <c r="E3078">
        <v>80.532113754999997</v>
      </c>
      <c r="F3078">
        <v>146.15</v>
      </c>
      <c r="G3078">
        <v>86.294886678476999</v>
      </c>
      <c r="H3078">
        <v>-19.0515035201811</v>
      </c>
      <c r="I3078">
        <v>14.0651338111446</v>
      </c>
      <c r="J3078">
        <v>-3.74473567400501</v>
      </c>
      <c r="K3078">
        <v>155.06070776816699</v>
      </c>
      <c r="L3078">
        <v>129.865576704598</v>
      </c>
      <c r="M3078">
        <v>39.149648824405404</v>
      </c>
      <c r="N3078">
        <v>0.81655180078906497</v>
      </c>
      <c r="O3078">
        <v>24.495381457406701</v>
      </c>
      <c r="P3078">
        <v>117.809239940387</v>
      </c>
      <c r="Q3078">
        <v>7.2917536416216996E-2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2499</v>
      </c>
      <c r="E3079">
        <v>80.469321199999996</v>
      </c>
      <c r="F3079">
        <v>71.98</v>
      </c>
      <c r="G3079">
        <v>-24.0904385209315</v>
      </c>
      <c r="H3079">
        <v>5.5746963326773198</v>
      </c>
      <c r="I3079">
        <v>-12.044417695361499</v>
      </c>
      <c r="J3079">
        <v>-9.5988519071580694</v>
      </c>
      <c r="K3079">
        <v>72.281699317807593</v>
      </c>
      <c r="L3079">
        <v>72.299971438832699</v>
      </c>
      <c r="M3079">
        <v>40.8883396226759</v>
      </c>
      <c r="N3079">
        <v>1.6433458149159601</v>
      </c>
      <c r="O3079">
        <v>45.873853848291098</v>
      </c>
      <c r="P3079">
        <v>19.866777685262299</v>
      </c>
      <c r="Q3079">
        <v>0.21668556378131501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201</v>
      </c>
      <c r="E3080">
        <v>80.158060000000006</v>
      </c>
      <c r="F3080">
        <v>70.25</v>
      </c>
      <c r="G3080">
        <v>-56.436789075419597</v>
      </c>
      <c r="H3080">
        <v>-0.66536906639960902</v>
      </c>
      <c r="I3080">
        <v>-33.423310623676599</v>
      </c>
      <c r="J3080">
        <v>-0.94161444870665201</v>
      </c>
      <c r="K3080">
        <v>70.7029780827949</v>
      </c>
      <c r="L3080">
        <v>77.773877656100197</v>
      </c>
      <c r="M3080">
        <v>60.681729086346799</v>
      </c>
      <c r="N3080">
        <v>0.909842870146223</v>
      </c>
      <c r="O3080">
        <v>60.569395017793497</v>
      </c>
      <c r="P3080">
        <v>7.7453987730061202</v>
      </c>
      <c r="Q3080">
        <v>7.4587403038803998E-2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2629</v>
      </c>
      <c r="E3081">
        <v>80.086399749999998</v>
      </c>
      <c r="F3081">
        <v>48.85</v>
      </c>
      <c r="G3081">
        <v>-30.958720345926199</v>
      </c>
      <c r="H3081">
        <v>19.054300051247399</v>
      </c>
      <c r="I3081">
        <v>3.0957030604868199</v>
      </c>
      <c r="J3081">
        <v>6.8215599351477501</v>
      </c>
      <c r="K3081">
        <v>44.240120712780502</v>
      </c>
      <c r="L3081">
        <v>42.777736265165402</v>
      </c>
      <c r="M3081">
        <v>64.464567140477598</v>
      </c>
      <c r="N3081">
        <v>0.459284252986569</v>
      </c>
      <c r="O3081">
        <v>10.9518935516888</v>
      </c>
      <c r="P3081">
        <v>51.944012441679597</v>
      </c>
      <c r="Q3081">
        <v>6.7011296881377996E-2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1602</v>
      </c>
      <c r="E3082">
        <v>80</v>
      </c>
      <c r="F3082">
        <v>80</v>
      </c>
      <c r="G3082">
        <v>-31.049254167110199</v>
      </c>
      <c r="H3082">
        <v>10.208813940136301</v>
      </c>
      <c r="I3082">
        <v>-19.577369470389801</v>
      </c>
      <c r="J3082">
        <v>-4.8590213882907198</v>
      </c>
      <c r="K3082">
        <v>79.180449438234206</v>
      </c>
      <c r="M3082">
        <v>50.8323202825691</v>
      </c>
      <c r="N3082">
        <v>1.94070211278963</v>
      </c>
      <c r="O3082">
        <v>20.875</v>
      </c>
      <c r="P3082">
        <v>14.285714285714199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127</v>
      </c>
      <c r="E3083">
        <v>79.763187569999999</v>
      </c>
      <c r="F3083">
        <v>28.05</v>
      </c>
      <c r="G3083">
        <v>-21.053508826503101</v>
      </c>
      <c r="H3083">
        <v>2.6902954216178099</v>
      </c>
      <c r="I3083">
        <v>-30.960960014912501</v>
      </c>
      <c r="J3083">
        <v>-3.4094246472141498</v>
      </c>
      <c r="K3083">
        <v>29.105553203663298</v>
      </c>
      <c r="L3083">
        <v>29.973613227247402</v>
      </c>
      <c r="M3083">
        <v>44.762538728729098</v>
      </c>
      <c r="N3083">
        <v>0.50634273578732003</v>
      </c>
      <c r="O3083">
        <v>55.757575757575701</v>
      </c>
      <c r="P3083">
        <v>12.155137944822</v>
      </c>
      <c r="Q3083">
        <v>1.3370369964145999E-2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465</v>
      </c>
      <c r="E3084">
        <v>79.733491299999997</v>
      </c>
      <c r="F3084">
        <v>161.94999999999999</v>
      </c>
      <c r="G3084">
        <v>-52.4540432457283</v>
      </c>
      <c r="H3084">
        <v>-5.6981472379091702</v>
      </c>
      <c r="I3084">
        <v>-22.383280146132801</v>
      </c>
      <c r="J3084">
        <v>2.2547062663255302</v>
      </c>
      <c r="K3084">
        <v>160.570818484733</v>
      </c>
      <c r="L3084">
        <v>171.42863789866101</v>
      </c>
      <c r="M3084">
        <v>52.512305692224302</v>
      </c>
      <c r="N3084">
        <v>0.399157199413611</v>
      </c>
      <c r="O3084">
        <v>50.910774930534103</v>
      </c>
      <c r="P3084">
        <v>24.576923076922998</v>
      </c>
      <c r="Q3084">
        <v>9.8967275442826005E-2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1424</v>
      </c>
      <c r="E3085">
        <v>79.645439999999994</v>
      </c>
      <c r="F3085">
        <v>268.8</v>
      </c>
      <c r="G3085">
        <v>49.173196295075599</v>
      </c>
      <c r="H3085">
        <v>-4.1592492944952699</v>
      </c>
      <c r="I3085">
        <v>-1.78159902637437</v>
      </c>
      <c r="J3085">
        <v>0.97020685473062296</v>
      </c>
      <c r="K3085">
        <v>267.20318208943098</v>
      </c>
      <c r="L3085">
        <v>252.92069025659799</v>
      </c>
      <c r="M3085">
        <v>52.645526268205401</v>
      </c>
      <c r="N3085">
        <v>0.67089235346991904</v>
      </c>
      <c r="O3085">
        <v>35.4166666666666</v>
      </c>
      <c r="P3085">
        <v>79.020979020978999</v>
      </c>
      <c r="Q3085">
        <v>5.7703186533095002E-2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3541</v>
      </c>
      <c r="E3086">
        <v>79.417354743999994</v>
      </c>
      <c r="F3086">
        <v>71.44</v>
      </c>
      <c r="G3086">
        <v>3.1478750194926199</v>
      </c>
      <c r="H3086">
        <v>-6.5488716856662101</v>
      </c>
      <c r="I3086">
        <v>-4.1323814842169497</v>
      </c>
      <c r="J3086">
        <v>-2.4780690073383398</v>
      </c>
      <c r="K3086">
        <v>74.630599229218205</v>
      </c>
      <c r="L3086">
        <v>69.295627272535</v>
      </c>
      <c r="M3086">
        <v>25.223788617929799</v>
      </c>
      <c r="N3086">
        <v>0.13478260869565201</v>
      </c>
      <c r="O3086">
        <v>22.4804031354983</v>
      </c>
      <c r="P3086">
        <v>55.948482864003402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127</v>
      </c>
      <c r="E3087">
        <v>79.185485249999999</v>
      </c>
      <c r="F3087">
        <v>138.75</v>
      </c>
      <c r="G3087">
        <v>75.634445508513494</v>
      </c>
      <c r="H3087">
        <v>-31.602152870830398</v>
      </c>
      <c r="I3087">
        <v>-7.3784588614768101</v>
      </c>
      <c r="J3087">
        <v>-12.380666409935699</v>
      </c>
      <c r="K3087">
        <v>167.651467072451</v>
      </c>
      <c r="L3087">
        <v>137.78958269527701</v>
      </c>
      <c r="M3087">
        <v>5.9884869324738501</v>
      </c>
      <c r="N3087">
        <v>1.59781818181818</v>
      </c>
      <c r="O3087">
        <v>54.918918918918898</v>
      </c>
      <c r="P3087">
        <v>102.377479579929</v>
      </c>
      <c r="Q3087">
        <v>4.2456591353545001E-2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46</v>
      </c>
      <c r="E3088">
        <v>79.028439612</v>
      </c>
      <c r="F3088">
        <v>11.42</v>
      </c>
      <c r="G3088">
        <v>8.4048949226663794</v>
      </c>
      <c r="H3088">
        <v>8.4467907228892294</v>
      </c>
      <c r="I3088">
        <v>-30.615849152309099</v>
      </c>
      <c r="J3088">
        <v>15.7126881214718</v>
      </c>
      <c r="K3088">
        <v>10.7810991181581</v>
      </c>
      <c r="L3088">
        <v>11.1556313291201</v>
      </c>
      <c r="M3088">
        <v>56.851822155690797</v>
      </c>
      <c r="N3088">
        <v>1.44948664883145</v>
      </c>
      <c r="O3088">
        <v>48.336252189141803</v>
      </c>
      <c r="P3088">
        <v>47.927461139896302</v>
      </c>
      <c r="Q3088">
        <v>-3.3055688207563001E-2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5086</v>
      </c>
      <c r="E3089">
        <v>78.8923506</v>
      </c>
      <c r="F3089">
        <v>161</v>
      </c>
      <c r="G3089">
        <v>4.4285481348732603</v>
      </c>
      <c r="H3089">
        <v>12.481541212863601</v>
      </c>
      <c r="I3089">
        <v>15.9004328315936</v>
      </c>
      <c r="J3089">
        <v>5.5031516499386504</v>
      </c>
      <c r="K3089">
        <v>142.39030505253001</v>
      </c>
      <c r="M3089">
        <v>67.250113599104196</v>
      </c>
      <c r="N3089">
        <v>0.51300789242911404</v>
      </c>
      <c r="O3089">
        <v>1.24223602484472</v>
      </c>
      <c r="P3089">
        <v>55.5104800540906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626</v>
      </c>
      <c r="E3090">
        <v>78.248852499999998</v>
      </c>
      <c r="F3090">
        <v>113.75</v>
      </c>
      <c r="G3090">
        <v>-0.578437798124529</v>
      </c>
      <c r="H3090">
        <v>22.856205574335</v>
      </c>
      <c r="I3090">
        <v>7.44974824101216</v>
      </c>
      <c r="J3090">
        <v>9.1275245417072899</v>
      </c>
      <c r="K3090">
        <v>93.632992312738807</v>
      </c>
      <c r="L3090">
        <v>92.377190486330207</v>
      </c>
      <c r="M3090">
        <v>84.581781525502393</v>
      </c>
      <c r="N3090">
        <v>2.6653083760637699</v>
      </c>
      <c r="O3090">
        <v>3.6923076923077001</v>
      </c>
      <c r="P3090">
        <v>58.647140864713997</v>
      </c>
      <c r="Q3090">
        <v>-6.5457010769610996E-2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551</v>
      </c>
      <c r="E3091">
        <v>77.853189720000003</v>
      </c>
      <c r="F3091">
        <v>46.37</v>
      </c>
      <c r="G3091">
        <v>41.8751477467653</v>
      </c>
      <c r="H3091">
        <v>-10.157394115078599</v>
      </c>
      <c r="I3091">
        <v>-2.1735883990863498</v>
      </c>
      <c r="J3091">
        <v>-4.2802573789324097</v>
      </c>
      <c r="K3091">
        <v>45.686977796790302</v>
      </c>
      <c r="L3091">
        <v>39.392869069001797</v>
      </c>
      <c r="M3091">
        <v>44.738134078638502</v>
      </c>
      <c r="N3091">
        <v>0.40277486903501603</v>
      </c>
      <c r="O3091">
        <v>15.8076342462799</v>
      </c>
      <c r="P3091">
        <v>91.137675185490494</v>
      </c>
      <c r="Q3091">
        <v>7.8300971117387E-2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396</v>
      </c>
      <c r="E3092">
        <v>77.706232499999999</v>
      </c>
      <c r="F3092">
        <v>156.65</v>
      </c>
      <c r="G3092">
        <v>95.455547488867197</v>
      </c>
      <c r="H3092">
        <v>3.8173574374165602</v>
      </c>
      <c r="I3092">
        <v>154.81505752185501</v>
      </c>
      <c r="J3092">
        <v>8.0853112743517901</v>
      </c>
      <c r="K3092">
        <v>141.19298841084699</v>
      </c>
      <c r="L3092">
        <v>106.51776383911201</v>
      </c>
      <c r="M3092">
        <v>56.484603711173499</v>
      </c>
      <c r="N3092">
        <v>0.42938030827304102</v>
      </c>
      <c r="O3092">
        <v>18.8637089052026</v>
      </c>
      <c r="P3092">
        <v>201.25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1159</v>
      </c>
      <c r="E3093">
        <v>77.499889999999994</v>
      </c>
      <c r="F3093">
        <v>67.400000000000006</v>
      </c>
      <c r="G3093">
        <v>-14.875814154404001</v>
      </c>
      <c r="H3093">
        <v>9.29432928778761</v>
      </c>
      <c r="I3093">
        <v>-7.9463086103648797</v>
      </c>
      <c r="J3093">
        <v>7.8667585788685503</v>
      </c>
      <c r="K3093">
        <v>59.010091235841799</v>
      </c>
      <c r="L3093">
        <v>59.467740490650797</v>
      </c>
      <c r="M3093">
        <v>82.710198043910793</v>
      </c>
      <c r="N3093">
        <v>2.0431954202445999</v>
      </c>
      <c r="O3093">
        <v>9.7922848664688296</v>
      </c>
      <c r="P3093">
        <v>36.852791878172603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396</v>
      </c>
      <c r="E3094">
        <v>77.392883483999995</v>
      </c>
      <c r="F3094">
        <v>93.42</v>
      </c>
      <c r="G3094">
        <v>0.91479593678249305</v>
      </c>
      <c r="H3094">
        <v>-5.1488249487525399</v>
      </c>
      <c r="I3094">
        <v>1.66463733202563</v>
      </c>
      <c r="J3094">
        <v>-0.57115239453936395</v>
      </c>
      <c r="K3094">
        <v>93.004541396897395</v>
      </c>
      <c r="L3094">
        <v>88.5091143347355</v>
      </c>
      <c r="M3094">
        <v>49.754288214549497</v>
      </c>
      <c r="N3094">
        <v>0.56873391309645205</v>
      </c>
      <c r="O3094">
        <v>17.6407621494326</v>
      </c>
      <c r="P3094">
        <v>38.523131672597799</v>
      </c>
      <c r="Q3094">
        <v>-1.910040947488E-3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777</v>
      </c>
      <c r="E3095">
        <v>77.132150999999993</v>
      </c>
      <c r="F3095">
        <v>75.91</v>
      </c>
      <c r="G3095">
        <v>-54.550927556913301</v>
      </c>
      <c r="H3095">
        <v>-8.9432328434893797</v>
      </c>
      <c r="I3095">
        <v>-8.3556564169496301</v>
      </c>
      <c r="J3095">
        <v>-3.6448500643047002</v>
      </c>
      <c r="K3095">
        <v>75.319804123689096</v>
      </c>
      <c r="L3095">
        <v>73.459936082593899</v>
      </c>
      <c r="M3095">
        <v>66.519289605461907</v>
      </c>
      <c r="N3095">
        <v>0.84255542113114301</v>
      </c>
      <c r="O3095">
        <v>51.099986826505003</v>
      </c>
      <c r="P3095">
        <v>31.2186689714779</v>
      </c>
      <c r="Q3095">
        <v>0.13988209548916899</v>
      </c>
    </row>
    <row r="3096" spans="1:17" hidden="1" x14ac:dyDescent="0.3">
      <c r="A3096" t="s">
        <v>6405</v>
      </c>
      <c r="B3096" t="s">
        <v>6406</v>
      </c>
      <c r="C3096" t="str">
        <f>IFERROR(VLOOKUP(Table1[[#This Row],[Ticker]],[1]!Table2[[Symbol]:[Industry]],2,FALSE),"-")</f>
        <v>-</v>
      </c>
      <c r="D3096" t="s">
        <v>728</v>
      </c>
      <c r="E3096">
        <v>77.053211959999999</v>
      </c>
      <c r="F3096">
        <v>62.6</v>
      </c>
      <c r="G3096">
        <v>29.0946557468558</v>
      </c>
      <c r="H3096">
        <v>1.4707835276601799</v>
      </c>
      <c r="I3096">
        <v>6.3530977595568601</v>
      </c>
      <c r="J3096">
        <v>1.45997679921957</v>
      </c>
      <c r="K3096">
        <v>59.257115460799596</v>
      </c>
      <c r="L3096">
        <v>52.434605673168498</v>
      </c>
      <c r="M3096">
        <v>51.880968766981397</v>
      </c>
      <c r="N3096">
        <v>1.1190766478844401</v>
      </c>
      <c r="O3096">
        <v>1.83706070287539</v>
      </c>
      <c r="P3096">
        <v>60.718870346598102</v>
      </c>
      <c r="Q3096">
        <v>6.5320406444950005E-2</v>
      </c>
    </row>
    <row r="3097" spans="1:17" hidden="1" x14ac:dyDescent="0.3">
      <c r="A3097" t="s">
        <v>6407</v>
      </c>
      <c r="B3097" t="s">
        <v>6408</v>
      </c>
      <c r="C3097" t="str">
        <f>IFERROR(VLOOKUP(Table1[[#This Row],[Ticker]],[1]!Table2[[Symbol]:[Industry]],2,FALSE),"-")</f>
        <v>-</v>
      </c>
      <c r="D3097" t="s">
        <v>133</v>
      </c>
      <c r="E3097">
        <v>76.984981849999997</v>
      </c>
      <c r="F3097">
        <v>66.5</v>
      </c>
      <c r="G3097">
        <v>36.287120378203497</v>
      </c>
      <c r="H3097">
        <v>51.402277992423898</v>
      </c>
      <c r="I3097">
        <v>39.704380804749199</v>
      </c>
      <c r="J3097">
        <v>0.39378989698506001</v>
      </c>
      <c r="K3097">
        <v>59.068682826251802</v>
      </c>
      <c r="L3097">
        <v>46.749272897410599</v>
      </c>
      <c r="M3097">
        <v>43.186669921074802</v>
      </c>
      <c r="N3097">
        <v>0.47816637128380202</v>
      </c>
      <c r="O3097">
        <v>52.390977443609003</v>
      </c>
      <c r="P3097">
        <v>94.4444444444444</v>
      </c>
      <c r="Q3097">
        <v>8.3415555759937005E-2</v>
      </c>
    </row>
    <row r="3098" spans="1:17" hidden="1" x14ac:dyDescent="0.3">
      <c r="A3098" t="s">
        <v>6409</v>
      </c>
      <c r="B3098" t="s">
        <v>6410</v>
      </c>
      <c r="C3098" t="str">
        <f>IFERROR(VLOOKUP(Table1[[#This Row],[Ticker]],[1]!Table2[[Symbol]:[Industry]],2,FALSE),"-")</f>
        <v>-</v>
      </c>
      <c r="D3098" t="s">
        <v>141</v>
      </c>
      <c r="E3098">
        <v>76.981822500000007</v>
      </c>
      <c r="F3098">
        <v>356.15</v>
      </c>
      <c r="G3098">
        <v>155.78780556248699</v>
      </c>
      <c r="H3098">
        <v>-18.046470995346201</v>
      </c>
      <c r="I3098">
        <v>52.053257484594397</v>
      </c>
      <c r="J3098">
        <v>-1.3947356740050101</v>
      </c>
      <c r="K3098">
        <v>355.13782852365301</v>
      </c>
      <c r="L3098">
        <v>289.56998090833798</v>
      </c>
      <c r="M3098">
        <v>37.197947582960303</v>
      </c>
      <c r="N3098">
        <v>0.26230097154170101</v>
      </c>
      <c r="O3098">
        <v>22.8134213112452</v>
      </c>
      <c r="P3098">
        <v>203.10638297872299</v>
      </c>
      <c r="Q3098">
        <v>0.117329292210289</v>
      </c>
    </row>
    <row r="3099" spans="1:17" hidden="1" x14ac:dyDescent="0.3">
      <c r="A3099" t="s">
        <v>6411</v>
      </c>
      <c r="B3099" t="s">
        <v>6412</v>
      </c>
      <c r="C3099" t="str">
        <f>IFERROR(VLOOKUP(Table1[[#This Row],[Ticker]],[1]!Table2[[Symbol]:[Industry]],2,FALSE),"-")</f>
        <v>-</v>
      </c>
      <c r="D3099" t="s">
        <v>3541</v>
      </c>
      <c r="E3099">
        <v>76.805825999999996</v>
      </c>
      <c r="F3099">
        <v>170.6</v>
      </c>
      <c r="G3099">
        <v>1.67247213859483</v>
      </c>
      <c r="H3099">
        <v>11.816613792969299</v>
      </c>
      <c r="I3099">
        <v>-8.4123958513638204</v>
      </c>
      <c r="J3099">
        <v>7.0352747917197398</v>
      </c>
      <c r="K3099">
        <v>154.989153198732</v>
      </c>
      <c r="L3099">
        <v>146.03363525988999</v>
      </c>
      <c r="M3099">
        <v>74.493388805520993</v>
      </c>
      <c r="N3099">
        <v>2.3556330540172001</v>
      </c>
      <c r="O3099">
        <v>9.6131301289566302</v>
      </c>
      <c r="P3099">
        <v>37.580645161290299</v>
      </c>
      <c r="Q3099">
        <v>8.0802653957746995E-2</v>
      </c>
    </row>
    <row r="3100" spans="1:17" hidden="1" x14ac:dyDescent="0.3">
      <c r="A3100" t="s">
        <v>6413</v>
      </c>
      <c r="B3100" t="s">
        <v>6414</v>
      </c>
      <c r="C3100" t="str">
        <f>IFERROR(VLOOKUP(Table1[[#This Row],[Ticker]],[1]!Table2[[Symbol]:[Industry]],2,FALSE),"-")</f>
        <v>-</v>
      </c>
      <c r="D3100" t="s">
        <v>46</v>
      </c>
      <c r="E3100">
        <v>76.796151300000005</v>
      </c>
      <c r="F3100">
        <v>99</v>
      </c>
      <c r="G3100">
        <v>25.097456726129501</v>
      </c>
      <c r="H3100">
        <v>-15.0374156689741</v>
      </c>
      <c r="I3100">
        <v>51.115405247152601</v>
      </c>
      <c r="J3100">
        <v>-1.4254374283909701</v>
      </c>
      <c r="K3100">
        <v>95.227518206122099</v>
      </c>
      <c r="L3100">
        <v>73.244016200085298</v>
      </c>
      <c r="M3100">
        <v>54.854843762897801</v>
      </c>
      <c r="N3100">
        <v>0.47533632286995497</v>
      </c>
      <c r="O3100">
        <v>15.151515151515101</v>
      </c>
      <c r="P3100">
        <v>120</v>
      </c>
    </row>
    <row r="3101" spans="1:17" hidden="1" x14ac:dyDescent="0.3">
      <c r="A3101" t="s">
        <v>6415</v>
      </c>
      <c r="B3101" t="s">
        <v>6416</v>
      </c>
      <c r="C3101" t="str">
        <f>IFERROR(VLOOKUP(Table1[[#This Row],[Ticker]],[1]!Table2[[Symbol]:[Industry]],2,FALSE),"-")</f>
        <v>-</v>
      </c>
      <c r="D3101" t="s">
        <v>1525</v>
      </c>
      <c r="E3101">
        <v>76.703529743999994</v>
      </c>
      <c r="F3101">
        <v>75.28</v>
      </c>
      <c r="G3101">
        <v>-13.2841041543101</v>
      </c>
      <c r="H3101">
        <v>1.53421076553317</v>
      </c>
      <c r="I3101">
        <v>-13.4726368662444</v>
      </c>
      <c r="J3101">
        <v>-13.6360907202454</v>
      </c>
      <c r="K3101">
        <v>76.595196628498798</v>
      </c>
      <c r="L3101">
        <v>76.534873116190596</v>
      </c>
      <c r="M3101">
        <v>42.809184416206698</v>
      </c>
      <c r="N3101">
        <v>0.67291415807200305</v>
      </c>
      <c r="O3101">
        <v>86.835812964930895</v>
      </c>
      <c r="P3101">
        <v>32.651982378854598</v>
      </c>
      <c r="Q3101">
        <v>0.109924786263055</v>
      </c>
    </row>
    <row r="3102" spans="1:17" hidden="1" x14ac:dyDescent="0.3">
      <c r="A3102" t="s">
        <v>6417</v>
      </c>
      <c r="B3102" t="s">
        <v>6157</v>
      </c>
      <c r="C3102" t="str">
        <f>IFERROR(VLOOKUP(Table1[[#This Row],[Ticker]],[1]!Table2[[Symbol]:[Industry]],2,FALSE),"-")</f>
        <v>-</v>
      </c>
      <c r="D3102" t="s">
        <v>21</v>
      </c>
      <c r="E3102">
        <v>76.541551280999997</v>
      </c>
      <c r="F3102">
        <v>22.27</v>
      </c>
      <c r="G3102">
        <v>11.0410787033713</v>
      </c>
      <c r="H3102">
        <v>20.5029315871951</v>
      </c>
      <c r="I3102">
        <v>-26.933188248158999</v>
      </c>
      <c r="J3102">
        <v>7.8267205427342201</v>
      </c>
      <c r="K3102">
        <v>19.396929416633899</v>
      </c>
      <c r="L3102">
        <v>19.596714102366398</v>
      </c>
      <c r="M3102">
        <v>75.108929378273899</v>
      </c>
      <c r="N3102">
        <v>2.0294097280011099</v>
      </c>
      <c r="O3102">
        <v>21.1944319712617</v>
      </c>
      <c r="P3102">
        <v>43.565559467022403</v>
      </c>
      <c r="Q3102">
        <v>-1.6922782192346001E-2</v>
      </c>
    </row>
    <row r="3103" spans="1:17" hidden="1" x14ac:dyDescent="0.3">
      <c r="A3103" t="s">
        <v>6418</v>
      </c>
      <c r="B3103" t="s">
        <v>6419</v>
      </c>
      <c r="C3103" t="str">
        <f>IFERROR(VLOOKUP(Table1[[#This Row],[Ticker]],[1]!Table2[[Symbol]:[Industry]],2,FALSE),"-")</f>
        <v>-</v>
      </c>
      <c r="D3103" t="s">
        <v>1128</v>
      </c>
      <c r="E3103">
        <v>76.533600000000007</v>
      </c>
      <c r="F3103">
        <v>65</v>
      </c>
      <c r="G3103">
        <v>68.256965928583497</v>
      </c>
      <c r="H3103">
        <v>-14.3050749487525</v>
      </c>
      <c r="I3103">
        <v>-43.920984720469903</v>
      </c>
      <c r="J3103">
        <v>-7.8457160661618701</v>
      </c>
      <c r="K3103">
        <v>67.870847445570305</v>
      </c>
      <c r="L3103">
        <v>66.574455932941007</v>
      </c>
      <c r="M3103">
        <v>46.401413560293904</v>
      </c>
      <c r="N3103">
        <v>0.71949440933398101</v>
      </c>
      <c r="O3103">
        <v>51.846153846153797</v>
      </c>
      <c r="P3103">
        <v>95</v>
      </c>
    </row>
    <row r="3104" spans="1:17" hidden="1" x14ac:dyDescent="0.3">
      <c r="A3104" t="s">
        <v>6420</v>
      </c>
      <c r="B3104" t="s">
        <v>6421</v>
      </c>
      <c r="C3104" t="str">
        <f>IFERROR(VLOOKUP(Table1[[#This Row],[Ticker]],[1]!Table2[[Symbol]:[Industry]],2,FALSE),"-")</f>
        <v>-</v>
      </c>
      <c r="D3104" t="s">
        <v>118</v>
      </c>
      <c r="E3104">
        <v>76.402000000000001</v>
      </c>
      <c r="F3104">
        <v>1910.05</v>
      </c>
      <c r="G3104">
        <v>142.79058619246501</v>
      </c>
      <c r="H3104">
        <v>-9.9276143188312798</v>
      </c>
      <c r="I3104">
        <v>-7.3587199961650303</v>
      </c>
      <c r="J3104">
        <v>-5.62507325248946</v>
      </c>
      <c r="K3104">
        <v>1874.2991437109799</v>
      </c>
      <c r="L3104">
        <v>1569.7511383536601</v>
      </c>
      <c r="M3104">
        <v>50.320049691953599</v>
      </c>
      <c r="N3104">
        <v>0.220373728613104</v>
      </c>
      <c r="O3104">
        <v>29.525405094107398</v>
      </c>
      <c r="P3104">
        <v>176.55831463114399</v>
      </c>
      <c r="Q3104">
        <v>8.6678144842877003E-2</v>
      </c>
    </row>
    <row r="3105" spans="1:17" hidden="1" x14ac:dyDescent="0.3">
      <c r="A3105" t="s">
        <v>6422</v>
      </c>
      <c r="B3105" t="s">
        <v>6423</v>
      </c>
      <c r="C3105" t="str">
        <f>IFERROR(VLOOKUP(Table1[[#This Row],[Ticker]],[1]!Table2[[Symbol]:[Industry]],2,FALSE),"-")</f>
        <v>-</v>
      </c>
      <c r="D3105" t="s">
        <v>396</v>
      </c>
      <c r="E3105">
        <v>76.346199999999996</v>
      </c>
      <c r="F3105">
        <v>6.44</v>
      </c>
      <c r="G3105">
        <v>2.9649216184123501</v>
      </c>
      <c r="H3105">
        <v>36.406131947799103</v>
      </c>
      <c r="I3105">
        <v>31.693706855335801</v>
      </c>
      <c r="J3105">
        <v>0.37003225848443799</v>
      </c>
      <c r="K3105">
        <v>5.6161270113175403</v>
      </c>
      <c r="L3105">
        <v>4.6653812644699997</v>
      </c>
      <c r="M3105">
        <v>45.386664791551397</v>
      </c>
      <c r="N3105">
        <v>0.82795589391508295</v>
      </c>
      <c r="O3105">
        <v>22.593167701863301</v>
      </c>
      <c r="P3105">
        <v>99.999999999999901</v>
      </c>
      <c r="Q3105">
        <v>0.150829033769243</v>
      </c>
    </row>
    <row r="3106" spans="1:17" hidden="1" x14ac:dyDescent="0.3">
      <c r="A3106" t="s">
        <v>6424</v>
      </c>
      <c r="B3106" t="s">
        <v>6425</v>
      </c>
      <c r="C3106" t="str">
        <f>IFERROR(VLOOKUP(Table1[[#This Row],[Ticker]],[1]!Table2[[Symbol]:[Industry]],2,FALSE),"-")</f>
        <v>-</v>
      </c>
      <c r="D3106" t="s">
        <v>62</v>
      </c>
      <c r="E3106">
        <v>76.321363559999995</v>
      </c>
      <c r="F3106">
        <v>129.35</v>
      </c>
      <c r="G3106">
        <v>-14.362495409383399</v>
      </c>
      <c r="H3106">
        <v>-1.88903017263313</v>
      </c>
      <c r="I3106">
        <v>-19.7393916198955</v>
      </c>
      <c r="J3106">
        <v>7.8321970105271504E-2</v>
      </c>
      <c r="K3106">
        <v>132.87952857430301</v>
      </c>
      <c r="L3106">
        <v>128.70107782588499</v>
      </c>
      <c r="M3106">
        <v>39.1869167221748</v>
      </c>
      <c r="N3106">
        <v>0.95648026792872198</v>
      </c>
      <c r="O3106">
        <v>21.376111325859998</v>
      </c>
      <c r="P3106">
        <v>31.9224885262621</v>
      </c>
      <c r="Q3106">
        <v>-7.5645676831279998E-2</v>
      </c>
    </row>
    <row r="3107" spans="1:17" hidden="1" x14ac:dyDescent="0.3">
      <c r="A3107" t="s">
        <v>6426</v>
      </c>
      <c r="B3107" t="s">
        <v>6427</v>
      </c>
      <c r="C3107" t="str">
        <f>IFERROR(VLOOKUP(Table1[[#This Row],[Ticker]],[1]!Table2[[Symbol]:[Industry]],2,FALSE),"-")</f>
        <v>-</v>
      </c>
      <c r="D3107" t="s">
        <v>1465</v>
      </c>
      <c r="E3107">
        <v>76.289649999999995</v>
      </c>
      <c r="F3107">
        <v>3.05</v>
      </c>
      <c r="G3107">
        <v>178.25696592858301</v>
      </c>
      <c r="H3107">
        <v>-32.091708058372198</v>
      </c>
      <c r="I3107">
        <v>69.577335473788693</v>
      </c>
      <c r="J3107">
        <v>-10.259048834427601</v>
      </c>
      <c r="K3107">
        <v>3.7366424804395999</v>
      </c>
      <c r="L3107">
        <v>2.6235635344725998</v>
      </c>
      <c r="M3107">
        <v>24.351562041518299</v>
      </c>
      <c r="N3107">
        <v>1.3052513738546101</v>
      </c>
      <c r="O3107">
        <v>60.983606557377001</v>
      </c>
      <c r="P3107">
        <v>258.82352941176401</v>
      </c>
      <c r="Q3107">
        <v>2.3286377153411999E-2</v>
      </c>
    </row>
    <row r="3108" spans="1:17" hidden="1" x14ac:dyDescent="0.3">
      <c r="A3108" t="s">
        <v>6428</v>
      </c>
      <c r="B3108" t="s">
        <v>6429</v>
      </c>
      <c r="C3108" t="str">
        <f>IFERROR(VLOOKUP(Table1[[#This Row],[Ticker]],[1]!Table2[[Symbol]:[Industry]],2,FALSE),"-")</f>
        <v>-</v>
      </c>
      <c r="D3108" t="s">
        <v>521</v>
      </c>
      <c r="E3108">
        <v>76.184266500000007</v>
      </c>
      <c r="F3108">
        <v>1.62</v>
      </c>
      <c r="G3108">
        <v>51.820862028997702</v>
      </c>
      <c r="H3108">
        <v>44.146012007769201</v>
      </c>
      <c r="I3108">
        <v>8.0229693613041793</v>
      </c>
      <c r="J3108">
        <v>-6.9724510298102498</v>
      </c>
      <c r="K3108">
        <v>1.42550119854455</v>
      </c>
      <c r="L3108">
        <v>1.2119561760198401</v>
      </c>
      <c r="M3108">
        <v>48.182914920907898</v>
      </c>
      <c r="N3108">
        <v>4.4572391134993801</v>
      </c>
      <c r="O3108">
        <v>20.987654320987598</v>
      </c>
      <c r="P3108">
        <v>120.355446251575</v>
      </c>
      <c r="Q3108">
        <v>0.12931254971549</v>
      </c>
    </row>
    <row r="3109" spans="1:17" hidden="1" x14ac:dyDescent="0.3">
      <c r="A3109" t="s">
        <v>6430</v>
      </c>
      <c r="B3109" t="s">
        <v>6431</v>
      </c>
      <c r="C3109" t="str">
        <f>IFERROR(VLOOKUP(Table1[[#This Row],[Ticker]],[1]!Table2[[Symbol]:[Industry]],2,FALSE),"-")</f>
        <v>-</v>
      </c>
      <c r="D3109" t="s">
        <v>127</v>
      </c>
      <c r="E3109">
        <v>76.181115405</v>
      </c>
      <c r="F3109">
        <v>46.65</v>
      </c>
      <c r="G3109">
        <v>49.029384918787002</v>
      </c>
      <c r="H3109">
        <v>-1.6557834507768301</v>
      </c>
      <c r="I3109">
        <v>-21.464593975540598</v>
      </c>
      <c r="J3109">
        <v>-4.7637832930526196</v>
      </c>
      <c r="K3109">
        <v>45.341407332326199</v>
      </c>
      <c r="L3109">
        <v>39.020857925527203</v>
      </c>
      <c r="M3109">
        <v>46.772550737211603</v>
      </c>
      <c r="N3109">
        <v>1.04921138290064</v>
      </c>
      <c r="O3109">
        <v>20.943193997856302</v>
      </c>
      <c r="P3109">
        <v>111.085972850678</v>
      </c>
      <c r="Q3109">
        <v>3.4718436177315001E-2</v>
      </c>
    </row>
    <row r="3110" spans="1:17" hidden="1" x14ac:dyDescent="0.3">
      <c r="A3110" t="s">
        <v>6432</v>
      </c>
      <c r="B3110" t="s">
        <v>6433</v>
      </c>
      <c r="C3110" t="str">
        <f>IFERROR(VLOOKUP(Table1[[#This Row],[Ticker]],[1]!Table2[[Symbol]:[Industry]],2,FALSE),"-")</f>
        <v>-</v>
      </c>
      <c r="D3110" t="s">
        <v>626</v>
      </c>
      <c r="E3110">
        <v>76.161144300000004</v>
      </c>
      <c r="F3110">
        <v>78.900000000000006</v>
      </c>
      <c r="G3110">
        <v>23.685945909517699</v>
      </c>
      <c r="H3110">
        <v>-11.6510894415061</v>
      </c>
      <c r="I3110">
        <v>-13.2936387116484</v>
      </c>
      <c r="J3110">
        <v>-0.56448876042476404</v>
      </c>
      <c r="K3110">
        <v>79.196035527413798</v>
      </c>
      <c r="L3110">
        <v>73.663409116376897</v>
      </c>
      <c r="M3110">
        <v>46.159485806914098</v>
      </c>
      <c r="N3110">
        <v>1.1311033972255899</v>
      </c>
      <c r="O3110">
        <v>20.278833967046801</v>
      </c>
      <c r="P3110">
        <v>68.589743589743605</v>
      </c>
      <c r="Q3110">
        <v>3.8465880640947997E-2</v>
      </c>
    </row>
    <row r="3111" spans="1:17" hidden="1" x14ac:dyDescent="0.3">
      <c r="A3111" t="s">
        <v>6434</v>
      </c>
      <c r="B3111" t="s">
        <v>6435</v>
      </c>
      <c r="C3111" t="str">
        <f>IFERROR(VLOOKUP(Table1[[#This Row],[Ticker]],[1]!Table2[[Symbol]:[Industry]],2,FALSE),"-")</f>
        <v>-</v>
      </c>
      <c r="D3111" t="s">
        <v>424</v>
      </c>
      <c r="E3111">
        <v>76.021919999999994</v>
      </c>
      <c r="F3111">
        <v>131</v>
      </c>
      <c r="G3111">
        <v>185.68243695171699</v>
      </c>
      <c r="H3111">
        <v>18.8538193943984</v>
      </c>
      <c r="I3111">
        <v>54.925030955302503</v>
      </c>
      <c r="J3111">
        <v>15.5849940557247</v>
      </c>
      <c r="K3111">
        <v>110.803639392081</v>
      </c>
      <c r="L3111">
        <v>86.582568914591405</v>
      </c>
      <c r="M3111">
        <v>84.561074213479102</v>
      </c>
      <c r="N3111">
        <v>0.386089397514011</v>
      </c>
      <c r="O3111">
        <v>6.1450381679389396</v>
      </c>
      <c r="P3111">
        <v>224.90079365079299</v>
      </c>
      <c r="Q3111">
        <v>7.5628395109606006E-2</v>
      </c>
    </row>
    <row r="3112" spans="1:17" hidden="1" x14ac:dyDescent="0.3">
      <c r="A3112" t="s">
        <v>6436</v>
      </c>
      <c r="B3112" t="s">
        <v>6437</v>
      </c>
      <c r="C3112" t="str">
        <f>IFERROR(VLOOKUP(Table1[[#This Row],[Ticker]],[1]!Table2[[Symbol]:[Industry]],2,FALSE),"-")</f>
        <v>-</v>
      </c>
      <c r="D3112" t="s">
        <v>1812</v>
      </c>
      <c r="E3112">
        <v>75.868684775999995</v>
      </c>
      <c r="F3112">
        <v>0.87</v>
      </c>
      <c r="G3112">
        <v>7.1031197747373698</v>
      </c>
      <c r="H3112">
        <v>28.627617358939698</v>
      </c>
      <c r="I3112">
        <v>-28.271149374696101</v>
      </c>
      <c r="J3112">
        <v>2.3999797731494601</v>
      </c>
      <c r="K3112">
        <v>0.73621883509973696</v>
      </c>
      <c r="L3112">
        <v>0.82561818642953</v>
      </c>
      <c r="M3112">
        <v>99.411055370371798</v>
      </c>
      <c r="N3112">
        <v>1.0357361653242301</v>
      </c>
      <c r="O3112">
        <v>32.183908045976899</v>
      </c>
      <c r="P3112">
        <v>74</v>
      </c>
      <c r="Q3112">
        <v>-1.1858672331042999E-2</v>
      </c>
    </row>
    <row r="3113" spans="1:17" hidden="1" x14ac:dyDescent="0.3">
      <c r="A3113" t="s">
        <v>6438</v>
      </c>
      <c r="B3113" t="s">
        <v>6439</v>
      </c>
      <c r="C3113" t="str">
        <f>IFERROR(VLOOKUP(Table1[[#This Row],[Ticker]],[1]!Table2[[Symbol]:[Industry]],2,FALSE),"-")</f>
        <v>-</v>
      </c>
      <c r="D3113" t="s">
        <v>413</v>
      </c>
      <c r="E3113">
        <v>75.836250000000007</v>
      </c>
      <c r="F3113">
        <v>80.25</v>
      </c>
      <c r="G3113">
        <v>-33.645586275592798</v>
      </c>
      <c r="H3113">
        <v>4.7596413633041896</v>
      </c>
      <c r="I3113">
        <v>-14.327753148280999</v>
      </c>
      <c r="J3113">
        <v>-11.4661642454335</v>
      </c>
      <c r="K3113">
        <v>76.356926957998198</v>
      </c>
      <c r="L3113">
        <v>69.603556597593496</v>
      </c>
      <c r="M3113">
        <v>49.892972089628202</v>
      </c>
      <c r="N3113">
        <v>0.69735099337748296</v>
      </c>
      <c r="O3113">
        <v>12.6479750778816</v>
      </c>
      <c r="P3113">
        <v>48.6111111111111</v>
      </c>
      <c r="Q3113">
        <v>8.9705936991718999E-2</v>
      </c>
    </row>
    <row r="3114" spans="1:17" hidden="1" x14ac:dyDescent="0.3">
      <c r="A3114" t="s">
        <v>6440</v>
      </c>
      <c r="B3114" t="s">
        <v>6441</v>
      </c>
      <c r="C3114" t="str">
        <f>IFERROR(VLOOKUP(Table1[[#This Row],[Ticker]],[1]!Table2[[Symbol]:[Industry]],2,FALSE),"-")</f>
        <v>-</v>
      </c>
      <c r="D3114" t="s">
        <v>21</v>
      </c>
      <c r="E3114">
        <v>75.829416649999999</v>
      </c>
      <c r="F3114">
        <v>5.99</v>
      </c>
      <c r="G3114">
        <v>197.04074971236699</v>
      </c>
      <c r="H3114">
        <v>44.804773536095901</v>
      </c>
      <c r="I3114">
        <v>87.779698082931006</v>
      </c>
      <c r="J3114">
        <v>5.4118392495423802</v>
      </c>
      <c r="K3114">
        <v>4.1877448030600899</v>
      </c>
      <c r="L3114">
        <v>2.9431554004718601</v>
      </c>
      <c r="M3114">
        <v>99.994240770108902</v>
      </c>
      <c r="N3114">
        <v>0.93621103923053395</v>
      </c>
      <c r="O3114">
        <v>0</v>
      </c>
      <c r="P3114">
        <v>274.375</v>
      </c>
      <c r="Q3114">
        <v>0.104874172174534</v>
      </c>
    </row>
    <row r="3115" spans="1:17" hidden="1" x14ac:dyDescent="0.3">
      <c r="A3115" t="s">
        <v>6442</v>
      </c>
      <c r="B3115" t="s">
        <v>6443</v>
      </c>
      <c r="C3115" t="str">
        <f>IFERROR(VLOOKUP(Table1[[#This Row],[Ticker]],[1]!Table2[[Symbol]:[Industry]],2,FALSE),"-")</f>
        <v>-</v>
      </c>
      <c r="D3115" t="s">
        <v>1564</v>
      </c>
      <c r="E3115">
        <v>75.803963592000002</v>
      </c>
      <c r="F3115">
        <v>6.44</v>
      </c>
      <c r="G3115">
        <v>91.562050674346196</v>
      </c>
      <c r="H3115">
        <v>21.626047500226999</v>
      </c>
      <c r="I3115">
        <v>-5.185679289226</v>
      </c>
      <c r="J3115">
        <v>14.9215485834838</v>
      </c>
      <c r="K3115">
        <v>5.1901635747314501</v>
      </c>
      <c r="L3115">
        <v>4.71157424885571</v>
      </c>
      <c r="M3115">
        <v>83.063268718184304</v>
      </c>
      <c r="N3115">
        <v>1.3379269194690799</v>
      </c>
      <c r="O3115">
        <v>5.5900621118012399</v>
      </c>
      <c r="P3115">
        <v>134.18181818181799</v>
      </c>
      <c r="Q3115">
        <v>8.1920639718236002E-2</v>
      </c>
    </row>
    <row r="3116" spans="1:17" hidden="1" x14ac:dyDescent="0.3">
      <c r="A3116" t="s">
        <v>6444</v>
      </c>
      <c r="B3116" t="s">
        <v>6445</v>
      </c>
      <c r="C3116" t="str">
        <f>IFERROR(VLOOKUP(Table1[[#This Row],[Ticker]],[1]!Table2[[Symbol]:[Industry]],2,FALSE),"-")</f>
        <v>-</v>
      </c>
      <c r="D3116" t="s">
        <v>62</v>
      </c>
      <c r="E3116">
        <v>75.794482500000001</v>
      </c>
      <c r="F3116">
        <v>100.65</v>
      </c>
      <c r="G3116">
        <v>-32.058179885151098</v>
      </c>
      <c r="H3116">
        <v>-3.8742497060340999</v>
      </c>
      <c r="I3116">
        <v>-15.0021714906554</v>
      </c>
      <c r="J3116">
        <v>-3.63191516118449</v>
      </c>
      <c r="K3116">
        <v>101.08865513368001</v>
      </c>
      <c r="L3116">
        <v>97.780262147725793</v>
      </c>
      <c r="M3116">
        <v>35.244410291074701</v>
      </c>
      <c r="N3116">
        <v>0.835297312261856</v>
      </c>
      <c r="O3116">
        <v>13.263785394932899</v>
      </c>
      <c r="P3116">
        <v>22.5943970767356</v>
      </c>
      <c r="Q3116">
        <v>8.4213833897509999E-3</v>
      </c>
    </row>
    <row r="3117" spans="1:17" hidden="1" x14ac:dyDescent="0.3">
      <c r="A3117" t="s">
        <v>6446</v>
      </c>
      <c r="B3117" t="s">
        <v>6447</v>
      </c>
      <c r="C3117" t="str">
        <f>IFERROR(VLOOKUP(Table1[[#This Row],[Ticker]],[1]!Table2[[Symbol]:[Industry]],2,FALSE),"-")</f>
        <v>-</v>
      </c>
      <c r="D3117" t="s">
        <v>413</v>
      </c>
      <c r="E3117">
        <v>75.727667504999999</v>
      </c>
      <c r="F3117">
        <v>37.590000000000003</v>
      </c>
      <c r="G3117">
        <v>95.288861971111601</v>
      </c>
      <c r="H3117">
        <v>-7.6688389936963697</v>
      </c>
      <c r="I3117">
        <v>12.716593219788001</v>
      </c>
      <c r="J3117">
        <v>4.33443099266165</v>
      </c>
      <c r="K3117">
        <v>35.242426330539203</v>
      </c>
      <c r="L3117">
        <v>30.676890219884299</v>
      </c>
      <c r="M3117">
        <v>66.608899440183507</v>
      </c>
      <c r="N3117">
        <v>1.24460681573069</v>
      </c>
      <c r="O3117">
        <v>30.087789305666298</v>
      </c>
      <c r="P3117">
        <v>157.46575342465701</v>
      </c>
      <c r="Q3117">
        <v>4.1198138002647003E-2</v>
      </c>
    </row>
    <row r="3118" spans="1:17" hidden="1" x14ac:dyDescent="0.3">
      <c r="A3118" t="s">
        <v>6448</v>
      </c>
      <c r="B3118" t="s">
        <v>6449</v>
      </c>
      <c r="C3118" t="str">
        <f>IFERROR(VLOOKUP(Table1[[#This Row],[Ticker]],[1]!Table2[[Symbol]:[Industry]],2,FALSE),"-")</f>
        <v>-</v>
      </c>
      <c r="D3118" t="s">
        <v>521</v>
      </c>
      <c r="E3118">
        <v>75.659251549999993</v>
      </c>
      <c r="F3118">
        <v>110.9</v>
      </c>
      <c r="G3118">
        <v>323.33813475975199</v>
      </c>
      <c r="H3118">
        <v>19.332577235539599</v>
      </c>
      <c r="I3118">
        <v>151.315389086842</v>
      </c>
      <c r="J3118">
        <v>11.049139628925101</v>
      </c>
      <c r="K3118">
        <v>86.351585969280293</v>
      </c>
      <c r="L3118">
        <v>62.465249101937303</v>
      </c>
      <c r="M3118">
        <v>83.541915648898296</v>
      </c>
      <c r="N3118">
        <v>2.35590460835071</v>
      </c>
      <c r="O3118">
        <v>0.99188458070333896</v>
      </c>
      <c r="P3118">
        <v>421.88235294117601</v>
      </c>
      <c r="Q3118">
        <v>0.14548150082069999</v>
      </c>
    </row>
    <row r="3119" spans="1:17" hidden="1" x14ac:dyDescent="0.3">
      <c r="A3119" t="s">
        <v>6450</v>
      </c>
      <c r="B3119" t="s">
        <v>6451</v>
      </c>
      <c r="C3119" t="str">
        <f>IFERROR(VLOOKUP(Table1[[#This Row],[Ticker]],[1]!Table2[[Symbol]:[Industry]],2,FALSE),"-")</f>
        <v>-</v>
      </c>
      <c r="D3119" t="s">
        <v>521</v>
      </c>
      <c r="E3119">
        <v>75.574744519999996</v>
      </c>
      <c r="F3119">
        <v>54.62</v>
      </c>
      <c r="G3119">
        <v>30.4368220436914</v>
      </c>
      <c r="H3119">
        <v>3.0061995610513601</v>
      </c>
      <c r="I3119">
        <v>-23.9180802995999</v>
      </c>
      <c r="J3119">
        <v>2.2975905343523899</v>
      </c>
      <c r="K3119">
        <v>50.759184282073903</v>
      </c>
      <c r="L3119">
        <v>47.223840410475098</v>
      </c>
      <c r="M3119">
        <v>72.737314937067893</v>
      </c>
      <c r="N3119">
        <v>1.3212767405043</v>
      </c>
      <c r="O3119">
        <v>30.7213474917612</v>
      </c>
      <c r="P3119">
        <v>78.496732026143704</v>
      </c>
      <c r="Q3119">
        <v>5.2294600719960997E-2</v>
      </c>
    </row>
    <row r="3120" spans="1:17" hidden="1" x14ac:dyDescent="0.3">
      <c r="A3120" t="s">
        <v>6452</v>
      </c>
      <c r="B3120" t="s">
        <v>6453</v>
      </c>
      <c r="C3120" t="str">
        <f>IFERROR(VLOOKUP(Table1[[#This Row],[Ticker]],[1]!Table2[[Symbol]:[Industry]],2,FALSE),"-")</f>
        <v>-</v>
      </c>
      <c r="D3120" t="s">
        <v>391</v>
      </c>
      <c r="E3120">
        <v>75.375737999999998</v>
      </c>
      <c r="F3120">
        <v>62.1</v>
      </c>
      <c r="G3120">
        <v>-49.166519393090397</v>
      </c>
      <c r="H3120">
        <v>24.891353622676</v>
      </c>
      <c r="I3120">
        <v>-15.1098590521154</v>
      </c>
      <c r="J3120">
        <v>-8.7977716095688194</v>
      </c>
      <c r="K3120">
        <v>58.747516522835703</v>
      </c>
      <c r="M3120">
        <v>42.753334566940502</v>
      </c>
      <c r="N3120">
        <v>1.1737613398464699</v>
      </c>
      <c r="O3120">
        <v>52.012882447665</v>
      </c>
      <c r="P3120">
        <v>63.206307490144503</v>
      </c>
    </row>
    <row r="3121" spans="1:17" hidden="1" x14ac:dyDescent="0.3">
      <c r="A3121" t="s">
        <v>6454</v>
      </c>
      <c r="B3121" t="s">
        <v>6455</v>
      </c>
      <c r="C3121" t="str">
        <f>IFERROR(VLOOKUP(Table1[[#This Row],[Ticker]],[1]!Table2[[Symbol]:[Industry]],2,FALSE),"-")</f>
        <v>-</v>
      </c>
      <c r="D3121" t="s">
        <v>21</v>
      </c>
      <c r="E3121">
        <v>75.317102000000006</v>
      </c>
      <c r="F3121">
        <v>137.44999999999999</v>
      </c>
      <c r="G3121">
        <v>-24.928219256601601</v>
      </c>
      <c r="H3121">
        <v>-19.173465665014401</v>
      </c>
      <c r="I3121">
        <v>-39.749171352718001</v>
      </c>
      <c r="J3121">
        <v>-7.4556009810680397</v>
      </c>
      <c r="K3121">
        <v>153.36030822802499</v>
      </c>
      <c r="L3121">
        <v>155.214273573963</v>
      </c>
      <c r="M3121">
        <v>22.111219311849101</v>
      </c>
      <c r="N3121">
        <v>1.6230636833046399</v>
      </c>
      <c r="O3121">
        <v>74.5361949799927</v>
      </c>
      <c r="P3121">
        <v>23.661718398560399</v>
      </c>
    </row>
    <row r="3122" spans="1:17" hidden="1" x14ac:dyDescent="0.3">
      <c r="A3122" t="s">
        <v>6456</v>
      </c>
      <c r="B3122" t="s">
        <v>6457</v>
      </c>
      <c r="C3122" t="str">
        <f>IFERROR(VLOOKUP(Table1[[#This Row],[Ticker]],[1]!Table2[[Symbol]:[Industry]],2,FALSE),"-")</f>
        <v>-</v>
      </c>
      <c r="E3122">
        <v>75.168000000000006</v>
      </c>
      <c r="F3122">
        <v>232</v>
      </c>
      <c r="G3122">
        <v>200.478404574563</v>
      </c>
      <c r="H3122">
        <v>-12.999002210955799</v>
      </c>
      <c r="I3122">
        <v>105.786497123636</v>
      </c>
      <c r="J3122">
        <v>-8.0436707754717496</v>
      </c>
      <c r="K3122">
        <v>240.77720953607701</v>
      </c>
      <c r="L3122">
        <v>168.39185658231099</v>
      </c>
      <c r="M3122">
        <v>23.300977083823899</v>
      </c>
      <c r="N3122">
        <v>0.30968516664448498</v>
      </c>
      <c r="O3122">
        <v>22.715517241379299</v>
      </c>
      <c r="P3122">
        <v>244.41805225653201</v>
      </c>
      <c r="Q3122">
        <v>0.11819739913067601</v>
      </c>
    </row>
    <row r="3123" spans="1:17" hidden="1" x14ac:dyDescent="0.3">
      <c r="A3123" t="s">
        <v>6458</v>
      </c>
      <c r="B3123" t="s">
        <v>6459</v>
      </c>
      <c r="C3123" t="str">
        <f>IFERROR(VLOOKUP(Table1[[#This Row],[Ticker]],[1]!Table2[[Symbol]:[Industry]],2,FALSE),"-")</f>
        <v>-</v>
      </c>
      <c r="D3123" t="s">
        <v>186</v>
      </c>
      <c r="E3123">
        <v>75.10659948</v>
      </c>
      <c r="F3123">
        <v>36.86</v>
      </c>
      <c r="G3123">
        <v>27.794885530738501</v>
      </c>
      <c r="H3123">
        <v>-10.8023582689934</v>
      </c>
      <c r="I3123">
        <v>6.9031960015053997</v>
      </c>
      <c r="J3123">
        <v>-2.64694038364006</v>
      </c>
      <c r="K3123">
        <v>33.329932133497898</v>
      </c>
      <c r="L3123">
        <v>30.5756096390256</v>
      </c>
      <c r="M3123">
        <v>56.335737546925003</v>
      </c>
      <c r="N3123">
        <v>0.68707444190308098</v>
      </c>
      <c r="O3123">
        <v>13.9446554530656</v>
      </c>
      <c r="P3123">
        <v>79.804878048780495</v>
      </c>
      <c r="Q3123">
        <v>1.6608805342059999E-2</v>
      </c>
    </row>
    <row r="3124" spans="1:17" hidden="1" x14ac:dyDescent="0.3">
      <c r="A3124" t="s">
        <v>6460</v>
      </c>
      <c r="B3124" t="s">
        <v>6461</v>
      </c>
      <c r="C3124" t="str">
        <f>IFERROR(VLOOKUP(Table1[[#This Row],[Ticker]],[1]!Table2[[Symbol]:[Industry]],2,FALSE),"-")</f>
        <v>-</v>
      </c>
      <c r="D3124" t="s">
        <v>2945</v>
      </c>
      <c r="E3124">
        <v>75.069823356000001</v>
      </c>
      <c r="F3124">
        <v>5.94</v>
      </c>
      <c r="G3124">
        <v>-67.044541609104897</v>
      </c>
      <c r="H3124">
        <v>3.2594268306068699</v>
      </c>
      <c r="I3124">
        <v>-36.176608762179399</v>
      </c>
      <c r="J3124">
        <v>6.7946582653889198</v>
      </c>
      <c r="K3124">
        <v>5.8667972604227296</v>
      </c>
      <c r="L3124">
        <v>6.5555129850986296</v>
      </c>
      <c r="M3124">
        <v>54.3976953819922</v>
      </c>
      <c r="N3124">
        <v>1.8755326875081699</v>
      </c>
      <c r="O3124">
        <v>68.350168350168303</v>
      </c>
      <c r="P3124">
        <v>24.789915966386499</v>
      </c>
      <c r="Q3124">
        <v>8.5178821213095002E-2</v>
      </c>
    </row>
    <row r="3125" spans="1:17" hidden="1" x14ac:dyDescent="0.3">
      <c r="A3125" t="s">
        <v>6462</v>
      </c>
      <c r="B3125" t="s">
        <v>6463</v>
      </c>
      <c r="C3125" t="str">
        <f>IFERROR(VLOOKUP(Table1[[#This Row],[Ticker]],[1]!Table2[[Symbol]:[Industry]],2,FALSE),"-")</f>
        <v>-</v>
      </c>
      <c r="D3125" t="s">
        <v>728</v>
      </c>
      <c r="E3125">
        <v>74.910257103000006</v>
      </c>
      <c r="F3125">
        <v>740.84</v>
      </c>
      <c r="G3125">
        <v>33.169815235930599</v>
      </c>
      <c r="H3125">
        <v>-3.0333533922731002</v>
      </c>
      <c r="I3125">
        <v>-0.45851570764715799</v>
      </c>
      <c r="J3125">
        <v>1.38318386686949</v>
      </c>
      <c r="K3125">
        <v>728.276284617241</v>
      </c>
      <c r="L3125">
        <v>653.48821464456603</v>
      </c>
      <c r="M3125">
        <v>87.496234820458398</v>
      </c>
      <c r="N3125">
        <v>0.96394501418258904</v>
      </c>
      <c r="O3125">
        <v>21.0774256249662</v>
      </c>
      <c r="P3125">
        <v>72.960100856815998</v>
      </c>
      <c r="Q3125">
        <v>2.3985275242898001E-2</v>
      </c>
    </row>
    <row r="3126" spans="1:17" hidden="1" x14ac:dyDescent="0.3">
      <c r="A3126" t="s">
        <v>6464</v>
      </c>
      <c r="B3126" t="s">
        <v>6465</v>
      </c>
      <c r="C3126" t="str">
        <f>IFERROR(VLOOKUP(Table1[[#This Row],[Ticker]],[1]!Table2[[Symbol]:[Industry]],2,FALSE),"-")</f>
        <v>-</v>
      </c>
      <c r="D3126" t="s">
        <v>391</v>
      </c>
      <c r="E3126">
        <v>74.899418400000002</v>
      </c>
      <c r="F3126">
        <v>121.65</v>
      </c>
      <c r="G3126">
        <v>-52.859037715509899</v>
      </c>
      <c r="H3126">
        <v>-8.6647375254396604</v>
      </c>
      <c r="I3126">
        <v>-12.1342269499398</v>
      </c>
      <c r="J3126">
        <v>-4.1056990192478198</v>
      </c>
      <c r="K3126">
        <v>129.95839791138701</v>
      </c>
      <c r="L3126">
        <v>139.024713945879</v>
      </c>
      <c r="M3126">
        <v>32.789827567874497</v>
      </c>
      <c r="N3126">
        <v>0.23899908574154299</v>
      </c>
      <c r="O3126">
        <v>92.848335388409296</v>
      </c>
      <c r="P3126">
        <v>64.391891891891902</v>
      </c>
      <c r="Q3126">
        <v>0.11715582466497999</v>
      </c>
    </row>
    <row r="3127" spans="1:17" hidden="1" x14ac:dyDescent="0.3">
      <c r="A3127" t="s">
        <v>6466</v>
      </c>
      <c r="B3127" t="s">
        <v>6467</v>
      </c>
      <c r="C3127" t="str">
        <f>IFERROR(VLOOKUP(Table1[[#This Row],[Ticker]],[1]!Table2[[Symbol]:[Industry]],2,FALSE),"-")</f>
        <v>-</v>
      </c>
      <c r="D3127" t="s">
        <v>1170</v>
      </c>
      <c r="E3127">
        <v>74.866399999999999</v>
      </c>
      <c r="F3127">
        <v>58</v>
      </c>
      <c r="G3127">
        <v>-62.654636281361199</v>
      </c>
      <c r="H3127">
        <v>9.8204072113245999</v>
      </c>
      <c r="I3127">
        <v>-48.604482708029401</v>
      </c>
      <c r="J3127">
        <v>2.5174706893610401</v>
      </c>
      <c r="K3127">
        <v>59.440163257394197</v>
      </c>
      <c r="L3127">
        <v>81.3724089184782</v>
      </c>
      <c r="M3127">
        <v>51.808550586795299</v>
      </c>
      <c r="N3127">
        <v>1.05022831050228</v>
      </c>
      <c r="O3127">
        <v>182.672413793103</v>
      </c>
      <c r="P3127">
        <v>20.456905503634399</v>
      </c>
    </row>
    <row r="3128" spans="1:17" hidden="1" x14ac:dyDescent="0.3">
      <c r="A3128" t="s">
        <v>6468</v>
      </c>
      <c r="B3128" t="s">
        <v>6469</v>
      </c>
      <c r="C3128" t="str">
        <f>IFERROR(VLOOKUP(Table1[[#This Row],[Ticker]],[1]!Table2[[Symbol]:[Industry]],2,FALSE),"-")</f>
        <v>-</v>
      </c>
      <c r="D3128" t="s">
        <v>626</v>
      </c>
      <c r="E3128">
        <v>74.763450000000006</v>
      </c>
      <c r="F3128">
        <v>43.5</v>
      </c>
      <c r="G3128">
        <v>-38.864246192628499</v>
      </c>
      <c r="H3128">
        <v>1.6351290067480599</v>
      </c>
      <c r="I3128">
        <v>-27.392361495908201</v>
      </c>
      <c r="J3128">
        <v>-11.5495738098997</v>
      </c>
      <c r="K3128">
        <v>44.743697055641803</v>
      </c>
      <c r="M3128">
        <v>39.506449633931297</v>
      </c>
      <c r="N3128">
        <v>0.21805661820964001</v>
      </c>
      <c r="O3128">
        <v>34.252873563218301</v>
      </c>
      <c r="P3128">
        <v>22.5352112676056</v>
      </c>
    </row>
    <row r="3129" spans="1:17" hidden="1" x14ac:dyDescent="0.3">
      <c r="A3129" t="s">
        <v>6470</v>
      </c>
      <c r="B3129" t="s">
        <v>6471</v>
      </c>
      <c r="C3129" t="str">
        <f>IFERROR(VLOOKUP(Table1[[#This Row],[Ticker]],[1]!Table2[[Symbol]:[Industry]],2,FALSE),"-")</f>
        <v>-</v>
      </c>
      <c r="D3129" t="s">
        <v>1645</v>
      </c>
      <c r="E3129">
        <v>74.215319454999999</v>
      </c>
      <c r="F3129">
        <v>6175.7</v>
      </c>
      <c r="G3129">
        <v>-10.154398994957999</v>
      </c>
      <c r="H3129">
        <v>-7.2087300754594201</v>
      </c>
      <c r="I3129">
        <v>-3.99727550082223</v>
      </c>
      <c r="J3129">
        <v>-3.6185700562135099</v>
      </c>
      <c r="K3129">
        <v>6326.0356692765699</v>
      </c>
      <c r="L3129">
        <v>5959.4886844222601</v>
      </c>
      <c r="M3129">
        <v>54.002539861815002</v>
      </c>
      <c r="N3129">
        <v>1.46771273385636</v>
      </c>
      <c r="O3129">
        <v>7.5343685736029897</v>
      </c>
      <c r="P3129">
        <v>23.390609390609299</v>
      </c>
      <c r="Q3129">
        <v>-2.6802431944266999E-2</v>
      </c>
    </row>
    <row r="3130" spans="1:17" hidden="1" x14ac:dyDescent="0.3">
      <c r="A3130" t="s">
        <v>6472</v>
      </c>
      <c r="B3130" t="s">
        <v>6473</v>
      </c>
      <c r="C3130" t="str">
        <f>IFERROR(VLOOKUP(Table1[[#This Row],[Ticker]],[1]!Table2[[Symbol]:[Industry]],2,FALSE),"-")</f>
        <v>-</v>
      </c>
      <c r="D3130" t="s">
        <v>4990</v>
      </c>
      <c r="E3130">
        <v>74.153692300000003</v>
      </c>
      <c r="F3130">
        <v>35.869999999999997</v>
      </c>
      <c r="G3130">
        <v>-25.584514715666199</v>
      </c>
      <c r="H3130">
        <v>-22.847251923645299</v>
      </c>
      <c r="I3130">
        <v>-24.230540237640199</v>
      </c>
      <c r="J3130">
        <v>-19.109647954706698</v>
      </c>
      <c r="K3130">
        <v>46.180609508136399</v>
      </c>
      <c r="L3130">
        <v>41.318809819914499</v>
      </c>
      <c r="M3130">
        <v>26.731321011074499</v>
      </c>
      <c r="N3130">
        <v>0.61067844840497199</v>
      </c>
      <c r="O3130">
        <v>86.925006969612497</v>
      </c>
      <c r="P3130">
        <v>26.704344754503602</v>
      </c>
      <c r="Q3130">
        <v>0.14091274440628501</v>
      </c>
    </row>
    <row r="3131" spans="1:17" hidden="1" x14ac:dyDescent="0.3">
      <c r="A3131" t="s">
        <v>6474</v>
      </c>
      <c r="B3131" t="s">
        <v>6475</v>
      </c>
      <c r="C3131" t="str">
        <f>IFERROR(VLOOKUP(Table1[[#This Row],[Ticker]],[1]!Table2[[Symbol]:[Industry]],2,FALSE),"-")</f>
        <v>-</v>
      </c>
      <c r="D3131" t="s">
        <v>46</v>
      </c>
      <c r="E3131">
        <v>74.049601999999993</v>
      </c>
      <c r="F3131">
        <v>48.95</v>
      </c>
      <c r="G3131">
        <v>-58.860632185408903</v>
      </c>
      <c r="H3131">
        <v>-9.9906585293657901</v>
      </c>
      <c r="I3131">
        <v>-33.647003968659703</v>
      </c>
      <c r="J3131">
        <v>2.7663754371060998</v>
      </c>
      <c r="K3131">
        <v>50.482344011419997</v>
      </c>
      <c r="L3131">
        <v>55.826425211709001</v>
      </c>
      <c r="M3131">
        <v>61.209668295315197</v>
      </c>
      <c r="N3131">
        <v>0.42680938085781001</v>
      </c>
      <c r="O3131">
        <v>56.281920326864103</v>
      </c>
      <c r="P3131">
        <v>17.781520692973999</v>
      </c>
      <c r="Q3131">
        <v>3.6781429296044998E-2</v>
      </c>
    </row>
    <row r="3132" spans="1:17" hidden="1" x14ac:dyDescent="0.3">
      <c r="A3132" t="s">
        <v>6476</v>
      </c>
      <c r="B3132" t="s">
        <v>6477</v>
      </c>
      <c r="C3132" t="str">
        <f>IFERROR(VLOOKUP(Table1[[#This Row],[Ticker]],[1]!Table2[[Symbol]:[Industry]],2,FALSE),"-")</f>
        <v>-</v>
      </c>
      <c r="D3132" t="s">
        <v>626</v>
      </c>
      <c r="E3132">
        <v>73.799750924999998</v>
      </c>
      <c r="F3132">
        <v>49.25</v>
      </c>
      <c r="G3132">
        <v>7.45315121468707</v>
      </c>
      <c r="H3132">
        <v>-5.7684283624071604</v>
      </c>
      <c r="I3132">
        <v>-9.6071287782575698</v>
      </c>
      <c r="J3132">
        <v>1.70996518069584</v>
      </c>
      <c r="K3132">
        <v>44.506189014863601</v>
      </c>
      <c r="L3132">
        <v>42.872050831721303</v>
      </c>
      <c r="M3132">
        <v>74.533878005939599</v>
      </c>
      <c r="N3132">
        <v>1.51030508463012</v>
      </c>
      <c r="O3132">
        <v>31.959390862944101</v>
      </c>
      <c r="P3132">
        <v>49.106872540114999</v>
      </c>
      <c r="Q3132">
        <v>3.2206076729002997E-2</v>
      </c>
    </row>
    <row r="3133" spans="1:17" hidden="1" x14ac:dyDescent="0.3">
      <c r="A3133" t="s">
        <v>6478</v>
      </c>
      <c r="B3133" t="s">
        <v>6479</v>
      </c>
      <c r="C3133" t="str">
        <f>IFERROR(VLOOKUP(Table1[[#This Row],[Ticker]],[1]!Table2[[Symbol]:[Industry]],2,FALSE),"-")</f>
        <v>-</v>
      </c>
      <c r="D3133" t="s">
        <v>626</v>
      </c>
      <c r="E3133">
        <v>73.797048000000004</v>
      </c>
      <c r="F3133">
        <v>2.46</v>
      </c>
      <c r="G3133">
        <v>-88.896880225262606</v>
      </c>
      <c r="H3133">
        <v>-11.950751640481799</v>
      </c>
      <c r="I3133">
        <v>-55.026251415512398</v>
      </c>
      <c r="J3133">
        <v>-0.81140234067167305</v>
      </c>
      <c r="K3133">
        <v>2.5320517234644502</v>
      </c>
      <c r="L3133">
        <v>3.4470328169168498</v>
      </c>
      <c r="M3133">
        <v>50.193025632221897</v>
      </c>
      <c r="N3133">
        <v>2.3016608918187198</v>
      </c>
      <c r="O3133">
        <v>187.940379403794</v>
      </c>
      <c r="P3133">
        <v>16.037735849056499</v>
      </c>
      <c r="Q3133">
        <v>-7.1570095714797999E-2</v>
      </c>
    </row>
    <row r="3134" spans="1:17" hidden="1" x14ac:dyDescent="0.3">
      <c r="A3134" t="s">
        <v>6480</v>
      </c>
      <c r="B3134" t="s">
        <v>6481</v>
      </c>
      <c r="C3134" t="str">
        <f>IFERROR(VLOOKUP(Table1[[#This Row],[Ticker]],[1]!Table2[[Symbol]:[Industry]],2,FALSE),"-")</f>
        <v>-</v>
      </c>
      <c r="D3134" t="s">
        <v>124</v>
      </c>
      <c r="E3134">
        <v>73.554500000000004</v>
      </c>
      <c r="F3134">
        <v>93.7</v>
      </c>
      <c r="G3134">
        <v>-16.051953149975201</v>
      </c>
      <c r="H3134">
        <v>-5.7779770466546303</v>
      </c>
      <c r="I3134">
        <v>-34.910943542792097</v>
      </c>
      <c r="J3134">
        <v>2.3347652172605802</v>
      </c>
      <c r="K3134">
        <v>96.275991246326001</v>
      </c>
      <c r="L3134">
        <v>98.478305641671597</v>
      </c>
      <c r="M3134">
        <v>43.835000474804801</v>
      </c>
      <c r="N3134">
        <v>1.1465744400527</v>
      </c>
      <c r="O3134">
        <v>52.668089647812103</v>
      </c>
      <c r="P3134">
        <v>23.289473684210499</v>
      </c>
    </row>
    <row r="3135" spans="1:17" hidden="1" x14ac:dyDescent="0.3">
      <c r="A3135" t="s">
        <v>6482</v>
      </c>
      <c r="B3135" t="s">
        <v>6483</v>
      </c>
      <c r="C3135" t="str">
        <f>IFERROR(VLOOKUP(Table1[[#This Row],[Ticker]],[1]!Table2[[Symbol]:[Industry]],2,FALSE),"-")</f>
        <v>-</v>
      </c>
      <c r="E3135">
        <v>73.366100000000003</v>
      </c>
      <c r="F3135">
        <v>233.65</v>
      </c>
      <c r="G3135">
        <v>513.39395222995302</v>
      </c>
      <c r="H3135">
        <v>47.441297082909699</v>
      </c>
      <c r="I3135">
        <v>340.89831567801701</v>
      </c>
      <c r="J3135">
        <v>5.7155555499225699</v>
      </c>
      <c r="K3135">
        <v>159.217830603441</v>
      </c>
      <c r="L3135">
        <v>103.68943039321501</v>
      </c>
      <c r="M3135">
        <v>99.997397520744698</v>
      </c>
      <c r="N3135">
        <v>0.57050590916361799</v>
      </c>
      <c r="O3135">
        <v>0</v>
      </c>
      <c r="P3135">
        <v>574.31457431457397</v>
      </c>
    </row>
    <row r="3136" spans="1:17" hidden="1" x14ac:dyDescent="0.3">
      <c r="A3136" t="s">
        <v>6484</v>
      </c>
      <c r="B3136" t="s">
        <v>6485</v>
      </c>
      <c r="C3136" t="str">
        <f>IFERROR(VLOOKUP(Table1[[#This Row],[Ticker]],[1]!Table2[[Symbol]:[Industry]],2,FALSE),"-")</f>
        <v>-</v>
      </c>
      <c r="D3136" t="s">
        <v>424</v>
      </c>
      <c r="E3136">
        <v>73.307883000000004</v>
      </c>
      <c r="F3136">
        <v>36.89</v>
      </c>
      <c r="G3136">
        <v>36.704019539571497</v>
      </c>
      <c r="H3136">
        <v>-0.25639449226180999</v>
      </c>
      <c r="I3136">
        <v>-4.8881451855877902</v>
      </c>
      <c r="J3136">
        <v>4.3910347662465501</v>
      </c>
      <c r="K3136">
        <v>34.0831866214969</v>
      </c>
      <c r="L3136">
        <v>31.014776255745101</v>
      </c>
      <c r="M3136">
        <v>27.071967311283601</v>
      </c>
      <c r="N3136">
        <v>1.0136906634067</v>
      </c>
      <c r="O3136">
        <v>6.2347519653022303</v>
      </c>
      <c r="P3136">
        <v>101.584699453551</v>
      </c>
      <c r="Q3136">
        <v>9.4669027237661005E-2</v>
      </c>
    </row>
    <row r="3137" spans="1:17" hidden="1" x14ac:dyDescent="0.3">
      <c r="A3137" t="s">
        <v>6486</v>
      </c>
      <c r="B3137" t="s">
        <v>6487</v>
      </c>
      <c r="C3137" t="str">
        <f>IFERROR(VLOOKUP(Table1[[#This Row],[Ticker]],[1]!Table2[[Symbol]:[Industry]],2,FALSE),"-")</f>
        <v>-</v>
      </c>
      <c r="D3137" t="s">
        <v>75</v>
      </c>
      <c r="E3137">
        <v>73.291832912999993</v>
      </c>
      <c r="F3137">
        <v>8.51</v>
      </c>
      <c r="G3137">
        <v>75.876013547631104</v>
      </c>
      <c r="H3137">
        <v>-19.637521757263102</v>
      </c>
      <c r="I3137">
        <v>-0.271149374696115</v>
      </c>
      <c r="J3137">
        <v>-6.6677051705136501</v>
      </c>
      <c r="K3137">
        <v>8.5773697969982496</v>
      </c>
      <c r="L3137">
        <v>7.0648227681581099</v>
      </c>
      <c r="M3137">
        <v>24.2958456048231</v>
      </c>
      <c r="N3137">
        <v>0.23288246409426999</v>
      </c>
      <c r="O3137">
        <v>52.408930669800199</v>
      </c>
      <c r="P3137">
        <v>105.06024096385499</v>
      </c>
      <c r="Q3137">
        <v>9.3384540932366006E-2</v>
      </c>
    </row>
    <row r="3138" spans="1:17" hidden="1" x14ac:dyDescent="0.3">
      <c r="A3138" t="s">
        <v>6488</v>
      </c>
      <c r="B3138" t="s">
        <v>6489</v>
      </c>
      <c r="C3138" t="str">
        <f>IFERROR(VLOOKUP(Table1[[#This Row],[Ticker]],[1]!Table2[[Symbol]:[Industry]],2,FALSE),"-")</f>
        <v>-</v>
      </c>
      <c r="D3138" t="s">
        <v>257</v>
      </c>
      <c r="E3138">
        <v>73.277246000000005</v>
      </c>
      <c r="F3138">
        <v>210.7</v>
      </c>
      <c r="G3138">
        <v>-10.108658206484201</v>
      </c>
      <c r="H3138">
        <v>-11.2235532096221</v>
      </c>
      <c r="I3138">
        <v>-11.707620252061499</v>
      </c>
      <c r="J3138">
        <v>-1.5525825336790999</v>
      </c>
      <c r="K3138">
        <v>215.45475546264601</v>
      </c>
      <c r="L3138">
        <v>199.718492291307</v>
      </c>
      <c r="M3138">
        <v>37.828273600406902</v>
      </c>
      <c r="N3138">
        <v>0.549747294363509</v>
      </c>
      <c r="O3138">
        <v>27.100142382534401</v>
      </c>
      <c r="P3138">
        <v>43.675417661097804</v>
      </c>
      <c r="Q3138">
        <v>8.8943041697213995E-2</v>
      </c>
    </row>
    <row r="3139" spans="1:17" hidden="1" x14ac:dyDescent="0.3">
      <c r="A3139" t="s">
        <v>6490</v>
      </c>
      <c r="B3139" t="s">
        <v>6491</v>
      </c>
      <c r="C3139" t="str">
        <f>IFERROR(VLOOKUP(Table1[[#This Row],[Ticker]],[1]!Table2[[Symbol]:[Industry]],2,FALSE),"-")</f>
        <v>-</v>
      </c>
      <c r="D3139" t="s">
        <v>521</v>
      </c>
      <c r="E3139">
        <v>73.061599999999999</v>
      </c>
      <c r="F3139">
        <v>135.5</v>
      </c>
      <c r="G3139">
        <v>85.972821501581905</v>
      </c>
      <c r="H3139">
        <v>9.2365917179141199</v>
      </c>
      <c r="I3139">
        <v>49.972753064328202</v>
      </c>
      <c r="J3139">
        <v>4.4252840498608599</v>
      </c>
      <c r="K3139">
        <v>119.454537237606</v>
      </c>
      <c r="L3139">
        <v>101.91331935174701</v>
      </c>
      <c r="M3139">
        <v>86.348441392410805</v>
      </c>
      <c r="N3139">
        <v>1.19762056797176</v>
      </c>
      <c r="O3139">
        <v>24.354243542435398</v>
      </c>
      <c r="P3139">
        <v>172.96535052377101</v>
      </c>
      <c r="Q3139">
        <v>0.116248919205573</v>
      </c>
    </row>
    <row r="3140" spans="1:17" hidden="1" x14ac:dyDescent="0.3">
      <c r="A3140" t="s">
        <v>6492</v>
      </c>
      <c r="B3140" t="s">
        <v>6493</v>
      </c>
      <c r="C3140" t="str">
        <f>IFERROR(VLOOKUP(Table1[[#This Row],[Ticker]],[1]!Table2[[Symbol]:[Industry]],2,FALSE),"-")</f>
        <v>-</v>
      </c>
      <c r="D3140" t="s">
        <v>1525</v>
      </c>
      <c r="E3140">
        <v>73.054374999999993</v>
      </c>
      <c r="F3140">
        <v>6.53</v>
      </c>
      <c r="G3140">
        <v>3138.25696592858</v>
      </c>
      <c r="H3140">
        <v>78.422197778520101</v>
      </c>
      <c r="I3140">
        <v>142.83161742372201</v>
      </c>
      <c r="J3140">
        <v>5.43438890511956</v>
      </c>
      <c r="K3140">
        <v>4.48483226176287</v>
      </c>
      <c r="L3140">
        <v>2.8307037297464399</v>
      </c>
      <c r="M3140">
        <v>99.561313317971198</v>
      </c>
      <c r="N3140">
        <v>1.0779880408926401</v>
      </c>
      <c r="O3140">
        <v>0</v>
      </c>
      <c r="P3140">
        <v>3165</v>
      </c>
    </row>
    <row r="3141" spans="1:17" hidden="1" x14ac:dyDescent="0.3">
      <c r="A3141" t="s">
        <v>6494</v>
      </c>
      <c r="B3141" t="s">
        <v>6495</v>
      </c>
      <c r="C3141" t="str">
        <f>IFERROR(VLOOKUP(Table1[[#This Row],[Ticker]],[1]!Table2[[Symbol]:[Industry]],2,FALSE),"-")</f>
        <v>-</v>
      </c>
      <c r="D3141" t="s">
        <v>43</v>
      </c>
      <c r="E3141">
        <v>72.847613874000004</v>
      </c>
      <c r="F3141">
        <v>41.37</v>
      </c>
      <c r="G3141">
        <v>-30.8681789149854</v>
      </c>
      <c r="H3141">
        <v>-4.8661214603804401</v>
      </c>
      <c r="I3141">
        <v>-37.066990584525897</v>
      </c>
      <c r="J3141">
        <v>0.15478123420755999</v>
      </c>
      <c r="K3141">
        <v>43.7827144061092</v>
      </c>
      <c r="L3141">
        <v>48.870952169003999</v>
      </c>
      <c r="M3141">
        <v>40.826163746858597</v>
      </c>
      <c r="N3141">
        <v>0.83284498100485604</v>
      </c>
      <c r="O3141">
        <v>53.492869228909797</v>
      </c>
      <c r="P3141">
        <v>12.1138211382113</v>
      </c>
      <c r="Q3141">
        <v>-8.2099208095699996E-2</v>
      </c>
    </row>
    <row r="3142" spans="1:17" hidden="1" x14ac:dyDescent="0.3">
      <c r="A3142" t="s">
        <v>6496</v>
      </c>
      <c r="B3142" t="s">
        <v>6497</v>
      </c>
      <c r="C3142" t="str">
        <f>IFERROR(VLOOKUP(Table1[[#This Row],[Ticker]],[1]!Table2[[Symbol]:[Industry]],2,FALSE),"-")</f>
        <v>-</v>
      </c>
      <c r="D3142" t="s">
        <v>1684</v>
      </c>
      <c r="E3142">
        <v>72.765000000000001</v>
      </c>
      <c r="F3142">
        <v>13.86</v>
      </c>
      <c r="G3142">
        <v>-23.694706933869899</v>
      </c>
      <c r="H3142">
        <v>-12.404907163517599</v>
      </c>
      <c r="I3142">
        <v>-20.856980437366399</v>
      </c>
      <c r="J3142">
        <v>-6.3649948023913501</v>
      </c>
      <c r="K3142">
        <v>15.048399963494401</v>
      </c>
      <c r="L3142">
        <v>15.151983938906501</v>
      </c>
      <c r="M3142">
        <v>43.577048463027701</v>
      </c>
      <c r="N3142">
        <v>0.83705931601613104</v>
      </c>
      <c r="O3142">
        <v>46.4646464646464</v>
      </c>
      <c r="P3142">
        <v>26</v>
      </c>
      <c r="Q3142">
        <v>-6.6347704993968998E-2</v>
      </c>
    </row>
    <row r="3143" spans="1:17" hidden="1" x14ac:dyDescent="0.3">
      <c r="A3143" t="s">
        <v>6498</v>
      </c>
      <c r="B3143" t="s">
        <v>6499</v>
      </c>
      <c r="C3143" t="str">
        <f>IFERROR(VLOOKUP(Table1[[#This Row],[Ticker]],[1]!Table2[[Symbol]:[Industry]],2,FALSE),"-")</f>
        <v>-</v>
      </c>
      <c r="D3143" t="s">
        <v>21</v>
      </c>
      <c r="E3143">
        <v>72.680587943999996</v>
      </c>
      <c r="F3143">
        <v>17.64</v>
      </c>
      <c r="G3143">
        <v>12.1453201153015</v>
      </c>
      <c r="H3143">
        <v>-10.3113746835005</v>
      </c>
      <c r="I3143">
        <v>-17.8125858387845</v>
      </c>
      <c r="J3143">
        <v>0.20571162276668001</v>
      </c>
      <c r="K3143">
        <v>18.160137816808799</v>
      </c>
      <c r="L3143">
        <v>17.5657433103489</v>
      </c>
      <c r="M3143">
        <v>53.210283575303102</v>
      </c>
      <c r="N3143">
        <v>0.83252208695587904</v>
      </c>
      <c r="O3143">
        <v>41.400544371681903</v>
      </c>
      <c r="P3143">
        <v>43.677607779363399</v>
      </c>
      <c r="Q3143">
        <v>9.6295164790730997E-2</v>
      </c>
    </row>
    <row r="3144" spans="1:17" hidden="1" x14ac:dyDescent="0.3">
      <c r="A3144" t="s">
        <v>6500</v>
      </c>
      <c r="B3144" t="s">
        <v>6501</v>
      </c>
      <c r="C3144" t="str">
        <f>IFERROR(VLOOKUP(Table1[[#This Row],[Ticker]],[1]!Table2[[Symbol]:[Industry]],2,FALSE),"-")</f>
        <v>-</v>
      </c>
      <c r="D3144" t="s">
        <v>127</v>
      </c>
      <c r="E3144">
        <v>72.621525800000001</v>
      </c>
      <c r="F3144">
        <v>7.12</v>
      </c>
      <c r="G3144">
        <v>70.486882826090394</v>
      </c>
      <c r="H3144">
        <v>22.389963961753299</v>
      </c>
      <c r="I3144">
        <v>6.4382523347056102</v>
      </c>
      <c r="J3144">
        <v>15.5547178779075</v>
      </c>
      <c r="K3144">
        <v>5.3699499376282898</v>
      </c>
      <c r="L3144">
        <v>4.9910466939853899</v>
      </c>
      <c r="M3144">
        <v>90.334339609684605</v>
      </c>
      <c r="N3144">
        <v>3.0711514022025801</v>
      </c>
      <c r="O3144">
        <v>0</v>
      </c>
      <c r="P3144">
        <v>115.757575757575</v>
      </c>
      <c r="Q3144">
        <v>0.113288436706527</v>
      </c>
    </row>
    <row r="3145" spans="1:17" hidden="1" x14ac:dyDescent="0.3">
      <c r="A3145" t="s">
        <v>6502</v>
      </c>
      <c r="B3145" t="s">
        <v>6503</v>
      </c>
      <c r="C3145" t="str">
        <f>IFERROR(VLOOKUP(Table1[[#This Row],[Ticker]],[1]!Table2[[Symbol]:[Industry]],2,FALSE),"-")</f>
        <v>-</v>
      </c>
      <c r="D3145" t="s">
        <v>4316</v>
      </c>
      <c r="E3145">
        <v>72.545509600000003</v>
      </c>
      <c r="F3145">
        <v>53</v>
      </c>
      <c r="G3145">
        <v>-7.6419104759108398</v>
      </c>
      <c r="H3145">
        <v>-1.75259403272201</v>
      </c>
      <c r="I3145">
        <v>-13.3480724516191</v>
      </c>
      <c r="J3145">
        <v>-10.4711783957965</v>
      </c>
      <c r="K3145">
        <v>53.429656398274702</v>
      </c>
      <c r="L3145">
        <v>49.495162522847401</v>
      </c>
      <c r="M3145">
        <v>33.215020730772402</v>
      </c>
      <c r="N3145">
        <v>0.65082644628099096</v>
      </c>
      <c r="O3145">
        <v>24.4905660377358</v>
      </c>
      <c r="P3145">
        <v>49.295774647887299</v>
      </c>
    </row>
    <row r="3146" spans="1:17" hidden="1" x14ac:dyDescent="0.3">
      <c r="A3146" t="s">
        <v>6504</v>
      </c>
      <c r="B3146" t="s">
        <v>6505</v>
      </c>
      <c r="C3146" t="str">
        <f>IFERROR(VLOOKUP(Table1[[#This Row],[Ticker]],[1]!Table2[[Symbol]:[Industry]],2,FALSE),"-")</f>
        <v>-</v>
      </c>
      <c r="D3146" t="s">
        <v>6506</v>
      </c>
      <c r="E3146">
        <v>72.531243774000004</v>
      </c>
      <c r="F3146">
        <v>34.619999999999997</v>
      </c>
      <c r="G3146">
        <v>117.29623661582001</v>
      </c>
      <c r="H3146">
        <v>29.532921441139099</v>
      </c>
      <c r="I3146">
        <v>45.827035827723599</v>
      </c>
      <c r="J3146">
        <v>9.3401128108434808</v>
      </c>
      <c r="K3146">
        <v>27.605453375834099</v>
      </c>
      <c r="L3146">
        <v>23.896962502459399</v>
      </c>
      <c r="M3146">
        <v>82.690477548691405</v>
      </c>
      <c r="N3146">
        <v>2.9872761368451899</v>
      </c>
      <c r="O3146">
        <v>7.71230502599653</v>
      </c>
      <c r="P3146">
        <v>169.416342412451</v>
      </c>
      <c r="Q3146">
        <v>0.108305614104621</v>
      </c>
    </row>
    <row r="3147" spans="1:17" hidden="1" x14ac:dyDescent="0.3">
      <c r="A3147" t="s">
        <v>6507</v>
      </c>
      <c r="B3147" t="s">
        <v>6508</v>
      </c>
      <c r="C3147" t="str">
        <f>IFERROR(VLOOKUP(Table1[[#This Row],[Ticker]],[1]!Table2[[Symbol]:[Industry]],2,FALSE),"-")</f>
        <v>-</v>
      </c>
      <c r="D3147" t="s">
        <v>396</v>
      </c>
      <c r="E3147">
        <v>72.495540000000005</v>
      </c>
      <c r="F3147">
        <v>80.819999999999993</v>
      </c>
      <c r="G3147">
        <v>4.3305955101599203</v>
      </c>
      <c r="H3147">
        <v>13.133278617256501</v>
      </c>
      <c r="I3147">
        <v>-13.763990369421</v>
      </c>
      <c r="J3147">
        <v>10.727813345602801</v>
      </c>
      <c r="K3147">
        <v>67.282691006407603</v>
      </c>
      <c r="L3147">
        <v>70.632406976662296</v>
      </c>
      <c r="M3147">
        <v>78.172948828964607</v>
      </c>
      <c r="N3147">
        <v>1.00592884458403</v>
      </c>
      <c r="O3147">
        <v>22.902746844840301</v>
      </c>
      <c r="P3147">
        <v>73.619763694951601</v>
      </c>
      <c r="Q3147">
        <v>0.12589441521508801</v>
      </c>
    </row>
    <row r="3148" spans="1:17" hidden="1" x14ac:dyDescent="0.3">
      <c r="A3148" t="s">
        <v>6509</v>
      </c>
      <c r="B3148" t="s">
        <v>6510</v>
      </c>
      <c r="C3148" t="str">
        <f>IFERROR(VLOOKUP(Table1[[#This Row],[Ticker]],[1]!Table2[[Symbol]:[Industry]],2,FALSE),"-")</f>
        <v>-</v>
      </c>
      <c r="D3148" t="s">
        <v>548</v>
      </c>
      <c r="E3148">
        <v>72.478192500000006</v>
      </c>
      <c r="F3148">
        <v>56.7</v>
      </c>
      <c r="G3148">
        <v>2.1206022922199099</v>
      </c>
      <c r="H3148">
        <v>-3.77258188677289</v>
      </c>
      <c r="I3148">
        <v>6.5333619034993902</v>
      </c>
      <c r="J3148">
        <v>1.2683286871861501</v>
      </c>
      <c r="K3148">
        <v>46.252575443030899</v>
      </c>
      <c r="L3148">
        <v>39.796033331824397</v>
      </c>
      <c r="M3148">
        <v>75.022103460253902</v>
      </c>
      <c r="N3148">
        <v>0.84563758389261701</v>
      </c>
      <c r="O3148">
        <v>10.8465608465608</v>
      </c>
      <c r="P3148">
        <v>106.93430656934299</v>
      </c>
      <c r="Q3148">
        <v>0.133314550848807</v>
      </c>
    </row>
    <row r="3149" spans="1:17" hidden="1" x14ac:dyDescent="0.3">
      <c r="A3149" t="s">
        <v>6511</v>
      </c>
      <c r="B3149" t="s">
        <v>6512</v>
      </c>
      <c r="C3149" t="str">
        <f>IFERROR(VLOOKUP(Table1[[#This Row],[Ticker]],[1]!Table2[[Symbol]:[Industry]],2,FALSE),"-")</f>
        <v>-</v>
      </c>
      <c r="D3149" t="s">
        <v>98</v>
      </c>
      <c r="E3149">
        <v>72.458655519999994</v>
      </c>
      <c r="F3149">
        <v>176.2</v>
      </c>
      <c r="G3149">
        <v>52.140214659547901</v>
      </c>
      <c r="H3149">
        <v>-6.5041739266976704</v>
      </c>
      <c r="I3149">
        <v>-43.013614004591503</v>
      </c>
      <c r="J3149">
        <v>-5.0926242634030201</v>
      </c>
      <c r="K3149">
        <v>173.65938119584601</v>
      </c>
      <c r="L3149">
        <v>162.29269787854699</v>
      </c>
      <c r="M3149">
        <v>48.1100135686209</v>
      </c>
      <c r="N3149">
        <v>1.2875187261405201</v>
      </c>
      <c r="O3149">
        <v>76.106696935300803</v>
      </c>
      <c r="P3149">
        <v>81.649484536082397</v>
      </c>
      <c r="Q3149">
        <v>1.3909104903501E-2</v>
      </c>
    </row>
    <row r="3150" spans="1:17" hidden="1" x14ac:dyDescent="0.3">
      <c r="A3150" t="s">
        <v>6513</v>
      </c>
      <c r="B3150" t="s">
        <v>6514</v>
      </c>
      <c r="C3150" t="str">
        <f>IFERROR(VLOOKUP(Table1[[#This Row],[Ticker]],[1]!Table2[[Symbol]:[Industry]],2,FALSE),"-")</f>
        <v>-</v>
      </c>
      <c r="D3150" t="s">
        <v>424</v>
      </c>
      <c r="E3150">
        <v>71.885999999999996</v>
      </c>
      <c r="F3150">
        <v>239.62</v>
      </c>
      <c r="G3150">
        <v>63.7339134643546</v>
      </c>
      <c r="H3150">
        <v>-4.9794321572006597</v>
      </c>
      <c r="I3150">
        <v>12.867888058458901</v>
      </c>
      <c r="J3150">
        <v>3.2050340849383399</v>
      </c>
      <c r="K3150">
        <v>209.53363765805099</v>
      </c>
      <c r="L3150">
        <v>186.87542240891599</v>
      </c>
      <c r="M3150">
        <v>78.124630459555803</v>
      </c>
      <c r="N3150">
        <v>1.4116411204447701</v>
      </c>
      <c r="O3150">
        <v>4.3318587763959604</v>
      </c>
      <c r="P3150">
        <v>99.185369908561896</v>
      </c>
      <c r="Q3150">
        <v>8.5051795706814995E-2</v>
      </c>
    </row>
    <row r="3151" spans="1:17" hidden="1" x14ac:dyDescent="0.3">
      <c r="A3151" t="s">
        <v>6515</v>
      </c>
      <c r="B3151" t="s">
        <v>6516</v>
      </c>
      <c r="C3151" t="str">
        <f>IFERROR(VLOOKUP(Table1[[#This Row],[Ticker]],[1]!Table2[[Symbol]:[Industry]],2,FALSE),"-")</f>
        <v>-</v>
      </c>
      <c r="D3151" t="s">
        <v>68</v>
      </c>
      <c r="E3151">
        <v>71.878614912000003</v>
      </c>
      <c r="F3151">
        <v>22.62</v>
      </c>
      <c r="G3151">
        <v>-49.277280646758904</v>
      </c>
      <c r="H3151">
        <v>-0.86380315617320402</v>
      </c>
      <c r="I3151">
        <v>-16.9233232877395</v>
      </c>
      <c r="J3151">
        <v>-4.27140803381144</v>
      </c>
      <c r="K3151">
        <v>22.031118938872599</v>
      </c>
      <c r="L3151">
        <v>22.9127935661595</v>
      </c>
      <c r="M3151">
        <v>51.284621322391502</v>
      </c>
      <c r="N3151">
        <v>1.7226178931981599</v>
      </c>
      <c r="O3151">
        <v>44.120247568523403</v>
      </c>
      <c r="P3151">
        <v>28.522727272727199</v>
      </c>
      <c r="Q3151">
        <v>6.4127009303063004E-2</v>
      </c>
    </row>
    <row r="3152" spans="1:17" hidden="1" x14ac:dyDescent="0.3">
      <c r="A3152" t="s">
        <v>6517</v>
      </c>
      <c r="B3152" t="s">
        <v>6518</v>
      </c>
      <c r="C3152" t="str">
        <f>IFERROR(VLOOKUP(Table1[[#This Row],[Ticker]],[1]!Table2[[Symbol]:[Industry]],2,FALSE),"-")</f>
        <v>-</v>
      </c>
      <c r="D3152" t="s">
        <v>3367</v>
      </c>
      <c r="E3152">
        <v>71.841812000000004</v>
      </c>
      <c r="F3152">
        <v>83</v>
      </c>
      <c r="G3152">
        <v>-51.095932357964003</v>
      </c>
      <c r="H3152">
        <v>9.7388439701663803</v>
      </c>
      <c r="I3152">
        <v>-39.624047661243601</v>
      </c>
      <c r="J3152">
        <v>9.9532772753140293</v>
      </c>
      <c r="K3152">
        <v>80.249295884189294</v>
      </c>
      <c r="M3152">
        <v>59.828679256011803</v>
      </c>
      <c r="O3152">
        <v>45.734939759036102</v>
      </c>
      <c r="P3152">
        <v>44.0972222222222</v>
      </c>
    </row>
    <row r="3153" spans="1:17" hidden="1" x14ac:dyDescent="0.3">
      <c r="A3153" t="s">
        <v>6519</v>
      </c>
      <c r="B3153" t="s">
        <v>6520</v>
      </c>
      <c r="C3153" t="str">
        <f>IFERROR(VLOOKUP(Table1[[#This Row],[Ticker]],[1]!Table2[[Symbol]:[Industry]],2,FALSE),"-")</f>
        <v>-</v>
      </c>
      <c r="D3153" t="s">
        <v>2956</v>
      </c>
      <c r="E3153">
        <v>71.837778499999999</v>
      </c>
      <c r="F3153">
        <v>6.1</v>
      </c>
      <c r="G3153">
        <v>60.949273620891198</v>
      </c>
      <c r="H3153">
        <v>-29.084807202799801</v>
      </c>
      <c r="I3153">
        <v>20.284406180859399</v>
      </c>
      <c r="J3153">
        <v>1.3347559493341099</v>
      </c>
      <c r="K3153">
        <v>6.1078987163159004</v>
      </c>
      <c r="L3153">
        <v>4.9997112508922399</v>
      </c>
      <c r="M3153">
        <v>46.275464199518503</v>
      </c>
      <c r="N3153">
        <v>0.52528695259022395</v>
      </c>
      <c r="O3153">
        <v>36.885245901639301</v>
      </c>
      <c r="P3153">
        <v>107.48299319727801</v>
      </c>
      <c r="Q3153">
        <v>5.7037185833952002E-2</v>
      </c>
    </row>
    <row r="3154" spans="1:17" hidden="1" x14ac:dyDescent="0.3">
      <c r="A3154" t="s">
        <v>6521</v>
      </c>
      <c r="B3154" t="s">
        <v>6522</v>
      </c>
      <c r="C3154" t="str">
        <f>IFERROR(VLOOKUP(Table1[[#This Row],[Ticker]],[1]!Table2[[Symbol]:[Industry]],2,FALSE),"-")</f>
        <v>-</v>
      </c>
      <c r="D3154" t="s">
        <v>626</v>
      </c>
      <c r="E3154">
        <v>71.760272174999997</v>
      </c>
      <c r="F3154">
        <v>27.99</v>
      </c>
      <c r="G3154">
        <v>-25.987094546578401</v>
      </c>
      <c r="H3154">
        <v>-3.4240398353655599</v>
      </c>
      <c r="I3154">
        <v>-41.671359734938001</v>
      </c>
      <c r="J3154">
        <v>2.1003361815208601</v>
      </c>
      <c r="K3154">
        <v>26.901437089052401</v>
      </c>
      <c r="L3154">
        <v>28.936436434342301</v>
      </c>
      <c r="M3154">
        <v>69.415147485498693</v>
      </c>
      <c r="N3154">
        <v>1.2959877976429399</v>
      </c>
      <c r="O3154">
        <v>49.696320114326497</v>
      </c>
      <c r="P3154">
        <v>23.849557522123799</v>
      </c>
      <c r="Q3154">
        <v>-6.5590397703319994E-2</v>
      </c>
    </row>
    <row r="3155" spans="1:17" hidden="1" x14ac:dyDescent="0.3">
      <c r="A3155" t="s">
        <v>6523</v>
      </c>
      <c r="B3155" t="s">
        <v>6524</v>
      </c>
      <c r="C3155" t="str">
        <f>IFERROR(VLOOKUP(Table1[[#This Row],[Ticker]],[1]!Table2[[Symbol]:[Industry]],2,FALSE),"-")</f>
        <v>-</v>
      </c>
      <c r="D3155" t="s">
        <v>62</v>
      </c>
      <c r="E3155">
        <v>71.654843114999906</v>
      </c>
      <c r="F3155">
        <v>65.150000000000006</v>
      </c>
      <c r="G3155">
        <v>1.00206396779923</v>
      </c>
      <c r="H3155">
        <v>50.636471813837296</v>
      </c>
      <c r="I3155">
        <v>28.5478351727652</v>
      </c>
      <c r="J3155">
        <v>14.5219309926616</v>
      </c>
      <c r="K3155">
        <v>49.361613749018602</v>
      </c>
      <c r="L3155">
        <v>45.400908206238498</v>
      </c>
      <c r="M3155">
        <v>80.459285588204395</v>
      </c>
      <c r="N3155">
        <v>1.5115384615384599</v>
      </c>
      <c r="O3155">
        <v>3.6838066001534799</v>
      </c>
      <c r="P3155">
        <v>80.721220527045801</v>
      </c>
    </row>
    <row r="3156" spans="1:17" hidden="1" x14ac:dyDescent="0.3">
      <c r="A3156" t="s">
        <v>6525</v>
      </c>
      <c r="B3156" t="s">
        <v>6526</v>
      </c>
      <c r="C3156" t="str">
        <f>IFERROR(VLOOKUP(Table1[[#This Row],[Ticker]],[1]!Table2[[Symbol]:[Industry]],2,FALSE),"-")</f>
        <v>-</v>
      </c>
      <c r="D3156" t="s">
        <v>21</v>
      </c>
      <c r="E3156">
        <v>71.610600000000005</v>
      </c>
      <c r="F3156">
        <v>30.75</v>
      </c>
      <c r="G3156">
        <v>-54.981073744695301</v>
      </c>
      <c r="H3156">
        <v>-6.0572540295766304</v>
      </c>
      <c r="I3156">
        <v>-24.0248585735091</v>
      </c>
      <c r="J3156">
        <v>-0.659887189156521</v>
      </c>
      <c r="K3156">
        <v>30.710478214806098</v>
      </c>
      <c r="L3156">
        <v>33.980814947868197</v>
      </c>
      <c r="M3156">
        <v>52.424076866412499</v>
      </c>
      <c r="N3156">
        <v>0.377227654115525</v>
      </c>
      <c r="O3156">
        <v>78.861788617886106</v>
      </c>
      <c r="P3156">
        <v>20.352250489236699</v>
      </c>
    </row>
    <row r="3157" spans="1:17" hidden="1" x14ac:dyDescent="0.3">
      <c r="A3157" t="s">
        <v>6527</v>
      </c>
      <c r="B3157" t="s">
        <v>6528</v>
      </c>
      <c r="C3157" t="str">
        <f>IFERROR(VLOOKUP(Table1[[#This Row],[Ticker]],[1]!Table2[[Symbol]:[Industry]],2,FALSE),"-")</f>
        <v>-</v>
      </c>
      <c r="D3157" t="s">
        <v>2179</v>
      </c>
      <c r="E3157">
        <v>71.542998912000002</v>
      </c>
      <c r="F3157">
        <v>42.24</v>
      </c>
      <c r="G3157">
        <v>-18.877865532090599</v>
      </c>
      <c r="H3157">
        <v>-15.8019236882483</v>
      </c>
      <c r="I3157">
        <v>-28.178365869541398</v>
      </c>
      <c r="J3157">
        <v>-10.5440030732724</v>
      </c>
      <c r="K3157">
        <v>42.767329025093098</v>
      </c>
      <c r="L3157">
        <v>42.198926111508598</v>
      </c>
      <c r="M3157">
        <v>36.038494258575597</v>
      </c>
      <c r="N3157">
        <v>0.48024917992985899</v>
      </c>
      <c r="O3157">
        <v>45.123106060605998</v>
      </c>
      <c r="P3157">
        <v>35.951078210492398</v>
      </c>
      <c r="Q3157">
        <v>-1.8539943709739999E-2</v>
      </c>
    </row>
    <row r="3158" spans="1:17" hidden="1" x14ac:dyDescent="0.3">
      <c r="A3158" t="s">
        <v>6529</v>
      </c>
      <c r="B3158" t="s">
        <v>6530</v>
      </c>
      <c r="C3158" t="str">
        <f>IFERROR(VLOOKUP(Table1[[#This Row],[Ticker]],[1]!Table2[[Symbol]:[Industry]],2,FALSE),"-")</f>
        <v>-</v>
      </c>
      <c r="D3158" t="s">
        <v>1415</v>
      </c>
      <c r="E3158">
        <v>71.329415999999995</v>
      </c>
      <c r="F3158">
        <v>331.95</v>
      </c>
      <c r="G3158">
        <v>122.655914087862</v>
      </c>
      <c r="H3158">
        <v>-0.73889847816431098</v>
      </c>
      <c r="I3158">
        <v>66.122293248254707</v>
      </c>
      <c r="J3158">
        <v>-6.3242228534921798</v>
      </c>
      <c r="K3158">
        <v>320.74368565889603</v>
      </c>
      <c r="L3158">
        <v>269.79019138615098</v>
      </c>
      <c r="M3158">
        <v>47.045676961363199</v>
      </c>
      <c r="N3158">
        <v>1.8501331304678501</v>
      </c>
      <c r="O3158">
        <v>21.9912637445398</v>
      </c>
      <c r="P3158">
        <v>181.313559322033</v>
      </c>
    </row>
    <row r="3159" spans="1:17" hidden="1" x14ac:dyDescent="0.3">
      <c r="A3159" t="s">
        <v>6531</v>
      </c>
      <c r="B3159" t="s">
        <v>6532</v>
      </c>
      <c r="C3159" t="str">
        <f>IFERROR(VLOOKUP(Table1[[#This Row],[Ticker]],[1]!Table2[[Symbol]:[Industry]],2,FALSE),"-")</f>
        <v>-</v>
      </c>
      <c r="D3159" t="s">
        <v>6533</v>
      </c>
      <c r="E3159">
        <v>71.259649999999993</v>
      </c>
      <c r="F3159">
        <v>156.1</v>
      </c>
      <c r="G3159">
        <v>1411.18800041134</v>
      </c>
      <c r="H3159">
        <v>-1.2041464755750999</v>
      </c>
      <c r="I3159">
        <v>203.88648710046201</v>
      </c>
      <c r="J3159">
        <v>-3.2109137774915602</v>
      </c>
      <c r="K3159">
        <v>139.274216770034</v>
      </c>
      <c r="L3159">
        <v>100.549200217969</v>
      </c>
      <c r="M3159">
        <v>66.739902504369198</v>
      </c>
      <c r="N3159">
        <v>1.2913331388651199</v>
      </c>
      <c r="O3159">
        <v>1.5695067264574101</v>
      </c>
      <c r="P3159">
        <v>1437.93103448275</v>
      </c>
      <c r="Q3159">
        <v>0.153852434095195</v>
      </c>
    </row>
    <row r="3160" spans="1:17" hidden="1" x14ac:dyDescent="0.3">
      <c r="A3160" t="s">
        <v>6534</v>
      </c>
      <c r="B3160" t="s">
        <v>6535</v>
      </c>
      <c r="C3160" t="str">
        <f>IFERROR(VLOOKUP(Table1[[#This Row],[Ticker]],[1]!Table2[[Symbol]:[Industry]],2,FALSE),"-")</f>
        <v>-</v>
      </c>
      <c r="D3160" t="s">
        <v>396</v>
      </c>
      <c r="E3160">
        <v>71.063552000000001</v>
      </c>
      <c r="F3160">
        <v>89.6</v>
      </c>
      <c r="G3160">
        <v>62.087313663040803</v>
      </c>
      <c r="H3160">
        <v>-4.4677349421887103</v>
      </c>
      <c r="I3160">
        <v>-18.1016449825477</v>
      </c>
      <c r="J3160">
        <v>-7.0149111126015002</v>
      </c>
      <c r="K3160">
        <v>92.554905088041707</v>
      </c>
      <c r="L3160">
        <v>84.384673971281799</v>
      </c>
      <c r="M3160">
        <v>34.077487913619002</v>
      </c>
      <c r="N3160">
        <v>0.74367582543889199</v>
      </c>
      <c r="O3160">
        <v>29.787946428571399</v>
      </c>
      <c r="P3160">
        <v>113.333333333333</v>
      </c>
      <c r="Q3160">
        <v>8.4998131303700999E-2</v>
      </c>
    </row>
    <row r="3161" spans="1:17" hidden="1" x14ac:dyDescent="0.3">
      <c r="A3161" t="s">
        <v>6536</v>
      </c>
      <c r="B3161" t="s">
        <v>6537</v>
      </c>
      <c r="C3161" t="str">
        <f>IFERROR(VLOOKUP(Table1[[#This Row],[Ticker]],[1]!Table2[[Symbol]:[Industry]],2,FALSE),"-")</f>
        <v>-</v>
      </c>
      <c r="D3161" t="s">
        <v>986</v>
      </c>
      <c r="E3161">
        <v>71.051156000000006</v>
      </c>
      <c r="F3161">
        <v>22.03</v>
      </c>
      <c r="G3161">
        <v>-56.471901695020897</v>
      </c>
      <c r="H3161">
        <v>-3.7656547519189898</v>
      </c>
      <c r="I3161">
        <v>-45.775881235894801</v>
      </c>
      <c r="J3161">
        <v>6.7361498888263096</v>
      </c>
      <c r="K3161">
        <v>23.0363154770961</v>
      </c>
      <c r="M3161">
        <v>49.449963738048098</v>
      </c>
      <c r="N3161">
        <v>2.0209540154905299</v>
      </c>
      <c r="O3161">
        <v>81.116659101225494</v>
      </c>
      <c r="P3161">
        <v>14.145077720207199</v>
      </c>
    </row>
    <row r="3162" spans="1:17" hidden="1" x14ac:dyDescent="0.3">
      <c r="A3162" t="s">
        <v>6538</v>
      </c>
      <c r="B3162" t="s">
        <v>6539</v>
      </c>
      <c r="C3162" t="str">
        <f>IFERROR(VLOOKUP(Table1[[#This Row],[Ticker]],[1]!Table2[[Symbol]:[Industry]],2,FALSE),"-")</f>
        <v>-</v>
      </c>
      <c r="D3162" t="s">
        <v>626</v>
      </c>
      <c r="E3162">
        <v>71.026020000000003</v>
      </c>
      <c r="F3162">
        <v>127</v>
      </c>
      <c r="G3162">
        <v>161.10828052513801</v>
      </c>
      <c r="H3162">
        <v>-8.9039555457674702</v>
      </c>
      <c r="I3162">
        <v>47.988909758868601</v>
      </c>
      <c r="J3162">
        <v>-6.9174971487980796</v>
      </c>
      <c r="K3162">
        <v>122.771552625567</v>
      </c>
      <c r="L3162">
        <v>90.114117502310194</v>
      </c>
      <c r="M3162">
        <v>19.953906735825601</v>
      </c>
      <c r="N3162">
        <v>4.9585608266989899E-2</v>
      </c>
      <c r="O3162">
        <v>29.0944881889763</v>
      </c>
      <c r="P3162">
        <v>209.75609756097501</v>
      </c>
      <c r="Q3162">
        <v>7.1634685617417995E-2</v>
      </c>
    </row>
    <row r="3163" spans="1:17" hidden="1" x14ac:dyDescent="0.3">
      <c r="A3163" t="s">
        <v>6540</v>
      </c>
      <c r="B3163" t="s">
        <v>6541</v>
      </c>
      <c r="C3163" t="str">
        <f>IFERROR(VLOOKUP(Table1[[#This Row],[Ticker]],[1]!Table2[[Symbol]:[Industry]],2,FALSE),"-")</f>
        <v>-</v>
      </c>
      <c r="D3163" t="s">
        <v>396</v>
      </c>
      <c r="E3163">
        <v>70.997692499999999</v>
      </c>
      <c r="F3163">
        <v>15.75</v>
      </c>
      <c r="G3163">
        <v>111.17237378356801</v>
      </c>
      <c r="H3163">
        <v>6.6770679083903</v>
      </c>
      <c r="I3163">
        <v>108.76867992829099</v>
      </c>
      <c r="J3163">
        <v>20.531485132789001</v>
      </c>
      <c r="K3163">
        <v>14.653825721951099</v>
      </c>
      <c r="L3163">
        <v>11.9029579827248</v>
      </c>
      <c r="M3163">
        <v>71.798363372497704</v>
      </c>
      <c r="N3163">
        <v>0.57190111786015596</v>
      </c>
      <c r="O3163">
        <v>15.2380952380952</v>
      </c>
      <c r="P3163">
        <v>215</v>
      </c>
    </row>
    <row r="3164" spans="1:17" hidden="1" x14ac:dyDescent="0.3">
      <c r="A3164" t="s">
        <v>6542</v>
      </c>
      <c r="B3164" t="s">
        <v>6543</v>
      </c>
      <c r="C3164" t="str">
        <f>IFERROR(VLOOKUP(Table1[[#This Row],[Ticker]],[1]!Table2[[Symbol]:[Industry]],2,FALSE),"-")</f>
        <v>-</v>
      </c>
      <c r="D3164" t="s">
        <v>728</v>
      </c>
      <c r="E3164">
        <v>70.753706170000001</v>
      </c>
      <c r="F3164">
        <v>23.97</v>
      </c>
      <c r="G3164">
        <v>-10.5530195294872</v>
      </c>
      <c r="H3164">
        <v>-3.3453469152797299</v>
      </c>
      <c r="I3164">
        <v>-0.36223278792717201</v>
      </c>
      <c r="J3164">
        <v>-0.39207496732130398</v>
      </c>
      <c r="K3164">
        <v>23.4324486414997</v>
      </c>
      <c r="L3164">
        <v>21.884583269572101</v>
      </c>
      <c r="M3164">
        <v>67.469215611950702</v>
      </c>
      <c r="N3164">
        <v>0.95930909886956195</v>
      </c>
      <c r="O3164">
        <v>4.0884438881935798</v>
      </c>
      <c r="P3164">
        <v>26.157894736842</v>
      </c>
    </row>
    <row r="3165" spans="1:17" hidden="1" x14ac:dyDescent="0.3">
      <c r="A3165" t="s">
        <v>6544</v>
      </c>
      <c r="B3165" t="s">
        <v>6545</v>
      </c>
      <c r="C3165" t="str">
        <f>IFERROR(VLOOKUP(Table1[[#This Row],[Ticker]],[1]!Table2[[Symbol]:[Industry]],2,FALSE),"-")</f>
        <v>-</v>
      </c>
      <c r="D3165" t="s">
        <v>548</v>
      </c>
      <c r="E3165">
        <v>70.712192200000004</v>
      </c>
      <c r="F3165">
        <v>9.98</v>
      </c>
      <c r="G3165">
        <v>-9.6068838366746601</v>
      </c>
      <c r="H3165">
        <v>-3.9685364872140898</v>
      </c>
      <c r="I3165">
        <v>-29.605913323193899</v>
      </c>
      <c r="J3165">
        <v>-5.4715208314730504</v>
      </c>
      <c r="K3165">
        <v>10.806005649327201</v>
      </c>
      <c r="L3165">
        <v>10.912611742166201</v>
      </c>
      <c r="M3165">
        <v>36.1356556088353</v>
      </c>
      <c r="N3165">
        <v>1.0116572328884901</v>
      </c>
      <c r="O3165">
        <v>42.885771543086101</v>
      </c>
      <c r="P3165">
        <v>28.6082474226804</v>
      </c>
      <c r="Q3165">
        <v>6.0407778819925997E-2</v>
      </c>
    </row>
    <row r="3166" spans="1:17" hidden="1" x14ac:dyDescent="0.3">
      <c r="A3166" t="s">
        <v>6546</v>
      </c>
      <c r="B3166" t="s">
        <v>6547</v>
      </c>
      <c r="C3166" t="str">
        <f>IFERROR(VLOOKUP(Table1[[#This Row],[Ticker]],[1]!Table2[[Symbol]:[Industry]],2,FALSE),"-")</f>
        <v>-</v>
      </c>
      <c r="D3166" t="s">
        <v>4316</v>
      </c>
      <c r="E3166">
        <v>70.706146355000001</v>
      </c>
      <c r="F3166">
        <v>96.85</v>
      </c>
      <c r="G3166">
        <v>22.096677008958501</v>
      </c>
      <c r="H3166">
        <v>-6.8991092384656296</v>
      </c>
      <c r="I3166">
        <v>-14.080051265825499</v>
      </c>
      <c r="J3166">
        <v>-1.63431900733833</v>
      </c>
      <c r="K3166">
        <v>97.989199560526004</v>
      </c>
      <c r="L3166">
        <v>93.8357946546394</v>
      </c>
      <c r="M3166">
        <v>47.100587277910599</v>
      </c>
      <c r="N3166">
        <v>0.44722592273866402</v>
      </c>
      <c r="O3166">
        <v>57.965926690758899</v>
      </c>
      <c r="P3166">
        <v>63.211998651836801</v>
      </c>
      <c r="Q3166">
        <v>3.6982688731292998E-2</v>
      </c>
    </row>
    <row r="3167" spans="1:17" hidden="1" x14ac:dyDescent="0.3">
      <c r="A3167" t="s">
        <v>6548</v>
      </c>
      <c r="B3167" t="s">
        <v>6549</v>
      </c>
      <c r="C3167" t="str">
        <f>IFERROR(VLOOKUP(Table1[[#This Row],[Ticker]],[1]!Table2[[Symbol]:[Industry]],2,FALSE),"-")</f>
        <v>-</v>
      </c>
      <c r="D3167" t="s">
        <v>465</v>
      </c>
      <c r="E3167">
        <v>70.593360000000004</v>
      </c>
      <c r="F3167">
        <v>52.06</v>
      </c>
      <c r="G3167">
        <v>-7.7487483571307401</v>
      </c>
      <c r="H3167">
        <v>12.472769167617299</v>
      </c>
      <c r="I3167">
        <v>-20.271149374696002</v>
      </c>
      <c r="J3167">
        <v>13.02279455052</v>
      </c>
      <c r="K3167">
        <v>48.572939684144004</v>
      </c>
      <c r="L3167">
        <v>49.412030897104501</v>
      </c>
      <c r="M3167">
        <v>62.900125247416497</v>
      </c>
      <c r="N3167">
        <v>1.9173567764082999</v>
      </c>
      <c r="O3167">
        <v>45.601229350749101</v>
      </c>
      <c r="P3167">
        <v>24.545454545454501</v>
      </c>
      <c r="Q3167">
        <v>3.4886583371007002E-2</v>
      </c>
    </row>
    <row r="3168" spans="1:17" hidden="1" x14ac:dyDescent="0.3">
      <c r="A3168" t="s">
        <v>6550</v>
      </c>
      <c r="B3168" t="s">
        <v>6551</v>
      </c>
      <c r="C3168" t="str">
        <f>IFERROR(VLOOKUP(Table1[[#This Row],[Ticker]],[1]!Table2[[Symbol]:[Industry]],2,FALSE),"-")</f>
        <v>-</v>
      </c>
      <c r="D3168" t="s">
        <v>1564</v>
      </c>
      <c r="E3168">
        <v>70.537573598999998</v>
      </c>
      <c r="F3168">
        <v>4.53</v>
      </c>
      <c r="G3168">
        <v>80.0960362225659</v>
      </c>
      <c r="H3168">
        <v>47.167382678366003</v>
      </c>
      <c r="I3168">
        <v>-2.0021346898962</v>
      </c>
      <c r="J3168">
        <v>13.4073476593283</v>
      </c>
      <c r="K3168">
        <v>3.4149287805737298</v>
      </c>
      <c r="L3168">
        <v>3.1078012958065502</v>
      </c>
      <c r="M3168">
        <v>91.674657250126103</v>
      </c>
      <c r="N3168">
        <v>2.3040365682029602</v>
      </c>
      <c r="O3168">
        <v>0</v>
      </c>
      <c r="Q3168">
        <v>0.12604827510233799</v>
      </c>
    </row>
    <row r="3169" spans="1:17" hidden="1" x14ac:dyDescent="0.3">
      <c r="A3169" t="s">
        <v>6552</v>
      </c>
      <c r="B3169" t="s">
        <v>6553</v>
      </c>
      <c r="C3169" t="str">
        <f>IFERROR(VLOOKUP(Table1[[#This Row],[Ticker]],[1]!Table2[[Symbol]:[Industry]],2,FALSE),"-")</f>
        <v>-</v>
      </c>
      <c r="D3169" t="s">
        <v>2629</v>
      </c>
      <c r="E3169">
        <v>70.218434439999996</v>
      </c>
      <c r="F3169">
        <v>84.7</v>
      </c>
      <c r="G3169">
        <v>137.94446592858301</v>
      </c>
      <c r="H3169">
        <v>40.373496479818797</v>
      </c>
      <c r="I3169">
        <v>60.7105668106352</v>
      </c>
      <c r="J3169">
        <v>36.608137889213303</v>
      </c>
      <c r="K3169">
        <v>57.341822366131801</v>
      </c>
      <c r="L3169">
        <v>51.367482021449199</v>
      </c>
      <c r="M3169">
        <v>99.906555784687598</v>
      </c>
      <c r="N3169">
        <v>2.6853146853146801</v>
      </c>
      <c r="O3169">
        <v>6.61157024793388</v>
      </c>
      <c r="P3169">
        <v>182.333333333333</v>
      </c>
    </row>
    <row r="3170" spans="1:17" hidden="1" x14ac:dyDescent="0.3">
      <c r="A3170" t="s">
        <v>6554</v>
      </c>
      <c r="B3170" t="s">
        <v>6555</v>
      </c>
      <c r="C3170" t="str">
        <f>IFERROR(VLOOKUP(Table1[[#This Row],[Ticker]],[1]!Table2[[Symbol]:[Industry]],2,FALSE),"-")</f>
        <v>-</v>
      </c>
      <c r="D3170" t="s">
        <v>626</v>
      </c>
      <c r="E3170">
        <v>70.195316000000005</v>
      </c>
      <c r="F3170">
        <v>164.6</v>
      </c>
      <c r="G3170">
        <v>-18.524756622369701</v>
      </c>
      <c r="H3170">
        <v>-4.4353619578159904</v>
      </c>
      <c r="I3170">
        <v>-19.294472989856398</v>
      </c>
      <c r="J3170">
        <v>-0.45943546696567</v>
      </c>
      <c r="K3170">
        <v>158.89323684357899</v>
      </c>
      <c r="L3170">
        <v>160.717298430407</v>
      </c>
      <c r="M3170">
        <v>57.728552910828199</v>
      </c>
      <c r="N3170">
        <v>1.2263064524776901</v>
      </c>
      <c r="O3170">
        <v>26.275820170109299</v>
      </c>
      <c r="P3170">
        <v>19.1889934829833</v>
      </c>
      <c r="Q3170">
        <v>-7.3388291901423E-2</v>
      </c>
    </row>
    <row r="3171" spans="1:17" hidden="1" x14ac:dyDescent="0.3">
      <c r="A3171" t="s">
        <v>6556</v>
      </c>
      <c r="B3171" t="s">
        <v>6557</v>
      </c>
      <c r="C3171" t="str">
        <f>IFERROR(VLOOKUP(Table1[[#This Row],[Ticker]],[1]!Table2[[Symbol]:[Industry]],2,FALSE),"-")</f>
        <v>-</v>
      </c>
      <c r="D3171" t="s">
        <v>933</v>
      </c>
      <c r="E3171">
        <v>70.166250000000005</v>
      </c>
      <c r="F3171">
        <v>62.37</v>
      </c>
      <c r="G3171">
        <v>114.16078979880299</v>
      </c>
      <c r="H3171">
        <v>125.41083414215601</v>
      </c>
      <c r="I3171">
        <v>9.4439076139061697</v>
      </c>
      <c r="J3171">
        <v>13.0219309926616</v>
      </c>
      <c r="K3171">
        <v>41.596393330559302</v>
      </c>
      <c r="L3171">
        <v>40.1866357763937</v>
      </c>
      <c r="M3171">
        <v>56.304147284340701</v>
      </c>
      <c r="N3171">
        <v>1.2462959395917299</v>
      </c>
      <c r="O3171">
        <v>34.022767356100701</v>
      </c>
      <c r="P3171">
        <v>152.51012145748899</v>
      </c>
      <c r="Q3171">
        <v>-7.2858140286139999E-3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6533</v>
      </c>
      <c r="E3172">
        <v>70.032002500000004</v>
      </c>
      <c r="F3172">
        <v>342.5</v>
      </c>
      <c r="G3172">
        <v>168.642908145056</v>
      </c>
      <c r="H3172">
        <v>1.4101312368144601</v>
      </c>
      <c r="I3172">
        <v>-81.427275856909503</v>
      </c>
      <c r="J3172">
        <v>20.291972392736898</v>
      </c>
      <c r="K3172">
        <v>331.81453107814798</v>
      </c>
      <c r="L3172">
        <v>428.150391790578</v>
      </c>
      <c r="M3172">
        <v>82.747653335725801</v>
      </c>
      <c r="N3172">
        <v>0.89266711293049394</v>
      </c>
      <c r="O3172">
        <v>311.13868613138601</v>
      </c>
      <c r="P3172">
        <v>195.38594221647199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942</v>
      </c>
      <c r="E3173">
        <v>70.019400000000005</v>
      </c>
      <c r="F3173">
        <v>41.2</v>
      </c>
      <c r="G3173">
        <v>43.857380007258499</v>
      </c>
      <c r="H3173">
        <v>-15.004861273538801</v>
      </c>
      <c r="I3173">
        <v>-22.163804741927699</v>
      </c>
      <c r="J3173">
        <v>2.8518802312403402</v>
      </c>
      <c r="K3173">
        <v>38.6805857582602</v>
      </c>
      <c r="L3173">
        <v>33.003976771564503</v>
      </c>
      <c r="M3173">
        <v>50.220088540802003</v>
      </c>
      <c r="N3173">
        <v>0.59842519685039297</v>
      </c>
      <c r="O3173">
        <v>17.354368932038799</v>
      </c>
      <c r="P3173">
        <v>86.848072562358297</v>
      </c>
      <c r="Q3173">
        <v>0.118934280879227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384</v>
      </c>
      <c r="E3174">
        <v>69.891954999999996</v>
      </c>
      <c r="F3174">
        <v>57.05</v>
      </c>
      <c r="G3174">
        <v>-18.076367404749799</v>
      </c>
      <c r="H3174">
        <v>-3.5938680522008202</v>
      </c>
      <c r="I3174">
        <v>-25.9910241790779</v>
      </c>
      <c r="J3174">
        <v>-8.8490367492738304</v>
      </c>
      <c r="K3174">
        <v>57.261408947586197</v>
      </c>
      <c r="L3174">
        <v>54.273418623002499</v>
      </c>
      <c r="M3174">
        <v>43.457299191999702</v>
      </c>
      <c r="N3174">
        <v>0.69090909090909003</v>
      </c>
      <c r="O3174">
        <v>27.782646801051701</v>
      </c>
      <c r="P3174">
        <v>53.360215053763397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521</v>
      </c>
      <c r="E3175">
        <v>69.718540000000004</v>
      </c>
      <c r="F3175">
        <v>231.5</v>
      </c>
      <c r="G3175">
        <v>11.0545849762025</v>
      </c>
      <c r="H3175">
        <v>-4.9339934440503503</v>
      </c>
      <c r="I3175">
        <v>-19.411936124178499</v>
      </c>
      <c r="J3175">
        <v>-2.0453657506769898</v>
      </c>
      <c r="K3175">
        <v>237.09885490425401</v>
      </c>
      <c r="L3175">
        <v>223.473157492106</v>
      </c>
      <c r="M3175">
        <v>49.666251791993098</v>
      </c>
      <c r="N3175">
        <v>3.76690742725925</v>
      </c>
      <c r="O3175">
        <v>17.4730021598272</v>
      </c>
      <c r="P3175">
        <v>106.052514463729</v>
      </c>
      <c r="Q3175">
        <v>0.152945812395406</v>
      </c>
    </row>
    <row r="3176" spans="1:17" hidden="1" x14ac:dyDescent="0.3">
      <c r="A3176" t="s">
        <v>6566</v>
      </c>
      <c r="B3176" t="s">
        <v>6567</v>
      </c>
      <c r="C3176" t="str">
        <f>IFERROR(VLOOKUP(Table1[[#This Row],[Ticker]],[1]!Table2[[Symbol]:[Industry]],2,FALSE),"-")</f>
        <v>-</v>
      </c>
      <c r="D3176" t="s">
        <v>692</v>
      </c>
      <c r="E3176">
        <v>69.636651999999998</v>
      </c>
      <c r="F3176">
        <v>51.5</v>
      </c>
      <c r="G3176">
        <v>118.495061166678</v>
      </c>
      <c r="H3176">
        <v>23.9900691148341</v>
      </c>
      <c r="I3176">
        <v>8.8252361674725694</v>
      </c>
      <c r="J3176">
        <v>14.075218974521</v>
      </c>
      <c r="K3176">
        <v>43.339840281913602</v>
      </c>
      <c r="L3176">
        <v>39.1579576417721</v>
      </c>
      <c r="M3176">
        <v>87.583205419940001</v>
      </c>
      <c r="N3176">
        <v>0.62713669537627403</v>
      </c>
      <c r="O3176">
        <v>17.553398058252402</v>
      </c>
      <c r="P3176">
        <v>157.5</v>
      </c>
      <c r="Q3176">
        <v>9.4673466562000999E-2</v>
      </c>
    </row>
    <row r="3177" spans="1:17" hidden="1" x14ac:dyDescent="0.3">
      <c r="A3177" t="s">
        <v>6568</v>
      </c>
      <c r="B3177" t="s">
        <v>6569</v>
      </c>
      <c r="C3177" t="str">
        <f>IFERROR(VLOOKUP(Table1[[#This Row],[Ticker]],[1]!Table2[[Symbol]:[Industry]],2,FALSE),"-")</f>
        <v>-</v>
      </c>
      <c r="D3177" t="s">
        <v>1579</v>
      </c>
      <c r="E3177">
        <v>69.525799339999907</v>
      </c>
      <c r="F3177">
        <v>39.35</v>
      </c>
      <c r="G3177">
        <v>2.4852089499300098</v>
      </c>
      <c r="H3177">
        <v>-8.1857069888026199</v>
      </c>
      <c r="I3177">
        <v>-59.056863660410301</v>
      </c>
      <c r="J3177">
        <v>-2.73950691583507</v>
      </c>
      <c r="K3177">
        <v>41.634643565691498</v>
      </c>
      <c r="M3177">
        <v>52.781719026215498</v>
      </c>
      <c r="N3177">
        <v>1.37359154929577</v>
      </c>
      <c r="O3177">
        <v>90.597204574332906</v>
      </c>
      <c r="P3177">
        <v>40.035587188611998</v>
      </c>
    </row>
    <row r="3178" spans="1:17" hidden="1" x14ac:dyDescent="0.3">
      <c r="A3178" t="s">
        <v>6570</v>
      </c>
      <c r="B3178" t="s">
        <v>6571</v>
      </c>
      <c r="C3178" t="str">
        <f>IFERROR(VLOOKUP(Table1[[#This Row],[Ticker]],[1]!Table2[[Symbol]:[Industry]],2,FALSE),"-")</f>
        <v>-</v>
      </c>
      <c r="D3178" t="s">
        <v>21</v>
      </c>
      <c r="E3178">
        <v>69.508477744999993</v>
      </c>
      <c r="F3178">
        <v>4.1900000000000004</v>
      </c>
      <c r="G3178">
        <v>112.685537357154</v>
      </c>
      <c r="H3178">
        <v>-22.5479994770544</v>
      </c>
      <c r="I3178">
        <v>39.914035810488997</v>
      </c>
      <c r="J3178">
        <v>-2.4780690073383398</v>
      </c>
      <c r="K3178">
        <v>4.4836056052995197</v>
      </c>
      <c r="L3178">
        <v>3.6699542614147198</v>
      </c>
      <c r="M3178">
        <v>6.5740889058352501</v>
      </c>
      <c r="N3178">
        <v>0.53558365449209699</v>
      </c>
      <c r="O3178">
        <v>71.837708830548905</v>
      </c>
      <c r="P3178">
        <v>153.93939393939399</v>
      </c>
      <c r="Q3178">
        <v>-3.9602548105286003E-2</v>
      </c>
    </row>
    <row r="3179" spans="1:17" hidden="1" x14ac:dyDescent="0.3">
      <c r="A3179" t="s">
        <v>6572</v>
      </c>
      <c r="B3179" t="s">
        <v>6573</v>
      </c>
      <c r="C3179" t="str">
        <f>IFERROR(VLOOKUP(Table1[[#This Row],[Ticker]],[1]!Table2[[Symbol]:[Industry]],2,FALSE),"-")</f>
        <v>-</v>
      </c>
      <c r="D3179" t="s">
        <v>2956</v>
      </c>
      <c r="E3179">
        <v>69.350579999999994</v>
      </c>
      <c r="F3179">
        <v>160.19999999999999</v>
      </c>
      <c r="G3179">
        <v>175.67533327552201</v>
      </c>
      <c r="H3179">
        <v>-1.5723466115160001</v>
      </c>
      <c r="I3179">
        <v>2.9576329131267598</v>
      </c>
      <c r="J3179">
        <v>-16.867970830620202</v>
      </c>
      <c r="K3179">
        <v>161.27952059937701</v>
      </c>
      <c r="L3179">
        <v>139.82930509139601</v>
      </c>
      <c r="M3179">
        <v>45.3939114737083</v>
      </c>
      <c r="N3179">
        <v>1.5360442027108601</v>
      </c>
      <c r="O3179">
        <v>29.806491885143501</v>
      </c>
      <c r="P3179">
        <v>202.418367346938</v>
      </c>
    </row>
    <row r="3180" spans="1:17" hidden="1" x14ac:dyDescent="0.3">
      <c r="A3180" t="s">
        <v>6574</v>
      </c>
      <c r="B3180" t="s">
        <v>6575</v>
      </c>
      <c r="C3180" t="str">
        <f>IFERROR(VLOOKUP(Table1[[#This Row],[Ticker]],[1]!Table2[[Symbol]:[Industry]],2,FALSE),"-")</f>
        <v>-</v>
      </c>
      <c r="D3180" t="s">
        <v>1684</v>
      </c>
      <c r="E3180">
        <v>69.12</v>
      </c>
      <c r="F3180">
        <v>46.08</v>
      </c>
      <c r="G3180">
        <v>-65.2210046989197</v>
      </c>
      <c r="H3180">
        <v>-16.0286988019635</v>
      </c>
      <c r="I3180">
        <v>-50.853628405450998</v>
      </c>
      <c r="J3180">
        <v>-7.1287676101327397</v>
      </c>
      <c r="K3180">
        <v>52.659471373835999</v>
      </c>
      <c r="L3180">
        <v>62.163847432588398</v>
      </c>
      <c r="M3180">
        <v>32.752175002290699</v>
      </c>
      <c r="N3180">
        <v>1.516028338945</v>
      </c>
      <c r="O3180">
        <v>106.597222222222</v>
      </c>
      <c r="P3180">
        <v>0.39215686274509598</v>
      </c>
      <c r="Q3180">
        <v>-6.4891067353699998E-4</v>
      </c>
    </row>
    <row r="3181" spans="1:17" hidden="1" x14ac:dyDescent="0.3">
      <c r="A3181" t="s">
        <v>6576</v>
      </c>
      <c r="B3181" t="s">
        <v>6577</v>
      </c>
      <c r="C3181" t="str">
        <f>IFERROR(VLOOKUP(Table1[[#This Row],[Ticker]],[1]!Table2[[Symbol]:[Industry]],2,FALSE),"-")</f>
        <v>-</v>
      </c>
      <c r="D3181" t="s">
        <v>499</v>
      </c>
      <c r="E3181">
        <v>69.102239999999995</v>
      </c>
      <c r="F3181">
        <v>9.1199999999999992</v>
      </c>
      <c r="G3181">
        <v>114.526807198424</v>
      </c>
      <c r="H3181">
        <v>-2.4818178681425298</v>
      </c>
      <c r="I3181">
        <v>-29.5568636604104</v>
      </c>
      <c r="J3181">
        <v>-10.0402580620647</v>
      </c>
      <c r="K3181">
        <v>8.8561956034790601</v>
      </c>
      <c r="L3181">
        <v>7.8887727530758998</v>
      </c>
      <c r="M3181">
        <v>31.6902046037779</v>
      </c>
      <c r="N3181">
        <v>0.52345954440877196</v>
      </c>
      <c r="O3181">
        <v>36.622807017543799</v>
      </c>
      <c r="P3181">
        <v>151.93370165745799</v>
      </c>
      <c r="Q3181">
        <v>7.0898371310439995E-2</v>
      </c>
    </row>
    <row r="3182" spans="1:17" hidden="1" x14ac:dyDescent="0.3">
      <c r="A3182" t="s">
        <v>6578</v>
      </c>
      <c r="B3182" t="s">
        <v>6579</v>
      </c>
      <c r="C3182" t="str">
        <f>IFERROR(VLOOKUP(Table1[[#This Row],[Ticker]],[1]!Table2[[Symbol]:[Industry]],2,FALSE),"-")</f>
        <v>-</v>
      </c>
      <c r="D3182" t="s">
        <v>626</v>
      </c>
      <c r="E3182">
        <v>68.941500000000005</v>
      </c>
      <c r="F3182">
        <v>241.9</v>
      </c>
      <c r="G3182">
        <v>-32.563551883368902</v>
      </c>
      <c r="H3182">
        <v>-1.08376004087985</v>
      </c>
      <c r="I3182">
        <v>-13.1821010522652</v>
      </c>
      <c r="J3182">
        <v>-2.39636966093311</v>
      </c>
      <c r="K3182">
        <v>236.698256788392</v>
      </c>
      <c r="L3182">
        <v>241.777698678577</v>
      </c>
      <c r="M3182">
        <v>56.507695098317598</v>
      </c>
      <c r="N3182">
        <v>2.1191788396026099</v>
      </c>
      <c r="O3182">
        <v>23.563455973542698</v>
      </c>
      <c r="P3182">
        <v>19.7524752475247</v>
      </c>
      <c r="Q3182">
        <v>0.17333998359074501</v>
      </c>
    </row>
    <row r="3183" spans="1:17" hidden="1" x14ac:dyDescent="0.3">
      <c r="A3183" t="s">
        <v>6580</v>
      </c>
      <c r="B3183" t="s">
        <v>6581</v>
      </c>
      <c r="C3183" t="str">
        <f>IFERROR(VLOOKUP(Table1[[#This Row],[Ticker]],[1]!Table2[[Symbol]:[Industry]],2,FALSE),"-")</f>
        <v>-</v>
      </c>
      <c r="D3183" t="s">
        <v>21</v>
      </c>
      <c r="E3183">
        <v>68.644899879999997</v>
      </c>
      <c r="F3183">
        <v>63.1</v>
      </c>
      <c r="G3183">
        <v>23.280741487309101</v>
      </c>
      <c r="H3183">
        <v>6.4817955548445703</v>
      </c>
      <c r="I3183">
        <v>-13.660843416563999</v>
      </c>
      <c r="J3183">
        <v>5.16692220531543</v>
      </c>
      <c r="K3183">
        <v>57.219289848269497</v>
      </c>
      <c r="L3183">
        <v>55.784602325780199</v>
      </c>
      <c r="M3183">
        <v>84.928088246474104</v>
      </c>
      <c r="N3183">
        <v>1.8099017990592901</v>
      </c>
      <c r="O3183">
        <v>22.028526148969799</v>
      </c>
      <c r="P3183">
        <v>65.399737876802106</v>
      </c>
      <c r="Q3183">
        <v>6.4299789098464996E-2</v>
      </c>
    </row>
    <row r="3184" spans="1:17" hidden="1" x14ac:dyDescent="0.3">
      <c r="A3184" t="s">
        <v>6582</v>
      </c>
      <c r="B3184" t="s">
        <v>6583</v>
      </c>
      <c r="C3184" t="str">
        <f>IFERROR(VLOOKUP(Table1[[#This Row],[Ticker]],[1]!Table2[[Symbol]:[Industry]],2,FALSE),"-")</f>
        <v>-</v>
      </c>
      <c r="D3184" t="s">
        <v>1170</v>
      </c>
      <c r="E3184">
        <v>68.512500000000003</v>
      </c>
      <c r="F3184">
        <v>13.05</v>
      </c>
      <c r="G3184">
        <v>-38.148329387098698</v>
      </c>
      <c r="H3184">
        <v>-3.3751968999720501</v>
      </c>
      <c r="I3184">
        <v>-25.333175563531299</v>
      </c>
      <c r="J3184">
        <v>-3.08229861458909</v>
      </c>
      <c r="K3184">
        <v>13.320084268992201</v>
      </c>
      <c r="L3184">
        <v>13.730411531193401</v>
      </c>
      <c r="M3184">
        <v>44.290457327725498</v>
      </c>
      <c r="N3184">
        <v>0.90471156565512401</v>
      </c>
      <c r="O3184">
        <v>56.628352490421399</v>
      </c>
      <c r="P3184">
        <v>27.9411764705882</v>
      </c>
      <c r="Q3184">
        <v>-3.2645888800478001E-2</v>
      </c>
    </row>
    <row r="3185" spans="1:17" hidden="1" x14ac:dyDescent="0.3">
      <c r="A3185" t="s">
        <v>6584</v>
      </c>
      <c r="B3185" t="s">
        <v>6585</v>
      </c>
      <c r="C3185" t="str">
        <f>IFERROR(VLOOKUP(Table1[[#This Row],[Ticker]],[1]!Table2[[Symbol]:[Industry]],2,FALSE),"-")</f>
        <v>-</v>
      </c>
      <c r="D3185" t="s">
        <v>289</v>
      </c>
      <c r="E3185">
        <v>68.500047839999993</v>
      </c>
      <c r="F3185">
        <v>4.2</v>
      </c>
      <c r="G3185">
        <v>36.0476636030021</v>
      </c>
      <c r="H3185">
        <v>-4.3960654022131704</v>
      </c>
      <c r="I3185">
        <v>-14.551724914264399</v>
      </c>
      <c r="J3185">
        <v>2.3078251992107699</v>
      </c>
      <c r="K3185">
        <v>4.0600015461004597</v>
      </c>
      <c r="L3185">
        <v>3.8138788082118</v>
      </c>
      <c r="M3185">
        <v>63.762170666018797</v>
      </c>
      <c r="N3185">
        <v>0.82725742157551896</v>
      </c>
      <c r="O3185">
        <v>25.952380952380899</v>
      </c>
      <c r="P3185">
        <v>69.354838709677395</v>
      </c>
      <c r="Q3185">
        <v>2.1864052160727E-2</v>
      </c>
    </row>
    <row r="3186" spans="1:17" hidden="1" x14ac:dyDescent="0.3">
      <c r="A3186" t="s">
        <v>6586</v>
      </c>
      <c r="B3186" t="s">
        <v>6587</v>
      </c>
      <c r="C3186" t="str">
        <f>IFERROR(VLOOKUP(Table1[[#This Row],[Ticker]],[1]!Table2[[Symbol]:[Industry]],2,FALSE),"-")</f>
        <v>-</v>
      </c>
      <c r="D3186" t="s">
        <v>170</v>
      </c>
      <c r="E3186">
        <v>68.468992299999996</v>
      </c>
      <c r="F3186">
        <v>97</v>
      </c>
      <c r="G3186">
        <v>-46.743034071416403</v>
      </c>
      <c r="H3186">
        <v>-4.67017395865353</v>
      </c>
      <c r="I3186">
        <v>-41.674791256334899</v>
      </c>
      <c r="J3186">
        <v>-4.2462418953540499</v>
      </c>
      <c r="K3186">
        <v>107.863147820595</v>
      </c>
      <c r="L3186">
        <v>111.992423500219</v>
      </c>
      <c r="M3186">
        <v>36.076029924728701</v>
      </c>
      <c r="N3186">
        <v>0.68525896414342602</v>
      </c>
      <c r="O3186">
        <v>68.041237113402005</v>
      </c>
      <c r="P3186">
        <v>3.96570203644159</v>
      </c>
    </row>
    <row r="3187" spans="1:17" hidden="1" x14ac:dyDescent="0.3">
      <c r="A3187" t="s">
        <v>6588</v>
      </c>
      <c r="B3187" t="s">
        <v>6589</v>
      </c>
      <c r="C3187" t="str">
        <f>IFERROR(VLOOKUP(Table1[[#This Row],[Ticker]],[1]!Table2[[Symbol]:[Industry]],2,FALSE),"-")</f>
        <v>-</v>
      </c>
      <c r="D3187" t="s">
        <v>626</v>
      </c>
      <c r="E3187">
        <v>68.429275744999998</v>
      </c>
      <c r="F3187">
        <v>42.95</v>
      </c>
      <c r="G3187">
        <v>15.8718512047747</v>
      </c>
      <c r="H3187">
        <v>-4.35137124504885</v>
      </c>
      <c r="I3187">
        <v>-18.605712429470199</v>
      </c>
      <c r="J3187">
        <v>-1.7030572647361799</v>
      </c>
      <c r="K3187">
        <v>44.007272233680403</v>
      </c>
      <c r="L3187">
        <v>43.497066913249498</v>
      </c>
      <c r="M3187">
        <v>51.650466774532902</v>
      </c>
      <c r="N3187">
        <v>0.65153182402397303</v>
      </c>
      <c r="O3187">
        <v>62.677532013969703</v>
      </c>
      <c r="P3187">
        <v>52.866272378496703</v>
      </c>
      <c r="Q3187">
        <v>2.3518814943595999E-2</v>
      </c>
    </row>
    <row r="3188" spans="1:17" hidden="1" x14ac:dyDescent="0.3">
      <c r="A3188" t="s">
        <v>6590</v>
      </c>
      <c r="B3188" t="s">
        <v>6591</v>
      </c>
      <c r="C3188" t="str">
        <f>IFERROR(VLOOKUP(Table1[[#This Row],[Ticker]],[1]!Table2[[Symbol]:[Industry]],2,FALSE),"-")</f>
        <v>-</v>
      </c>
      <c r="D3188" t="s">
        <v>1684</v>
      </c>
      <c r="E3188">
        <v>68.404200000000003</v>
      </c>
      <c r="F3188">
        <v>197.7</v>
      </c>
      <c r="G3188">
        <v>-32.6001769285593</v>
      </c>
      <c r="H3188">
        <v>-15.5865076972905</v>
      </c>
      <c r="I3188">
        <v>-51.517521512716101</v>
      </c>
      <c r="J3188">
        <v>-8.3280690073383301</v>
      </c>
      <c r="K3188">
        <v>224.802865121038</v>
      </c>
      <c r="M3188">
        <v>43.791108239456698</v>
      </c>
      <c r="N3188">
        <v>0.99245349245349201</v>
      </c>
      <c r="O3188">
        <v>130.12139605462801</v>
      </c>
      <c r="P3188">
        <v>8.6263736263736099</v>
      </c>
    </row>
    <row r="3189" spans="1:17" hidden="1" x14ac:dyDescent="0.3">
      <c r="A3189" t="s">
        <v>6592</v>
      </c>
      <c r="B3189" t="s">
        <v>6593</v>
      </c>
      <c r="C3189" t="str">
        <f>IFERROR(VLOOKUP(Table1[[#This Row],[Ticker]],[1]!Table2[[Symbol]:[Industry]],2,FALSE),"-")</f>
        <v>-</v>
      </c>
      <c r="D3189" t="s">
        <v>95</v>
      </c>
      <c r="E3189">
        <v>68.327186588000004</v>
      </c>
      <c r="F3189">
        <v>36.94</v>
      </c>
      <c r="G3189">
        <v>114.69487442531501</v>
      </c>
      <c r="H3189">
        <v>0.63146886209584496</v>
      </c>
      <c r="I3189">
        <v>62.630467412369597</v>
      </c>
      <c r="J3189">
        <v>7.8809657189712601</v>
      </c>
      <c r="K3189">
        <v>35.011032855090399</v>
      </c>
      <c r="L3189">
        <v>28.350893216482699</v>
      </c>
      <c r="M3189">
        <v>58.1164156505303</v>
      </c>
      <c r="N3189">
        <v>1.8240874992788001</v>
      </c>
      <c r="O3189">
        <v>10.9907958852192</v>
      </c>
      <c r="P3189">
        <v>172.332806740389</v>
      </c>
      <c r="Q3189">
        <v>5.1720429097809996E-3</v>
      </c>
    </row>
    <row r="3190" spans="1:17" hidden="1" x14ac:dyDescent="0.3">
      <c r="A3190" t="s">
        <v>6594</v>
      </c>
      <c r="B3190" t="s">
        <v>6595</v>
      </c>
      <c r="C3190" t="str">
        <f>IFERROR(VLOOKUP(Table1[[#This Row],[Ticker]],[1]!Table2[[Symbol]:[Industry]],2,FALSE),"-")</f>
        <v>-</v>
      </c>
      <c r="D3190" t="s">
        <v>925</v>
      </c>
      <c r="E3190">
        <v>68.100495839999994</v>
      </c>
      <c r="F3190">
        <v>33.840000000000003</v>
      </c>
      <c r="G3190">
        <v>291.03474370636098</v>
      </c>
      <c r="H3190">
        <v>47.206691763389301</v>
      </c>
      <c r="I3190">
        <v>86.157422053875294</v>
      </c>
      <c r="J3190">
        <v>5.7058240477643496</v>
      </c>
      <c r="K3190">
        <v>23.8588478967581</v>
      </c>
      <c r="L3190">
        <v>16.718045055131402</v>
      </c>
      <c r="M3190">
        <v>99.754373202623597</v>
      </c>
      <c r="N3190">
        <v>0.23853870647030401</v>
      </c>
      <c r="O3190">
        <v>0</v>
      </c>
      <c r="P3190">
        <v>348.21192052980098</v>
      </c>
      <c r="Q3190">
        <v>0.16931663518135301</v>
      </c>
    </row>
    <row r="3191" spans="1:17" hidden="1" x14ac:dyDescent="0.3">
      <c r="A3191" t="s">
        <v>6596</v>
      </c>
      <c r="B3191" t="s">
        <v>6597</v>
      </c>
      <c r="C3191" t="str">
        <f>IFERROR(VLOOKUP(Table1[[#This Row],[Ticker]],[1]!Table2[[Symbol]:[Industry]],2,FALSE),"-")</f>
        <v>-</v>
      </c>
      <c r="D3191" t="s">
        <v>1204</v>
      </c>
      <c r="E3191">
        <v>67.947374874999994</v>
      </c>
      <c r="F3191">
        <v>90.25</v>
      </c>
      <c r="G3191">
        <v>-49.9345234331185</v>
      </c>
      <c r="H3191">
        <v>-13.0049694635204</v>
      </c>
      <c r="I3191">
        <v>-46.692122019072997</v>
      </c>
      <c r="J3191">
        <v>-6.4333762699081802</v>
      </c>
      <c r="K3191">
        <v>96.259403780428102</v>
      </c>
      <c r="L3191">
        <v>111.012940976096</v>
      </c>
      <c r="M3191">
        <v>43.238875900037002</v>
      </c>
      <c r="N3191">
        <v>0.42359074617139097</v>
      </c>
      <c r="O3191">
        <v>93.795013850415501</v>
      </c>
      <c r="P3191">
        <v>33.703703703703702</v>
      </c>
    </row>
    <row r="3192" spans="1:17" hidden="1" x14ac:dyDescent="0.3">
      <c r="A3192" t="s">
        <v>6598</v>
      </c>
      <c r="B3192" t="s">
        <v>6599</v>
      </c>
      <c r="C3192" t="str">
        <f>IFERROR(VLOOKUP(Table1[[#This Row],[Ticker]],[1]!Table2[[Symbol]:[Industry]],2,FALSE),"-")</f>
        <v>-</v>
      </c>
      <c r="D3192" t="s">
        <v>1465</v>
      </c>
      <c r="E3192">
        <v>67.918858099999994</v>
      </c>
      <c r="F3192">
        <v>33.5</v>
      </c>
      <c r="G3192">
        <v>-15.815881753535599</v>
      </c>
      <c r="H3192">
        <v>18.138106869429201</v>
      </c>
      <c r="I3192">
        <v>-8.2423953810858794</v>
      </c>
      <c r="J3192">
        <v>-6.0751913094966099</v>
      </c>
      <c r="K3192">
        <v>30.9453236442567</v>
      </c>
      <c r="L3192">
        <v>30.1370982457324</v>
      </c>
      <c r="M3192">
        <v>51.408671729748797</v>
      </c>
      <c r="N3192">
        <v>0.64901991048001195</v>
      </c>
      <c r="O3192">
        <v>39.999999999999901</v>
      </c>
      <c r="P3192">
        <v>39.293139293139198</v>
      </c>
    </row>
    <row r="3193" spans="1:17" hidden="1" x14ac:dyDescent="0.3">
      <c r="A3193" t="s">
        <v>6600</v>
      </c>
      <c r="B3193" t="s">
        <v>6601</v>
      </c>
      <c r="C3193" t="str">
        <f>IFERROR(VLOOKUP(Table1[[#This Row],[Ticker]],[1]!Table2[[Symbol]:[Industry]],2,FALSE),"-")</f>
        <v>-</v>
      </c>
      <c r="D3193" t="s">
        <v>289</v>
      </c>
      <c r="E3193">
        <v>67.845290175000002</v>
      </c>
      <c r="F3193">
        <v>134.55000000000001</v>
      </c>
      <c r="G3193">
        <v>17.934385283422198</v>
      </c>
      <c r="H3193">
        <v>-9.1973163280628896</v>
      </c>
      <c r="I3193">
        <v>4.2226339290339201</v>
      </c>
      <c r="J3193">
        <v>-1.2216018972127001</v>
      </c>
      <c r="K3193">
        <v>138.88439623527</v>
      </c>
      <c r="L3193">
        <v>128.81304665547</v>
      </c>
      <c r="M3193">
        <v>39.2242732261399</v>
      </c>
      <c r="N3193">
        <v>0.77622458155016905</v>
      </c>
      <c r="O3193">
        <v>37.4210330732069</v>
      </c>
      <c r="P3193">
        <v>63.090909090909101</v>
      </c>
      <c r="Q3193">
        <v>7.7630347909795006E-2</v>
      </c>
    </row>
    <row r="3194" spans="1:17" hidden="1" x14ac:dyDescent="0.3">
      <c r="A3194" t="s">
        <v>6602</v>
      </c>
      <c r="B3194" t="s">
        <v>6603</v>
      </c>
      <c r="C3194" t="str">
        <f>IFERROR(VLOOKUP(Table1[[#This Row],[Ticker]],[1]!Table2[[Symbol]:[Industry]],2,FALSE),"-")</f>
        <v>-</v>
      </c>
      <c r="D3194" t="s">
        <v>465</v>
      </c>
      <c r="E3194">
        <v>67.790059999999997</v>
      </c>
      <c r="F3194">
        <v>41.06</v>
      </c>
      <c r="G3194">
        <v>51.7787050590183</v>
      </c>
      <c r="H3194">
        <v>-31.918607058844199</v>
      </c>
      <c r="I3194">
        <v>-22.793671897218601</v>
      </c>
      <c r="J3194">
        <v>-3.6405658483795298</v>
      </c>
      <c r="K3194">
        <v>41.091716658816097</v>
      </c>
      <c r="L3194">
        <v>35.899141366867099</v>
      </c>
      <c r="M3194">
        <v>49.180567889482901</v>
      </c>
      <c r="N3194">
        <v>5.31987588093547</v>
      </c>
      <c r="O3194">
        <v>39.357038480272699</v>
      </c>
      <c r="P3194">
        <v>115.538057742782</v>
      </c>
      <c r="Q3194">
        <v>0.22737327158262299</v>
      </c>
    </row>
    <row r="3195" spans="1:17" hidden="1" x14ac:dyDescent="0.3">
      <c r="A3195" t="s">
        <v>6604</v>
      </c>
      <c r="B3195" t="s">
        <v>6605</v>
      </c>
      <c r="C3195" t="str">
        <f>IFERROR(VLOOKUP(Table1[[#This Row],[Ticker]],[1]!Table2[[Symbol]:[Industry]],2,FALSE),"-")</f>
        <v>-</v>
      </c>
      <c r="D3195" t="s">
        <v>396</v>
      </c>
      <c r="E3195">
        <v>67.768635445000001</v>
      </c>
      <c r="F3195">
        <v>21.29</v>
      </c>
      <c r="G3195">
        <v>-65.582448032921704</v>
      </c>
      <c r="H3195">
        <v>2.7383473932366602</v>
      </c>
      <c r="I3195">
        <v>-59.007935844040702</v>
      </c>
      <c r="J3195">
        <v>17.1913524802649</v>
      </c>
      <c r="K3195">
        <v>23.2301393853264</v>
      </c>
      <c r="L3195">
        <v>29.591824674795799</v>
      </c>
      <c r="M3195">
        <v>58.653149912840703</v>
      </c>
      <c r="N3195">
        <v>0.48360048373443898</v>
      </c>
      <c r="O3195">
        <v>112.96383278534501</v>
      </c>
      <c r="P3195">
        <v>27.714457108578198</v>
      </c>
      <c r="Q3195">
        <v>8.4771012256663003E-2</v>
      </c>
    </row>
    <row r="3196" spans="1:17" hidden="1" x14ac:dyDescent="0.3">
      <c r="A3196" t="s">
        <v>6606</v>
      </c>
      <c r="B3196" t="s">
        <v>6607</v>
      </c>
      <c r="C3196" t="str">
        <f>IFERROR(VLOOKUP(Table1[[#This Row],[Ticker]],[1]!Table2[[Symbol]:[Industry]],2,FALSE),"-")</f>
        <v>-</v>
      </c>
      <c r="D3196" t="s">
        <v>933</v>
      </c>
      <c r="E3196">
        <v>67.704954090000001</v>
      </c>
      <c r="F3196">
        <v>59.1</v>
      </c>
      <c r="G3196">
        <v>-48.361071206694902</v>
      </c>
      <c r="H3196">
        <v>-6.3467416154192096</v>
      </c>
      <c r="I3196">
        <v>-38.368091469686298</v>
      </c>
      <c r="J3196">
        <v>-5.9491433875036304</v>
      </c>
      <c r="K3196">
        <v>60.3844389728755</v>
      </c>
      <c r="M3196">
        <v>50.4437917342551</v>
      </c>
      <c r="N3196">
        <v>2.4077340569877799</v>
      </c>
      <c r="O3196">
        <v>55.499153976311298</v>
      </c>
      <c r="P3196">
        <v>7.2595281306714998</v>
      </c>
    </row>
    <row r="3197" spans="1:17" hidden="1" x14ac:dyDescent="0.3">
      <c r="A3197" t="s">
        <v>6608</v>
      </c>
      <c r="B3197" t="s">
        <v>6609</v>
      </c>
      <c r="C3197" t="str">
        <f>IFERROR(VLOOKUP(Table1[[#This Row],[Ticker]],[1]!Table2[[Symbol]:[Industry]],2,FALSE),"-")</f>
        <v>-</v>
      </c>
      <c r="D3197" t="s">
        <v>2499</v>
      </c>
      <c r="E3197">
        <v>67.66</v>
      </c>
      <c r="F3197">
        <v>33.83</v>
      </c>
      <c r="G3197">
        <v>-7.5393695189147003</v>
      </c>
      <c r="H3197">
        <v>-3.8847533113256398</v>
      </c>
      <c r="I3197">
        <v>-9.94736357145824</v>
      </c>
      <c r="J3197">
        <v>2.9590641406381901</v>
      </c>
      <c r="K3197">
        <v>33.714344976215699</v>
      </c>
      <c r="L3197">
        <v>32.525527855368999</v>
      </c>
      <c r="M3197">
        <v>52.972438558957798</v>
      </c>
      <c r="N3197">
        <v>0.49198280744971901</v>
      </c>
      <c r="O3197">
        <v>29.736919893585501</v>
      </c>
      <c r="P3197">
        <v>70.858585858585798</v>
      </c>
      <c r="Q3197">
        <v>0.11410778300277701</v>
      </c>
    </row>
    <row r="3198" spans="1:17" hidden="1" x14ac:dyDescent="0.3">
      <c r="A3198" t="s">
        <v>6610</v>
      </c>
      <c r="B3198" t="s">
        <v>6611</v>
      </c>
      <c r="C3198" t="str">
        <f>IFERROR(VLOOKUP(Table1[[#This Row],[Ticker]],[1]!Table2[[Symbol]:[Industry]],2,FALSE),"-")</f>
        <v>-</v>
      </c>
      <c r="D3198" t="s">
        <v>391</v>
      </c>
      <c r="E3198">
        <v>67.656717072000006</v>
      </c>
      <c r="F3198">
        <v>14.58</v>
      </c>
      <c r="G3198">
        <v>11.456018061284899</v>
      </c>
      <c r="H3198">
        <v>1.3344599349683699</v>
      </c>
      <c r="I3198">
        <v>-19.664591997646902</v>
      </c>
      <c r="J3198">
        <v>5.4382864818326704</v>
      </c>
      <c r="K3198">
        <v>13.696237610950501</v>
      </c>
      <c r="L3198">
        <v>13.5111582740057</v>
      </c>
      <c r="M3198">
        <v>71.803682593818706</v>
      </c>
      <c r="N3198">
        <v>1.2206429958642999</v>
      </c>
      <c r="O3198">
        <v>15.912208504801001</v>
      </c>
      <c r="P3198">
        <v>58.478260869565197</v>
      </c>
      <c r="Q3198">
        <v>1.0851340798803E-2</v>
      </c>
    </row>
    <row r="3199" spans="1:17" hidden="1" x14ac:dyDescent="0.3">
      <c r="A3199" t="s">
        <v>6612</v>
      </c>
      <c r="B3199" t="s">
        <v>6613</v>
      </c>
      <c r="C3199" t="str">
        <f>IFERROR(VLOOKUP(Table1[[#This Row],[Ticker]],[1]!Table2[[Symbol]:[Industry]],2,FALSE),"-")</f>
        <v>-</v>
      </c>
      <c r="D3199" t="s">
        <v>396</v>
      </c>
      <c r="E3199">
        <v>67.551200399999999</v>
      </c>
      <c r="F3199">
        <v>71.900000000000006</v>
      </c>
      <c r="G3199">
        <v>128.221504935675</v>
      </c>
      <c r="H3199">
        <v>-25.336389648545399</v>
      </c>
      <c r="I3199">
        <v>137.00955237968901</v>
      </c>
      <c r="J3199">
        <v>2.7499621383791202</v>
      </c>
      <c r="K3199">
        <v>74.265088036011804</v>
      </c>
      <c r="L3199">
        <v>50.069619141380997</v>
      </c>
      <c r="M3199">
        <v>26.543801682279501</v>
      </c>
      <c r="N3199">
        <v>0.153953326367119</v>
      </c>
      <c r="O3199">
        <v>40.472878998609097</v>
      </c>
      <c r="P3199">
        <v>214.24825174825099</v>
      </c>
    </row>
    <row r="3200" spans="1:17" hidden="1" x14ac:dyDescent="0.3">
      <c r="A3200" t="s">
        <v>6614</v>
      </c>
      <c r="B3200" t="s">
        <v>6615</v>
      </c>
      <c r="C3200" t="str">
        <f>IFERROR(VLOOKUP(Table1[[#This Row],[Ticker]],[1]!Table2[[Symbol]:[Industry]],2,FALSE),"-")</f>
        <v>-</v>
      </c>
      <c r="D3200" t="s">
        <v>95</v>
      </c>
      <c r="E3200">
        <v>67.547280835999999</v>
      </c>
      <c r="F3200">
        <v>8.93</v>
      </c>
      <c r="G3200">
        <v>-26.6310519885497</v>
      </c>
      <c r="H3200">
        <v>-5.4421894861974804</v>
      </c>
      <c r="I3200">
        <v>-27.377448587294499</v>
      </c>
      <c r="J3200">
        <v>-2.25334990621475</v>
      </c>
      <c r="K3200">
        <v>8.9681467400867394</v>
      </c>
      <c r="L3200">
        <v>9.3297849570507001</v>
      </c>
      <c r="M3200">
        <v>55.027637430775201</v>
      </c>
      <c r="N3200">
        <v>0.75237410945239602</v>
      </c>
      <c r="O3200">
        <v>30.459126539753601</v>
      </c>
      <c r="P3200">
        <v>23.002754820936602</v>
      </c>
      <c r="Q3200">
        <v>2.7836019142531001E-2</v>
      </c>
    </row>
    <row r="3201" spans="1:17" hidden="1" x14ac:dyDescent="0.3">
      <c r="A3201" t="s">
        <v>6616</v>
      </c>
      <c r="B3201" t="s">
        <v>6617</v>
      </c>
      <c r="C3201" t="str">
        <f>IFERROR(VLOOKUP(Table1[[#This Row],[Ticker]],[1]!Table2[[Symbol]:[Industry]],2,FALSE),"-")</f>
        <v>-</v>
      </c>
      <c r="D3201" t="s">
        <v>2629</v>
      </c>
      <c r="E3201">
        <v>67.505871999999997</v>
      </c>
      <c r="F3201">
        <v>267.5</v>
      </c>
      <c r="G3201">
        <v>232.07655010028</v>
      </c>
      <c r="H3201">
        <v>-20.799816049076099</v>
      </c>
      <c r="I3201">
        <v>243.548434797</v>
      </c>
      <c r="J3201">
        <v>-9.3507962800655999</v>
      </c>
      <c r="K3201">
        <v>267.91199102388799</v>
      </c>
      <c r="M3201">
        <v>40.950495505840102</v>
      </c>
      <c r="N3201">
        <v>0.34153132250579998</v>
      </c>
      <c r="O3201">
        <v>45.233644859813097</v>
      </c>
      <c r="P3201">
        <v>276.76056338028098</v>
      </c>
    </row>
    <row r="3202" spans="1:17" hidden="1" x14ac:dyDescent="0.3">
      <c r="A3202" t="s">
        <v>6618</v>
      </c>
      <c r="B3202" t="s">
        <v>6619</v>
      </c>
      <c r="C3202" t="str">
        <f>IFERROR(VLOOKUP(Table1[[#This Row],[Ticker]],[1]!Table2[[Symbol]:[Industry]],2,FALSE),"-")</f>
        <v>-</v>
      </c>
      <c r="D3202" t="s">
        <v>21</v>
      </c>
      <c r="E3202">
        <v>67.350173999999996</v>
      </c>
      <c r="F3202">
        <v>47.1</v>
      </c>
      <c r="G3202">
        <v>-64.769349860890102</v>
      </c>
      <c r="H3202">
        <v>4.5957871202129699</v>
      </c>
      <c r="I3202">
        <v>-27.561652167992101</v>
      </c>
      <c r="J3202">
        <v>7.5686599646242803</v>
      </c>
      <c r="K3202">
        <v>44.5652656776399</v>
      </c>
      <c r="M3202">
        <v>77.501642384784802</v>
      </c>
      <c r="N3202">
        <v>1.3017818635796099</v>
      </c>
      <c r="O3202">
        <v>71.5498938428874</v>
      </c>
      <c r="P3202">
        <v>15.1589242053789</v>
      </c>
    </row>
    <row r="3203" spans="1:17" hidden="1" x14ac:dyDescent="0.3">
      <c r="A3203" t="s">
        <v>6620</v>
      </c>
      <c r="B3203" t="s">
        <v>6621</v>
      </c>
      <c r="C3203" t="str">
        <f>IFERROR(VLOOKUP(Table1[[#This Row],[Ticker]],[1]!Table2[[Symbol]:[Industry]],2,FALSE),"-")</f>
        <v>-</v>
      </c>
      <c r="D3203" t="s">
        <v>1525</v>
      </c>
      <c r="E3203">
        <v>67.3412091</v>
      </c>
      <c r="F3203">
        <v>231.9</v>
      </c>
      <c r="G3203">
        <v>28.270334912540701</v>
      </c>
      <c r="H3203">
        <v>0.83152326363307705</v>
      </c>
      <c r="I3203">
        <v>3.7129450326922901</v>
      </c>
      <c r="J3203">
        <v>-8.0357613150306406</v>
      </c>
      <c r="K3203">
        <v>240.590874425907</v>
      </c>
      <c r="L3203">
        <v>210.03944856004301</v>
      </c>
      <c r="M3203">
        <v>29.236200191863599</v>
      </c>
      <c r="N3203">
        <v>2.3200763286586699</v>
      </c>
      <c r="O3203">
        <v>27.210004312203498</v>
      </c>
      <c r="P3203">
        <v>86.9407496977025</v>
      </c>
      <c r="Q3203">
        <v>7.9584806052340001E-2</v>
      </c>
    </row>
    <row r="3204" spans="1:17" hidden="1" x14ac:dyDescent="0.3">
      <c r="A3204" t="s">
        <v>6622</v>
      </c>
      <c r="B3204" t="s">
        <v>6623</v>
      </c>
      <c r="C3204" t="str">
        <f>IFERROR(VLOOKUP(Table1[[#This Row],[Ticker]],[1]!Table2[[Symbol]:[Industry]],2,FALSE),"-")</f>
        <v>-</v>
      </c>
      <c r="D3204" t="s">
        <v>133</v>
      </c>
      <c r="E3204">
        <v>67.327244804999907</v>
      </c>
      <c r="F3204">
        <v>92.65</v>
      </c>
      <c r="G3204">
        <v>-19.6950849090825</v>
      </c>
      <c r="H3204">
        <v>-4.84349780403143</v>
      </c>
      <c r="I3204">
        <v>-34.389438331483497</v>
      </c>
      <c r="J3204">
        <v>-2.58795911722844</v>
      </c>
      <c r="K3204">
        <v>93.074154429498094</v>
      </c>
      <c r="L3204">
        <v>104.83479565287401</v>
      </c>
      <c r="M3204">
        <v>58.159204823766501</v>
      </c>
      <c r="N3204">
        <v>0.59903746004381697</v>
      </c>
      <c r="O3204">
        <v>73.772261198057194</v>
      </c>
      <c r="P3204">
        <v>11.626506024096299</v>
      </c>
      <c r="Q3204">
        <v>-3.7833300922449999E-2</v>
      </c>
    </row>
    <row r="3205" spans="1:17" hidden="1" x14ac:dyDescent="0.3">
      <c r="A3205" t="s">
        <v>6624</v>
      </c>
      <c r="B3205" t="s">
        <v>6625</v>
      </c>
      <c r="C3205" t="str">
        <f>IFERROR(VLOOKUP(Table1[[#This Row],[Ticker]],[1]!Table2[[Symbol]:[Industry]],2,FALSE),"-")</f>
        <v>-</v>
      </c>
      <c r="D3205" t="s">
        <v>2945</v>
      </c>
      <c r="E3205">
        <v>67.2</v>
      </c>
      <c r="F3205">
        <v>240</v>
      </c>
      <c r="G3205">
        <v>31.1517027706888</v>
      </c>
      <c r="H3205">
        <v>-13.698593467270999</v>
      </c>
      <c r="I3205">
        <v>39.567560302723201</v>
      </c>
      <c r="J3205">
        <v>5.02193099266165</v>
      </c>
      <c r="K3205">
        <v>218.68262270887701</v>
      </c>
      <c r="M3205">
        <v>52.9634397226191</v>
      </c>
      <c r="N3205">
        <v>0.27599346761023402</v>
      </c>
      <c r="O3205">
        <v>16.874999999999901</v>
      </c>
      <c r="P3205">
        <v>134.14634146341399</v>
      </c>
    </row>
    <row r="3206" spans="1:17" hidden="1" x14ac:dyDescent="0.3">
      <c r="A3206" t="s">
        <v>6626</v>
      </c>
      <c r="B3206" t="s">
        <v>6627</v>
      </c>
      <c r="C3206" t="str">
        <f>IFERROR(VLOOKUP(Table1[[#This Row],[Ticker]],[1]!Table2[[Symbol]:[Industry]],2,FALSE),"-")</f>
        <v>-</v>
      </c>
      <c r="D3206" t="s">
        <v>173</v>
      </c>
      <c r="E3206">
        <v>67.197624000000005</v>
      </c>
      <c r="F3206">
        <v>38.479999999999997</v>
      </c>
      <c r="G3206">
        <v>261.94383461545198</v>
      </c>
      <c r="H3206">
        <v>45.789745605896698</v>
      </c>
      <c r="I3206">
        <v>33.530088057631801</v>
      </c>
      <c r="J3206">
        <v>13.871137341868</v>
      </c>
      <c r="K3206">
        <v>27.499998438619102</v>
      </c>
      <c r="L3206">
        <v>21.246329054389498</v>
      </c>
      <c r="M3206">
        <v>77.399196295406199</v>
      </c>
      <c r="N3206">
        <v>1.2655251270168499</v>
      </c>
      <c r="O3206">
        <v>3.4303534303534202</v>
      </c>
      <c r="P3206">
        <v>304.626708727655</v>
      </c>
      <c r="Q3206">
        <v>0.11773893122245099</v>
      </c>
    </row>
    <row r="3207" spans="1:17" hidden="1" x14ac:dyDescent="0.3">
      <c r="A3207" t="s">
        <v>6628</v>
      </c>
      <c r="B3207" t="s">
        <v>6629</v>
      </c>
      <c r="C3207" t="str">
        <f>IFERROR(VLOOKUP(Table1[[#This Row],[Ticker]],[1]!Table2[[Symbol]:[Industry]],2,FALSE),"-")</f>
        <v>-</v>
      </c>
      <c r="D3207" t="s">
        <v>465</v>
      </c>
      <c r="E3207">
        <v>67.098840641999999</v>
      </c>
      <c r="F3207">
        <v>101.11</v>
      </c>
      <c r="G3207">
        <v>-6.5171125494188296</v>
      </c>
      <c r="H3207">
        <v>-3.0924840713498898</v>
      </c>
      <c r="I3207">
        <v>-17.4385417307677</v>
      </c>
      <c r="J3207">
        <v>-3.5166737496467899</v>
      </c>
      <c r="K3207">
        <v>99.010247935997995</v>
      </c>
      <c r="L3207">
        <v>95.071104297862206</v>
      </c>
      <c r="M3207">
        <v>45.2078014590696</v>
      </c>
      <c r="N3207">
        <v>0.79273059097241605</v>
      </c>
      <c r="O3207">
        <v>18.633171793096601</v>
      </c>
      <c r="P3207">
        <v>23.757649938800402</v>
      </c>
      <c r="Q3207">
        <v>8.2919593990640004E-3</v>
      </c>
    </row>
    <row r="3208" spans="1:17" hidden="1" x14ac:dyDescent="0.3">
      <c r="A3208" t="s">
        <v>6630</v>
      </c>
      <c r="B3208" t="s">
        <v>6631</v>
      </c>
      <c r="C3208" t="str">
        <f>IFERROR(VLOOKUP(Table1[[#This Row],[Ticker]],[1]!Table2[[Symbol]:[Industry]],2,FALSE),"-")</f>
        <v>-</v>
      </c>
      <c r="D3208" t="s">
        <v>133</v>
      </c>
      <c r="E3208">
        <v>67.085999999999999</v>
      </c>
      <c r="F3208">
        <v>37.270000000000003</v>
      </c>
      <c r="G3208">
        <v>62.444783187466797</v>
      </c>
      <c r="H3208">
        <v>-3.4134082820858702</v>
      </c>
      <c r="I3208">
        <v>-14.6773572019565</v>
      </c>
      <c r="J3208">
        <v>-6.0678125970819199</v>
      </c>
      <c r="K3208">
        <v>34.926001054488196</v>
      </c>
      <c r="L3208">
        <v>31.019872072755401</v>
      </c>
      <c r="M3208">
        <v>52.584499120400103</v>
      </c>
      <c r="N3208">
        <v>1.84157098678624</v>
      </c>
      <c r="O3208">
        <v>11.403273410249501</v>
      </c>
      <c r="P3208">
        <v>96.157894736842096</v>
      </c>
      <c r="Q3208">
        <v>7.5000337957328994E-2</v>
      </c>
    </row>
    <row r="3209" spans="1:17" hidden="1" x14ac:dyDescent="0.3">
      <c r="A3209" t="s">
        <v>6632</v>
      </c>
      <c r="B3209" t="s">
        <v>6633</v>
      </c>
      <c r="C3209" t="str">
        <f>IFERROR(VLOOKUP(Table1[[#This Row],[Ticker]],[1]!Table2[[Symbol]:[Industry]],2,FALSE),"-")</f>
        <v>-</v>
      </c>
      <c r="D3209" t="s">
        <v>377</v>
      </c>
      <c r="E3209">
        <v>66.954712999999998</v>
      </c>
      <c r="F3209">
        <v>98.35</v>
      </c>
      <c r="G3209">
        <v>4.9169391548218098</v>
      </c>
      <c r="H3209">
        <v>-0.308677450111987</v>
      </c>
      <c r="I3209">
        <v>1.95173501147789</v>
      </c>
      <c r="J3209">
        <v>-11.4775903093967</v>
      </c>
      <c r="K3209">
        <v>90.596430889679198</v>
      </c>
      <c r="L3209">
        <v>79.850465108918698</v>
      </c>
      <c r="M3209">
        <v>53.724841437486504</v>
      </c>
      <c r="N3209">
        <v>0.676942046855733</v>
      </c>
      <c r="O3209">
        <v>26.7920691408235</v>
      </c>
      <c r="P3209">
        <v>85.216572504707997</v>
      </c>
    </row>
    <row r="3210" spans="1:17" hidden="1" x14ac:dyDescent="0.3">
      <c r="A3210" t="s">
        <v>6634</v>
      </c>
      <c r="B3210" t="s">
        <v>6635</v>
      </c>
      <c r="C3210" t="str">
        <f>IFERROR(VLOOKUP(Table1[[#This Row],[Ticker]],[1]!Table2[[Symbol]:[Industry]],2,FALSE),"-")</f>
        <v>-</v>
      </c>
      <c r="D3210" t="s">
        <v>548</v>
      </c>
      <c r="E3210">
        <v>66.837430354999995</v>
      </c>
      <c r="F3210">
        <v>27.53</v>
      </c>
      <c r="G3210">
        <v>-5.6788300256820499</v>
      </c>
      <c r="H3210">
        <v>-12.4496648120403</v>
      </c>
      <c r="I3210">
        <v>0.158620017337435</v>
      </c>
      <c r="J3210">
        <v>4.0225148774417203</v>
      </c>
      <c r="K3210">
        <v>27.144510128398199</v>
      </c>
      <c r="L3210">
        <v>26.496649619169801</v>
      </c>
      <c r="M3210">
        <v>66.025552508748106</v>
      </c>
      <c r="N3210">
        <v>0.32707829469866201</v>
      </c>
      <c r="O3210">
        <v>30.802760624772901</v>
      </c>
      <c r="P3210">
        <v>41.179487179487097</v>
      </c>
      <c r="Q3210">
        <v>6.0557332855917002E-2</v>
      </c>
    </row>
    <row r="3211" spans="1:17" hidden="1" x14ac:dyDescent="0.3">
      <c r="A3211" t="s">
        <v>6636</v>
      </c>
      <c r="B3211" t="s">
        <v>6637</v>
      </c>
      <c r="C3211" t="str">
        <f>IFERROR(VLOOKUP(Table1[[#This Row],[Ticker]],[1]!Table2[[Symbol]:[Industry]],2,FALSE),"-")</f>
        <v>-</v>
      </c>
      <c r="D3211" t="s">
        <v>62</v>
      </c>
      <c r="E3211">
        <v>66.584205413000007</v>
      </c>
      <c r="F3211">
        <v>50.99</v>
      </c>
      <c r="G3211">
        <v>-44.986060682509702</v>
      </c>
      <c r="H3211">
        <v>-9.16663657989249</v>
      </c>
      <c r="I3211">
        <v>-42.397060479455199</v>
      </c>
      <c r="J3211">
        <v>-9.7015042329569692</v>
      </c>
      <c r="K3211">
        <v>52.479069723811399</v>
      </c>
      <c r="L3211">
        <v>61.563985244356601</v>
      </c>
      <c r="M3211">
        <v>48.0648079084933</v>
      </c>
      <c r="N3211">
        <v>1.62451263416115</v>
      </c>
      <c r="O3211">
        <v>68.778191802314097</v>
      </c>
      <c r="P3211">
        <v>14.610024724657199</v>
      </c>
      <c r="Q3211">
        <v>-5.9188722030487001E-2</v>
      </c>
    </row>
    <row r="3212" spans="1:17" hidden="1" x14ac:dyDescent="0.3">
      <c r="A3212" t="s">
        <v>6638</v>
      </c>
      <c r="B3212" t="s">
        <v>6639</v>
      </c>
      <c r="C3212" t="str">
        <f>IFERROR(VLOOKUP(Table1[[#This Row],[Ticker]],[1]!Table2[[Symbol]:[Industry]],2,FALSE),"-")</f>
        <v>-</v>
      </c>
      <c r="D3212" t="s">
        <v>68</v>
      </c>
      <c r="E3212">
        <v>66.351780000000005</v>
      </c>
      <c r="F3212">
        <v>162.15</v>
      </c>
      <c r="G3212">
        <v>676.37732254076695</v>
      </c>
      <c r="H3212">
        <v>47.317076048398398</v>
      </c>
      <c r="I3212">
        <v>266.07880358861502</v>
      </c>
      <c r="J3212">
        <v>5.6851962987841</v>
      </c>
      <c r="K3212">
        <v>109.871226996644</v>
      </c>
      <c r="L3212">
        <v>63.232050067968402</v>
      </c>
      <c r="M3212">
        <v>99.997815293599302</v>
      </c>
      <c r="N3212">
        <v>0.98149082880234195</v>
      </c>
      <c r="O3212">
        <v>0</v>
      </c>
      <c r="P3212">
        <v>751.181102362204</v>
      </c>
      <c r="Q3212">
        <v>0.17491477370497599</v>
      </c>
    </row>
    <row r="3213" spans="1:17" hidden="1" x14ac:dyDescent="0.3">
      <c r="A3213" t="s">
        <v>6640</v>
      </c>
      <c r="B3213" t="s">
        <v>6641</v>
      </c>
      <c r="C3213" t="str">
        <f>IFERROR(VLOOKUP(Table1[[#This Row],[Ticker]],[1]!Table2[[Symbol]:[Industry]],2,FALSE),"-")</f>
        <v>-</v>
      </c>
      <c r="D3213" t="s">
        <v>98</v>
      </c>
      <c r="E3213">
        <v>66.250805999999997</v>
      </c>
      <c r="F3213">
        <v>50.97</v>
      </c>
      <c r="G3213">
        <v>678.47023607076301</v>
      </c>
      <c r="H3213">
        <v>87.927067908390299</v>
      </c>
      <c r="I3213">
        <v>227.039125977889</v>
      </c>
      <c r="J3213">
        <v>19.0119672245457</v>
      </c>
      <c r="K3213">
        <v>29.2498703836864</v>
      </c>
      <c r="L3213">
        <v>17.644755784034299</v>
      </c>
      <c r="M3213">
        <v>78.644654908042995</v>
      </c>
      <c r="N3213">
        <v>0.74543065344642201</v>
      </c>
      <c r="O3213">
        <v>10.5159897979203</v>
      </c>
      <c r="P3213">
        <v>870.85714285714198</v>
      </c>
      <c r="Q3213">
        <v>9.0677488586269006E-2</v>
      </c>
    </row>
    <row r="3214" spans="1:17" hidden="1" x14ac:dyDescent="0.3">
      <c r="A3214" t="s">
        <v>6642</v>
      </c>
      <c r="B3214" t="s">
        <v>6643</v>
      </c>
      <c r="C3214" t="str">
        <f>IFERROR(VLOOKUP(Table1[[#This Row],[Ticker]],[1]!Table2[[Symbol]:[Industry]],2,FALSE),"-")</f>
        <v>-</v>
      </c>
      <c r="D3214" t="s">
        <v>521</v>
      </c>
      <c r="E3214">
        <v>66.22051716</v>
      </c>
      <c r="F3214">
        <v>14.49</v>
      </c>
      <c r="G3214">
        <v>-44.131922960305303</v>
      </c>
      <c r="H3214">
        <v>3.64567185067845</v>
      </c>
      <c r="I3214">
        <v>-14.013287739475899</v>
      </c>
      <c r="J3214">
        <v>-0.17298426157562999</v>
      </c>
      <c r="K3214">
        <v>14.477853980518001</v>
      </c>
      <c r="L3214">
        <v>14.7321701463094</v>
      </c>
      <c r="M3214">
        <v>34.109174676160002</v>
      </c>
      <c r="N3214">
        <v>0.63570969984015702</v>
      </c>
      <c r="O3214">
        <v>79.089026915113806</v>
      </c>
      <c r="P3214">
        <v>40</v>
      </c>
      <c r="Q3214">
        <v>0.10580283737907099</v>
      </c>
    </row>
    <row r="3215" spans="1:17" hidden="1" x14ac:dyDescent="0.3">
      <c r="A3215" t="s">
        <v>6644</v>
      </c>
      <c r="B3215" t="s">
        <v>6645</v>
      </c>
      <c r="C3215" t="str">
        <f>IFERROR(VLOOKUP(Table1[[#This Row],[Ticker]],[1]!Table2[[Symbol]:[Industry]],2,FALSE),"-")</f>
        <v>-</v>
      </c>
      <c r="D3215" t="s">
        <v>521</v>
      </c>
      <c r="E3215">
        <v>66.122203999999996</v>
      </c>
      <c r="F3215">
        <v>220.4</v>
      </c>
      <c r="G3215">
        <v>265.56739668685998</v>
      </c>
      <c r="H3215">
        <v>15.920988881034599</v>
      </c>
      <c r="I3215">
        <v>51.951915875683198</v>
      </c>
      <c r="J3215">
        <v>12.8296233003539</v>
      </c>
      <c r="K3215">
        <v>194.80715414276301</v>
      </c>
      <c r="L3215">
        <v>147.968990236775</v>
      </c>
      <c r="M3215">
        <v>57.266834313374801</v>
      </c>
      <c r="N3215">
        <v>0.46522752889725799</v>
      </c>
      <c r="O3215">
        <v>20.848457350272199</v>
      </c>
      <c r="P3215">
        <v>298.84183858125198</v>
      </c>
      <c r="Q3215">
        <v>0.11891692918949701</v>
      </c>
    </row>
    <row r="3216" spans="1:17" hidden="1" x14ac:dyDescent="0.3">
      <c r="A3216" t="s">
        <v>6646</v>
      </c>
      <c r="B3216" t="s">
        <v>6647</v>
      </c>
      <c r="C3216" t="str">
        <f>IFERROR(VLOOKUP(Table1[[#This Row],[Ticker]],[1]!Table2[[Symbol]:[Industry]],2,FALSE),"-")</f>
        <v>-</v>
      </c>
      <c r="D3216" t="s">
        <v>21</v>
      </c>
      <c r="E3216">
        <v>65.992403124999996</v>
      </c>
      <c r="F3216">
        <v>63.95</v>
      </c>
      <c r="G3216">
        <v>-91.4894508299611</v>
      </c>
      <c r="H3216">
        <v>-3.5185240602226502</v>
      </c>
      <c r="I3216">
        <v>-74.2775596311063</v>
      </c>
      <c r="J3216">
        <v>-2.4780690073383398</v>
      </c>
      <c r="K3216">
        <v>67.778662308648805</v>
      </c>
      <c r="L3216">
        <v>111.66022423909899</v>
      </c>
      <c r="M3216">
        <v>53.902783535249299</v>
      </c>
      <c r="N3216">
        <v>0.45065193770373002</v>
      </c>
      <c r="O3216">
        <v>234.323690383111</v>
      </c>
      <c r="P3216">
        <v>27.010923535253198</v>
      </c>
    </row>
    <row r="3217" spans="1:17" hidden="1" x14ac:dyDescent="0.3">
      <c r="A3217" t="s">
        <v>6648</v>
      </c>
      <c r="B3217" t="s">
        <v>6649</v>
      </c>
      <c r="C3217" t="str">
        <f>IFERROR(VLOOKUP(Table1[[#This Row],[Ticker]],[1]!Table2[[Symbol]:[Industry]],2,FALSE),"-")</f>
        <v>-</v>
      </c>
      <c r="D3217" t="s">
        <v>46</v>
      </c>
      <c r="E3217">
        <v>65.928226420000001</v>
      </c>
      <c r="F3217">
        <v>0.7</v>
      </c>
      <c r="G3217">
        <v>-10.0763674047497</v>
      </c>
      <c r="K3217">
        <v>0.813046339516308</v>
      </c>
      <c r="L3217">
        <v>1.2524745064316301</v>
      </c>
      <c r="M3217">
        <v>70.989730741565694</v>
      </c>
      <c r="N3217">
        <v>1</v>
      </c>
      <c r="O3217">
        <v>7.1428571428571397</v>
      </c>
      <c r="P3217">
        <v>27.272727272727199</v>
      </c>
      <c r="Q3217">
        <v>3.7666979515126001E-2</v>
      </c>
    </row>
    <row r="3218" spans="1:17" hidden="1" x14ac:dyDescent="0.3">
      <c r="A3218" t="s">
        <v>6650</v>
      </c>
      <c r="B3218" t="s">
        <v>6651</v>
      </c>
      <c r="C3218" t="str">
        <f>IFERROR(VLOOKUP(Table1[[#This Row],[Ticker]],[1]!Table2[[Symbol]:[Industry]],2,FALSE),"-")</f>
        <v>-</v>
      </c>
      <c r="D3218" t="s">
        <v>485</v>
      </c>
      <c r="E3218">
        <v>65.771351764000002</v>
      </c>
      <c r="F3218">
        <v>7.39</v>
      </c>
      <c r="G3218">
        <v>-7.4967537724433004</v>
      </c>
      <c r="H3218">
        <v>7.4787233345092403</v>
      </c>
      <c r="I3218">
        <v>5.7818927469887802</v>
      </c>
      <c r="J3218">
        <v>-12.024052709317299</v>
      </c>
      <c r="K3218">
        <v>6.9972286162622899</v>
      </c>
      <c r="L3218">
        <v>7.3548611114115703</v>
      </c>
      <c r="M3218">
        <v>41.524515165253298</v>
      </c>
      <c r="N3218">
        <v>2.9535548245141299</v>
      </c>
      <c r="O3218">
        <v>20.5683355886332</v>
      </c>
      <c r="P3218">
        <v>79.539343371487604</v>
      </c>
      <c r="Q3218">
        <v>5.6518509211595E-2</v>
      </c>
    </row>
    <row r="3219" spans="1:17" hidden="1" x14ac:dyDescent="0.3">
      <c r="A3219" t="s">
        <v>6652</v>
      </c>
      <c r="B3219" t="s">
        <v>6653</v>
      </c>
      <c r="C3219" t="str">
        <f>IFERROR(VLOOKUP(Table1[[#This Row],[Ticker]],[1]!Table2[[Symbol]:[Industry]],2,FALSE),"-")</f>
        <v>-</v>
      </c>
      <c r="D3219" t="s">
        <v>424</v>
      </c>
      <c r="E3219">
        <v>65.650364999999994</v>
      </c>
      <c r="F3219">
        <v>12.1</v>
      </c>
      <c r="G3219">
        <v>31.426900569106401</v>
      </c>
      <c r="H3219">
        <v>37.942685852090399</v>
      </c>
      <c r="I3219">
        <v>-4.7688662696732704</v>
      </c>
      <c r="J3219">
        <v>48.533166947717802</v>
      </c>
      <c r="K3219">
        <v>9.4624302884712197</v>
      </c>
      <c r="L3219">
        <v>9.4180507795053892</v>
      </c>
      <c r="M3219">
        <v>67.612011382780807</v>
      </c>
      <c r="N3219">
        <v>3.6173492961994098</v>
      </c>
      <c r="O3219">
        <v>16.9421487603305</v>
      </c>
      <c r="P3219">
        <v>78.7296898079763</v>
      </c>
      <c r="Q3219">
        <v>6.6680241351978004E-2</v>
      </c>
    </row>
    <row r="3220" spans="1:17" hidden="1" x14ac:dyDescent="0.3">
      <c r="A3220" t="s">
        <v>6654</v>
      </c>
      <c r="B3220" t="s">
        <v>6655</v>
      </c>
      <c r="C3220" t="str">
        <f>IFERROR(VLOOKUP(Table1[[#This Row],[Ticker]],[1]!Table2[[Symbol]:[Industry]],2,FALSE),"-")</f>
        <v>-</v>
      </c>
      <c r="E3220">
        <v>65.588138391999905</v>
      </c>
      <c r="F3220">
        <v>14.98</v>
      </c>
      <c r="G3220">
        <v>20.5529344634901</v>
      </c>
      <c r="H3220">
        <v>-17.139194445607799</v>
      </c>
      <c r="I3220">
        <v>6.0243971840083503</v>
      </c>
      <c r="J3220">
        <v>-4.88941652506883</v>
      </c>
      <c r="K3220">
        <v>14.009821591687899</v>
      </c>
      <c r="L3220">
        <v>12.4828852080307</v>
      </c>
      <c r="M3220">
        <v>58.132600378905103</v>
      </c>
      <c r="N3220">
        <v>0.53004739163718495</v>
      </c>
      <c r="O3220">
        <v>9.8130841121495092</v>
      </c>
      <c r="P3220">
        <v>61.945945945945901</v>
      </c>
      <c r="Q3220">
        <v>7.2042125080718999E-2</v>
      </c>
    </row>
    <row r="3221" spans="1:17" hidden="1" x14ac:dyDescent="0.3">
      <c r="A3221" t="s">
        <v>6656</v>
      </c>
      <c r="B3221" t="s">
        <v>6657</v>
      </c>
      <c r="C3221" t="str">
        <f>IFERROR(VLOOKUP(Table1[[#This Row],[Ticker]],[1]!Table2[[Symbol]:[Industry]],2,FALSE),"-")</f>
        <v>-</v>
      </c>
      <c r="D3221" t="s">
        <v>396</v>
      </c>
      <c r="E3221">
        <v>65.399000000000001</v>
      </c>
      <c r="F3221">
        <v>1923.5</v>
      </c>
      <c r="G3221">
        <v>129.26622937788699</v>
      </c>
      <c r="H3221">
        <v>29.949418515299701</v>
      </c>
      <c r="I3221">
        <v>118.092514562216</v>
      </c>
      <c r="J3221">
        <v>-10.239241994790699</v>
      </c>
      <c r="K3221">
        <v>1686.3489275121899</v>
      </c>
      <c r="L3221">
        <v>1153.26558014176</v>
      </c>
      <c r="M3221">
        <v>30.2670062800251</v>
      </c>
      <c r="N3221">
        <v>0.25253315876359</v>
      </c>
      <c r="O3221">
        <v>27.421367299194099</v>
      </c>
      <c r="P3221">
        <v>178.768115942029</v>
      </c>
      <c r="Q3221">
        <v>0.13119356555070499</v>
      </c>
    </row>
    <row r="3222" spans="1:17" hidden="1" x14ac:dyDescent="0.3">
      <c r="A3222" t="s">
        <v>6658</v>
      </c>
      <c r="B3222" t="s">
        <v>6659</v>
      </c>
      <c r="C3222" t="str">
        <f>IFERROR(VLOOKUP(Table1[[#This Row],[Ticker]],[1]!Table2[[Symbol]:[Industry]],2,FALSE),"-")</f>
        <v>-</v>
      </c>
      <c r="D3222" t="s">
        <v>5817</v>
      </c>
      <c r="E3222">
        <v>65.376000000000005</v>
      </c>
      <c r="F3222">
        <v>204.3</v>
      </c>
      <c r="G3222">
        <v>-56.645247143984598</v>
      </c>
      <c r="H3222">
        <v>4.6878006989158498</v>
      </c>
      <c r="I3222">
        <v>-17.706679460655899</v>
      </c>
      <c r="J3222">
        <v>-18.448338191749698</v>
      </c>
      <c r="K3222">
        <v>204.12826551207201</v>
      </c>
      <c r="L3222">
        <v>225.91528776497199</v>
      </c>
      <c r="M3222">
        <v>47.103007824589497</v>
      </c>
      <c r="N3222">
        <v>2.7894945967846798</v>
      </c>
      <c r="O3222">
        <v>51.7376407244248</v>
      </c>
      <c r="P3222">
        <v>13.311148086522399</v>
      </c>
      <c r="Q3222">
        <v>8.1790219358902003E-2</v>
      </c>
    </row>
    <row r="3223" spans="1:17" hidden="1" x14ac:dyDescent="0.3">
      <c r="A3223" t="s">
        <v>6660</v>
      </c>
      <c r="B3223" t="s">
        <v>6661</v>
      </c>
      <c r="C3223" t="str">
        <f>IFERROR(VLOOKUP(Table1[[#This Row],[Ticker]],[1]!Table2[[Symbol]:[Industry]],2,FALSE),"-")</f>
        <v>-</v>
      </c>
      <c r="D3223" t="s">
        <v>201</v>
      </c>
      <c r="E3223">
        <v>65.199493360000005</v>
      </c>
      <c r="F3223">
        <v>44.92</v>
      </c>
      <c r="G3223">
        <v>114.892253717717</v>
      </c>
      <c r="H3223">
        <v>29.145409815790298</v>
      </c>
      <c r="I3223">
        <v>2.1974698721658101</v>
      </c>
      <c r="J3223">
        <v>20.533731916212201</v>
      </c>
      <c r="K3223">
        <v>39.547739236048301</v>
      </c>
      <c r="L3223">
        <v>33.560179254702597</v>
      </c>
      <c r="M3223">
        <v>62.166415367247602</v>
      </c>
      <c r="N3223">
        <v>1.9053289742208399</v>
      </c>
      <c r="O3223">
        <v>8.3481745325022203</v>
      </c>
      <c r="P3223">
        <v>158.160919540229</v>
      </c>
      <c r="Q3223">
        <v>0.10328475555047099</v>
      </c>
    </row>
    <row r="3224" spans="1:17" hidden="1" x14ac:dyDescent="0.3">
      <c r="A3224" t="s">
        <v>6662</v>
      </c>
      <c r="B3224" t="s">
        <v>6663</v>
      </c>
      <c r="C3224" t="str">
        <f>IFERROR(VLOOKUP(Table1[[#This Row],[Ticker]],[1]!Table2[[Symbol]:[Industry]],2,FALSE),"-")</f>
        <v>-</v>
      </c>
      <c r="D3224" t="s">
        <v>465</v>
      </c>
      <c r="E3224">
        <v>65.16</v>
      </c>
      <c r="F3224">
        <v>7.24</v>
      </c>
      <c r="G3224">
        <v>-4.8415060578341098</v>
      </c>
      <c r="H3224">
        <v>0.57524420018361999</v>
      </c>
      <c r="I3224">
        <v>-39.854482708029401</v>
      </c>
      <c r="J3224">
        <v>-7.0235235527928896</v>
      </c>
      <c r="K3224">
        <v>7.3084409660884404</v>
      </c>
      <c r="L3224">
        <v>7.2310972280591601</v>
      </c>
      <c r="M3224">
        <v>40.937046821184701</v>
      </c>
      <c r="N3224">
        <v>2.1890364962854001</v>
      </c>
      <c r="O3224">
        <v>46.408839779005497</v>
      </c>
      <c r="P3224">
        <v>44.8</v>
      </c>
      <c r="Q3224">
        <v>1.2712122235125E-2</v>
      </c>
    </row>
    <row r="3225" spans="1:17" hidden="1" x14ac:dyDescent="0.3">
      <c r="A3225" t="s">
        <v>6664</v>
      </c>
      <c r="B3225" t="s">
        <v>6665</v>
      </c>
      <c r="C3225" t="str">
        <f>IFERROR(VLOOKUP(Table1[[#This Row],[Ticker]],[1]!Table2[[Symbol]:[Industry]],2,FALSE),"-")</f>
        <v>-</v>
      </c>
      <c r="D3225" t="s">
        <v>68</v>
      </c>
      <c r="E3225">
        <v>65.036326680000002</v>
      </c>
      <c r="F3225">
        <v>64.87</v>
      </c>
      <c r="G3225">
        <v>30.632026578753301</v>
      </c>
      <c r="H3225">
        <v>0.184265504532965</v>
      </c>
      <c r="I3225">
        <v>-28.197323871340298</v>
      </c>
      <c r="J3225">
        <v>-2.1631083774170698</v>
      </c>
      <c r="K3225">
        <v>68.511969265997493</v>
      </c>
      <c r="L3225">
        <v>66.881928963100293</v>
      </c>
      <c r="M3225">
        <v>60.437442315070598</v>
      </c>
      <c r="N3225">
        <v>8.5245427475566002E-2</v>
      </c>
      <c r="O3225">
        <v>38.739016494527498</v>
      </c>
      <c r="P3225">
        <v>68.9322916666666</v>
      </c>
      <c r="Q3225">
        <v>1.7980858289781E-2</v>
      </c>
    </row>
    <row r="3226" spans="1:17" hidden="1" x14ac:dyDescent="0.3">
      <c r="A3226" t="s">
        <v>6666</v>
      </c>
      <c r="B3226" t="s">
        <v>6667</v>
      </c>
      <c r="C3226" t="str">
        <f>IFERROR(VLOOKUP(Table1[[#This Row],[Ticker]],[1]!Table2[[Symbol]:[Industry]],2,FALSE),"-")</f>
        <v>-</v>
      </c>
      <c r="D3226" t="s">
        <v>626</v>
      </c>
      <c r="E3226">
        <v>64.952019734000004</v>
      </c>
      <c r="F3226">
        <v>37.03</v>
      </c>
      <c r="G3226">
        <v>-23.017543875337999</v>
      </c>
      <c r="H3226">
        <v>7.5581879620455696</v>
      </c>
      <c r="I3226">
        <v>-38.3496703551697</v>
      </c>
      <c r="J3226">
        <v>1.1861366256941801</v>
      </c>
      <c r="K3226">
        <v>34.985151683732802</v>
      </c>
      <c r="L3226">
        <v>36.338258950030699</v>
      </c>
      <c r="M3226">
        <v>57.435226236176</v>
      </c>
      <c r="N3226">
        <v>1.20531200172203</v>
      </c>
      <c r="O3226">
        <v>70.132325141776903</v>
      </c>
      <c r="P3226">
        <v>25.823989126741399</v>
      </c>
      <c r="Q3226">
        <v>5.0007579700424E-2</v>
      </c>
    </row>
    <row r="3227" spans="1:17" hidden="1" x14ac:dyDescent="0.3">
      <c r="A3227" t="s">
        <v>6668</v>
      </c>
      <c r="B3227" t="s">
        <v>6669</v>
      </c>
      <c r="C3227" t="str">
        <f>IFERROR(VLOOKUP(Table1[[#This Row],[Ticker]],[1]!Table2[[Symbol]:[Industry]],2,FALSE),"-")</f>
        <v>-</v>
      </c>
      <c r="D3227" t="s">
        <v>1579</v>
      </c>
      <c r="E3227">
        <v>64.932460000000006</v>
      </c>
      <c r="F3227">
        <v>34.75</v>
      </c>
      <c r="G3227">
        <v>-65.292989862751497</v>
      </c>
      <c r="H3227">
        <v>-2.2515035201811102</v>
      </c>
      <c r="I3227">
        <v>-40.378907995385703</v>
      </c>
      <c r="J3227">
        <v>-0.17259350301558299</v>
      </c>
      <c r="K3227">
        <v>35.862430047554199</v>
      </c>
      <c r="L3227">
        <v>42.024278588104401</v>
      </c>
      <c r="M3227">
        <v>45.4905821793472</v>
      </c>
      <c r="N3227">
        <v>0.70381231671554201</v>
      </c>
      <c r="O3227">
        <v>83.597122302158198</v>
      </c>
      <c r="P3227">
        <v>15.4485049833887</v>
      </c>
    </row>
    <row r="3228" spans="1:17" hidden="1" x14ac:dyDescent="0.3">
      <c r="A3228" t="s">
        <v>6670</v>
      </c>
      <c r="B3228" t="s">
        <v>6671</v>
      </c>
      <c r="C3228" t="str">
        <f>IFERROR(VLOOKUP(Table1[[#This Row],[Ticker]],[1]!Table2[[Symbol]:[Industry]],2,FALSE),"-")</f>
        <v>-</v>
      </c>
      <c r="D3228" t="s">
        <v>521</v>
      </c>
      <c r="E3228">
        <v>64.828544399999998</v>
      </c>
      <c r="F3228">
        <v>20.25</v>
      </c>
      <c r="G3228">
        <v>-58.8471911179901</v>
      </c>
      <c r="H3228">
        <v>20.524213421721601</v>
      </c>
      <c r="I3228">
        <v>-22.500387516318298</v>
      </c>
      <c r="J3228">
        <v>-3.11283463233833</v>
      </c>
      <c r="K3228">
        <v>18.795671862140601</v>
      </c>
      <c r="L3228">
        <v>20.872464313063102</v>
      </c>
      <c r="M3228">
        <v>53.450876137620497</v>
      </c>
      <c r="N3228">
        <v>0.90368093807754601</v>
      </c>
      <c r="O3228">
        <v>64.184477792936207</v>
      </c>
      <c r="P3228">
        <v>32.406733736420797</v>
      </c>
      <c r="Q3228">
        <v>0.20004252735799399</v>
      </c>
    </row>
    <row r="3229" spans="1:17" hidden="1" x14ac:dyDescent="0.3">
      <c r="A3229" t="s">
        <v>6672</v>
      </c>
      <c r="B3229" t="s">
        <v>6673</v>
      </c>
      <c r="C3229" t="str">
        <f>IFERROR(VLOOKUP(Table1[[#This Row],[Ticker]],[1]!Table2[[Symbol]:[Industry]],2,FALSE),"-")</f>
        <v>-</v>
      </c>
      <c r="D3229" t="s">
        <v>46</v>
      </c>
      <c r="E3229">
        <v>64.777427500000002</v>
      </c>
      <c r="F3229">
        <v>170.75</v>
      </c>
      <c r="G3229">
        <v>111.86792176983499</v>
      </c>
      <c r="H3229">
        <v>0.98659171791411304</v>
      </c>
      <c r="I3229">
        <v>-16.342991784893002</v>
      </c>
      <c r="J3229">
        <v>2.1885976593283099</v>
      </c>
      <c r="K3229">
        <v>166.605167663885</v>
      </c>
      <c r="L3229">
        <v>135.857366863393</v>
      </c>
      <c r="M3229">
        <v>48.788889161498801</v>
      </c>
      <c r="N3229">
        <v>0.61686746987951802</v>
      </c>
      <c r="O3229">
        <v>23.748169838945799</v>
      </c>
      <c r="P3229">
        <v>178.95768665250699</v>
      </c>
      <c r="Q3229">
        <v>0.161758705773272</v>
      </c>
    </row>
    <row r="3230" spans="1:17" hidden="1" x14ac:dyDescent="0.3">
      <c r="A3230" t="s">
        <v>6674</v>
      </c>
      <c r="B3230" t="s">
        <v>6675</v>
      </c>
      <c r="C3230" t="str">
        <f>IFERROR(VLOOKUP(Table1[[#This Row],[Ticker]],[1]!Table2[[Symbol]:[Industry]],2,FALSE),"-")</f>
        <v>-</v>
      </c>
      <c r="D3230" t="s">
        <v>626</v>
      </c>
      <c r="E3230">
        <v>64.764331999999996</v>
      </c>
      <c r="F3230">
        <v>163.6</v>
      </c>
      <c r="G3230">
        <v>12.4317851544448</v>
      </c>
      <c r="H3230">
        <v>-4.5134082820858801</v>
      </c>
      <c r="I3230">
        <v>7.9216217096412196</v>
      </c>
      <c r="J3230">
        <v>-1.28759281686215</v>
      </c>
      <c r="K3230">
        <v>152.295004995124</v>
      </c>
      <c r="L3230">
        <v>144.813789778418</v>
      </c>
      <c r="M3230">
        <v>69.885724684421106</v>
      </c>
      <c r="N3230">
        <v>0.82549559348297297</v>
      </c>
      <c r="O3230">
        <v>49.144254278728603</v>
      </c>
      <c r="P3230">
        <v>53.4709193245778</v>
      </c>
      <c r="Q3230">
        <v>2.8845921006715999E-2</v>
      </c>
    </row>
    <row r="3231" spans="1:17" hidden="1" x14ac:dyDescent="0.3">
      <c r="A3231" t="s">
        <v>6676</v>
      </c>
      <c r="B3231" t="s">
        <v>6677</v>
      </c>
      <c r="C3231" t="str">
        <f>IFERROR(VLOOKUP(Table1[[#This Row],[Ticker]],[1]!Table2[[Symbol]:[Industry]],2,FALSE),"-")</f>
        <v>-</v>
      </c>
      <c r="D3231" t="s">
        <v>6678</v>
      </c>
      <c r="E3231">
        <v>64.536251101999994</v>
      </c>
      <c r="F3231">
        <v>46.22</v>
      </c>
      <c r="G3231">
        <v>87.741144704069995</v>
      </c>
      <c r="H3231">
        <v>21.2388439701663</v>
      </c>
      <c r="I3231">
        <v>-13.8280766723641</v>
      </c>
      <c r="J3231">
        <v>-12.292703153679801</v>
      </c>
      <c r="K3231">
        <v>40.5679464012171</v>
      </c>
      <c r="L3231">
        <v>33.654047594387201</v>
      </c>
      <c r="M3231">
        <v>54.173307172582902</v>
      </c>
      <c r="N3231">
        <v>2.2990090478242098</v>
      </c>
      <c r="O3231">
        <v>21.159671138035399</v>
      </c>
      <c r="P3231">
        <v>114.484178775486</v>
      </c>
    </row>
    <row r="3232" spans="1:17" hidden="1" x14ac:dyDescent="0.3">
      <c r="A3232" t="s">
        <v>6679</v>
      </c>
      <c r="B3232" t="s">
        <v>6680</v>
      </c>
      <c r="C3232" t="str">
        <f>IFERROR(VLOOKUP(Table1[[#This Row],[Ticker]],[1]!Table2[[Symbol]:[Industry]],2,FALSE),"-")</f>
        <v>-</v>
      </c>
      <c r="D3232" t="s">
        <v>62</v>
      </c>
      <c r="E3232">
        <v>64.531967232</v>
      </c>
      <c r="F3232">
        <v>13.76</v>
      </c>
      <c r="G3232">
        <v>20.265512937130499</v>
      </c>
      <c r="H3232">
        <v>12.4915422129636</v>
      </c>
      <c r="I3232">
        <v>-24.685237590627601</v>
      </c>
      <c r="J3232">
        <v>-4.7681453432162</v>
      </c>
      <c r="K3232">
        <v>14.0078739413433</v>
      </c>
      <c r="L3232">
        <v>13.9146336896424</v>
      </c>
      <c r="M3232">
        <v>37.521900964464798</v>
      </c>
      <c r="N3232">
        <v>0.24515680509618201</v>
      </c>
      <c r="O3232">
        <v>43.168604651162703</v>
      </c>
      <c r="P3232">
        <v>57.257142857142803</v>
      </c>
      <c r="Q3232">
        <v>3.0139889714786001E-2</v>
      </c>
    </row>
    <row r="3233" spans="1:17" hidden="1" x14ac:dyDescent="0.3">
      <c r="A3233" t="s">
        <v>6681</v>
      </c>
      <c r="B3233" t="s">
        <v>6682</v>
      </c>
      <c r="C3233" t="str">
        <f>IFERROR(VLOOKUP(Table1[[#This Row],[Ticker]],[1]!Table2[[Symbol]:[Industry]],2,FALSE),"-")</f>
        <v>-</v>
      </c>
      <c r="D3233" t="s">
        <v>257</v>
      </c>
      <c r="E3233">
        <v>64.510344380999996</v>
      </c>
      <c r="F3233">
        <v>21.21</v>
      </c>
      <c r="G3233">
        <v>-12.403411429907001</v>
      </c>
      <c r="H3233">
        <v>-10.8229320916096</v>
      </c>
      <c r="I3233">
        <v>-50.4087640535951</v>
      </c>
      <c r="J3233">
        <v>0.75722511030871797</v>
      </c>
      <c r="K3233">
        <v>21.806812446548001</v>
      </c>
      <c r="L3233">
        <v>22.263335831205101</v>
      </c>
      <c r="M3233">
        <v>48.988243468225498</v>
      </c>
      <c r="N3233">
        <v>0.59438365445986396</v>
      </c>
      <c r="O3233">
        <v>65.959453088165901</v>
      </c>
      <c r="Q3233">
        <v>4.3043479228615997E-2</v>
      </c>
    </row>
    <row r="3234" spans="1:17" hidden="1" x14ac:dyDescent="0.3">
      <c r="A3234" t="s">
        <v>6683</v>
      </c>
      <c r="B3234" t="s">
        <v>6684</v>
      </c>
      <c r="C3234" t="str">
        <f>IFERROR(VLOOKUP(Table1[[#This Row],[Ticker]],[1]!Table2[[Symbol]:[Industry]],2,FALSE),"-")</f>
        <v>-</v>
      </c>
      <c r="D3234" t="s">
        <v>431</v>
      </c>
      <c r="E3234">
        <v>64.272499999999994</v>
      </c>
      <c r="F3234">
        <v>136.75</v>
      </c>
      <c r="G3234">
        <v>10.349697758157401</v>
      </c>
      <c r="H3234">
        <v>20.751226234140901</v>
      </c>
      <c r="I3234">
        <v>21.821582454877799</v>
      </c>
      <c r="J3234">
        <v>2.7142386849693501</v>
      </c>
      <c r="K3234">
        <v>128.24251421817999</v>
      </c>
      <c r="M3234">
        <v>56.000526487844297</v>
      </c>
      <c r="N3234">
        <v>0.21670736288504799</v>
      </c>
      <c r="O3234">
        <v>27.970749542961599</v>
      </c>
      <c r="P3234">
        <v>44.785600847009</v>
      </c>
    </row>
    <row r="3235" spans="1:17" hidden="1" x14ac:dyDescent="0.3">
      <c r="A3235" t="s">
        <v>6685</v>
      </c>
      <c r="B3235" t="s">
        <v>6686</v>
      </c>
      <c r="C3235" t="str">
        <f>IFERROR(VLOOKUP(Table1[[#This Row],[Ticker]],[1]!Table2[[Symbol]:[Industry]],2,FALSE),"-")</f>
        <v>-</v>
      </c>
      <c r="D3235" t="s">
        <v>465</v>
      </c>
      <c r="E3235">
        <v>64.233000000000004</v>
      </c>
      <c r="F3235">
        <v>135</v>
      </c>
      <c r="G3235">
        <v>-28.596905390936598</v>
      </c>
      <c r="H3235">
        <v>-2.1763155502562999</v>
      </c>
      <c r="I3235">
        <v>-17.1250206942162</v>
      </c>
      <c r="J3235">
        <v>-3.2133631249854</v>
      </c>
      <c r="K3235">
        <v>144.56903154864</v>
      </c>
      <c r="M3235">
        <v>34.280110610415299</v>
      </c>
      <c r="N3235">
        <v>0.364777327935222</v>
      </c>
      <c r="O3235">
        <v>46.6666666666666</v>
      </c>
      <c r="P3235">
        <v>18.473014480035101</v>
      </c>
    </row>
    <row r="3236" spans="1:17" hidden="1" x14ac:dyDescent="0.3">
      <c r="A3236" t="s">
        <v>6687</v>
      </c>
      <c r="B3236" t="s">
        <v>6688</v>
      </c>
      <c r="C3236" t="str">
        <f>IFERROR(VLOOKUP(Table1[[#This Row],[Ticker]],[1]!Table2[[Symbol]:[Industry]],2,FALSE),"-")</f>
        <v>-</v>
      </c>
      <c r="D3236" t="s">
        <v>289</v>
      </c>
      <c r="E3236">
        <v>64.068651360000004</v>
      </c>
      <c r="F3236">
        <v>88.45</v>
      </c>
      <c r="G3236">
        <v>115.585733051871</v>
      </c>
      <c r="H3236">
        <v>25.537716462290302</v>
      </c>
      <c r="I3236">
        <v>24.570747858505399</v>
      </c>
      <c r="J3236">
        <v>1.66284570217957</v>
      </c>
      <c r="K3236">
        <v>72.1197070153044</v>
      </c>
      <c r="L3236">
        <v>59.056311836785902</v>
      </c>
      <c r="M3236">
        <v>82.140621055120803</v>
      </c>
      <c r="N3236">
        <v>0.78481848184818404</v>
      </c>
      <c r="O3236">
        <v>0</v>
      </c>
      <c r="P3236">
        <v>156.376811594202</v>
      </c>
    </row>
    <row r="3237" spans="1:17" hidden="1" x14ac:dyDescent="0.3">
      <c r="A3237" t="s">
        <v>6689</v>
      </c>
      <c r="B3237" t="s">
        <v>6690</v>
      </c>
      <c r="C3237" t="str">
        <f>IFERROR(VLOOKUP(Table1[[#This Row],[Ticker]],[1]!Table2[[Symbol]:[Industry]],2,FALSE),"-")</f>
        <v>-</v>
      </c>
      <c r="D3237" t="s">
        <v>465</v>
      </c>
      <c r="E3237">
        <v>63.902465411999998</v>
      </c>
      <c r="F3237">
        <v>37.020000000000003</v>
      </c>
      <c r="G3237">
        <v>-77.683243162307505</v>
      </c>
      <c r="H3237">
        <v>-17.604619542144299</v>
      </c>
      <c r="I3237">
        <v>-51.961175296865903</v>
      </c>
      <c r="J3237">
        <v>-9.3772739316779194</v>
      </c>
      <c r="K3237">
        <v>41.725696985801498</v>
      </c>
      <c r="L3237">
        <v>51.369061566908499</v>
      </c>
      <c r="M3237">
        <v>30.235169200512299</v>
      </c>
      <c r="N3237">
        <v>0.50043988069310597</v>
      </c>
      <c r="O3237">
        <v>124.14615655937099</v>
      </c>
      <c r="P3237">
        <v>2.4621948891198202</v>
      </c>
      <c r="Q3237">
        <v>7.8339217387330008E-3</v>
      </c>
    </row>
    <row r="3238" spans="1:17" hidden="1" x14ac:dyDescent="0.3">
      <c r="A3238" t="s">
        <v>6691</v>
      </c>
      <c r="B3238" t="s">
        <v>6692</v>
      </c>
      <c r="C3238" t="str">
        <f>IFERROR(VLOOKUP(Table1[[#This Row],[Ticker]],[1]!Table2[[Symbol]:[Industry]],2,FALSE),"-")</f>
        <v>-</v>
      </c>
      <c r="D3238" t="s">
        <v>424</v>
      </c>
      <c r="E3238">
        <v>63.868297499999997</v>
      </c>
      <c r="F3238">
        <v>63</v>
      </c>
      <c r="G3238">
        <v>-56.587132066962099</v>
      </c>
      <c r="H3238">
        <v>-12.230799586433699</v>
      </c>
      <c r="I3238">
        <v>-22.855130598108101</v>
      </c>
      <c r="J3238">
        <v>-3.88431900733833</v>
      </c>
      <c r="K3238">
        <v>64.803626560227499</v>
      </c>
      <c r="L3238">
        <v>68.8430977625043</v>
      </c>
      <c r="M3238">
        <v>47.432666817647601</v>
      </c>
      <c r="N3238">
        <v>4.5407689538705401E-2</v>
      </c>
      <c r="O3238">
        <v>58.158730158730101</v>
      </c>
      <c r="P3238">
        <v>12.2994652406417</v>
      </c>
      <c r="Q3238">
        <v>-2.2792215338720001E-2</v>
      </c>
    </row>
    <row r="3239" spans="1:17" hidden="1" x14ac:dyDescent="0.3">
      <c r="A3239" t="s">
        <v>6693</v>
      </c>
      <c r="B3239" t="s">
        <v>6694</v>
      </c>
      <c r="C3239" t="str">
        <f>IFERROR(VLOOKUP(Table1[[#This Row],[Ticker]],[1]!Table2[[Symbol]:[Industry]],2,FALSE),"-")</f>
        <v>-</v>
      </c>
      <c r="D3239" t="s">
        <v>626</v>
      </c>
      <c r="E3239">
        <v>63.779142499999999</v>
      </c>
      <c r="F3239">
        <v>125.75</v>
      </c>
      <c r="G3239">
        <v>244.74884185177399</v>
      </c>
      <c r="H3239">
        <v>98.467466034853999</v>
      </c>
      <c r="I3239">
        <v>126.55577370222601</v>
      </c>
      <c r="J3239">
        <v>7.8171009389944004</v>
      </c>
      <c r="K3239">
        <v>78.575432167186506</v>
      </c>
      <c r="L3239">
        <v>57.420922071507</v>
      </c>
      <c r="M3239">
        <v>90.454957170064304</v>
      </c>
      <c r="N3239">
        <v>2.0906619105465598</v>
      </c>
      <c r="O3239">
        <v>5.5666003976129197E-2</v>
      </c>
      <c r="P3239">
        <v>292.96875</v>
      </c>
      <c r="Q3239">
        <v>7.6777176463899005E-2</v>
      </c>
    </row>
    <row r="3240" spans="1:17" hidden="1" x14ac:dyDescent="0.3">
      <c r="A3240" t="s">
        <v>6695</v>
      </c>
      <c r="B3240" t="s">
        <v>6696</v>
      </c>
      <c r="C3240" t="str">
        <f>IFERROR(VLOOKUP(Table1[[#This Row],[Ticker]],[1]!Table2[[Symbol]:[Industry]],2,FALSE),"-")</f>
        <v>-</v>
      </c>
      <c r="D3240" t="s">
        <v>62</v>
      </c>
      <c r="E3240">
        <v>63.733945115999902</v>
      </c>
      <c r="F3240">
        <v>51.11</v>
      </c>
      <c r="G3240">
        <v>-4.4703067986891796</v>
      </c>
      <c r="H3240">
        <v>0.208926469112557</v>
      </c>
      <c r="I3240">
        <v>-26.830242643427699</v>
      </c>
      <c r="J3240">
        <v>-5.5215472682079003</v>
      </c>
      <c r="K3240">
        <v>49.751072335420197</v>
      </c>
      <c r="L3240">
        <v>48.225637188394003</v>
      </c>
      <c r="M3240">
        <v>57.737665932868801</v>
      </c>
      <c r="N3240">
        <v>1.4722769220190599</v>
      </c>
      <c r="O3240">
        <v>24.222265701428199</v>
      </c>
      <c r="P3240">
        <v>41.539739684297899</v>
      </c>
      <c r="Q3240">
        <v>-8.9546759665289997E-3</v>
      </c>
    </row>
    <row r="3241" spans="1:17" hidden="1" x14ac:dyDescent="0.3">
      <c r="A3241" t="s">
        <v>6697</v>
      </c>
      <c r="B3241" t="s">
        <v>6698</v>
      </c>
      <c r="C3241" t="str">
        <f>IFERROR(VLOOKUP(Table1[[#This Row],[Ticker]],[1]!Table2[[Symbol]:[Industry]],2,FALSE),"-")</f>
        <v>-</v>
      </c>
      <c r="D3241" t="s">
        <v>548</v>
      </c>
      <c r="E3241">
        <v>63.675114999999998</v>
      </c>
      <c r="F3241">
        <v>59.5</v>
      </c>
      <c r="G3241">
        <v>-33.774284071416403</v>
      </c>
      <c r="H3241">
        <v>-12.0005680150083</v>
      </c>
      <c r="I3241">
        <v>-27.123001226547899</v>
      </c>
      <c r="J3241">
        <v>-3.9681352325038999</v>
      </c>
      <c r="K3241">
        <v>59.750868061524002</v>
      </c>
      <c r="L3241">
        <v>61.803943976416498</v>
      </c>
      <c r="M3241">
        <v>45.213288620032898</v>
      </c>
      <c r="N3241">
        <v>2.2769230769230702</v>
      </c>
      <c r="O3241">
        <v>27.647058823529399</v>
      </c>
      <c r="P3241">
        <v>16.6666666666666</v>
      </c>
      <c r="Q3241">
        <v>2.660187880776E-2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626</v>
      </c>
      <c r="E3242">
        <v>63.5</v>
      </c>
      <c r="F3242">
        <v>25.4</v>
      </c>
      <c r="G3242">
        <v>-17.3074459628425</v>
      </c>
      <c r="H3242">
        <v>2.1532583845807798</v>
      </c>
      <c r="I3242">
        <v>-3.3768762469428002</v>
      </c>
      <c r="J3242">
        <v>-3.8372923083092201</v>
      </c>
      <c r="K3242">
        <v>24.696056377157898</v>
      </c>
      <c r="L3242">
        <v>24.0504330472044</v>
      </c>
      <c r="M3242">
        <v>51.837651414927301</v>
      </c>
      <c r="N3242">
        <v>0.85909090909090902</v>
      </c>
      <c r="O3242">
        <v>25.984251968503902</v>
      </c>
      <c r="P3242">
        <v>37.149028077753698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295</v>
      </c>
      <c r="E3243">
        <v>63.36</v>
      </c>
      <c r="F3243">
        <v>160</v>
      </c>
      <c r="G3243">
        <v>98.323782639794601</v>
      </c>
      <c r="H3243">
        <v>20.447155462418898</v>
      </c>
      <c r="I3243">
        <v>68.067913304345893</v>
      </c>
      <c r="J3243">
        <v>-3.7126369085728999</v>
      </c>
      <c r="K3243">
        <v>141.78247829575901</v>
      </c>
      <c r="L3243">
        <v>111.21623426069699</v>
      </c>
      <c r="M3243">
        <v>47.580082362295101</v>
      </c>
      <c r="N3243">
        <v>0.10215373189751201</v>
      </c>
      <c r="O3243">
        <v>18.656249999999901</v>
      </c>
      <c r="P3243">
        <v>143.71667936024301</v>
      </c>
      <c r="Q3243">
        <v>0.13271150446507099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533</v>
      </c>
      <c r="E3244">
        <v>63.2928</v>
      </c>
      <c r="F3244">
        <v>0.95</v>
      </c>
      <c r="G3244">
        <v>-36.2668435952259</v>
      </c>
      <c r="H3244">
        <v>3.9286207034213598</v>
      </c>
      <c r="I3244">
        <v>30.882696779149999</v>
      </c>
      <c r="J3244">
        <v>-5.4192454779265704</v>
      </c>
      <c r="K3244">
        <v>0.93572746414404295</v>
      </c>
      <c r="L3244">
        <v>0.91765192501435</v>
      </c>
      <c r="M3244">
        <v>33.4052354159872</v>
      </c>
      <c r="N3244">
        <v>0.47670098204108902</v>
      </c>
      <c r="O3244">
        <v>25.2631578947368</v>
      </c>
      <c r="P3244">
        <v>111.111111111111</v>
      </c>
      <c r="Q3244">
        <v>-2.2356543624199999E-4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68</v>
      </c>
      <c r="E3245">
        <v>63.271704999999997</v>
      </c>
      <c r="F3245">
        <v>150.5</v>
      </c>
      <c r="G3245">
        <v>160.90987112735999</v>
      </c>
      <c r="H3245">
        <v>-8.3515637974565795</v>
      </c>
      <c r="I3245">
        <v>2.44492414896443</v>
      </c>
      <c r="J3245">
        <v>-1.7455849309052101</v>
      </c>
      <c r="K3245">
        <v>162.32238086438201</v>
      </c>
      <c r="L3245">
        <v>132.01996263814999</v>
      </c>
      <c r="M3245">
        <v>39.929023235026797</v>
      </c>
      <c r="N3245">
        <v>3.0277384210695901</v>
      </c>
      <c r="O3245">
        <v>27.342192691029901</v>
      </c>
      <c r="P3245">
        <v>187.65290519877601</v>
      </c>
      <c r="Q3245">
        <v>0.25321317103438001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1415</v>
      </c>
      <c r="E3246">
        <v>63.138599999999997</v>
      </c>
      <c r="F3246">
        <v>70</v>
      </c>
      <c r="G3246">
        <v>117.44301244021101</v>
      </c>
      <c r="H3246">
        <v>5.6949250512474503</v>
      </c>
      <c r="I3246">
        <v>18.070650104635899</v>
      </c>
      <c r="J3246">
        <v>-2.4780690073383398</v>
      </c>
      <c r="K3246">
        <v>71.138110379054396</v>
      </c>
      <c r="L3246">
        <v>62.8823337728236</v>
      </c>
      <c r="M3246">
        <v>54.515994024967398</v>
      </c>
      <c r="N3246">
        <v>0.41214953271027999</v>
      </c>
      <c r="O3246">
        <v>273.57142857142799</v>
      </c>
      <c r="P3246">
        <v>184.514293456171</v>
      </c>
      <c r="Q3246">
        <v>0.139591330750688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62</v>
      </c>
      <c r="E3247">
        <v>63.0008664</v>
      </c>
      <c r="F3247">
        <v>54.5</v>
      </c>
      <c r="G3247">
        <v>3.1425712670010801</v>
      </c>
      <c r="H3247">
        <v>6.68577870978402</v>
      </c>
      <c r="I3247">
        <v>-28.556750011131999</v>
      </c>
      <c r="J3247">
        <v>1.94500791573857</v>
      </c>
      <c r="K3247">
        <v>53.3889375010354</v>
      </c>
      <c r="L3247">
        <v>53.670076294015402</v>
      </c>
      <c r="M3247">
        <v>56.643615737176297</v>
      </c>
      <c r="N3247">
        <v>0.62042442776387696</v>
      </c>
      <c r="O3247">
        <v>48.440366972477001</v>
      </c>
      <c r="P3247">
        <v>45.3333333333333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521</v>
      </c>
      <c r="E3248">
        <v>63</v>
      </c>
      <c r="F3248">
        <v>26.25</v>
      </c>
      <c r="G3248">
        <v>-20.252161860463101</v>
      </c>
      <c r="H3248">
        <v>-10.825458747832799</v>
      </c>
      <c r="I3248">
        <v>-24.628884181325901</v>
      </c>
      <c r="J3248">
        <v>-0.81269332956917095</v>
      </c>
      <c r="K3248">
        <v>27.773787014906301</v>
      </c>
      <c r="L3248">
        <v>28.4547068420367</v>
      </c>
      <c r="M3248">
        <v>48.685019653447299</v>
      </c>
      <c r="N3248">
        <v>0.34537194195194498</v>
      </c>
      <c r="O3248">
        <v>40.571428571428498</v>
      </c>
      <c r="P3248">
        <v>11.702127659574399</v>
      </c>
      <c r="Q3248">
        <v>6.9518987555635001E-2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21</v>
      </c>
      <c r="E3249">
        <v>62.913072</v>
      </c>
      <c r="F3249">
        <v>11.28</v>
      </c>
      <c r="G3249">
        <v>24.059104966016601</v>
      </c>
      <c r="H3249">
        <v>15.954188766358101</v>
      </c>
      <c r="I3249">
        <v>-17.777631656459199</v>
      </c>
      <c r="J3249">
        <v>6.3660640924865204</v>
      </c>
      <c r="K3249">
        <v>11.083266502167399</v>
      </c>
      <c r="L3249">
        <v>10.194921644138899</v>
      </c>
      <c r="M3249">
        <v>43.934633046458501</v>
      </c>
      <c r="N3249">
        <v>1.50600904112609</v>
      </c>
      <c r="O3249">
        <v>33.8652482269503</v>
      </c>
      <c r="P3249">
        <v>65.882352941176407</v>
      </c>
      <c r="Q3249">
        <v>8.0432944361517003E-2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692</v>
      </c>
      <c r="E3250">
        <v>62.86</v>
      </c>
      <c r="F3250">
        <v>44.9</v>
      </c>
      <c r="G3250">
        <v>92.2813561724859</v>
      </c>
      <c r="H3250">
        <v>16.625480606802999</v>
      </c>
      <c r="I3250">
        <v>7.7425492554408697</v>
      </c>
      <c r="J3250">
        <v>-13.381175364055</v>
      </c>
      <c r="K3250">
        <v>38.534254226479902</v>
      </c>
      <c r="L3250">
        <v>32.070230704785601</v>
      </c>
      <c r="M3250">
        <v>55.219515464709801</v>
      </c>
      <c r="N3250">
        <v>1.66526911676752</v>
      </c>
      <c r="O3250">
        <v>11.380846325166999</v>
      </c>
      <c r="P3250">
        <v>124.5</v>
      </c>
      <c r="Q3250">
        <v>0.126685338635775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626</v>
      </c>
      <c r="E3251">
        <v>62.737976199999999</v>
      </c>
      <c r="F3251">
        <v>2.12</v>
      </c>
      <c r="G3251">
        <v>11.367715114251199</v>
      </c>
      <c r="H3251">
        <v>-4.60600087467847</v>
      </c>
      <c r="I3251">
        <v>-25.0583834172492</v>
      </c>
      <c r="J3251">
        <v>-3.4039949332642601</v>
      </c>
      <c r="K3251">
        <v>2.07855825264103</v>
      </c>
      <c r="L3251">
        <v>1.9415779053675599</v>
      </c>
      <c r="M3251">
        <v>46.135619161277702</v>
      </c>
      <c r="N3251">
        <v>0.92498703360343504</v>
      </c>
      <c r="O3251">
        <v>53.301886792452798</v>
      </c>
      <c r="P3251">
        <v>1125.4335260115599</v>
      </c>
      <c r="Q3251">
        <v>6.8177786633342993E-2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1170</v>
      </c>
      <c r="E3252">
        <v>62.50112</v>
      </c>
      <c r="F3252">
        <v>42.46</v>
      </c>
      <c r="G3252">
        <v>-47.274570661347198</v>
      </c>
      <c r="H3252">
        <v>-2.2736387151411099</v>
      </c>
      <c r="I3252">
        <v>-10.3539267406461</v>
      </c>
      <c r="J3252">
        <v>-3.2478380766175499</v>
      </c>
      <c r="K3252">
        <v>42.134679528738999</v>
      </c>
      <c r="L3252">
        <v>40.261706135369799</v>
      </c>
      <c r="M3252">
        <v>45.425848828608899</v>
      </c>
      <c r="N3252">
        <v>1.8894297595167</v>
      </c>
      <c r="O3252">
        <v>53.391427225624099</v>
      </c>
      <c r="P3252">
        <v>28.6666666666666</v>
      </c>
      <c r="Q3252">
        <v>0.169333254175971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372</v>
      </c>
      <c r="E3253">
        <v>62.464723200000002</v>
      </c>
      <c r="F3253">
        <v>68.42</v>
      </c>
      <c r="G3253">
        <v>-14.117519668124199</v>
      </c>
      <c r="H3253">
        <v>1.16034253725562</v>
      </c>
      <c r="I3253">
        <v>-19.819140446124599</v>
      </c>
      <c r="J3253">
        <v>1.74749490243609</v>
      </c>
      <c r="K3253">
        <v>67.092058245667005</v>
      </c>
      <c r="L3253">
        <v>65.137690143972804</v>
      </c>
      <c r="M3253">
        <v>61.371738235180999</v>
      </c>
      <c r="N3253">
        <v>1.54969233992858</v>
      </c>
      <c r="O3253">
        <v>29.070447237649699</v>
      </c>
      <c r="P3253">
        <v>36.840000000000003</v>
      </c>
      <c r="Q3253">
        <v>3.2286266732475997E-2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292</v>
      </c>
      <c r="E3254">
        <v>62.375999999999998</v>
      </c>
      <c r="F3254">
        <v>27.6</v>
      </c>
      <c r="G3254">
        <v>-68.637770913521706</v>
      </c>
      <c r="H3254">
        <v>-2.1677876141589598</v>
      </c>
      <c r="I3254">
        <v>-49.004642772055</v>
      </c>
      <c r="J3254">
        <v>-2.1042372316373998</v>
      </c>
      <c r="K3254">
        <v>28.542630319928101</v>
      </c>
      <c r="L3254">
        <v>36.754597021629401</v>
      </c>
      <c r="M3254">
        <v>70.063714563621403</v>
      </c>
      <c r="N3254">
        <v>0.39511009050384899</v>
      </c>
      <c r="O3254">
        <v>117.39130434782599</v>
      </c>
      <c r="P3254">
        <v>10.4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D3255" t="s">
        <v>183</v>
      </c>
      <c r="E3255">
        <v>62.264614139999999</v>
      </c>
      <c r="F3255">
        <v>48.6</v>
      </c>
      <c r="G3255">
        <v>17.899823071440601</v>
      </c>
      <c r="H3255">
        <v>-4.7004831120178503</v>
      </c>
      <c r="I3255">
        <v>29.371707768160999</v>
      </c>
      <c r="J3255">
        <v>12.9981214688521</v>
      </c>
      <c r="M3255">
        <v>62.034783367681101</v>
      </c>
      <c r="O3255">
        <v>34.362139917695401</v>
      </c>
      <c r="P3255">
        <v>59.344262295081897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396</v>
      </c>
      <c r="E3256">
        <v>62.211840000000002</v>
      </c>
      <c r="F3256">
        <v>5.44</v>
      </c>
      <c r="G3256">
        <v>-81.709921488635004</v>
      </c>
      <c r="H3256">
        <v>-11.0256509086857</v>
      </c>
      <c r="I3256">
        <v>-14.155907739008301</v>
      </c>
      <c r="J3256">
        <v>-0.64320662201724699</v>
      </c>
      <c r="K3256">
        <v>5.6893313276698203</v>
      </c>
      <c r="L3256">
        <v>6.4875866669198201</v>
      </c>
      <c r="M3256">
        <v>43.139129845522703</v>
      </c>
      <c r="N3256">
        <v>1.50461893095665</v>
      </c>
      <c r="O3256">
        <v>180.14705882352899</v>
      </c>
      <c r="P3256">
        <v>35.323383084577102</v>
      </c>
      <c r="Q3256">
        <v>4.8636341367695998E-2</v>
      </c>
    </row>
    <row r="3257" spans="1:17" hidden="1" x14ac:dyDescent="0.3">
      <c r="A3257" t="s">
        <v>6729</v>
      </c>
      <c r="B3257" t="s">
        <v>6730</v>
      </c>
      <c r="C3257" t="str">
        <f>IFERROR(VLOOKUP(Table1[[#This Row],[Ticker]],[1]!Table2[[Symbol]:[Industry]],2,FALSE),"-")</f>
        <v>-</v>
      </c>
      <c r="D3257" t="s">
        <v>127</v>
      </c>
      <c r="E3257">
        <v>61.918786799999999</v>
      </c>
      <c r="F3257">
        <v>84.51</v>
      </c>
      <c r="G3257">
        <v>-37.559834409111602</v>
      </c>
      <c r="H3257">
        <v>1.03997321500422</v>
      </c>
      <c r="I3257">
        <v>-20.4226645262112</v>
      </c>
      <c r="J3257">
        <v>3.3248507006908499</v>
      </c>
      <c r="K3257">
        <v>84.599242340010093</v>
      </c>
      <c r="L3257">
        <v>86.942084271196705</v>
      </c>
      <c r="M3257">
        <v>48.579456894812097</v>
      </c>
      <c r="N3257">
        <v>0.92627562202078295</v>
      </c>
      <c r="O3257">
        <v>30.162110992781901</v>
      </c>
      <c r="P3257">
        <v>17.375</v>
      </c>
      <c r="Q3257">
        <v>6.1460445763225E-2</v>
      </c>
    </row>
    <row r="3258" spans="1:17" hidden="1" x14ac:dyDescent="0.3">
      <c r="A3258" t="s">
        <v>6731</v>
      </c>
      <c r="B3258" t="s">
        <v>6732</v>
      </c>
      <c r="C3258" t="str">
        <f>IFERROR(VLOOKUP(Table1[[#This Row],[Ticker]],[1]!Table2[[Symbol]:[Industry]],2,FALSE),"-")</f>
        <v>-</v>
      </c>
      <c r="D3258" t="s">
        <v>548</v>
      </c>
      <c r="E3258">
        <v>61.834095900000001</v>
      </c>
      <c r="F3258">
        <v>60.57</v>
      </c>
      <c r="G3258">
        <v>83.715617770140099</v>
      </c>
      <c r="H3258">
        <v>-11.2646903333679</v>
      </c>
      <c r="I3258">
        <v>26.148416350262998</v>
      </c>
      <c r="J3258">
        <v>-1.52008581406103</v>
      </c>
      <c r="K3258">
        <v>57.8596628955314</v>
      </c>
      <c r="L3258">
        <v>45.821121101136697</v>
      </c>
      <c r="M3258">
        <v>49.279149954936003</v>
      </c>
      <c r="N3258">
        <v>0.236132678265595</v>
      </c>
      <c r="O3258">
        <v>30.1799570744592</v>
      </c>
      <c r="P3258">
        <v>128.65232163080401</v>
      </c>
      <c r="Q3258">
        <v>5.9938689709260001E-2</v>
      </c>
    </row>
    <row r="3259" spans="1:17" hidden="1" x14ac:dyDescent="0.3">
      <c r="A3259" t="s">
        <v>6733</v>
      </c>
      <c r="B3259" t="s">
        <v>6734</v>
      </c>
      <c r="C3259" t="str">
        <f>IFERROR(VLOOKUP(Table1[[#This Row],[Ticker]],[1]!Table2[[Symbol]:[Industry]],2,FALSE),"-")</f>
        <v>-</v>
      </c>
      <c r="E3259">
        <v>61.8307401</v>
      </c>
      <c r="F3259">
        <v>75.5</v>
      </c>
      <c r="G3259">
        <v>60.834605680136299</v>
      </c>
      <c r="H3259">
        <v>-9.2795805111752898</v>
      </c>
      <c r="I3259">
        <v>-10.6715372937872</v>
      </c>
      <c r="J3259">
        <v>-2.3011320190503701E-2</v>
      </c>
      <c r="K3259">
        <v>73.4173062544685</v>
      </c>
      <c r="L3259">
        <v>66.869249047123006</v>
      </c>
      <c r="M3259">
        <v>59.3354128581461</v>
      </c>
      <c r="N3259">
        <v>1.5622368368288</v>
      </c>
      <c r="O3259">
        <v>25.0728476821192</v>
      </c>
      <c r="P3259">
        <v>161.426592797783</v>
      </c>
      <c r="Q3259">
        <v>0.174667954611682</v>
      </c>
    </row>
    <row r="3260" spans="1:17" hidden="1" x14ac:dyDescent="0.3">
      <c r="A3260" t="s">
        <v>6735</v>
      </c>
      <c r="B3260" t="s">
        <v>6736</v>
      </c>
      <c r="C3260" t="str">
        <f>IFERROR(VLOOKUP(Table1[[#This Row],[Ticker]],[1]!Table2[[Symbol]:[Industry]],2,FALSE),"-")</f>
        <v>-</v>
      </c>
      <c r="D3260" t="s">
        <v>75</v>
      </c>
      <c r="E3260">
        <v>61.82423</v>
      </c>
      <c r="F3260">
        <v>92.69</v>
      </c>
      <c r="G3260">
        <v>89.620177880030695</v>
      </c>
      <c r="H3260">
        <v>0.22167486105072301</v>
      </c>
      <c r="I3260">
        <v>-55.297030966413999</v>
      </c>
      <c r="J3260">
        <v>-9.6445090927918304</v>
      </c>
      <c r="K3260">
        <v>98.170537189148504</v>
      </c>
      <c r="L3260">
        <v>89.667842524724193</v>
      </c>
      <c r="M3260">
        <v>36.207734859755703</v>
      </c>
      <c r="N3260">
        <v>1.09972619515212</v>
      </c>
      <c r="O3260">
        <v>70.029129355917505</v>
      </c>
      <c r="P3260">
        <v>148.03318169654801</v>
      </c>
    </row>
    <row r="3261" spans="1:17" hidden="1" x14ac:dyDescent="0.3">
      <c r="A3261" t="s">
        <v>6737</v>
      </c>
      <c r="B3261" t="s">
        <v>6738</v>
      </c>
      <c r="C3261" t="str">
        <f>IFERROR(VLOOKUP(Table1[[#This Row],[Ticker]],[1]!Table2[[Symbol]:[Industry]],2,FALSE),"-")</f>
        <v>-</v>
      </c>
      <c r="D3261" t="s">
        <v>21</v>
      </c>
      <c r="E3261">
        <v>61.774000000000001</v>
      </c>
      <c r="F3261">
        <v>34.99</v>
      </c>
      <c r="G3261">
        <v>-20.318670201809802</v>
      </c>
      <c r="H3261">
        <v>-12.6424581853089</v>
      </c>
      <c r="I3261">
        <v>-37.876767600752203</v>
      </c>
      <c r="J3261">
        <v>-8.69393376676617</v>
      </c>
      <c r="K3261">
        <v>39.936792877698203</v>
      </c>
      <c r="L3261">
        <v>40.9840875312943</v>
      </c>
      <c r="M3261">
        <v>26.1215366600232</v>
      </c>
      <c r="N3261">
        <v>0.78327230500497702</v>
      </c>
      <c r="O3261">
        <v>71.649042583595303</v>
      </c>
      <c r="P3261">
        <v>30.809424634512101</v>
      </c>
      <c r="Q3261">
        <v>0.22891670008735901</v>
      </c>
    </row>
    <row r="3262" spans="1:17" hidden="1" x14ac:dyDescent="0.3">
      <c r="A3262" t="s">
        <v>6739</v>
      </c>
      <c r="B3262" t="s">
        <v>6740</v>
      </c>
      <c r="C3262" t="str">
        <f>IFERROR(VLOOKUP(Table1[[#This Row],[Ticker]],[1]!Table2[[Symbol]:[Industry]],2,FALSE),"-")</f>
        <v>-</v>
      </c>
      <c r="D3262" t="s">
        <v>133</v>
      </c>
      <c r="E3262">
        <v>61.767450799999999</v>
      </c>
      <c r="F3262">
        <v>7.96</v>
      </c>
      <c r="G3262">
        <v>39.090299261916797</v>
      </c>
      <c r="H3262">
        <v>38.397389839979802</v>
      </c>
      <c r="I3262">
        <v>29.456123352576601</v>
      </c>
      <c r="J3262">
        <v>21.675777146507802</v>
      </c>
      <c r="K3262">
        <v>6.4009980150404804</v>
      </c>
      <c r="L3262">
        <v>5.6444319777664997</v>
      </c>
      <c r="M3262">
        <v>77.547719965317</v>
      </c>
      <c r="N3262">
        <v>1.2298249847740701</v>
      </c>
      <c r="O3262">
        <v>8.9195979899497395</v>
      </c>
      <c r="P3262">
        <v>99</v>
      </c>
      <c r="Q3262">
        <v>8.4578757719293005E-2</v>
      </c>
    </row>
    <row r="3263" spans="1:17" hidden="1" x14ac:dyDescent="0.3">
      <c r="A3263" t="s">
        <v>6741</v>
      </c>
      <c r="B3263" t="s">
        <v>6742</v>
      </c>
      <c r="C3263" t="str">
        <f>IFERROR(VLOOKUP(Table1[[#This Row],[Ticker]],[1]!Table2[[Symbol]:[Industry]],2,FALSE),"-")</f>
        <v>-</v>
      </c>
      <c r="D3263" t="s">
        <v>548</v>
      </c>
      <c r="E3263">
        <v>61.748915584000002</v>
      </c>
      <c r="F3263">
        <v>66.98</v>
      </c>
      <c r="G3263">
        <v>2.1886309911436901</v>
      </c>
      <c r="H3263">
        <v>19.970221115336599</v>
      </c>
      <c r="I3263">
        <v>-24.3274969646485</v>
      </c>
      <c r="J3263">
        <v>20.359301234876099</v>
      </c>
      <c r="K3263">
        <v>59.787207198580703</v>
      </c>
      <c r="L3263">
        <v>58.7951745459523</v>
      </c>
      <c r="M3263">
        <v>62.844068742905399</v>
      </c>
      <c r="N3263">
        <v>2.6681912414581199</v>
      </c>
      <c r="O3263">
        <v>32.726186921469001</v>
      </c>
      <c r="P3263">
        <v>43.733905579399099</v>
      </c>
      <c r="Q3263">
        <v>-3.9255747882371003E-2</v>
      </c>
    </row>
    <row r="3264" spans="1:17" hidden="1" x14ac:dyDescent="0.3">
      <c r="A3264" t="s">
        <v>6743</v>
      </c>
      <c r="B3264" t="s">
        <v>6744</v>
      </c>
      <c r="C3264" t="str">
        <f>IFERROR(VLOOKUP(Table1[[#This Row],[Ticker]],[1]!Table2[[Symbol]:[Industry]],2,FALSE),"-")</f>
        <v>-</v>
      </c>
      <c r="D3264" t="s">
        <v>626</v>
      </c>
      <c r="E3264">
        <v>61.586554700000001</v>
      </c>
      <c r="F3264">
        <v>71.77</v>
      </c>
      <c r="G3264">
        <v>31.2710566375223</v>
      </c>
      <c r="H3264">
        <v>-4.8943606630382499</v>
      </c>
      <c r="I3264">
        <v>0.91793917961827398</v>
      </c>
      <c r="J3264">
        <v>3.7431291493436998</v>
      </c>
      <c r="K3264">
        <v>69.551311874115697</v>
      </c>
      <c r="L3264">
        <v>61.625642819661202</v>
      </c>
      <c r="M3264">
        <v>60.696455377682398</v>
      </c>
      <c r="N3264">
        <v>0.77192954269532099</v>
      </c>
      <c r="O3264">
        <v>11.4671868468719</v>
      </c>
      <c r="P3264">
        <v>72.069048189882494</v>
      </c>
      <c r="Q3264">
        <v>7.5186525492340006E-2</v>
      </c>
    </row>
    <row r="3265" spans="1:17" hidden="1" x14ac:dyDescent="0.3">
      <c r="A3265" t="s">
        <v>6745</v>
      </c>
      <c r="B3265" t="s">
        <v>6746</v>
      </c>
      <c r="C3265" t="str">
        <f>IFERROR(VLOOKUP(Table1[[#This Row],[Ticker]],[1]!Table2[[Symbol]:[Industry]],2,FALSE),"-")</f>
        <v>-</v>
      </c>
      <c r="D3265" t="s">
        <v>1684</v>
      </c>
      <c r="E3265">
        <v>61.566068799999996</v>
      </c>
      <c r="F3265">
        <v>25.31</v>
      </c>
      <c r="G3265">
        <v>49.196156547255399</v>
      </c>
      <c r="H3265">
        <v>22.869925051247399</v>
      </c>
      <c r="I3265">
        <v>139.32320881467601</v>
      </c>
      <c r="J3265">
        <v>-2.4780690073383398</v>
      </c>
      <c r="K3265">
        <v>21.619232117503799</v>
      </c>
      <c r="L3265">
        <v>16.043586363514699</v>
      </c>
      <c r="M3265">
        <v>66.3777386737992</v>
      </c>
      <c r="N3265">
        <v>0</v>
      </c>
      <c r="O3265">
        <v>6.2030817858554004</v>
      </c>
      <c r="P3265">
        <v>177.83835094845901</v>
      </c>
      <c r="Q3265">
        <v>4.2113742510144998E-2</v>
      </c>
    </row>
    <row r="3266" spans="1:17" hidden="1" x14ac:dyDescent="0.3">
      <c r="A3266" t="s">
        <v>6747</v>
      </c>
      <c r="B3266" t="s">
        <v>6748</v>
      </c>
      <c r="C3266" t="str">
        <f>IFERROR(VLOOKUP(Table1[[#This Row],[Ticker]],[1]!Table2[[Symbol]:[Industry]],2,FALSE),"-")</f>
        <v>-</v>
      </c>
      <c r="D3266" t="s">
        <v>6749</v>
      </c>
      <c r="E3266">
        <v>61.562899999999999</v>
      </c>
      <c r="F3266">
        <v>283.7</v>
      </c>
      <c r="G3266">
        <v>-14.163668992051299</v>
      </c>
      <c r="H3266">
        <v>21.978976017855501</v>
      </c>
      <c r="I3266">
        <v>-2.69178429533103</v>
      </c>
      <c r="J3266">
        <v>-5.5289164649654596</v>
      </c>
      <c r="M3266">
        <v>44.358133780290899</v>
      </c>
      <c r="O3266">
        <v>27.952062037363401</v>
      </c>
      <c r="P3266">
        <v>31.190751445086601</v>
      </c>
    </row>
    <row r="3267" spans="1:17" hidden="1" x14ac:dyDescent="0.3">
      <c r="A3267" t="s">
        <v>6750</v>
      </c>
      <c r="B3267" t="s">
        <v>6751</v>
      </c>
      <c r="C3267" t="str">
        <f>IFERROR(VLOOKUP(Table1[[#This Row],[Ticker]],[1]!Table2[[Symbol]:[Industry]],2,FALSE),"-")</f>
        <v>-</v>
      </c>
      <c r="D3267" t="s">
        <v>521</v>
      </c>
      <c r="E3267">
        <v>61.484540000000003</v>
      </c>
      <c r="F3267">
        <v>50</v>
      </c>
      <c r="G3267">
        <v>37.191392158091702</v>
      </c>
      <c r="H3267">
        <v>0.19492505124745199</v>
      </c>
      <c r="I3267">
        <v>4.71925139324245</v>
      </c>
      <c r="J3267">
        <v>-2.0551082822628102</v>
      </c>
      <c r="K3267">
        <v>48.876818828214098</v>
      </c>
      <c r="L3267">
        <v>44.199082911696401</v>
      </c>
      <c r="M3267">
        <v>57.5848095476004</v>
      </c>
      <c r="N3267">
        <v>1.26132299381594</v>
      </c>
      <c r="O3267">
        <v>11.799999999999899</v>
      </c>
      <c r="P3267">
        <v>79.275726066690495</v>
      </c>
      <c r="Q3267">
        <v>1.4885244550394E-2</v>
      </c>
    </row>
    <row r="3268" spans="1:17" hidden="1" x14ac:dyDescent="0.3">
      <c r="A3268" t="s">
        <v>6752</v>
      </c>
      <c r="B3268" t="s">
        <v>6753</v>
      </c>
      <c r="C3268" t="str">
        <f>IFERROR(VLOOKUP(Table1[[#This Row],[Ticker]],[1]!Table2[[Symbol]:[Industry]],2,FALSE),"-")</f>
        <v>-</v>
      </c>
      <c r="D3268" t="s">
        <v>133</v>
      </c>
      <c r="E3268">
        <v>61.480319999999999</v>
      </c>
      <c r="F3268">
        <v>5.2799999999999896</v>
      </c>
      <c r="G3268">
        <v>65.632332497498396</v>
      </c>
      <c r="H3268">
        <v>40.179574174054402</v>
      </c>
      <c r="I3268">
        <v>11.1257677736661</v>
      </c>
      <c r="J3268">
        <v>13.014888739140501</v>
      </c>
      <c r="K3268">
        <v>4.0810989758511997</v>
      </c>
      <c r="L3268">
        <v>3.8137664268106501</v>
      </c>
      <c r="M3268">
        <v>69.701645717527001</v>
      </c>
      <c r="N3268">
        <v>3.6185436524787402</v>
      </c>
      <c r="O3268">
        <v>16.158536585365798</v>
      </c>
      <c r="P3268">
        <v>111.61290322580599</v>
      </c>
      <c r="Q3268">
        <v>0.14244707528351899</v>
      </c>
    </row>
    <row r="3269" spans="1:17" hidden="1" x14ac:dyDescent="0.3">
      <c r="A3269" t="s">
        <v>6754</v>
      </c>
      <c r="B3269" t="s">
        <v>6755</v>
      </c>
      <c r="C3269" t="str">
        <f>IFERROR(VLOOKUP(Table1[[#This Row],[Ticker]],[1]!Table2[[Symbol]:[Industry]],2,FALSE),"-")</f>
        <v>-</v>
      </c>
      <c r="D3269" t="s">
        <v>2160</v>
      </c>
      <c r="E3269">
        <v>61.475565199999998</v>
      </c>
      <c r="F3269">
        <v>1.4</v>
      </c>
      <c r="G3269">
        <v>-57.0912927778841</v>
      </c>
      <c r="H3269">
        <v>4.0122327435551304</v>
      </c>
      <c r="I3269">
        <v>-28.851396288276302</v>
      </c>
      <c r="J3269">
        <v>-5.92634486940731</v>
      </c>
      <c r="K3269">
        <v>1.3739068138699</v>
      </c>
      <c r="L3269">
        <v>1.56559612118834</v>
      </c>
      <c r="M3269">
        <v>50.205338047513003</v>
      </c>
      <c r="N3269">
        <v>0.88849601813878099</v>
      </c>
      <c r="O3269">
        <v>55</v>
      </c>
      <c r="P3269">
        <v>21.739130434782599</v>
      </c>
      <c r="Q3269">
        <v>-8.8475119718595993E-2</v>
      </c>
    </row>
    <row r="3270" spans="1:17" hidden="1" x14ac:dyDescent="0.3">
      <c r="A3270" t="s">
        <v>6756</v>
      </c>
      <c r="B3270" t="s">
        <v>6757</v>
      </c>
      <c r="C3270" t="str">
        <f>IFERROR(VLOOKUP(Table1[[#This Row],[Ticker]],[1]!Table2[[Symbol]:[Industry]],2,FALSE),"-")</f>
        <v>-</v>
      </c>
      <c r="D3270" t="s">
        <v>46</v>
      </c>
      <c r="E3270">
        <v>61.463936429999997</v>
      </c>
      <c r="F3270">
        <v>36.450000000000003</v>
      </c>
      <c r="G3270">
        <v>12.3791033331637</v>
      </c>
      <c r="H3270">
        <v>6.4699691818740899</v>
      </c>
      <c r="I3270">
        <v>-24.146149374696101</v>
      </c>
      <c r="J3270">
        <v>1.2625793717140099</v>
      </c>
      <c r="K3270">
        <v>35.668176042488199</v>
      </c>
      <c r="L3270">
        <v>35.523662442474702</v>
      </c>
      <c r="M3270">
        <v>51.6754561180663</v>
      </c>
      <c r="N3270">
        <v>2.60573622935468</v>
      </c>
      <c r="O3270">
        <v>38.820301783264703</v>
      </c>
      <c r="P3270">
        <v>44.071146245059303</v>
      </c>
      <c r="Q3270">
        <v>-8.2163415721686006E-2</v>
      </c>
    </row>
    <row r="3271" spans="1:17" hidden="1" x14ac:dyDescent="0.3">
      <c r="A3271" t="s">
        <v>6758</v>
      </c>
      <c r="B3271" t="s">
        <v>6759</v>
      </c>
      <c r="C3271" t="str">
        <f>IFERROR(VLOOKUP(Table1[[#This Row],[Ticker]],[1]!Table2[[Symbol]:[Industry]],2,FALSE),"-")</f>
        <v>-</v>
      </c>
      <c r="D3271" t="s">
        <v>384</v>
      </c>
      <c r="E3271">
        <v>61.3776285</v>
      </c>
      <c r="F3271">
        <v>25.11</v>
      </c>
      <c r="G3271">
        <v>-69.778424271053495</v>
      </c>
      <c r="H3271">
        <v>-2.6956614951020001</v>
      </c>
      <c r="I3271">
        <v>-86.066683219776294</v>
      </c>
      <c r="J3271">
        <v>5.5991917477099404</v>
      </c>
      <c r="K3271">
        <v>29.786924429385301</v>
      </c>
      <c r="L3271">
        <v>45.3248415629173</v>
      </c>
      <c r="M3271">
        <v>80.212467033743195</v>
      </c>
      <c r="N3271">
        <v>3.14254117051913</v>
      </c>
      <c r="O3271">
        <v>273.83512544802801</v>
      </c>
      <c r="P3271">
        <v>27.591463414634099</v>
      </c>
      <c r="Q3271">
        <v>0.116409200129131</v>
      </c>
    </row>
    <row r="3272" spans="1:17" hidden="1" x14ac:dyDescent="0.3">
      <c r="A3272" t="s">
        <v>6760</v>
      </c>
      <c r="B3272" t="s">
        <v>6761</v>
      </c>
      <c r="C3272" t="str">
        <f>IFERROR(VLOOKUP(Table1[[#This Row],[Ticker]],[1]!Table2[[Symbol]:[Industry]],2,FALSE),"-")</f>
        <v>-</v>
      </c>
      <c r="D3272" t="s">
        <v>231</v>
      </c>
      <c r="E3272">
        <v>61.291347721999998</v>
      </c>
      <c r="F3272">
        <v>38.17</v>
      </c>
      <c r="G3272">
        <v>-13.1418435952259</v>
      </c>
      <c r="H3272">
        <v>-6.29545956413717</v>
      </c>
      <c r="I3272">
        <v>-38.501237870271297</v>
      </c>
      <c r="J3272">
        <v>-0.24388327382555899</v>
      </c>
      <c r="K3272">
        <v>40.358855338785702</v>
      </c>
      <c r="L3272">
        <v>39.772280103480298</v>
      </c>
      <c r="M3272">
        <v>44.299155447186003</v>
      </c>
      <c r="N3272">
        <v>0.49593202947023601</v>
      </c>
      <c r="O3272">
        <v>69.295258056064895</v>
      </c>
      <c r="P3272">
        <v>47.090558766859303</v>
      </c>
      <c r="Q3272">
        <v>9.0304383075207995E-2</v>
      </c>
    </row>
    <row r="3273" spans="1:17" hidden="1" x14ac:dyDescent="0.3">
      <c r="A3273" t="s">
        <v>6762</v>
      </c>
      <c r="B3273" t="s">
        <v>6763</v>
      </c>
      <c r="C3273" t="str">
        <f>IFERROR(VLOOKUP(Table1[[#This Row],[Ticker]],[1]!Table2[[Symbol]:[Industry]],2,FALSE),"-")</f>
        <v>-</v>
      </c>
      <c r="D3273" t="s">
        <v>201</v>
      </c>
      <c r="E3273">
        <v>61.246030670000003</v>
      </c>
      <c r="F3273">
        <v>117.7</v>
      </c>
      <c r="G3273">
        <v>13.3760135476311</v>
      </c>
      <c r="H3273">
        <v>30.374594755119801</v>
      </c>
      <c r="I3273">
        <v>-5.5275596311063602</v>
      </c>
      <c r="J3273">
        <v>-3.1531744925703999</v>
      </c>
      <c r="K3273">
        <v>102.450596728783</v>
      </c>
      <c r="L3273">
        <v>70.083586739250507</v>
      </c>
      <c r="M3273">
        <v>90.0924995531511</v>
      </c>
      <c r="N3273">
        <v>1.0193050193050099</v>
      </c>
      <c r="O3273">
        <v>19.966015293118001</v>
      </c>
      <c r="P3273">
        <v>41.6365824308062</v>
      </c>
    </row>
    <row r="3274" spans="1:17" hidden="1" x14ac:dyDescent="0.3">
      <c r="A3274" t="s">
        <v>6764</v>
      </c>
      <c r="B3274" t="s">
        <v>6765</v>
      </c>
      <c r="C3274" t="str">
        <f>IFERROR(VLOOKUP(Table1[[#This Row],[Ticker]],[1]!Table2[[Symbol]:[Industry]],2,FALSE),"-")</f>
        <v>-</v>
      </c>
      <c r="D3274" t="s">
        <v>548</v>
      </c>
      <c r="E3274">
        <v>61.168750000000003</v>
      </c>
      <c r="F3274">
        <v>50</v>
      </c>
      <c r="G3274">
        <v>-18.141817737793499</v>
      </c>
      <c r="H3274">
        <v>2.7029037746517002</v>
      </c>
      <c r="I3274">
        <v>-24.609318005702399</v>
      </c>
      <c r="J3274">
        <v>-4.1496520948506301</v>
      </c>
      <c r="K3274">
        <v>49.5663091914844</v>
      </c>
      <c r="L3274">
        <v>50.796614930909499</v>
      </c>
      <c r="M3274">
        <v>50.676444417172199</v>
      </c>
      <c r="N3274">
        <v>0.14317673378076001</v>
      </c>
      <c r="O3274">
        <v>26</v>
      </c>
      <c r="P3274">
        <v>16.306117701791099</v>
      </c>
      <c r="Q3274">
        <v>2.0541277469490998E-2</v>
      </c>
    </row>
    <row r="3275" spans="1:17" hidden="1" x14ac:dyDescent="0.3">
      <c r="A3275" t="s">
        <v>6766</v>
      </c>
      <c r="B3275" t="s">
        <v>6767</v>
      </c>
      <c r="C3275" t="str">
        <f>IFERROR(VLOOKUP(Table1[[#This Row],[Ticker]],[1]!Table2[[Symbol]:[Industry]],2,FALSE),"-")</f>
        <v>-</v>
      </c>
      <c r="D3275" t="s">
        <v>289</v>
      </c>
      <c r="E3275">
        <v>61.152659999999997</v>
      </c>
      <c r="F3275">
        <v>900</v>
      </c>
      <c r="G3275">
        <v>93.872237407931493</v>
      </c>
      <c r="H3275">
        <v>-37.210355598678603</v>
      </c>
      <c r="I3275">
        <v>51.735716463121598</v>
      </c>
      <c r="J3275">
        <v>-3.2498440900285201</v>
      </c>
      <c r="K3275">
        <v>880.67824206788703</v>
      </c>
      <c r="L3275">
        <v>695.45338883222405</v>
      </c>
      <c r="M3275">
        <v>42.626622778592697</v>
      </c>
      <c r="N3275">
        <v>0.37225694540047899</v>
      </c>
      <c r="O3275">
        <v>50.5277777777777</v>
      </c>
      <c r="P3275">
        <v>143.90243902438999</v>
      </c>
      <c r="Q3275">
        <v>9.4938192757479001E-2</v>
      </c>
    </row>
    <row r="3276" spans="1:17" hidden="1" x14ac:dyDescent="0.3">
      <c r="A3276" t="s">
        <v>6768</v>
      </c>
      <c r="B3276" t="s">
        <v>6769</v>
      </c>
      <c r="C3276" t="str">
        <f>IFERROR(VLOOKUP(Table1[[#This Row],[Ticker]],[1]!Table2[[Symbol]:[Industry]],2,FALSE),"-")</f>
        <v>-</v>
      </c>
      <c r="D3276" t="s">
        <v>95</v>
      </c>
      <c r="E3276">
        <v>61.141212000000003</v>
      </c>
      <c r="F3276">
        <v>3.09</v>
      </c>
      <c r="G3276">
        <v>-44.343034071416398</v>
      </c>
      <c r="H3276">
        <v>8.5063049795628594</v>
      </c>
      <c r="I3276">
        <v>-64.196769209406796</v>
      </c>
      <c r="J3276">
        <v>2.5554880396415198</v>
      </c>
      <c r="K3276">
        <v>3.2239181926580001</v>
      </c>
      <c r="L3276">
        <v>3.79763685651222</v>
      </c>
      <c r="M3276">
        <v>55.210594213317698</v>
      </c>
      <c r="N3276">
        <v>0.62589011010038598</v>
      </c>
      <c r="O3276">
        <v>144.33656957928801</v>
      </c>
      <c r="P3276">
        <v>14.4444444444444</v>
      </c>
      <c r="Q3276">
        <v>-1.3662619368157001E-2</v>
      </c>
    </row>
    <row r="3277" spans="1:17" hidden="1" x14ac:dyDescent="0.3">
      <c r="A3277" t="s">
        <v>6770</v>
      </c>
      <c r="B3277" t="s">
        <v>6771</v>
      </c>
      <c r="C3277" t="str">
        <f>IFERROR(VLOOKUP(Table1[[#This Row],[Ticker]],[1]!Table2[[Symbol]:[Industry]],2,FALSE),"-")</f>
        <v>-</v>
      </c>
      <c r="D3277" t="s">
        <v>2945</v>
      </c>
      <c r="E3277">
        <v>61.133886449999999</v>
      </c>
      <c r="F3277">
        <v>6.09</v>
      </c>
      <c r="G3277">
        <v>1.4674922443730101</v>
      </c>
      <c r="H3277">
        <v>-3.6800749487525399</v>
      </c>
      <c r="I3277">
        <v>-25.712325845284301</v>
      </c>
      <c r="J3277">
        <v>-7.5316677822234803</v>
      </c>
      <c r="K3277">
        <v>6.3892431230351896</v>
      </c>
      <c r="L3277">
        <v>6.0511648580136601</v>
      </c>
      <c r="M3277">
        <v>29.701351828330001</v>
      </c>
      <c r="N3277">
        <v>1.04830337390704</v>
      </c>
      <c r="O3277">
        <v>51.395730706075497</v>
      </c>
      <c r="P3277">
        <v>61.1111111111111</v>
      </c>
      <c r="Q3277">
        <v>-7.3286805556760995E-2</v>
      </c>
    </row>
    <row r="3278" spans="1:17" hidden="1" x14ac:dyDescent="0.3">
      <c r="A3278" t="s">
        <v>6772</v>
      </c>
      <c r="B3278" t="s">
        <v>6773</v>
      </c>
      <c r="C3278" t="str">
        <f>IFERROR(VLOOKUP(Table1[[#This Row],[Ticker]],[1]!Table2[[Symbol]:[Industry]],2,FALSE),"-")</f>
        <v>-</v>
      </c>
      <c r="D3278" t="s">
        <v>289</v>
      </c>
      <c r="E3278">
        <v>61.015999999999998</v>
      </c>
      <c r="F3278">
        <v>76.27</v>
      </c>
      <c r="G3278">
        <v>334.66047470051302</v>
      </c>
      <c r="H3278">
        <v>0.33995565355653701</v>
      </c>
      <c r="I3278">
        <v>113.83669081755301</v>
      </c>
      <c r="J3278">
        <v>-0.48679786713102002</v>
      </c>
      <c r="K3278">
        <v>65.811978469246</v>
      </c>
      <c r="M3278">
        <v>100</v>
      </c>
      <c r="N3278">
        <v>1.91573373676248</v>
      </c>
      <c r="O3278">
        <v>0</v>
      </c>
      <c r="P3278">
        <v>361.40350877192901</v>
      </c>
    </row>
    <row r="3279" spans="1:17" hidden="1" x14ac:dyDescent="0.3">
      <c r="A3279" t="s">
        <v>6774</v>
      </c>
      <c r="B3279" t="s">
        <v>6775</v>
      </c>
      <c r="C3279" t="str">
        <f>IFERROR(VLOOKUP(Table1[[#This Row],[Ticker]],[1]!Table2[[Symbol]:[Industry]],2,FALSE),"-")</f>
        <v>-</v>
      </c>
      <c r="D3279" t="s">
        <v>201</v>
      </c>
      <c r="E3279">
        <v>60.993574600000002</v>
      </c>
      <c r="F3279">
        <v>59</v>
      </c>
      <c r="G3279">
        <v>-36.4599430232144</v>
      </c>
      <c r="H3279">
        <v>-6.1377020673966101</v>
      </c>
      <c r="I3279">
        <v>-24.988058326494102</v>
      </c>
      <c r="J3279">
        <v>-4.5206221988276996</v>
      </c>
      <c r="K3279">
        <v>59.269980392156803</v>
      </c>
      <c r="M3279">
        <v>41.800152956549603</v>
      </c>
      <c r="O3279">
        <v>26.1016949152542</v>
      </c>
      <c r="P3279">
        <v>19.7969543147208</v>
      </c>
    </row>
    <row r="3280" spans="1:17" hidden="1" x14ac:dyDescent="0.3">
      <c r="A3280" t="s">
        <v>6776</v>
      </c>
      <c r="B3280" t="s">
        <v>6777</v>
      </c>
      <c r="C3280" t="str">
        <f>IFERROR(VLOOKUP(Table1[[#This Row],[Ticker]],[1]!Table2[[Symbol]:[Industry]],2,FALSE),"-")</f>
        <v>-</v>
      </c>
      <c r="D3280" t="s">
        <v>626</v>
      </c>
      <c r="E3280">
        <v>60.902749999999997</v>
      </c>
      <c r="F3280">
        <v>41.29</v>
      </c>
      <c r="G3280">
        <v>6.0649427700116396</v>
      </c>
      <c r="H3280">
        <v>-24.3531518718294</v>
      </c>
      <c r="I3280">
        <v>-24.7824358090594</v>
      </c>
      <c r="J3280">
        <v>0.36411498667811398</v>
      </c>
      <c r="K3280">
        <v>41.675407884446599</v>
      </c>
      <c r="L3280">
        <v>39.220706219968797</v>
      </c>
      <c r="M3280">
        <v>50.069675821675297</v>
      </c>
      <c r="N3280">
        <v>0.66016812433675698</v>
      </c>
      <c r="O3280">
        <v>29.450230079922498</v>
      </c>
      <c r="P3280">
        <v>47.464285714285701</v>
      </c>
      <c r="Q3280">
        <v>1.7339089083668002E-2</v>
      </c>
    </row>
    <row r="3281" spans="1:17" hidden="1" x14ac:dyDescent="0.3">
      <c r="A3281" t="s">
        <v>6778</v>
      </c>
      <c r="B3281" t="s">
        <v>6779</v>
      </c>
      <c r="C3281" t="str">
        <f>IFERROR(VLOOKUP(Table1[[#This Row],[Ticker]],[1]!Table2[[Symbol]:[Industry]],2,FALSE),"-")</f>
        <v>-</v>
      </c>
      <c r="D3281" t="s">
        <v>1128</v>
      </c>
      <c r="E3281">
        <v>60.902585694000003</v>
      </c>
      <c r="F3281">
        <v>97.74</v>
      </c>
      <c r="G3281">
        <v>-46.987832113032098</v>
      </c>
      <c r="H3281">
        <v>3.54396876709444</v>
      </c>
      <c r="I3281">
        <v>-44.7007522627827</v>
      </c>
      <c r="J3281">
        <v>-5.3394551459521997</v>
      </c>
      <c r="K3281">
        <v>101.126111891858</v>
      </c>
      <c r="L3281">
        <v>105.152688619662</v>
      </c>
      <c r="M3281">
        <v>36.2471973130477</v>
      </c>
      <c r="N3281">
        <v>0.29547963224004198</v>
      </c>
      <c r="O3281">
        <v>58.9932473910374</v>
      </c>
      <c r="P3281">
        <v>14.853113983548701</v>
      </c>
      <c r="Q3281">
        <v>5.2787302766976997E-2</v>
      </c>
    </row>
    <row r="3282" spans="1:17" hidden="1" x14ac:dyDescent="0.3">
      <c r="A3282" t="s">
        <v>6780</v>
      </c>
      <c r="B3282" t="s">
        <v>6781</v>
      </c>
      <c r="C3282" t="str">
        <f>IFERROR(VLOOKUP(Table1[[#This Row],[Ticker]],[1]!Table2[[Symbol]:[Industry]],2,FALSE),"-")</f>
        <v>-</v>
      </c>
      <c r="D3282" t="s">
        <v>127</v>
      </c>
      <c r="E3282">
        <v>60.818625500000003</v>
      </c>
      <c r="F3282">
        <v>4.3099999999999996</v>
      </c>
      <c r="G3282">
        <v>45.656965928583503</v>
      </c>
      <c r="H3282">
        <v>-1.9516798870241401</v>
      </c>
      <c r="I3282">
        <v>-18.417216790426401</v>
      </c>
      <c r="J3282">
        <v>-2.2347600049052501</v>
      </c>
      <c r="K3282">
        <v>4.0581160326790897</v>
      </c>
      <c r="L3282">
        <v>4.2544406388520999</v>
      </c>
      <c r="M3282">
        <v>63.405919850192298</v>
      </c>
      <c r="N3282">
        <v>1.6377030106781301</v>
      </c>
      <c r="O3282">
        <v>34.570765661252899</v>
      </c>
      <c r="Q3282">
        <v>7.5705166990693004E-2</v>
      </c>
    </row>
    <row r="3283" spans="1:17" hidden="1" x14ac:dyDescent="0.3">
      <c r="A3283" t="s">
        <v>6782</v>
      </c>
      <c r="B3283" t="s">
        <v>6783</v>
      </c>
      <c r="C3283" t="str">
        <f>IFERROR(VLOOKUP(Table1[[#This Row],[Ticker]],[1]!Table2[[Symbol]:[Industry]],2,FALSE),"-")</f>
        <v>-</v>
      </c>
      <c r="D3283" t="s">
        <v>2945</v>
      </c>
      <c r="E3283">
        <v>60.803054400000001</v>
      </c>
      <c r="F3283">
        <v>44</v>
      </c>
      <c r="G3283">
        <v>-49.468710221750101</v>
      </c>
      <c r="H3283">
        <v>3.71328998015739</v>
      </c>
      <c r="I3283">
        <v>-52.512627052630698</v>
      </c>
      <c r="J3283">
        <v>0.334998143296871</v>
      </c>
      <c r="K3283">
        <v>45.433731368024198</v>
      </c>
      <c r="L3283">
        <v>52.260285990619302</v>
      </c>
      <c r="M3283">
        <v>49.548492693780702</v>
      </c>
      <c r="N3283">
        <v>1.27091513138024</v>
      </c>
      <c r="O3283">
        <v>87.363636363636303</v>
      </c>
      <c r="P3283">
        <v>22.188281033046302</v>
      </c>
      <c r="Q3283">
        <v>6.8557006905596005E-2</v>
      </c>
    </row>
    <row r="3284" spans="1:17" hidden="1" x14ac:dyDescent="0.3">
      <c r="A3284" t="s">
        <v>6784</v>
      </c>
      <c r="B3284" t="s">
        <v>6785</v>
      </c>
      <c r="C3284" t="str">
        <f>IFERROR(VLOOKUP(Table1[[#This Row],[Ticker]],[1]!Table2[[Symbol]:[Industry]],2,FALSE),"-")</f>
        <v>-</v>
      </c>
      <c r="D3284" t="s">
        <v>6786</v>
      </c>
      <c r="E3284">
        <v>60.682742429999998</v>
      </c>
      <c r="F3284">
        <v>26.93</v>
      </c>
      <c r="G3284">
        <v>21.1427429741628</v>
      </c>
      <c r="H3284">
        <v>-16.0428896679262</v>
      </c>
      <c r="I3284">
        <v>-19.943715746377499</v>
      </c>
      <c r="J3284">
        <v>-4.07284972498966</v>
      </c>
      <c r="K3284">
        <v>27.353850619057599</v>
      </c>
      <c r="L3284">
        <v>25.290409198288799</v>
      </c>
      <c r="M3284">
        <v>42.277695476330997</v>
      </c>
      <c r="N3284">
        <v>1.12310433413441</v>
      </c>
      <c r="O3284">
        <v>32.862978091347898</v>
      </c>
      <c r="P3284">
        <v>70.443037974683506</v>
      </c>
    </row>
    <row r="3285" spans="1:17" hidden="1" x14ac:dyDescent="0.3">
      <c r="A3285" t="s">
        <v>6787</v>
      </c>
      <c r="B3285" t="s">
        <v>6788</v>
      </c>
      <c r="C3285" t="str">
        <f>IFERROR(VLOOKUP(Table1[[#This Row],[Ticker]],[1]!Table2[[Symbol]:[Industry]],2,FALSE),"-")</f>
        <v>-</v>
      </c>
      <c r="D3285" t="s">
        <v>872</v>
      </c>
      <c r="E3285">
        <v>60.649889999999999</v>
      </c>
      <c r="F3285">
        <v>168.5</v>
      </c>
      <c r="G3285">
        <v>-66.585947316686003</v>
      </c>
      <c r="H3285">
        <v>-29.4990404659939</v>
      </c>
      <c r="I3285">
        <v>-17.4482175895001</v>
      </c>
      <c r="J3285">
        <v>-6.30595389138416</v>
      </c>
      <c r="K3285">
        <v>193.29735129429901</v>
      </c>
      <c r="L3285">
        <v>203.53204163265301</v>
      </c>
      <c r="M3285">
        <v>38.400228581793797</v>
      </c>
      <c r="N3285">
        <v>0.67154393481651797</v>
      </c>
      <c r="O3285">
        <v>132.58160237388699</v>
      </c>
      <c r="P3285">
        <v>22.101449275362299</v>
      </c>
      <c r="Q3285">
        <v>0.13157723637989199</v>
      </c>
    </row>
    <row r="3286" spans="1:17" hidden="1" x14ac:dyDescent="0.3">
      <c r="A3286" t="s">
        <v>6789</v>
      </c>
      <c r="B3286" t="s">
        <v>6790</v>
      </c>
      <c r="C3286" t="str">
        <f>IFERROR(VLOOKUP(Table1[[#This Row],[Ticker]],[1]!Table2[[Symbol]:[Industry]],2,FALSE),"-")</f>
        <v>-</v>
      </c>
      <c r="D3286" t="s">
        <v>95</v>
      </c>
      <c r="E3286">
        <v>60.647103999999999</v>
      </c>
      <c r="F3286">
        <v>29.05</v>
      </c>
      <c r="G3286">
        <v>7.1279336705190204</v>
      </c>
      <c r="H3286">
        <v>-7.2204891104091997</v>
      </c>
      <c r="I3286">
        <v>-36.395233002173697</v>
      </c>
      <c r="J3286">
        <v>-2.2002912295605599</v>
      </c>
      <c r="K3286">
        <v>28.967607340085401</v>
      </c>
      <c r="L3286">
        <v>29.937881254541399</v>
      </c>
      <c r="M3286">
        <v>54.376505831149302</v>
      </c>
      <c r="N3286">
        <v>1.27121924618869</v>
      </c>
      <c r="O3286">
        <v>45.920826161790004</v>
      </c>
      <c r="P3286">
        <v>48.063200815494397</v>
      </c>
      <c r="Q3286">
        <v>5.2870445623331999E-2</v>
      </c>
    </row>
    <row r="3287" spans="1:17" hidden="1" x14ac:dyDescent="0.3">
      <c r="A3287" t="s">
        <v>6791</v>
      </c>
      <c r="B3287" t="s">
        <v>6792</v>
      </c>
      <c r="C3287" t="str">
        <f>IFERROR(VLOOKUP(Table1[[#This Row],[Ticker]],[1]!Table2[[Symbol]:[Industry]],2,FALSE),"-")</f>
        <v>-</v>
      </c>
      <c r="D3287" t="s">
        <v>424</v>
      </c>
      <c r="E3287">
        <v>60.468482453999997</v>
      </c>
      <c r="F3287">
        <v>0.86</v>
      </c>
      <c r="G3287">
        <v>247.170009406844</v>
      </c>
      <c r="H3287">
        <v>-13.989353299268</v>
      </c>
      <c r="I3287">
        <v>-3.58283768638442</v>
      </c>
      <c r="J3287">
        <v>-6.8736734029427398</v>
      </c>
      <c r="K3287">
        <v>0.93121254499818495</v>
      </c>
      <c r="L3287">
        <v>0.76701328179930095</v>
      </c>
      <c r="M3287">
        <v>13.8553434537275</v>
      </c>
      <c r="N3287">
        <v>0.32392813587790797</v>
      </c>
      <c r="O3287">
        <v>30.232558139534799</v>
      </c>
      <c r="P3287">
        <v>352.63157894736798</v>
      </c>
      <c r="Q3287">
        <v>0.117556917289401</v>
      </c>
    </row>
    <row r="3288" spans="1:17" hidden="1" x14ac:dyDescent="0.3">
      <c r="A3288" t="s">
        <v>6793</v>
      </c>
      <c r="B3288" t="s">
        <v>6794</v>
      </c>
      <c r="C3288" t="str">
        <f>IFERROR(VLOOKUP(Table1[[#This Row],[Ticker]],[1]!Table2[[Symbol]:[Industry]],2,FALSE),"-")</f>
        <v>-</v>
      </c>
      <c r="D3288" t="s">
        <v>372</v>
      </c>
      <c r="E3288">
        <v>60.434373119999997</v>
      </c>
      <c r="F3288">
        <v>1.06</v>
      </c>
      <c r="G3288">
        <v>-41.943034071416399</v>
      </c>
      <c r="I3288">
        <v>-30.4711493746961</v>
      </c>
      <c r="K3288">
        <v>1.0740579266511801</v>
      </c>
      <c r="L3288">
        <v>1.7681056445472201</v>
      </c>
      <c r="M3288">
        <v>4.5782334131322697</v>
      </c>
      <c r="N3288">
        <v>1.0046547587458201</v>
      </c>
      <c r="O3288">
        <v>36.792452830188601</v>
      </c>
      <c r="P3288">
        <v>41.3333333333333</v>
      </c>
      <c r="Q3288">
        <v>-4.9493861384649E-2</v>
      </c>
    </row>
    <row r="3289" spans="1:17" hidden="1" x14ac:dyDescent="0.3">
      <c r="A3289" t="s">
        <v>6795</v>
      </c>
      <c r="B3289" t="s">
        <v>6796</v>
      </c>
      <c r="C3289" t="str">
        <f>IFERROR(VLOOKUP(Table1[[#This Row],[Ticker]],[1]!Table2[[Symbol]:[Industry]],2,FALSE),"-")</f>
        <v>-</v>
      </c>
      <c r="D3289" t="s">
        <v>372</v>
      </c>
      <c r="E3289">
        <v>60.394946500000003</v>
      </c>
      <c r="F3289">
        <v>123.55</v>
      </c>
      <c r="G3289">
        <v>37.990299261916803</v>
      </c>
      <c r="H3289">
        <v>6.1094950420983203</v>
      </c>
      <c r="I3289">
        <v>-29.0534243223583</v>
      </c>
      <c r="J3289">
        <v>-8.8012540190479296</v>
      </c>
      <c r="K3289">
        <v>119.392161245746</v>
      </c>
      <c r="L3289">
        <v>113.233313000983</v>
      </c>
      <c r="M3289">
        <v>49.934190224515902</v>
      </c>
      <c r="N3289">
        <v>2.4577498082640798</v>
      </c>
      <c r="O3289">
        <v>46.499392958316399</v>
      </c>
      <c r="P3289">
        <v>73.989578932544703</v>
      </c>
      <c r="Q3289">
        <v>5.5867337677159998E-2</v>
      </c>
    </row>
    <row r="3290" spans="1:17" hidden="1" x14ac:dyDescent="0.3">
      <c r="A3290" t="s">
        <v>6797</v>
      </c>
      <c r="B3290" t="s">
        <v>6798</v>
      </c>
      <c r="C3290" t="str">
        <f>IFERROR(VLOOKUP(Table1[[#This Row],[Ticker]],[1]!Table2[[Symbol]:[Industry]],2,FALSE),"-")</f>
        <v>-</v>
      </c>
      <c r="D3290" t="s">
        <v>933</v>
      </c>
      <c r="E3290">
        <v>60.363511003999903</v>
      </c>
      <c r="F3290">
        <v>50.51</v>
      </c>
      <c r="G3290">
        <v>-29.3649735354611</v>
      </c>
      <c r="H3290">
        <v>-1.9195836488549001</v>
      </c>
      <c r="I3290">
        <v>-17.079080945458099</v>
      </c>
      <c r="J3290">
        <v>-1.8505386429658599</v>
      </c>
      <c r="K3290">
        <v>48.881886030854503</v>
      </c>
      <c r="L3290">
        <v>49.024813512568102</v>
      </c>
      <c r="M3290">
        <v>54.711206475431702</v>
      </c>
      <c r="N3290">
        <v>0.62157218618426402</v>
      </c>
      <c r="O3290">
        <v>13.8388437933082</v>
      </c>
      <c r="P3290">
        <v>41.6432978126752</v>
      </c>
      <c r="Q3290">
        <v>-0.14005053452442501</v>
      </c>
    </row>
    <row r="3291" spans="1:17" hidden="1" x14ac:dyDescent="0.3">
      <c r="A3291" t="s">
        <v>6799</v>
      </c>
      <c r="B3291" t="s">
        <v>6800</v>
      </c>
      <c r="C3291" t="str">
        <f>IFERROR(VLOOKUP(Table1[[#This Row],[Ticker]],[1]!Table2[[Symbol]:[Industry]],2,FALSE),"-")</f>
        <v>-</v>
      </c>
      <c r="D3291" t="s">
        <v>133</v>
      </c>
      <c r="E3291">
        <v>60.231001599999999</v>
      </c>
      <c r="F3291">
        <v>6111.1</v>
      </c>
      <c r="G3291">
        <v>78.831023182931403</v>
      </c>
      <c r="H3291">
        <v>4.4839257543587099</v>
      </c>
      <c r="I3291">
        <v>4.0466552604836297</v>
      </c>
      <c r="J3291">
        <v>9.4028400835707409</v>
      </c>
      <c r="K3291">
        <v>5104.7322324926599</v>
      </c>
      <c r="L3291">
        <v>4388.1494373935802</v>
      </c>
      <c r="M3291">
        <v>72.935229966357596</v>
      </c>
      <c r="N3291">
        <v>0.97502084650557497</v>
      </c>
      <c r="O3291">
        <v>6.9349216998576297</v>
      </c>
      <c r="P3291">
        <v>110.654946570148</v>
      </c>
      <c r="Q3291">
        <v>4.3947976761003003E-2</v>
      </c>
    </row>
    <row r="3292" spans="1:17" hidden="1" x14ac:dyDescent="0.3">
      <c r="A3292" t="s">
        <v>6801</v>
      </c>
      <c r="B3292" t="s">
        <v>6802</v>
      </c>
      <c r="C3292" t="str">
        <f>IFERROR(VLOOKUP(Table1[[#This Row],[Ticker]],[1]!Table2[[Symbol]:[Industry]],2,FALSE),"-")</f>
        <v>-</v>
      </c>
      <c r="D3292" t="s">
        <v>124</v>
      </c>
      <c r="E3292">
        <v>60.184668600000002</v>
      </c>
      <c r="F3292">
        <v>156.6</v>
      </c>
      <c r="G3292">
        <v>-14.6055474978396</v>
      </c>
      <c r="H3292">
        <v>-17.101127580331401</v>
      </c>
      <c r="I3292">
        <v>-3.1336628011193102</v>
      </c>
      <c r="J3292">
        <v>9.4266928974235604</v>
      </c>
      <c r="M3292">
        <v>45.097275313340603</v>
      </c>
      <c r="O3292">
        <v>36.526181353767498</v>
      </c>
      <c r="P3292">
        <v>24.8803827751196</v>
      </c>
    </row>
    <row r="3293" spans="1:17" hidden="1" x14ac:dyDescent="0.3">
      <c r="A3293" t="s">
        <v>6803</v>
      </c>
      <c r="B3293" t="s">
        <v>6804</v>
      </c>
      <c r="C3293" t="str">
        <f>IFERROR(VLOOKUP(Table1[[#This Row],[Ticker]],[1]!Table2[[Symbol]:[Industry]],2,FALSE),"-")</f>
        <v>-</v>
      </c>
      <c r="D3293" t="s">
        <v>121</v>
      </c>
      <c r="E3293">
        <v>60.134999999999998</v>
      </c>
      <c r="F3293">
        <v>80.180000000000007</v>
      </c>
      <c r="G3293">
        <v>56.693250531649198</v>
      </c>
      <c r="H3293">
        <v>0.99566141368307104</v>
      </c>
      <c r="I3293">
        <v>-26.172360620389998</v>
      </c>
      <c r="J3293">
        <v>10.7362167069473</v>
      </c>
      <c r="K3293">
        <v>72.238288715511302</v>
      </c>
      <c r="L3293">
        <v>63.878775762413703</v>
      </c>
      <c r="M3293">
        <v>79.038464557648993</v>
      </c>
      <c r="N3293">
        <v>1.0703405711524001</v>
      </c>
      <c r="O3293">
        <v>21.601396857071499</v>
      </c>
      <c r="P3293">
        <v>100.199750312109</v>
      </c>
      <c r="Q3293">
        <v>8.5522506650538996E-2</v>
      </c>
    </row>
    <row r="3294" spans="1:17" hidden="1" x14ac:dyDescent="0.3">
      <c r="A3294" t="s">
        <v>6805</v>
      </c>
      <c r="B3294" t="s">
        <v>6806</v>
      </c>
      <c r="C3294" t="str">
        <f>IFERROR(VLOOKUP(Table1[[#This Row],[Ticker]],[1]!Table2[[Symbol]:[Industry]],2,FALSE),"-")</f>
        <v>-</v>
      </c>
      <c r="D3294" t="s">
        <v>257</v>
      </c>
      <c r="E3294">
        <v>59.898248459999998</v>
      </c>
      <c r="F3294">
        <v>125.8</v>
      </c>
      <c r="G3294">
        <v>83.484238655856203</v>
      </c>
      <c r="H3294">
        <v>13.6272421244181</v>
      </c>
      <c r="I3294">
        <v>-31.9598910965504</v>
      </c>
      <c r="J3294">
        <v>4.5922782767222001</v>
      </c>
      <c r="K3294">
        <v>111.267920429822</v>
      </c>
      <c r="L3294">
        <v>105.83359725993699</v>
      </c>
      <c r="M3294">
        <v>73.3014418378377</v>
      </c>
      <c r="N3294">
        <v>1.1221233761888201</v>
      </c>
      <c r="O3294">
        <v>29.411764705882302</v>
      </c>
      <c r="P3294">
        <v>121.830365014988</v>
      </c>
      <c r="Q3294">
        <v>7.3739093025948999E-2</v>
      </c>
    </row>
    <row r="3295" spans="1:17" hidden="1" x14ac:dyDescent="0.3">
      <c r="A3295" t="s">
        <v>6807</v>
      </c>
      <c r="B3295" t="s">
        <v>6808</v>
      </c>
      <c r="C3295" t="str">
        <f>IFERROR(VLOOKUP(Table1[[#This Row],[Ticker]],[1]!Table2[[Symbol]:[Industry]],2,FALSE),"-")</f>
        <v>-</v>
      </c>
      <c r="D3295" t="s">
        <v>127</v>
      </c>
      <c r="E3295">
        <v>59.893000000000001</v>
      </c>
      <c r="F3295">
        <v>5.93</v>
      </c>
      <c r="G3295">
        <v>-99.428432505317801</v>
      </c>
      <c r="H3295">
        <v>-1.09386805220081</v>
      </c>
      <c r="I3295">
        <v>-49.962779330643201</v>
      </c>
      <c r="J3295">
        <v>-0.76866729793662203</v>
      </c>
      <c r="K3295">
        <v>6.1550075101636299</v>
      </c>
      <c r="L3295">
        <v>9.2756333919529492</v>
      </c>
      <c r="M3295">
        <v>53.095370907122003</v>
      </c>
      <c r="N3295">
        <v>1.3911661524457399</v>
      </c>
      <c r="O3295">
        <v>329.17369308600303</v>
      </c>
      <c r="P3295">
        <v>4.7703180212014002</v>
      </c>
      <c r="Q3295">
        <v>0.149748011639805</v>
      </c>
    </row>
    <row r="3296" spans="1:17" hidden="1" x14ac:dyDescent="0.3">
      <c r="A3296" t="s">
        <v>6809</v>
      </c>
      <c r="B3296" t="s">
        <v>6810</v>
      </c>
      <c r="C3296" t="str">
        <f>IFERROR(VLOOKUP(Table1[[#This Row],[Ticker]],[1]!Table2[[Symbol]:[Industry]],2,FALSE),"-")</f>
        <v>-</v>
      </c>
      <c r="D3296" t="s">
        <v>717</v>
      </c>
      <c r="E3296">
        <v>59.655498072999997</v>
      </c>
      <c r="F3296">
        <v>6.07</v>
      </c>
      <c r="G3296">
        <v>24.6285370009027</v>
      </c>
      <c r="H3296">
        <v>9.0858824980559607</v>
      </c>
      <c r="I3296">
        <v>14.707437349072601</v>
      </c>
      <c r="J3296">
        <v>7.7298705011682696</v>
      </c>
      <c r="K3296">
        <v>5.0650238557923597</v>
      </c>
      <c r="L3296">
        <v>4.5144399245629598</v>
      </c>
      <c r="M3296">
        <v>80.235248873656303</v>
      </c>
      <c r="N3296">
        <v>1.6776847673080499</v>
      </c>
      <c r="O3296">
        <v>0</v>
      </c>
      <c r="P3296">
        <v>117.562724014336</v>
      </c>
      <c r="Q3296">
        <v>7.6893713393226995E-2</v>
      </c>
    </row>
    <row r="3297" spans="1:17" hidden="1" x14ac:dyDescent="0.3">
      <c r="A3297" t="s">
        <v>6811</v>
      </c>
      <c r="B3297" t="s">
        <v>6812</v>
      </c>
      <c r="C3297" t="str">
        <f>IFERROR(VLOOKUP(Table1[[#This Row],[Ticker]],[1]!Table2[[Symbol]:[Industry]],2,FALSE),"-")</f>
        <v>-</v>
      </c>
      <c r="D3297" t="s">
        <v>391</v>
      </c>
      <c r="E3297">
        <v>59.454121200000003</v>
      </c>
      <c r="F3297">
        <v>109.75</v>
      </c>
      <c r="G3297">
        <v>-31.016911088424699</v>
      </c>
      <c r="H3297">
        <v>-3.4568606630382601</v>
      </c>
      <c r="I3297">
        <v>-20.125939144960501</v>
      </c>
      <c r="J3297">
        <v>-1.3519428812122101</v>
      </c>
      <c r="K3297">
        <v>112.995548362081</v>
      </c>
      <c r="L3297">
        <v>112.013253117312</v>
      </c>
      <c r="M3297">
        <v>42.939121616455203</v>
      </c>
      <c r="N3297">
        <v>1.0963292618598699</v>
      </c>
      <c r="O3297">
        <v>46.396355353075101</v>
      </c>
      <c r="P3297">
        <v>35.493827160493801</v>
      </c>
      <c r="Q3297">
        <v>1.6525086357287E-2</v>
      </c>
    </row>
    <row r="3298" spans="1:17" hidden="1" x14ac:dyDescent="0.3">
      <c r="A3298" t="s">
        <v>6813</v>
      </c>
      <c r="B3298" t="s">
        <v>6814</v>
      </c>
      <c r="C3298" t="str">
        <f>IFERROR(VLOOKUP(Table1[[#This Row],[Ticker]],[1]!Table2[[Symbol]:[Industry]],2,FALSE),"-")</f>
        <v>-</v>
      </c>
      <c r="D3298" t="s">
        <v>391</v>
      </c>
      <c r="E3298">
        <v>59.452800000000003</v>
      </c>
      <c r="F3298">
        <v>55</v>
      </c>
      <c r="G3298">
        <v>-62.863823850742797</v>
      </c>
      <c r="H3298">
        <v>-9.0787460450980593</v>
      </c>
      <c r="I3298">
        <v>-20.115440032135499</v>
      </c>
      <c r="J3298">
        <v>1.4452886568952401</v>
      </c>
      <c r="K3298">
        <v>57.645724894742997</v>
      </c>
      <c r="M3298">
        <v>40.728330254870798</v>
      </c>
      <c r="N3298">
        <v>0.843887530562347</v>
      </c>
      <c r="O3298">
        <v>58.181818181818102</v>
      </c>
      <c r="P3298">
        <v>11.9023397761953</v>
      </c>
    </row>
    <row r="3299" spans="1:17" hidden="1" x14ac:dyDescent="0.3">
      <c r="A3299" t="s">
        <v>6815</v>
      </c>
      <c r="B3299" t="s">
        <v>6816</v>
      </c>
      <c r="C3299" t="str">
        <f>IFERROR(VLOOKUP(Table1[[#This Row],[Ticker]],[1]!Table2[[Symbol]:[Industry]],2,FALSE),"-")</f>
        <v>-</v>
      </c>
      <c r="D3299" t="s">
        <v>46</v>
      </c>
      <c r="E3299">
        <v>59.430030000000002</v>
      </c>
      <c r="F3299">
        <v>8.0299999999999994</v>
      </c>
      <c r="G3299">
        <v>-96.543711017636795</v>
      </c>
      <c r="H3299">
        <v>4.3952951723779998</v>
      </c>
      <c r="I3299">
        <v>-65.549787145593896</v>
      </c>
      <c r="J3299">
        <v>7.8241287948594396</v>
      </c>
      <c r="K3299">
        <v>8.1278658292846195</v>
      </c>
      <c r="L3299">
        <v>11.8609707790099</v>
      </c>
      <c r="M3299">
        <v>71.942094083406801</v>
      </c>
      <c r="N3299">
        <v>0.88734338484794595</v>
      </c>
      <c r="O3299">
        <v>267.49688667496798</v>
      </c>
      <c r="P3299">
        <v>19.672131147540899</v>
      </c>
      <c r="Q3299">
        <v>2.8022358120369E-2</v>
      </c>
    </row>
    <row r="3300" spans="1:17" hidden="1" x14ac:dyDescent="0.3">
      <c r="A3300" t="s">
        <v>6817</v>
      </c>
      <c r="B3300" t="s">
        <v>6818</v>
      </c>
      <c r="C3300" t="str">
        <f>IFERROR(VLOOKUP(Table1[[#This Row],[Ticker]],[1]!Table2[[Symbol]:[Industry]],2,FALSE),"-")</f>
        <v>-</v>
      </c>
      <c r="D3300" t="s">
        <v>1684</v>
      </c>
      <c r="E3300">
        <v>59.4</v>
      </c>
      <c r="F3300">
        <v>1.08</v>
      </c>
      <c r="G3300">
        <v>103.044199971136</v>
      </c>
      <c r="H3300">
        <v>2.3199250512474499</v>
      </c>
      <c r="I3300">
        <v>-6.1802402837869996</v>
      </c>
      <c r="J3300">
        <v>-6.1144326437019796</v>
      </c>
      <c r="K3300">
        <v>1.0649497775522401</v>
      </c>
      <c r="L3300">
        <v>0.88927293569125399</v>
      </c>
      <c r="M3300">
        <v>39.637154843165902</v>
      </c>
      <c r="N3300">
        <v>0.61044851996643901</v>
      </c>
      <c r="O3300">
        <v>27.7777777777777</v>
      </c>
      <c r="P3300">
        <v>140</v>
      </c>
      <c r="Q3300">
        <v>9.4878323386522995E-2</v>
      </c>
    </row>
    <row r="3301" spans="1:17" hidden="1" x14ac:dyDescent="0.3">
      <c r="A3301" t="s">
        <v>6819</v>
      </c>
      <c r="B3301" t="s">
        <v>6820</v>
      </c>
      <c r="C3301" t="str">
        <f>IFERROR(VLOOKUP(Table1[[#This Row],[Ticker]],[1]!Table2[[Symbol]:[Industry]],2,FALSE),"-")</f>
        <v>-</v>
      </c>
      <c r="D3301" t="s">
        <v>289</v>
      </c>
      <c r="E3301">
        <v>59.3968165</v>
      </c>
      <c r="F3301">
        <v>14.77</v>
      </c>
      <c r="G3301">
        <v>85.774951540094307</v>
      </c>
      <c r="H3301">
        <v>14.749412230734601</v>
      </c>
      <c r="I3301">
        <v>-45.304309014677102</v>
      </c>
      <c r="J3301">
        <v>10.088572272174201</v>
      </c>
      <c r="K3301">
        <v>13.443834713472601</v>
      </c>
      <c r="L3301">
        <v>13.102382797104299</v>
      </c>
      <c r="M3301">
        <v>69.062763040765802</v>
      </c>
      <c r="N3301">
        <v>1.4201564345317601</v>
      </c>
      <c r="O3301">
        <v>48.747461069735898</v>
      </c>
      <c r="P3301">
        <v>119.465081723625</v>
      </c>
      <c r="Q3301">
        <v>5.8794551287202998E-2</v>
      </c>
    </row>
    <row r="3302" spans="1:17" hidden="1" x14ac:dyDescent="0.3">
      <c r="A3302" t="s">
        <v>6821</v>
      </c>
      <c r="B3302" t="s">
        <v>6822</v>
      </c>
      <c r="C3302" t="str">
        <f>IFERROR(VLOOKUP(Table1[[#This Row],[Ticker]],[1]!Table2[[Symbol]:[Industry]],2,FALSE),"-")</f>
        <v>-</v>
      </c>
      <c r="D3302" t="s">
        <v>289</v>
      </c>
      <c r="E3302">
        <v>59.390428129999997</v>
      </c>
      <c r="F3302">
        <v>129.1</v>
      </c>
      <c r="G3302">
        <v>-17.336254410399501</v>
      </c>
      <c r="H3302">
        <v>-6.9393342080118101</v>
      </c>
      <c r="I3302">
        <v>-55.613108709261702</v>
      </c>
      <c r="J3302">
        <v>1.0084603112036401</v>
      </c>
      <c r="K3302">
        <v>127.819011430641</v>
      </c>
      <c r="L3302">
        <v>126.210180936925</v>
      </c>
      <c r="M3302">
        <v>45.916449291852999</v>
      </c>
      <c r="N3302">
        <v>0.63099593828203204</v>
      </c>
      <c r="O3302">
        <v>67.621998450813294</v>
      </c>
      <c r="P3302">
        <v>51.8823529411764</v>
      </c>
      <c r="Q3302">
        <v>1.7044681002572001E-2</v>
      </c>
    </row>
    <row r="3303" spans="1:17" hidden="1" x14ac:dyDescent="0.3">
      <c r="A3303" t="s">
        <v>6823</v>
      </c>
      <c r="B3303" t="s">
        <v>6824</v>
      </c>
      <c r="C3303" t="str">
        <f>IFERROR(VLOOKUP(Table1[[#This Row],[Ticker]],[1]!Table2[[Symbol]:[Industry]],2,FALSE),"-")</f>
        <v>-</v>
      </c>
      <c r="D3303" t="s">
        <v>372</v>
      </c>
      <c r="E3303">
        <v>59.242176000000001</v>
      </c>
      <c r="F3303">
        <v>62.97</v>
      </c>
      <c r="G3303">
        <v>9.7033364594611093</v>
      </c>
      <c r="H3303">
        <v>-3.0142537692978801</v>
      </c>
      <c r="I3303">
        <v>-10.7566265531193</v>
      </c>
      <c r="J3303">
        <v>9.4162041204149602</v>
      </c>
      <c r="K3303">
        <v>63.866319528313099</v>
      </c>
      <c r="L3303">
        <v>59.645107149380799</v>
      </c>
      <c r="M3303">
        <v>52.488082658099003</v>
      </c>
      <c r="N3303">
        <v>0.195661782566728</v>
      </c>
      <c r="O3303">
        <v>28.2356677783071</v>
      </c>
      <c r="P3303">
        <v>100.861244019138</v>
      </c>
      <c r="Q3303">
        <v>-1.1067929459694001E-2</v>
      </c>
    </row>
    <row r="3304" spans="1:17" hidden="1" x14ac:dyDescent="0.3">
      <c r="A3304" t="s">
        <v>6825</v>
      </c>
      <c r="B3304" t="s">
        <v>6826</v>
      </c>
      <c r="C3304" t="str">
        <f>IFERROR(VLOOKUP(Table1[[#This Row],[Ticker]],[1]!Table2[[Symbol]:[Industry]],2,FALSE),"-")</f>
        <v>-</v>
      </c>
      <c r="D3304" t="s">
        <v>292</v>
      </c>
      <c r="E3304">
        <v>59.241056999999998</v>
      </c>
      <c r="F3304">
        <v>43</v>
      </c>
      <c r="G3304">
        <v>-23.995124871894301</v>
      </c>
      <c r="H3304">
        <v>-10.3467416154192</v>
      </c>
      <c r="I3304">
        <v>-7.7711493746961002</v>
      </c>
      <c r="J3304">
        <v>-4.6899432797481202</v>
      </c>
      <c r="K3304">
        <v>44.870871488756599</v>
      </c>
      <c r="M3304">
        <v>23.657554641853402</v>
      </c>
      <c r="N3304">
        <v>0.79873717442778203</v>
      </c>
      <c r="O3304">
        <v>15.465116279069701</v>
      </c>
      <c r="P3304">
        <v>19.4444444444444</v>
      </c>
    </row>
    <row r="3305" spans="1:17" hidden="1" x14ac:dyDescent="0.3">
      <c r="A3305" t="s">
        <v>6827</v>
      </c>
      <c r="B3305" t="s">
        <v>6828</v>
      </c>
      <c r="C3305" t="str">
        <f>IFERROR(VLOOKUP(Table1[[#This Row],[Ticker]],[1]!Table2[[Symbol]:[Industry]],2,FALSE),"-")</f>
        <v>-</v>
      </c>
      <c r="D3305" t="s">
        <v>2956</v>
      </c>
      <c r="E3305">
        <v>59.077943918999999</v>
      </c>
      <c r="F3305">
        <v>3.39</v>
      </c>
      <c r="G3305">
        <v>-6.9550482056920702</v>
      </c>
      <c r="H3305">
        <v>-20.982873930940801</v>
      </c>
      <c r="I3305">
        <v>-60.505398163064399</v>
      </c>
      <c r="J3305">
        <v>-9.6209261501954799</v>
      </c>
      <c r="K3305">
        <v>3.6249636300211798</v>
      </c>
      <c r="L3305">
        <v>3.68930717477883</v>
      </c>
      <c r="M3305">
        <v>42.829080711887002</v>
      </c>
      <c r="N3305">
        <v>1.21574677141487</v>
      </c>
      <c r="O3305">
        <v>100.88495575221199</v>
      </c>
      <c r="P3305">
        <v>59.905660377358402</v>
      </c>
      <c r="Q3305">
        <v>1.3591467704212001E-2</v>
      </c>
    </row>
    <row r="3306" spans="1:17" hidden="1" x14ac:dyDescent="0.3">
      <c r="A3306" t="s">
        <v>6829</v>
      </c>
      <c r="B3306" t="s">
        <v>6830</v>
      </c>
      <c r="C3306" t="str">
        <f>IFERROR(VLOOKUP(Table1[[#This Row],[Ticker]],[1]!Table2[[Symbol]:[Industry]],2,FALSE),"-")</f>
        <v>-</v>
      </c>
      <c r="D3306" t="s">
        <v>186</v>
      </c>
      <c r="E3306">
        <v>59.0286489</v>
      </c>
      <c r="F3306">
        <v>61.1</v>
      </c>
      <c r="G3306">
        <v>-8.9031112170287994</v>
      </c>
      <c r="H3306">
        <v>4.9318627372267798</v>
      </c>
      <c r="I3306">
        <v>-29.3358469836975</v>
      </c>
      <c r="J3306">
        <v>0.28774748818996998</v>
      </c>
      <c r="K3306">
        <v>60.499072138848597</v>
      </c>
      <c r="L3306">
        <v>62.732481381972498</v>
      </c>
      <c r="M3306">
        <v>54.535204773099302</v>
      </c>
      <c r="N3306">
        <v>1.0193451671699501</v>
      </c>
      <c r="O3306">
        <v>39.116202945990104</v>
      </c>
      <c r="P3306">
        <v>21.9560878243513</v>
      </c>
      <c r="Q3306">
        <v>-9.1294783811320009E-3</v>
      </c>
    </row>
    <row r="3307" spans="1:17" hidden="1" x14ac:dyDescent="0.3">
      <c r="A3307" t="s">
        <v>6831</v>
      </c>
      <c r="B3307" t="s">
        <v>6832</v>
      </c>
      <c r="C3307" t="str">
        <f>IFERROR(VLOOKUP(Table1[[#This Row],[Ticker]],[1]!Table2[[Symbol]:[Industry]],2,FALSE),"-")</f>
        <v>-</v>
      </c>
      <c r="D3307" t="s">
        <v>21</v>
      </c>
      <c r="E3307">
        <v>58.989215999999999</v>
      </c>
      <c r="F3307">
        <v>1.76</v>
      </c>
      <c r="G3307">
        <v>-64.109582114120997</v>
      </c>
      <c r="H3307">
        <v>-8.9710802397578302</v>
      </c>
      <c r="I3307">
        <v>-80.000608292531794</v>
      </c>
      <c r="J3307">
        <v>-3.58304138302895</v>
      </c>
      <c r="K3307">
        <v>2.0069428288613902</v>
      </c>
      <c r="L3307">
        <v>2.8396941144605101</v>
      </c>
      <c r="M3307">
        <v>49.231520488792697</v>
      </c>
      <c r="N3307">
        <v>0.79995292302038401</v>
      </c>
      <c r="O3307">
        <v>201.136363636363</v>
      </c>
      <c r="P3307">
        <v>16.556291390728401</v>
      </c>
      <c r="Q3307">
        <v>0.12513124323035299</v>
      </c>
    </row>
    <row r="3308" spans="1:17" hidden="1" x14ac:dyDescent="0.3">
      <c r="A3308" t="s">
        <v>6833</v>
      </c>
      <c r="B3308" t="s">
        <v>6834</v>
      </c>
      <c r="C3308" t="str">
        <f>IFERROR(VLOOKUP(Table1[[#This Row],[Ticker]],[1]!Table2[[Symbol]:[Industry]],2,FALSE),"-")</f>
        <v>-</v>
      </c>
      <c r="D3308" t="s">
        <v>133</v>
      </c>
      <c r="E3308">
        <v>58.939959743999999</v>
      </c>
      <c r="F3308">
        <v>44.64</v>
      </c>
      <c r="G3308">
        <v>4.9772373950928301</v>
      </c>
      <c r="H3308">
        <v>21.277936472140901</v>
      </c>
      <c r="I3308">
        <v>13.932902723711999</v>
      </c>
      <c r="J3308">
        <v>25.6652310271087</v>
      </c>
      <c r="K3308">
        <v>31.134952057090199</v>
      </c>
      <c r="L3308">
        <v>31.882034715358301</v>
      </c>
      <c r="M3308">
        <v>96.077933899034207</v>
      </c>
      <c r="N3308">
        <v>1.44827586206896</v>
      </c>
      <c r="O3308">
        <v>0</v>
      </c>
      <c r="P3308">
        <v>85.228215767634794</v>
      </c>
    </row>
    <row r="3309" spans="1:17" hidden="1" x14ac:dyDescent="0.3">
      <c r="A3309" t="s">
        <v>6835</v>
      </c>
      <c r="B3309" t="s">
        <v>6836</v>
      </c>
      <c r="C3309" t="str">
        <f>IFERROR(VLOOKUP(Table1[[#This Row],[Ticker]],[1]!Table2[[Symbol]:[Industry]],2,FALSE),"-")</f>
        <v>-</v>
      </c>
      <c r="D3309" t="s">
        <v>59</v>
      </c>
      <c r="E3309">
        <v>58.84</v>
      </c>
      <c r="F3309">
        <v>58.84</v>
      </c>
      <c r="G3309">
        <v>52.592534352844403</v>
      </c>
      <c r="H3309">
        <v>-11.6311452851439</v>
      </c>
      <c r="I3309">
        <v>22.495181695310901</v>
      </c>
      <c r="J3309">
        <v>-4.7507962800656101</v>
      </c>
      <c r="K3309">
        <v>58.832591263113997</v>
      </c>
      <c r="L3309">
        <v>48.056472135970203</v>
      </c>
      <c r="M3309">
        <v>31.47312966898</v>
      </c>
      <c r="N3309">
        <v>0.36194927214143102</v>
      </c>
      <c r="O3309">
        <v>49.388171312032597</v>
      </c>
      <c r="P3309">
        <v>107.915194346289</v>
      </c>
      <c r="Q3309">
        <v>5.1458094664511997E-2</v>
      </c>
    </row>
    <row r="3310" spans="1:17" hidden="1" x14ac:dyDescent="0.3">
      <c r="A3310" t="s">
        <v>6837</v>
      </c>
      <c r="B3310" t="s">
        <v>6838</v>
      </c>
      <c r="C3310" t="str">
        <f>IFERROR(VLOOKUP(Table1[[#This Row],[Ticker]],[1]!Table2[[Symbol]:[Industry]],2,FALSE),"-")</f>
        <v>-</v>
      </c>
      <c r="D3310" t="s">
        <v>46</v>
      </c>
      <c r="E3310">
        <v>58.782965920999999</v>
      </c>
      <c r="F3310">
        <v>52.33</v>
      </c>
      <c r="G3310">
        <v>60.819996071503802</v>
      </c>
      <c r="H3310">
        <v>-3.8649178323015301</v>
      </c>
      <c r="I3310">
        <v>12.526724647874101</v>
      </c>
      <c r="J3310">
        <v>-2.2925402503810099</v>
      </c>
      <c r="K3310">
        <v>53.310254437070697</v>
      </c>
      <c r="L3310">
        <v>45.399083677889898</v>
      </c>
      <c r="M3310">
        <v>43.439905501758098</v>
      </c>
      <c r="N3310">
        <v>0.34897839536592101</v>
      </c>
      <c r="O3310">
        <v>58.073762660042</v>
      </c>
      <c r="P3310">
        <v>103.913249709613</v>
      </c>
      <c r="Q3310">
        <v>0.13516277776944599</v>
      </c>
    </row>
    <row r="3311" spans="1:17" hidden="1" x14ac:dyDescent="0.3">
      <c r="A3311" t="s">
        <v>6839</v>
      </c>
      <c r="B3311" t="s">
        <v>6840</v>
      </c>
      <c r="C3311" t="str">
        <f>IFERROR(VLOOKUP(Table1[[#This Row],[Ticker]],[1]!Table2[[Symbol]:[Industry]],2,FALSE),"-")</f>
        <v>-</v>
      </c>
      <c r="D3311" t="s">
        <v>46</v>
      </c>
      <c r="E3311">
        <v>58.781999999999996</v>
      </c>
      <c r="F3311">
        <v>80.8</v>
      </c>
      <c r="G3311">
        <v>22.050384575749899</v>
      </c>
      <c r="H3311">
        <v>10.999590789409</v>
      </c>
      <c r="I3311">
        <v>-32.889420174043501</v>
      </c>
      <c r="J3311">
        <v>4.4847784855169399</v>
      </c>
      <c r="K3311">
        <v>77.433781797032694</v>
      </c>
      <c r="L3311">
        <v>77.050041312457395</v>
      </c>
      <c r="M3311">
        <v>65.298279235808494</v>
      </c>
      <c r="N3311">
        <v>0.71985058766770604</v>
      </c>
      <c r="O3311">
        <v>37.3762376237623</v>
      </c>
      <c r="P3311">
        <v>77.1929824561403</v>
      </c>
      <c r="Q3311">
        <v>3.8663976967704003E-2</v>
      </c>
    </row>
    <row r="3312" spans="1:17" hidden="1" x14ac:dyDescent="0.3">
      <c r="A3312" t="s">
        <v>6841</v>
      </c>
      <c r="B3312" t="s">
        <v>6842</v>
      </c>
      <c r="C3312" t="str">
        <f>IFERROR(VLOOKUP(Table1[[#This Row],[Ticker]],[1]!Table2[[Symbol]:[Industry]],2,FALSE),"-")</f>
        <v>-</v>
      </c>
      <c r="D3312" t="s">
        <v>46</v>
      </c>
      <c r="E3312">
        <v>58.614200400000001</v>
      </c>
      <c r="F3312">
        <v>30.54</v>
      </c>
      <c r="G3312">
        <v>31.331500090074201</v>
      </c>
      <c r="H3312">
        <v>8.4922096954422095</v>
      </c>
      <c r="I3312">
        <v>-28.9023710941531</v>
      </c>
      <c r="J3312">
        <v>-4.1201051321330802</v>
      </c>
      <c r="K3312">
        <v>28.721249578973701</v>
      </c>
      <c r="L3312">
        <v>26.352574065768099</v>
      </c>
      <c r="M3312">
        <v>48.026164389552697</v>
      </c>
      <c r="N3312">
        <v>0.597729174372442</v>
      </c>
      <c r="O3312">
        <v>50.589390962671899</v>
      </c>
      <c r="P3312">
        <v>60.736842105263101</v>
      </c>
      <c r="Q3312">
        <v>6.3480611376207002E-2</v>
      </c>
    </row>
    <row r="3313" spans="1:17" hidden="1" x14ac:dyDescent="0.3">
      <c r="A3313" t="s">
        <v>6843</v>
      </c>
      <c r="B3313" t="s">
        <v>6844</v>
      </c>
      <c r="C3313" t="str">
        <f>IFERROR(VLOOKUP(Table1[[#This Row],[Ticker]],[1]!Table2[[Symbol]:[Industry]],2,FALSE),"-")</f>
        <v>-</v>
      </c>
      <c r="D3313" t="s">
        <v>626</v>
      </c>
      <c r="E3313">
        <v>58.556566439999997</v>
      </c>
      <c r="F3313">
        <v>21.33</v>
      </c>
      <c r="G3313">
        <v>28.384238655856201</v>
      </c>
      <c r="H3313">
        <v>7.55463027927859</v>
      </c>
      <c r="I3313">
        <v>-2.7117826200786901</v>
      </c>
      <c r="J3313">
        <v>12.398438746825899</v>
      </c>
      <c r="K3313">
        <v>17.380055446229999</v>
      </c>
      <c r="L3313">
        <v>16.485247237751398</v>
      </c>
      <c r="M3313">
        <v>75.668937556089602</v>
      </c>
      <c r="N3313">
        <v>3.7999151314633499</v>
      </c>
      <c r="O3313">
        <v>11.1111111111111</v>
      </c>
      <c r="P3313">
        <v>60.981132075471599</v>
      </c>
      <c r="Q3313">
        <v>3.0639969827711999E-2</v>
      </c>
    </row>
    <row r="3314" spans="1:17" hidden="1" x14ac:dyDescent="0.3">
      <c r="A3314" t="s">
        <v>6845</v>
      </c>
      <c r="B3314" t="s">
        <v>6846</v>
      </c>
      <c r="C3314" t="str">
        <f>IFERROR(VLOOKUP(Table1[[#This Row],[Ticker]],[1]!Table2[[Symbol]:[Industry]],2,FALSE),"-")</f>
        <v>-</v>
      </c>
      <c r="D3314" t="s">
        <v>396</v>
      </c>
      <c r="E3314">
        <v>58.535848999999999</v>
      </c>
      <c r="F3314">
        <v>98.33</v>
      </c>
      <c r="G3314">
        <v>86.646722873027898</v>
      </c>
      <c r="H3314">
        <v>-5.2232221568743702</v>
      </c>
      <c r="I3314">
        <v>-17.3816521123765</v>
      </c>
      <c r="J3314">
        <v>-5.64332112915561</v>
      </c>
      <c r="K3314">
        <v>98.353241841907604</v>
      </c>
      <c r="L3314">
        <v>92.122632766401395</v>
      </c>
      <c r="M3314">
        <v>48.619003632340601</v>
      </c>
      <c r="N3314">
        <v>0.99544947111794602</v>
      </c>
      <c r="O3314">
        <v>52.1915997152445</v>
      </c>
      <c r="P3314">
        <v>145.82499999999999</v>
      </c>
      <c r="Q3314">
        <v>0.140840261785739</v>
      </c>
    </row>
    <row r="3315" spans="1:17" hidden="1" x14ac:dyDescent="0.3">
      <c r="A3315" t="s">
        <v>6847</v>
      </c>
      <c r="B3315" t="s">
        <v>6848</v>
      </c>
      <c r="C3315" t="str">
        <f>IFERROR(VLOOKUP(Table1[[#This Row],[Ticker]],[1]!Table2[[Symbol]:[Industry]],2,FALSE),"-")</f>
        <v>-</v>
      </c>
      <c r="D3315" t="s">
        <v>424</v>
      </c>
      <c r="E3315">
        <v>58.412441360000003</v>
      </c>
      <c r="F3315">
        <v>3.92</v>
      </c>
      <c r="G3315">
        <v>-64.853270291888805</v>
      </c>
      <c r="H3315">
        <v>-4.6851000743806797</v>
      </c>
      <c r="I3315">
        <v>-46.378354998597601</v>
      </c>
      <c r="J3315">
        <v>-1.19272196363654</v>
      </c>
      <c r="K3315">
        <v>4.0076438335267204</v>
      </c>
      <c r="L3315">
        <v>5.0617666892066904</v>
      </c>
      <c r="M3315">
        <v>49.260618126620699</v>
      </c>
      <c r="N3315">
        <v>0.97916402842301797</v>
      </c>
      <c r="O3315">
        <v>70.918367346938794</v>
      </c>
      <c r="P3315">
        <v>20.615384615384599</v>
      </c>
      <c r="Q3315">
        <v>3.8578457495175002E-2</v>
      </c>
    </row>
    <row r="3316" spans="1:17" hidden="1" x14ac:dyDescent="0.3">
      <c r="A3316" t="s">
        <v>6849</v>
      </c>
      <c r="B3316" t="s">
        <v>6850</v>
      </c>
      <c r="C3316" t="str">
        <f>IFERROR(VLOOKUP(Table1[[#This Row],[Ticker]],[1]!Table2[[Symbol]:[Industry]],2,FALSE),"-")</f>
        <v>-</v>
      </c>
      <c r="D3316" t="s">
        <v>396</v>
      </c>
      <c r="E3316">
        <v>58.391328000000001</v>
      </c>
      <c r="F3316">
        <v>188.7</v>
      </c>
      <c r="G3316">
        <v>79.486474125304795</v>
      </c>
      <c r="H3316">
        <v>6.7490072920102602</v>
      </c>
      <c r="I3316">
        <v>22.970608867062101</v>
      </c>
      <c r="J3316">
        <v>-12.065773325464701</v>
      </c>
      <c r="K3316">
        <v>169.04141321646199</v>
      </c>
      <c r="L3316">
        <v>140.10600783663199</v>
      </c>
      <c r="M3316">
        <v>52.658400687175202</v>
      </c>
      <c r="N3316">
        <v>2.9257475952986498</v>
      </c>
      <c r="O3316">
        <v>24.032856385797501</v>
      </c>
      <c r="P3316">
        <v>121.99999999999901</v>
      </c>
      <c r="Q3316">
        <v>0.19437091043763399</v>
      </c>
    </row>
    <row r="3317" spans="1:17" hidden="1" x14ac:dyDescent="0.3">
      <c r="A3317" t="s">
        <v>6851</v>
      </c>
      <c r="B3317" t="s">
        <v>6852</v>
      </c>
      <c r="C3317" t="str">
        <f>IFERROR(VLOOKUP(Table1[[#This Row],[Ticker]],[1]!Table2[[Symbol]:[Industry]],2,FALSE),"-")</f>
        <v>-</v>
      </c>
      <c r="D3317" t="s">
        <v>3541</v>
      </c>
      <c r="E3317">
        <v>58.355630400000003</v>
      </c>
      <c r="F3317">
        <v>1.1100000000000001</v>
      </c>
      <c r="G3317">
        <v>55.2241790433376</v>
      </c>
      <c r="H3317">
        <v>7.8583865897089797</v>
      </c>
      <c r="I3317">
        <v>-11.5328316176867</v>
      </c>
      <c r="J3317">
        <v>2.02643549716614</v>
      </c>
      <c r="K3317">
        <v>1.07146817027746</v>
      </c>
      <c r="L3317">
        <v>0.96821376961475902</v>
      </c>
      <c r="M3317">
        <v>45.428643213326197</v>
      </c>
      <c r="N3317">
        <v>1.2403334123024199</v>
      </c>
      <c r="O3317">
        <v>38.738738738738697</v>
      </c>
      <c r="P3317">
        <v>85</v>
      </c>
      <c r="Q3317">
        <v>1.6979802151900002E-2</v>
      </c>
    </row>
    <row r="3318" spans="1:17" hidden="1" x14ac:dyDescent="0.3">
      <c r="A3318" t="s">
        <v>6853</v>
      </c>
      <c r="B3318" t="s">
        <v>6854</v>
      </c>
      <c r="C3318" t="str">
        <f>IFERROR(VLOOKUP(Table1[[#This Row],[Ticker]],[1]!Table2[[Symbol]:[Industry]],2,FALSE),"-")</f>
        <v>-</v>
      </c>
      <c r="D3318" t="s">
        <v>6855</v>
      </c>
      <c r="E3318">
        <v>58.26</v>
      </c>
      <c r="F3318">
        <v>97.1</v>
      </c>
      <c r="G3318">
        <v>119.142000114453</v>
      </c>
      <c r="H3318">
        <v>-16.540486848065999</v>
      </c>
      <c r="I3318">
        <v>54.454423077672303</v>
      </c>
      <c r="J3318">
        <v>5.7037491744798396</v>
      </c>
      <c r="K3318">
        <v>95.5103807839631</v>
      </c>
      <c r="L3318">
        <v>74.955822242413802</v>
      </c>
      <c r="M3318">
        <v>64.834625957742304</v>
      </c>
      <c r="N3318">
        <v>0.56550171396698601</v>
      </c>
      <c r="O3318">
        <v>30.484037075180201</v>
      </c>
      <c r="P3318">
        <v>172.752808988764</v>
      </c>
      <c r="Q3318">
        <v>0.118673119833518</v>
      </c>
    </row>
    <row r="3319" spans="1:17" hidden="1" x14ac:dyDescent="0.3">
      <c r="A3319" t="s">
        <v>6856</v>
      </c>
      <c r="B3319" t="s">
        <v>6857</v>
      </c>
      <c r="C3319" t="str">
        <f>IFERROR(VLOOKUP(Table1[[#This Row],[Ticker]],[1]!Table2[[Symbol]:[Industry]],2,FALSE),"-")</f>
        <v>-</v>
      </c>
      <c r="D3319" t="s">
        <v>133</v>
      </c>
      <c r="E3319">
        <v>58.243425000000002</v>
      </c>
      <c r="F3319">
        <v>87.65</v>
      </c>
      <c r="G3319">
        <v>-12.6927197488831</v>
      </c>
      <c r="H3319">
        <v>1.5519716245500199</v>
      </c>
      <c r="I3319">
        <v>-10.870979564353901</v>
      </c>
      <c r="J3319">
        <v>0.64134879291996105</v>
      </c>
      <c r="M3319">
        <v>100</v>
      </c>
    </row>
    <row r="3320" spans="1:17" hidden="1" x14ac:dyDescent="0.3">
      <c r="A3320" t="s">
        <v>6858</v>
      </c>
      <c r="B3320" t="s">
        <v>6859</v>
      </c>
      <c r="C3320" t="str">
        <f>IFERROR(VLOOKUP(Table1[[#This Row],[Ticker]],[1]!Table2[[Symbol]:[Industry]],2,FALSE),"-")</f>
        <v>-</v>
      </c>
      <c r="D3320" t="s">
        <v>633</v>
      </c>
      <c r="E3320">
        <v>58.243274999999997</v>
      </c>
      <c r="F3320">
        <v>12.75</v>
      </c>
      <c r="G3320">
        <v>85.756965928583497</v>
      </c>
      <c r="H3320">
        <v>15.9065392244758</v>
      </c>
      <c r="I3320">
        <v>-19.765531397168001</v>
      </c>
      <c r="J3320">
        <v>16.639578051485199</v>
      </c>
      <c r="K3320">
        <v>10.5142160804073</v>
      </c>
      <c r="L3320">
        <v>10.141972913319901</v>
      </c>
      <c r="M3320">
        <v>92.378243718424002</v>
      </c>
      <c r="N3320">
        <v>1.71038197498728</v>
      </c>
      <c r="O3320">
        <v>34.117647058823501</v>
      </c>
      <c r="P3320">
        <v>116.101694915254</v>
      </c>
      <c r="Q3320">
        <v>-2.2100504234721E-2</v>
      </c>
    </row>
    <row r="3321" spans="1:17" hidden="1" x14ac:dyDescent="0.3">
      <c r="A3321" t="s">
        <v>6860</v>
      </c>
      <c r="B3321" t="s">
        <v>6861</v>
      </c>
      <c r="C3321" t="str">
        <f>IFERROR(VLOOKUP(Table1[[#This Row],[Ticker]],[1]!Table2[[Symbol]:[Industry]],2,FALSE),"-")</f>
        <v>-</v>
      </c>
      <c r="D3321" t="s">
        <v>6862</v>
      </c>
      <c r="E3321">
        <v>58.181748769999999</v>
      </c>
      <c r="F3321">
        <v>24.35</v>
      </c>
      <c r="G3321">
        <v>261.61422270689297</v>
      </c>
      <c r="H3321">
        <v>6.2249454040290004</v>
      </c>
      <c r="I3321">
        <v>189.86669523683199</v>
      </c>
      <c r="J3321">
        <v>13.2913449993315</v>
      </c>
      <c r="K3321">
        <v>21.276086283648599</v>
      </c>
      <c r="L3321">
        <v>14.283154567316499</v>
      </c>
      <c r="M3321">
        <v>78.045937587631499</v>
      </c>
      <c r="N3321">
        <v>0.55865563323137402</v>
      </c>
      <c r="O3321">
        <v>11.4989733059548</v>
      </c>
      <c r="P3321">
        <v>288.35725677830902</v>
      </c>
      <c r="Q3321">
        <v>0.16133982602041499</v>
      </c>
    </row>
    <row r="3322" spans="1:17" hidden="1" x14ac:dyDescent="0.3">
      <c r="A3322" t="s">
        <v>6863</v>
      </c>
      <c r="B3322" t="s">
        <v>6864</v>
      </c>
      <c r="C3322" t="str">
        <f>IFERROR(VLOOKUP(Table1[[#This Row],[Ticker]],[1]!Table2[[Symbol]:[Industry]],2,FALSE),"-")</f>
        <v>-</v>
      </c>
      <c r="D3322" t="s">
        <v>396</v>
      </c>
      <c r="E3322">
        <v>58.173775800000001</v>
      </c>
      <c r="F3322">
        <v>123.9</v>
      </c>
      <c r="G3322">
        <v>16.163540323047201</v>
      </c>
      <c r="H3322">
        <v>9.1306325082264195</v>
      </c>
      <c r="I3322">
        <v>-25.227544723533299</v>
      </c>
      <c r="J3322">
        <v>0.488772179398138</v>
      </c>
      <c r="K3322">
        <v>115.146785668519</v>
      </c>
      <c r="L3322">
        <v>103.430697987874</v>
      </c>
      <c r="M3322">
        <v>64.895702006409905</v>
      </c>
      <c r="N3322">
        <v>0.90747922437673101</v>
      </c>
      <c r="O3322">
        <v>24.253430185633501</v>
      </c>
      <c r="P3322">
        <v>58.846153846153797</v>
      </c>
      <c r="Q3322">
        <v>8.1717027960316005E-2</v>
      </c>
    </row>
    <row r="3323" spans="1:17" hidden="1" x14ac:dyDescent="0.3">
      <c r="A3323" t="s">
        <v>6865</v>
      </c>
      <c r="B3323" t="s">
        <v>6866</v>
      </c>
      <c r="C3323" t="str">
        <f>IFERROR(VLOOKUP(Table1[[#This Row],[Ticker]],[1]!Table2[[Symbol]:[Industry]],2,FALSE),"-")</f>
        <v>-</v>
      </c>
      <c r="D3323" t="s">
        <v>396</v>
      </c>
      <c r="E3323">
        <v>58.125902461999999</v>
      </c>
      <c r="F3323">
        <v>39.85</v>
      </c>
      <c r="G3323">
        <v>-32.096527461808599</v>
      </c>
      <c r="H3323">
        <v>-9.6433777010461199</v>
      </c>
      <c r="I3323">
        <v>-40.861848700219703</v>
      </c>
      <c r="J3323">
        <v>-2.4048446968672601</v>
      </c>
      <c r="K3323">
        <v>43.102231210647297</v>
      </c>
      <c r="L3323">
        <v>45.028074777128197</v>
      </c>
      <c r="M3323">
        <v>32.741389982311603</v>
      </c>
      <c r="N3323">
        <v>0.164215585522371</v>
      </c>
      <c r="O3323">
        <v>49.324224396620302</v>
      </c>
      <c r="P3323">
        <v>28.432491575123599</v>
      </c>
      <c r="Q3323">
        <v>3.4327372241019999E-3</v>
      </c>
    </row>
    <row r="3324" spans="1:17" hidden="1" x14ac:dyDescent="0.3">
      <c r="A3324" t="s">
        <v>6867</v>
      </c>
      <c r="B3324" t="s">
        <v>6868</v>
      </c>
      <c r="C3324" t="str">
        <f>IFERROR(VLOOKUP(Table1[[#This Row],[Ticker]],[1]!Table2[[Symbol]:[Industry]],2,FALSE),"-")</f>
        <v>-</v>
      </c>
      <c r="D3324" t="s">
        <v>377</v>
      </c>
      <c r="E3324">
        <v>58.116502799999999</v>
      </c>
      <c r="F3324">
        <v>161.1</v>
      </c>
      <c r="G3324">
        <v>-6.5191534744015298</v>
      </c>
      <c r="H3324">
        <v>2.86831214802165</v>
      </c>
      <c r="I3324">
        <v>-30.481675690485499</v>
      </c>
      <c r="J3324">
        <v>0.74068099266166199</v>
      </c>
      <c r="K3324">
        <v>154.99702743186899</v>
      </c>
      <c r="L3324">
        <v>153.74979904483399</v>
      </c>
      <c r="M3324">
        <v>54.969336466525398</v>
      </c>
      <c r="N3324">
        <v>1.09138158699623</v>
      </c>
      <c r="O3324">
        <v>57.045313469894403</v>
      </c>
      <c r="P3324">
        <v>40.086956521739097</v>
      </c>
      <c r="Q3324">
        <v>6.8258341450772003E-2</v>
      </c>
    </row>
    <row r="3325" spans="1:17" hidden="1" x14ac:dyDescent="0.3">
      <c r="A3325" t="s">
        <v>6869</v>
      </c>
      <c r="B3325" t="s">
        <v>6870</v>
      </c>
      <c r="C3325" t="str">
        <f>IFERROR(VLOOKUP(Table1[[#This Row],[Ticker]],[1]!Table2[[Symbol]:[Industry]],2,FALSE),"-")</f>
        <v>-</v>
      </c>
      <c r="D3325" t="s">
        <v>127</v>
      </c>
      <c r="E3325">
        <v>58.010395799999998</v>
      </c>
      <c r="F3325">
        <v>42</v>
      </c>
      <c r="G3325">
        <v>-38.041872508586401</v>
      </c>
      <c r="H3325">
        <v>-11.2188776095064</v>
      </c>
      <c r="I3325">
        <v>-26.569987811866099</v>
      </c>
      <c r="J3325">
        <v>4.4450079157385796</v>
      </c>
      <c r="M3325">
        <v>56.795885855172102</v>
      </c>
      <c r="O3325">
        <v>16.071428571428498</v>
      </c>
      <c r="P3325">
        <v>11.702127659574399</v>
      </c>
    </row>
    <row r="3326" spans="1:17" hidden="1" x14ac:dyDescent="0.3">
      <c r="A3326" t="s">
        <v>6871</v>
      </c>
      <c r="B3326" t="s">
        <v>6872</v>
      </c>
      <c r="C3326" t="str">
        <f>IFERROR(VLOOKUP(Table1[[#This Row],[Ticker]],[1]!Table2[[Symbol]:[Industry]],2,FALSE),"-")</f>
        <v>-</v>
      </c>
      <c r="D3326" t="s">
        <v>626</v>
      </c>
      <c r="E3326">
        <v>57.959124600000003</v>
      </c>
      <c r="F3326">
        <v>33.799999999999997</v>
      </c>
      <c r="G3326">
        <v>35.367277679182997</v>
      </c>
      <c r="H3326">
        <v>5.7633271775764001</v>
      </c>
      <c r="I3326">
        <v>-6.9378160413627796</v>
      </c>
      <c r="J3326">
        <v>12.088215771712299</v>
      </c>
      <c r="K3326">
        <v>31.639491052794501</v>
      </c>
      <c r="L3326">
        <v>29.107142714123299</v>
      </c>
      <c r="M3326">
        <v>58.058628182213504</v>
      </c>
      <c r="N3326">
        <v>2.7336882155914801</v>
      </c>
      <c r="O3326">
        <v>14.792899408284001</v>
      </c>
      <c r="P3326">
        <v>77.894736842105203</v>
      </c>
      <c r="Q3326">
        <v>7.5858013032980001E-3</v>
      </c>
    </row>
    <row r="3327" spans="1:17" hidden="1" x14ac:dyDescent="0.3">
      <c r="A3327" t="s">
        <v>6873</v>
      </c>
      <c r="B3327" t="s">
        <v>6874</v>
      </c>
      <c r="C3327" t="str">
        <f>IFERROR(VLOOKUP(Table1[[#This Row],[Ticker]],[1]!Table2[[Symbol]:[Industry]],2,FALSE),"-")</f>
        <v>-</v>
      </c>
      <c r="D3327" t="s">
        <v>872</v>
      </c>
      <c r="E3327">
        <v>57.8154526</v>
      </c>
      <c r="F3327">
        <v>114.7</v>
      </c>
      <c r="G3327">
        <v>8.9644907747738003</v>
      </c>
      <c r="H3327">
        <v>10.011608621227101</v>
      </c>
      <c r="I3327">
        <v>5.2247010297581404</v>
      </c>
      <c r="J3327">
        <v>2.28828613284856</v>
      </c>
      <c r="K3327">
        <v>104.900130555405</v>
      </c>
      <c r="L3327">
        <v>100.15758843354401</v>
      </c>
      <c r="M3327">
        <v>63.451746500783997</v>
      </c>
      <c r="N3327">
        <v>1.2429503911086699</v>
      </c>
      <c r="O3327">
        <v>18.918918918918902</v>
      </c>
      <c r="P3327">
        <v>54.790823211875797</v>
      </c>
      <c r="Q3327">
        <v>1.4985594577279E-2</v>
      </c>
    </row>
    <row r="3328" spans="1:17" hidden="1" x14ac:dyDescent="0.3">
      <c r="A3328" t="s">
        <v>6875</v>
      </c>
      <c r="B3328" t="s">
        <v>6876</v>
      </c>
      <c r="C3328" t="str">
        <f>IFERROR(VLOOKUP(Table1[[#This Row],[Ticker]],[1]!Table2[[Symbol]:[Industry]],2,FALSE),"-")</f>
        <v>-</v>
      </c>
      <c r="D3328" t="s">
        <v>2499</v>
      </c>
      <c r="E3328">
        <v>57.749511599999998</v>
      </c>
      <c r="F3328">
        <v>3.96</v>
      </c>
      <c r="G3328">
        <v>15.343296863835301</v>
      </c>
      <c r="H3328">
        <v>-3.6800749487525399</v>
      </c>
      <c r="I3328">
        <v>-20.534307269432901</v>
      </c>
      <c r="J3328">
        <v>-2.4780690073383398</v>
      </c>
      <c r="K3328">
        <v>3.8641424527455102</v>
      </c>
      <c r="L3328">
        <v>3.5802094773597899</v>
      </c>
      <c r="M3328">
        <v>52.4361648844868</v>
      </c>
      <c r="N3328">
        <v>1.1747291687264501</v>
      </c>
      <c r="O3328">
        <v>44.4444444444444</v>
      </c>
      <c r="P3328">
        <v>60.975609756097498</v>
      </c>
      <c r="Q3328">
        <v>5.0525851207022E-2</v>
      </c>
    </row>
    <row r="3329" spans="1:17" hidden="1" x14ac:dyDescent="0.3">
      <c r="A3329" t="s">
        <v>6877</v>
      </c>
      <c r="B3329" t="s">
        <v>6878</v>
      </c>
      <c r="C3329" t="str">
        <f>IFERROR(VLOOKUP(Table1[[#This Row],[Ticker]],[1]!Table2[[Symbol]:[Industry]],2,FALSE),"-")</f>
        <v>-</v>
      </c>
      <c r="E3329">
        <v>57.656640000000003</v>
      </c>
      <c r="F3329">
        <v>163.5</v>
      </c>
      <c r="G3329">
        <v>21.893329564947098</v>
      </c>
      <c r="H3329">
        <v>-10.559269579624999</v>
      </c>
      <c r="I3329">
        <v>9.5380109306474008</v>
      </c>
      <c r="J3329">
        <v>0.299708770439436</v>
      </c>
      <c r="K3329">
        <v>169.245780007147</v>
      </c>
      <c r="L3329">
        <v>152.49530937972301</v>
      </c>
      <c r="M3329">
        <v>39.736771587819703</v>
      </c>
      <c r="N3329">
        <v>0.62850956518444401</v>
      </c>
      <c r="O3329">
        <v>28.8379204892966</v>
      </c>
      <c r="P3329">
        <v>80.662983425414296</v>
      </c>
      <c r="Q3329">
        <v>9.8286446770066996E-2</v>
      </c>
    </row>
    <row r="3330" spans="1:17" hidden="1" x14ac:dyDescent="0.3">
      <c r="A3330" t="s">
        <v>6879</v>
      </c>
      <c r="B3330" t="s">
        <v>6880</v>
      </c>
      <c r="C3330" t="str">
        <f>IFERROR(VLOOKUP(Table1[[#This Row],[Ticker]],[1]!Table2[[Symbol]:[Industry]],2,FALSE),"-")</f>
        <v>-</v>
      </c>
      <c r="D3330" t="s">
        <v>521</v>
      </c>
      <c r="E3330">
        <v>57.564300000000003</v>
      </c>
      <c r="F3330">
        <v>1.1399999999999999</v>
      </c>
      <c r="G3330">
        <v>66.477304911634306</v>
      </c>
      <c r="H3330">
        <v>-6.2010833521138897</v>
      </c>
      <c r="I3330">
        <v>-9.71559381914056</v>
      </c>
      <c r="J3330">
        <v>-0.72368304242605896</v>
      </c>
      <c r="K3330">
        <v>1.1207436881243</v>
      </c>
      <c r="L3330">
        <v>0.97490069331388596</v>
      </c>
      <c r="M3330">
        <v>40.721574166686104</v>
      </c>
      <c r="N3330">
        <v>0.85404979102734502</v>
      </c>
      <c r="O3330">
        <v>23.684210526315699</v>
      </c>
      <c r="P3330">
        <v>96.551724137931004</v>
      </c>
      <c r="Q3330">
        <v>7.2074108410988005E-2</v>
      </c>
    </row>
    <row r="3331" spans="1:17" hidden="1" x14ac:dyDescent="0.3">
      <c r="A3331" t="s">
        <v>6881</v>
      </c>
      <c r="B3331" t="s">
        <v>6882</v>
      </c>
      <c r="C3331" t="str">
        <f>IFERROR(VLOOKUP(Table1[[#This Row],[Ticker]],[1]!Table2[[Symbol]:[Industry]],2,FALSE),"-")</f>
        <v>-</v>
      </c>
      <c r="D3331" t="s">
        <v>3010</v>
      </c>
      <c r="E3331">
        <v>57.362250000000003</v>
      </c>
      <c r="F3331">
        <v>102.25</v>
      </c>
      <c r="G3331">
        <v>16.384065592637199</v>
      </c>
      <c r="H3331">
        <v>-9.1271925157066995</v>
      </c>
      <c r="I3331">
        <v>-16.3546358794847</v>
      </c>
      <c r="J3331">
        <v>2.72395119468186</v>
      </c>
      <c r="K3331">
        <v>108.32603807211601</v>
      </c>
      <c r="L3331">
        <v>97.911854871329595</v>
      </c>
      <c r="M3331">
        <v>34.841441725083797</v>
      </c>
      <c r="N3331">
        <v>0.54270062584310297</v>
      </c>
      <c r="O3331">
        <v>56.4596577017114</v>
      </c>
      <c r="P3331">
        <v>43.127099664053702</v>
      </c>
    </row>
    <row r="3332" spans="1:17" hidden="1" x14ac:dyDescent="0.3">
      <c r="A3332" t="s">
        <v>6883</v>
      </c>
      <c r="B3332" t="s">
        <v>6884</v>
      </c>
      <c r="C3332" t="str">
        <f>IFERROR(VLOOKUP(Table1[[#This Row],[Ticker]],[1]!Table2[[Symbol]:[Industry]],2,FALSE),"-")</f>
        <v>-</v>
      </c>
      <c r="D3332" t="s">
        <v>133</v>
      </c>
      <c r="E3332">
        <v>57.324750000000002</v>
      </c>
      <c r="F3332">
        <v>15.25</v>
      </c>
      <c r="G3332">
        <v>-37.2288160619377</v>
      </c>
      <c r="H3332">
        <v>-10.6211068897844</v>
      </c>
      <c r="I3332">
        <v>-30.923804241952698</v>
      </c>
      <c r="J3332">
        <v>-3.84525650733833</v>
      </c>
      <c r="K3332">
        <v>15.362201924093</v>
      </c>
      <c r="L3332">
        <v>16.297480779777501</v>
      </c>
      <c r="M3332">
        <v>52.1463538057723</v>
      </c>
      <c r="N3332">
        <v>0.49173584752034899</v>
      </c>
      <c r="O3332">
        <v>69.180327868852402</v>
      </c>
      <c r="P3332">
        <v>22.4899598393574</v>
      </c>
      <c r="Q3332">
        <v>-2.0116736558382999E-2</v>
      </c>
    </row>
    <row r="3333" spans="1:17" hidden="1" x14ac:dyDescent="0.3">
      <c r="A3333" t="s">
        <v>6885</v>
      </c>
      <c r="B3333" t="s">
        <v>6886</v>
      </c>
      <c r="C3333" t="str">
        <f>IFERROR(VLOOKUP(Table1[[#This Row],[Ticker]],[1]!Table2[[Symbol]:[Industry]],2,FALSE),"-")</f>
        <v>-</v>
      </c>
      <c r="D3333" t="s">
        <v>499</v>
      </c>
      <c r="E3333">
        <v>57.244420320000003</v>
      </c>
      <c r="F3333">
        <v>38.409999999999997</v>
      </c>
      <c r="G3333">
        <v>-1.63679020087051</v>
      </c>
      <c r="H3333">
        <v>-5.3741331029876704</v>
      </c>
      <c r="I3333">
        <v>-21.013480663039601</v>
      </c>
      <c r="J3333">
        <v>-2.76019262877973</v>
      </c>
      <c r="K3333">
        <v>39.611577312049597</v>
      </c>
      <c r="L3333">
        <v>39.1533326153587</v>
      </c>
      <c r="M3333">
        <v>49.043088423533497</v>
      </c>
      <c r="N3333">
        <v>0.71081276707721797</v>
      </c>
      <c r="O3333">
        <v>45.795365790158797</v>
      </c>
      <c r="P3333">
        <v>42.259259259259203</v>
      </c>
      <c r="Q3333">
        <v>-7.2708289181823996E-2</v>
      </c>
    </row>
    <row r="3334" spans="1:17" hidden="1" x14ac:dyDescent="0.3">
      <c r="A3334" t="s">
        <v>6887</v>
      </c>
      <c r="B3334" t="s">
        <v>6888</v>
      </c>
      <c r="C3334" t="str">
        <f>IFERROR(VLOOKUP(Table1[[#This Row],[Ticker]],[1]!Table2[[Symbol]:[Industry]],2,FALSE),"-")</f>
        <v>-</v>
      </c>
      <c r="D3334" t="s">
        <v>124</v>
      </c>
      <c r="E3334">
        <v>57.157919999999997</v>
      </c>
      <c r="F3334">
        <v>9.09</v>
      </c>
      <c r="G3334">
        <v>-24.0311696646367</v>
      </c>
      <c r="H3334">
        <v>-2.7911860598636502</v>
      </c>
      <c r="I3334">
        <v>-29.354325178098701</v>
      </c>
      <c r="J3334">
        <v>-2.2573184554619599</v>
      </c>
      <c r="K3334">
        <v>9.2995768160742198</v>
      </c>
      <c r="L3334">
        <v>9.9605048045158995</v>
      </c>
      <c r="M3334">
        <v>59.4460188944512</v>
      </c>
      <c r="N3334">
        <v>0.765001247717364</v>
      </c>
      <c r="O3334">
        <v>68.316831683168303</v>
      </c>
      <c r="P3334">
        <v>8.8622754491017997</v>
      </c>
      <c r="Q3334">
        <v>7.8671450205490007E-3</v>
      </c>
    </row>
    <row r="3335" spans="1:17" hidden="1" x14ac:dyDescent="0.3">
      <c r="A3335" t="s">
        <v>6889</v>
      </c>
      <c r="B3335" t="s">
        <v>6890</v>
      </c>
      <c r="C3335" t="str">
        <f>IFERROR(VLOOKUP(Table1[[#This Row],[Ticker]],[1]!Table2[[Symbol]:[Industry]],2,FALSE),"-")</f>
        <v>-</v>
      </c>
      <c r="D3335" t="s">
        <v>1424</v>
      </c>
      <c r="E3335">
        <v>57.101999999999997</v>
      </c>
      <c r="F3335">
        <v>30.7</v>
      </c>
      <c r="G3335">
        <v>18.754596260336999</v>
      </c>
      <c r="H3335">
        <v>-7.4067830232867102</v>
      </c>
      <c r="I3335">
        <v>23.705763255453199</v>
      </c>
      <c r="J3335">
        <v>-8.6807921540856796</v>
      </c>
      <c r="K3335">
        <v>31.001466465073101</v>
      </c>
      <c r="L3335">
        <v>25.8087334270577</v>
      </c>
      <c r="M3335">
        <v>21.919749111557099</v>
      </c>
      <c r="N3335">
        <v>0.218866506816115</v>
      </c>
      <c r="O3335">
        <v>24.5276872964169</v>
      </c>
      <c r="P3335">
        <v>70.5555555555555</v>
      </c>
      <c r="Q3335">
        <v>9.6665030212600006E-3</v>
      </c>
    </row>
    <row r="3336" spans="1:17" hidden="1" x14ac:dyDescent="0.3">
      <c r="A3336" t="s">
        <v>6891</v>
      </c>
      <c r="B3336" t="s">
        <v>6892</v>
      </c>
      <c r="C3336" t="str">
        <f>IFERROR(VLOOKUP(Table1[[#This Row],[Ticker]],[1]!Table2[[Symbol]:[Industry]],2,FALSE),"-")</f>
        <v>-</v>
      </c>
      <c r="D3336" t="s">
        <v>1170</v>
      </c>
      <c r="E3336">
        <v>57.091042153999901</v>
      </c>
      <c r="F3336">
        <v>0.57999999999999996</v>
      </c>
      <c r="G3336">
        <v>-8.3756871326409499</v>
      </c>
      <c r="H3336">
        <v>-20.581483399456701</v>
      </c>
      <c r="I3336">
        <v>-13.516763409783801</v>
      </c>
      <c r="J3336">
        <v>-7.3167786847576997</v>
      </c>
      <c r="K3336">
        <v>0.62989407566129196</v>
      </c>
      <c r="L3336">
        <v>0.57212448702218199</v>
      </c>
      <c r="M3336">
        <v>8.0868910259552393</v>
      </c>
      <c r="N3336">
        <v>1.26745464606169</v>
      </c>
      <c r="O3336">
        <v>31.034482758620701</v>
      </c>
      <c r="P3336">
        <v>18.367346938775501</v>
      </c>
      <c r="Q3336">
        <v>-3.2142970042105E-2</v>
      </c>
    </row>
    <row r="3337" spans="1:17" hidden="1" x14ac:dyDescent="0.3">
      <c r="A3337" t="s">
        <v>6893</v>
      </c>
      <c r="B3337" t="s">
        <v>6894</v>
      </c>
      <c r="C3337" t="str">
        <f>IFERROR(VLOOKUP(Table1[[#This Row],[Ticker]],[1]!Table2[[Symbol]:[Industry]],2,FALSE),"-")</f>
        <v>-</v>
      </c>
      <c r="D3337" t="s">
        <v>521</v>
      </c>
      <c r="E3337">
        <v>57.017000000000003</v>
      </c>
      <c r="F3337">
        <v>185</v>
      </c>
      <c r="G3337">
        <v>38.731026751481501</v>
      </c>
      <c r="H3337">
        <v>11.7045404358628</v>
      </c>
      <c r="I3337">
        <v>27.036542932996198</v>
      </c>
      <c r="J3337">
        <v>-9.2138203026751295</v>
      </c>
      <c r="K3337">
        <v>168.013574029784</v>
      </c>
      <c r="L3337">
        <v>140.517798816583</v>
      </c>
      <c r="M3337">
        <v>54.762092775600301</v>
      </c>
      <c r="N3337">
        <v>1.07924061934246</v>
      </c>
      <c r="O3337">
        <v>10.378378378378301</v>
      </c>
      <c r="P3337">
        <v>137.483953786906</v>
      </c>
      <c r="Q3337">
        <v>0.164175369319187</v>
      </c>
    </row>
    <row r="3338" spans="1:17" hidden="1" x14ac:dyDescent="0.3">
      <c r="A3338" t="s">
        <v>6895</v>
      </c>
      <c r="B3338" t="s">
        <v>6896</v>
      </c>
      <c r="C3338" t="str">
        <f>IFERROR(VLOOKUP(Table1[[#This Row],[Ticker]],[1]!Table2[[Symbol]:[Industry]],2,FALSE),"-")</f>
        <v>-</v>
      </c>
      <c r="D3338" t="s">
        <v>133</v>
      </c>
      <c r="E3338">
        <v>57</v>
      </c>
      <c r="F3338">
        <v>22.8</v>
      </c>
      <c r="G3338">
        <v>-17.232947616084999</v>
      </c>
      <c r="H3338">
        <v>2.9495031690035902</v>
      </c>
      <c r="I3338">
        <v>-36.487458980777603</v>
      </c>
      <c r="J3338">
        <v>5.9613463627700902</v>
      </c>
      <c r="K3338">
        <v>21.270024335689801</v>
      </c>
      <c r="L3338">
        <v>22.580105800133001</v>
      </c>
      <c r="M3338">
        <v>63.324487676897903</v>
      </c>
      <c r="N3338">
        <v>1.51342145811369</v>
      </c>
      <c r="O3338">
        <v>64.210526315789394</v>
      </c>
      <c r="P3338">
        <v>24.931506849314999</v>
      </c>
      <c r="Q3338">
        <v>8.4695772991270998E-2</v>
      </c>
    </row>
    <row r="3339" spans="1:17" hidden="1" x14ac:dyDescent="0.3">
      <c r="A3339" t="s">
        <v>6897</v>
      </c>
      <c r="B3339" t="s">
        <v>6898</v>
      </c>
      <c r="C3339" t="str">
        <f>IFERROR(VLOOKUP(Table1[[#This Row],[Ticker]],[1]!Table2[[Symbol]:[Industry]],2,FALSE),"-")</f>
        <v>-</v>
      </c>
      <c r="D3339" t="s">
        <v>292</v>
      </c>
      <c r="E3339">
        <v>56.992004999999999</v>
      </c>
      <c r="F3339">
        <v>170.1</v>
      </c>
      <c r="G3339">
        <v>19.5795465737448</v>
      </c>
      <c r="H3339">
        <v>-4.3020709905959098</v>
      </c>
      <c r="I3339">
        <v>-23.001011050855499</v>
      </c>
      <c r="J3339">
        <v>4.03708250781317</v>
      </c>
      <c r="K3339">
        <v>167.64979954921901</v>
      </c>
      <c r="L3339">
        <v>158.87132893225299</v>
      </c>
      <c r="M3339">
        <v>50.987655183397798</v>
      </c>
      <c r="N3339">
        <v>0.438545063280324</v>
      </c>
      <c r="O3339">
        <v>35.214579659024103</v>
      </c>
      <c r="P3339">
        <v>57.2815533980582</v>
      </c>
      <c r="Q3339">
        <v>0.11021544784611199</v>
      </c>
    </row>
    <row r="3340" spans="1:17" hidden="1" x14ac:dyDescent="0.3">
      <c r="A3340" t="s">
        <v>6007</v>
      </c>
      <c r="B3340" t="s">
        <v>6899</v>
      </c>
      <c r="C3340" t="str">
        <f>IFERROR(VLOOKUP(Table1[[#This Row],[Ticker]],[1]!Table2[[Symbol]:[Industry]],2,FALSE),"-")</f>
        <v>-</v>
      </c>
      <c r="D3340" t="s">
        <v>118</v>
      </c>
      <c r="E3340">
        <v>56.764463685000003</v>
      </c>
      <c r="F3340">
        <v>0.77</v>
      </c>
      <c r="G3340">
        <v>-36.154798777298801</v>
      </c>
      <c r="H3340">
        <v>-3.6800749487525399</v>
      </c>
      <c r="I3340">
        <v>-19.021149374696101</v>
      </c>
      <c r="J3340">
        <v>-4.9472048098074701</v>
      </c>
      <c r="K3340">
        <v>0.791764863153675</v>
      </c>
      <c r="L3340">
        <v>0.99532176248683502</v>
      </c>
      <c r="M3340">
        <v>17.914609749951001</v>
      </c>
      <c r="N3340">
        <v>1.1484867364539699</v>
      </c>
      <c r="O3340">
        <v>42.857142857142797</v>
      </c>
      <c r="P3340">
        <v>28.3333333333333</v>
      </c>
      <c r="Q3340">
        <v>-0.14984030703769299</v>
      </c>
    </row>
    <row r="3341" spans="1:17" hidden="1" x14ac:dyDescent="0.3">
      <c r="A3341" t="s">
        <v>6900</v>
      </c>
      <c r="B3341" t="s">
        <v>6901</v>
      </c>
      <c r="C3341" t="str">
        <f>IFERROR(VLOOKUP(Table1[[#This Row],[Ticker]],[1]!Table2[[Symbol]:[Industry]],2,FALSE),"-")</f>
        <v>-</v>
      </c>
      <c r="D3341" t="s">
        <v>68</v>
      </c>
      <c r="E3341">
        <v>56.502732299999998</v>
      </c>
      <c r="F3341">
        <v>55.16</v>
      </c>
      <c r="G3341">
        <v>-66.234038898094795</v>
      </c>
      <c r="H3341">
        <v>-2.5619236256068101</v>
      </c>
      <c r="I3341">
        <v>-38.723827698315297</v>
      </c>
      <c r="J3341">
        <v>-0.40884402614947402</v>
      </c>
      <c r="K3341">
        <v>55.3302429457908</v>
      </c>
      <c r="L3341">
        <v>61.372936937997302</v>
      </c>
      <c r="M3341">
        <v>52.876554745993602</v>
      </c>
      <c r="N3341">
        <v>0.910040724806086</v>
      </c>
      <c r="O3341">
        <v>72.226250906453899</v>
      </c>
      <c r="P3341">
        <v>12.5714285714285</v>
      </c>
      <c r="Q3341">
        <v>1.5333850509014001E-2</v>
      </c>
    </row>
    <row r="3342" spans="1:17" hidden="1" x14ac:dyDescent="0.3">
      <c r="A3342" t="s">
        <v>6902</v>
      </c>
      <c r="B3342" t="s">
        <v>6903</v>
      </c>
      <c r="C3342" t="str">
        <f>IFERROR(VLOOKUP(Table1[[#This Row],[Ticker]],[1]!Table2[[Symbol]:[Industry]],2,FALSE),"-")</f>
        <v>-</v>
      </c>
      <c r="D3342" t="s">
        <v>533</v>
      </c>
      <c r="E3342">
        <v>56.488056</v>
      </c>
      <c r="F3342">
        <v>80.33</v>
      </c>
      <c r="G3342">
        <v>74.0819659285835</v>
      </c>
      <c r="H3342">
        <v>65.082400101147599</v>
      </c>
      <c r="I3342">
        <v>16.4173752154678</v>
      </c>
      <c r="J3342">
        <v>-7.4780690073383402</v>
      </c>
      <c r="K3342">
        <v>65.846910556965994</v>
      </c>
      <c r="L3342">
        <v>57.8137835117817</v>
      </c>
      <c r="M3342">
        <v>60.305327384878098</v>
      </c>
      <c r="N3342">
        <v>4.4695966285370199</v>
      </c>
      <c r="O3342">
        <v>16.3326279098717</v>
      </c>
      <c r="P3342">
        <v>137.66272189349101</v>
      </c>
    </row>
    <row r="3343" spans="1:17" hidden="1" x14ac:dyDescent="0.3">
      <c r="A3343" t="s">
        <v>6904</v>
      </c>
      <c r="B3343" t="s">
        <v>6905</v>
      </c>
      <c r="C3343" t="str">
        <f>IFERROR(VLOOKUP(Table1[[#This Row],[Ticker]],[1]!Table2[[Symbol]:[Industry]],2,FALSE),"-")</f>
        <v>-</v>
      </c>
      <c r="D3343" t="s">
        <v>1404</v>
      </c>
      <c r="E3343">
        <v>55.885488000000002</v>
      </c>
      <c r="F3343">
        <v>31.34</v>
      </c>
      <c r="G3343">
        <v>7.8211565683430901</v>
      </c>
      <c r="H3343">
        <v>-12.6800749487525</v>
      </c>
      <c r="I3343">
        <v>-9.5356567970982606</v>
      </c>
      <c r="J3343">
        <v>-7.2052263677444204</v>
      </c>
      <c r="K3343">
        <v>31.681966824033299</v>
      </c>
      <c r="L3343">
        <v>30.411022600836301</v>
      </c>
      <c r="M3343">
        <v>58.865456199980599</v>
      </c>
      <c r="N3343">
        <v>0.83658219429739</v>
      </c>
      <c r="O3343">
        <v>48.564135290363701</v>
      </c>
      <c r="P3343">
        <v>92.861538461538402</v>
      </c>
      <c r="Q3343">
        <v>9.1425759457883005E-2</v>
      </c>
    </row>
    <row r="3344" spans="1:17" hidden="1" x14ac:dyDescent="0.3">
      <c r="A3344" t="s">
        <v>6906</v>
      </c>
      <c r="B3344" t="s">
        <v>6907</v>
      </c>
      <c r="C3344" t="str">
        <f>IFERROR(VLOOKUP(Table1[[#This Row],[Ticker]],[1]!Table2[[Symbol]:[Industry]],2,FALSE),"-")</f>
        <v>-</v>
      </c>
      <c r="D3344" t="s">
        <v>133</v>
      </c>
      <c r="E3344">
        <v>55.71605564</v>
      </c>
      <c r="F3344">
        <v>32.83</v>
      </c>
      <c r="G3344">
        <v>43.2725019202976</v>
      </c>
      <c r="H3344">
        <v>14.8685976176191</v>
      </c>
      <c r="I3344">
        <v>-19.584760566768399</v>
      </c>
      <c r="J3344">
        <v>12.2530032776907</v>
      </c>
      <c r="K3344">
        <v>30.822486678147701</v>
      </c>
      <c r="L3344">
        <v>28.544734074727302</v>
      </c>
      <c r="M3344">
        <v>58.964050911367302</v>
      </c>
      <c r="N3344">
        <v>1.4845421941848</v>
      </c>
      <c r="O3344">
        <v>15.199512640877201</v>
      </c>
      <c r="P3344">
        <v>108.444444444444</v>
      </c>
      <c r="Q3344">
        <v>7.3137854515706993E-2</v>
      </c>
    </row>
    <row r="3345" spans="1:17" hidden="1" x14ac:dyDescent="0.3">
      <c r="A3345" t="s">
        <v>6908</v>
      </c>
      <c r="B3345" t="s">
        <v>6909</v>
      </c>
      <c r="C3345" t="str">
        <f>IFERROR(VLOOKUP(Table1[[#This Row],[Ticker]],[1]!Table2[[Symbol]:[Industry]],2,FALSE),"-")</f>
        <v>-</v>
      </c>
      <c r="D3345" t="s">
        <v>521</v>
      </c>
      <c r="E3345">
        <v>55.664610600000003</v>
      </c>
      <c r="F3345">
        <v>43.31</v>
      </c>
      <c r="G3345">
        <v>80.680337576093095</v>
      </c>
      <c r="H3345">
        <v>4.2397245499943299</v>
      </c>
      <c r="I3345">
        <v>34.954310216007997</v>
      </c>
      <c r="J3345">
        <v>-8.8490192139049793</v>
      </c>
      <c r="K3345">
        <v>39.296358370760601</v>
      </c>
      <c r="L3345">
        <v>32.549177503357399</v>
      </c>
      <c r="M3345">
        <v>51.2851544233392</v>
      </c>
      <c r="N3345">
        <v>3.0531664376719698</v>
      </c>
      <c r="O3345">
        <v>18.910182405910799</v>
      </c>
      <c r="P3345">
        <v>121.534526854219</v>
      </c>
      <c r="Q3345">
        <v>8.0773778959394998E-2</v>
      </c>
    </row>
    <row r="3346" spans="1:17" hidden="1" x14ac:dyDescent="0.3">
      <c r="A3346" t="s">
        <v>6910</v>
      </c>
      <c r="B3346" t="s">
        <v>6911</v>
      </c>
      <c r="C3346" t="str">
        <f>IFERROR(VLOOKUP(Table1[[#This Row],[Ticker]],[1]!Table2[[Symbol]:[Industry]],2,FALSE),"-")</f>
        <v>-</v>
      </c>
      <c r="D3346" t="s">
        <v>548</v>
      </c>
      <c r="E3346">
        <v>55.490253350000003</v>
      </c>
      <c r="F3346">
        <v>113.05</v>
      </c>
      <c r="G3346">
        <v>106.349749433738</v>
      </c>
      <c r="H3346">
        <v>5.7082607553726197</v>
      </c>
      <c r="I3346">
        <v>43.752623307819</v>
      </c>
      <c r="J3346">
        <v>-0.30800700556687199</v>
      </c>
      <c r="K3346">
        <v>101.360291460355</v>
      </c>
      <c r="L3346">
        <v>79.152013896845702</v>
      </c>
      <c r="M3346">
        <v>62.274759906428599</v>
      </c>
      <c r="N3346">
        <v>0.803201501213617</v>
      </c>
      <c r="O3346">
        <v>5.8823529411764701</v>
      </c>
      <c r="P3346">
        <v>159.05132905591199</v>
      </c>
      <c r="Q3346">
        <v>7.9457694622983993E-2</v>
      </c>
    </row>
    <row r="3347" spans="1:17" hidden="1" x14ac:dyDescent="0.3">
      <c r="A3347" t="s">
        <v>6912</v>
      </c>
      <c r="B3347" t="s">
        <v>6913</v>
      </c>
      <c r="C3347" t="str">
        <f>IFERROR(VLOOKUP(Table1[[#This Row],[Ticker]],[1]!Table2[[Symbol]:[Industry]],2,FALSE),"-")</f>
        <v>-</v>
      </c>
      <c r="D3347" t="s">
        <v>396</v>
      </c>
      <c r="E3347">
        <v>55.454349999999998</v>
      </c>
      <c r="F3347">
        <v>133</v>
      </c>
      <c r="G3347">
        <v>-50.063875812552197</v>
      </c>
      <c r="H3347">
        <v>-4.6630617162383698</v>
      </c>
      <c r="I3347">
        <v>-32.146149374696101</v>
      </c>
      <c r="J3347">
        <v>-4.0194223907969899</v>
      </c>
      <c r="K3347">
        <v>137.074196868006</v>
      </c>
      <c r="L3347">
        <v>142.80893419489601</v>
      </c>
      <c r="M3347">
        <v>50.647494604413602</v>
      </c>
      <c r="N3347">
        <v>0.66453674121405704</v>
      </c>
      <c r="O3347">
        <v>57.894736842105203</v>
      </c>
      <c r="P3347">
        <v>14.6057733735458</v>
      </c>
    </row>
    <row r="3348" spans="1:17" hidden="1" x14ac:dyDescent="0.3">
      <c r="A3348" t="s">
        <v>6914</v>
      </c>
      <c r="B3348" t="s">
        <v>6915</v>
      </c>
      <c r="C3348" t="str">
        <f>IFERROR(VLOOKUP(Table1[[#This Row],[Ticker]],[1]!Table2[[Symbol]:[Industry]],2,FALSE),"-")</f>
        <v>-</v>
      </c>
      <c r="D3348" t="s">
        <v>2160</v>
      </c>
      <c r="E3348">
        <v>55.371679389000001</v>
      </c>
      <c r="F3348">
        <v>54.29</v>
      </c>
      <c r="G3348">
        <v>-8.9773073902884803</v>
      </c>
      <c r="H3348">
        <v>8.5349788146883103</v>
      </c>
      <c r="I3348">
        <v>-3.3330050447991999</v>
      </c>
      <c r="J3348">
        <v>8.1900115865110692</v>
      </c>
      <c r="K3348">
        <v>47.7734829419053</v>
      </c>
      <c r="L3348">
        <v>48.389387138800302</v>
      </c>
      <c r="M3348">
        <v>75.056831659526907</v>
      </c>
      <c r="N3348">
        <v>1.2838456507521201</v>
      </c>
      <c r="O3348">
        <v>18.990606004789001</v>
      </c>
      <c r="P3348">
        <v>35.725000000000001</v>
      </c>
      <c r="Q3348">
        <v>1.8297485177348E-2</v>
      </c>
    </row>
    <row r="3349" spans="1:17" hidden="1" x14ac:dyDescent="0.3">
      <c r="A3349" t="s">
        <v>6916</v>
      </c>
      <c r="B3349" t="s">
        <v>6917</v>
      </c>
      <c r="C3349" t="str">
        <f>IFERROR(VLOOKUP(Table1[[#This Row],[Ticker]],[1]!Table2[[Symbol]:[Industry]],2,FALSE),"-")</f>
        <v>-</v>
      </c>
      <c r="D3349" t="s">
        <v>138</v>
      </c>
      <c r="E3349">
        <v>55.23</v>
      </c>
      <c r="F3349">
        <v>263</v>
      </c>
      <c r="G3349">
        <v>-71.081658410040802</v>
      </c>
      <c r="H3349">
        <v>7.4310361623585601</v>
      </c>
      <c r="I3349">
        <v>-50.316839668595797</v>
      </c>
      <c r="J3349">
        <v>-7.4789342089303004</v>
      </c>
      <c r="K3349">
        <v>299.02270765203502</v>
      </c>
      <c r="M3349">
        <v>28.174726476739998</v>
      </c>
      <c r="N3349">
        <v>0.58489154824233303</v>
      </c>
      <c r="O3349">
        <v>90.114068441064603</v>
      </c>
      <c r="P3349">
        <v>6.45618295891519</v>
      </c>
    </row>
    <row r="3350" spans="1:17" hidden="1" x14ac:dyDescent="0.3">
      <c r="A3350" t="s">
        <v>6918</v>
      </c>
      <c r="B3350" t="s">
        <v>6919</v>
      </c>
      <c r="C3350" t="str">
        <f>IFERROR(VLOOKUP(Table1[[#This Row],[Ticker]],[1]!Table2[[Symbol]:[Industry]],2,FALSE),"-")</f>
        <v>-</v>
      </c>
      <c r="D3350" t="s">
        <v>68</v>
      </c>
      <c r="E3350">
        <v>55.216163999999999</v>
      </c>
      <c r="F3350">
        <v>19.87</v>
      </c>
      <c r="G3350">
        <v>-25.365483051008201</v>
      </c>
      <c r="H3350">
        <v>-4.6091703032757598</v>
      </c>
      <c r="I3350">
        <v>-40.8516737192653</v>
      </c>
      <c r="J3350">
        <v>0.67875380325229395</v>
      </c>
      <c r="K3350">
        <v>20.2423279387903</v>
      </c>
      <c r="L3350">
        <v>20.8777825410322</v>
      </c>
      <c r="M3350">
        <v>66.913029405751701</v>
      </c>
      <c r="N3350">
        <v>0.334069688066437</v>
      </c>
      <c r="O3350">
        <v>79.667840966280806</v>
      </c>
      <c r="P3350">
        <v>16.8823529411764</v>
      </c>
      <c r="Q3350">
        <v>0.13190347644206399</v>
      </c>
    </row>
    <row r="3351" spans="1:17" hidden="1" x14ac:dyDescent="0.3">
      <c r="A3351" t="s">
        <v>6920</v>
      </c>
      <c r="B3351" t="s">
        <v>6921</v>
      </c>
      <c r="C3351" t="str">
        <f>IFERROR(VLOOKUP(Table1[[#This Row],[Ticker]],[1]!Table2[[Symbol]:[Industry]],2,FALSE),"-")</f>
        <v>-</v>
      </c>
      <c r="D3351" t="s">
        <v>257</v>
      </c>
      <c r="E3351">
        <v>55.210577000000001</v>
      </c>
      <c r="F3351">
        <v>53</v>
      </c>
      <c r="G3351">
        <v>141.61139630833</v>
      </c>
      <c r="I3351">
        <v>-22.775512376441299</v>
      </c>
      <c r="K3351">
        <v>53.706138190125102</v>
      </c>
      <c r="L3351">
        <v>38.513103008389599</v>
      </c>
      <c r="M3351">
        <v>19.721633824694301</v>
      </c>
      <c r="N3351">
        <v>3.1746031746031703E-2</v>
      </c>
      <c r="O3351">
        <v>50.943396226415103</v>
      </c>
      <c r="P3351">
        <v>218.31831831831801</v>
      </c>
    </row>
    <row r="3352" spans="1:17" hidden="1" x14ac:dyDescent="0.3">
      <c r="A3352" t="s">
        <v>6922</v>
      </c>
      <c r="B3352" t="s">
        <v>6923</v>
      </c>
      <c r="C3352" t="str">
        <f>IFERROR(VLOOKUP(Table1[[#This Row],[Ticker]],[1]!Table2[[Symbol]:[Industry]],2,FALSE),"-")</f>
        <v>-</v>
      </c>
      <c r="D3352" t="s">
        <v>786</v>
      </c>
      <c r="E3352">
        <v>55.186992799999999</v>
      </c>
      <c r="F3352">
        <v>53.98</v>
      </c>
      <c r="G3352">
        <v>-87.0518576008282</v>
      </c>
      <c r="H3352">
        <v>9.2259263418475808</v>
      </c>
      <c r="I3352">
        <v>-57.9249260665053</v>
      </c>
      <c r="J3352">
        <v>0.44349962011264199</v>
      </c>
      <c r="K3352">
        <v>53.215226734875202</v>
      </c>
      <c r="L3352">
        <v>76.981212335082105</v>
      </c>
      <c r="M3352">
        <v>50.531327097288901</v>
      </c>
      <c r="N3352">
        <v>0.66619448379301704</v>
      </c>
      <c r="O3352">
        <v>216.042978881067</v>
      </c>
      <c r="P3352">
        <v>31.658536585365798</v>
      </c>
    </row>
    <row r="3353" spans="1:17" hidden="1" x14ac:dyDescent="0.3">
      <c r="A3353" t="s">
        <v>6924</v>
      </c>
      <c r="B3353" t="s">
        <v>6925</v>
      </c>
      <c r="C3353" t="str">
        <f>IFERROR(VLOOKUP(Table1[[#This Row],[Ticker]],[1]!Table2[[Symbol]:[Industry]],2,FALSE),"-")</f>
        <v>-</v>
      </c>
      <c r="D3353" t="s">
        <v>728</v>
      </c>
      <c r="E3353">
        <v>54.986265107999998</v>
      </c>
      <c r="F3353">
        <v>432.33</v>
      </c>
      <c r="G3353">
        <v>10.265363963760199</v>
      </c>
      <c r="H3353">
        <v>10.4555981785392</v>
      </c>
      <c r="I3353">
        <v>-2.4648871437763402</v>
      </c>
      <c r="J3353">
        <v>1.18043856895985</v>
      </c>
      <c r="K3353">
        <v>395.95469122835499</v>
      </c>
      <c r="L3353">
        <v>368.617715665795</v>
      </c>
      <c r="M3353">
        <v>51.557362812998498</v>
      </c>
      <c r="N3353">
        <v>0.79259859770407404</v>
      </c>
      <c r="O3353">
        <v>1.3577591191913501</v>
      </c>
      <c r="P3353">
        <v>40.366883116883102</v>
      </c>
    </row>
    <row r="3354" spans="1:17" hidden="1" x14ac:dyDescent="0.3">
      <c r="A3354" t="s">
        <v>6926</v>
      </c>
      <c r="B3354" t="s">
        <v>6927</v>
      </c>
      <c r="C3354" t="str">
        <f>IFERROR(VLOOKUP(Table1[[#This Row],[Ticker]],[1]!Table2[[Symbol]:[Industry]],2,FALSE),"-")</f>
        <v>-</v>
      </c>
      <c r="D3354" t="s">
        <v>626</v>
      </c>
      <c r="E3354">
        <v>54.927610000000001</v>
      </c>
      <c r="F3354">
        <v>140.05000000000001</v>
      </c>
      <c r="G3354">
        <v>22.357359838942301</v>
      </c>
      <c r="H3354">
        <v>6.2096019622009404</v>
      </c>
      <c r="I3354">
        <v>-23.973887314722099</v>
      </c>
      <c r="J3354">
        <v>13.2480720714998</v>
      </c>
      <c r="K3354">
        <v>130.595376500551</v>
      </c>
      <c r="L3354">
        <v>129.91980968483699</v>
      </c>
      <c r="M3354">
        <v>69.131241106473396</v>
      </c>
      <c r="N3354">
        <v>1.9067105047537001</v>
      </c>
      <c r="O3354">
        <v>21.385219564441201</v>
      </c>
      <c r="P3354">
        <v>63.705435417884203</v>
      </c>
      <c r="Q3354">
        <v>2.3238328751611002E-2</v>
      </c>
    </row>
    <row r="3355" spans="1:17" hidden="1" x14ac:dyDescent="0.3">
      <c r="A3355" t="s">
        <v>6928</v>
      </c>
      <c r="B3355" t="s">
        <v>6929</v>
      </c>
      <c r="C3355" t="str">
        <f>IFERROR(VLOOKUP(Table1[[#This Row],[Ticker]],[1]!Table2[[Symbol]:[Industry]],2,FALSE),"-")</f>
        <v>-</v>
      </c>
      <c r="D3355" t="s">
        <v>354</v>
      </c>
      <c r="E3355">
        <v>54.913024</v>
      </c>
      <c r="F3355">
        <v>102.4</v>
      </c>
      <c r="G3355">
        <v>-46.4922503723568</v>
      </c>
      <c r="H3355">
        <v>-6.9369556826974899</v>
      </c>
      <c r="I3355">
        <v>-43.158473318357998</v>
      </c>
      <c r="J3355">
        <v>-6.5708384479931796</v>
      </c>
      <c r="K3355">
        <v>105.40255153023</v>
      </c>
      <c r="L3355">
        <v>121.151888947532</v>
      </c>
      <c r="M3355">
        <v>45.847361776781099</v>
      </c>
      <c r="N3355">
        <v>2.0156048229921799</v>
      </c>
      <c r="O3355">
        <v>104.1015625</v>
      </c>
      <c r="P3355">
        <v>17.9315904641253</v>
      </c>
      <c r="Q3355">
        <v>0.115145884632166</v>
      </c>
    </row>
    <row r="3356" spans="1:17" hidden="1" x14ac:dyDescent="0.3">
      <c r="A3356" t="s">
        <v>6930</v>
      </c>
      <c r="B3356" t="s">
        <v>6931</v>
      </c>
      <c r="C3356" t="str">
        <f>IFERROR(VLOOKUP(Table1[[#This Row],[Ticker]],[1]!Table2[[Symbol]:[Industry]],2,FALSE),"-")</f>
        <v>-</v>
      </c>
      <c r="D3356" t="s">
        <v>46</v>
      </c>
      <c r="E3356">
        <v>54.832250000000002</v>
      </c>
      <c r="F3356">
        <v>69.849999999999994</v>
      </c>
      <c r="G3356">
        <v>39.5664897381073</v>
      </c>
      <c r="H3356">
        <v>-0.58729144359791596</v>
      </c>
      <c r="I3356">
        <v>0.85520141499632096</v>
      </c>
      <c r="J3356">
        <v>-5.7929861344101701</v>
      </c>
      <c r="K3356">
        <v>67.090221352575796</v>
      </c>
      <c r="L3356">
        <v>58.008070929779898</v>
      </c>
      <c r="M3356">
        <v>37.171034027145197</v>
      </c>
      <c r="N3356">
        <v>0.51543340380549596</v>
      </c>
      <c r="O3356">
        <v>23.836793128131699</v>
      </c>
      <c r="P3356">
        <v>80.724450194049098</v>
      </c>
      <c r="Q3356">
        <v>9.5037481348292999E-2</v>
      </c>
    </row>
    <row r="3357" spans="1:17" hidden="1" x14ac:dyDescent="0.3">
      <c r="A3357" t="s">
        <v>6932</v>
      </c>
      <c r="B3357" t="s">
        <v>6933</v>
      </c>
      <c r="C3357" t="str">
        <f>IFERROR(VLOOKUP(Table1[[#This Row],[Ticker]],[1]!Table2[[Symbol]:[Industry]],2,FALSE),"-")</f>
        <v>-</v>
      </c>
      <c r="D3357" t="s">
        <v>133</v>
      </c>
      <c r="E3357">
        <v>54.678715199999999</v>
      </c>
      <c r="F3357">
        <v>164</v>
      </c>
      <c r="G3357">
        <v>53.675007732763902</v>
      </c>
      <c r="H3357">
        <v>-6.3506980941531399</v>
      </c>
      <c r="I3357">
        <v>63.865934186199503</v>
      </c>
      <c r="J3357">
        <v>1.9805297187763</v>
      </c>
      <c r="K3357">
        <v>151.69163147861499</v>
      </c>
      <c r="L3357">
        <v>121.68057719219701</v>
      </c>
      <c r="M3357">
        <v>51.1198005384189</v>
      </c>
      <c r="N3357">
        <v>0.27971873595170499</v>
      </c>
      <c r="O3357">
        <v>9.7560975609756095</v>
      </c>
      <c r="P3357">
        <v>107.59493670886</v>
      </c>
      <c r="Q3357">
        <v>9.7806272693008997E-2</v>
      </c>
    </row>
    <row r="3358" spans="1:17" hidden="1" x14ac:dyDescent="0.3">
      <c r="A3358" t="s">
        <v>6934</v>
      </c>
      <c r="B3358" t="s">
        <v>6935</v>
      </c>
      <c r="C3358" t="str">
        <f>IFERROR(VLOOKUP(Table1[[#This Row],[Ticker]],[1]!Table2[[Symbol]:[Industry]],2,FALSE),"-")</f>
        <v>-</v>
      </c>
      <c r="D3358" t="s">
        <v>121</v>
      </c>
      <c r="E3358">
        <v>54.557924999999997</v>
      </c>
      <c r="F3358">
        <v>5.43</v>
      </c>
      <c r="G3358">
        <v>24.090299261916801</v>
      </c>
      <c r="H3358">
        <v>-7.6086463773239696</v>
      </c>
      <c r="I3358">
        <v>-18.823547243257298</v>
      </c>
      <c r="J3358">
        <v>-3.5810101838089299</v>
      </c>
      <c r="K3358">
        <v>5.3301364895847199</v>
      </c>
      <c r="L3358">
        <v>5.36662955163803</v>
      </c>
      <c r="M3358">
        <v>54.143122560087697</v>
      </c>
      <c r="N3358">
        <v>1.50283216983891</v>
      </c>
      <c r="O3358">
        <v>76.058931860036793</v>
      </c>
      <c r="P3358">
        <v>67.076923076922995</v>
      </c>
      <c r="Q3358">
        <v>7.5574456476460994E-2</v>
      </c>
    </row>
    <row r="3359" spans="1:17" hidden="1" x14ac:dyDescent="0.3">
      <c r="A3359" t="s">
        <v>6936</v>
      </c>
      <c r="B3359" t="s">
        <v>6937</v>
      </c>
      <c r="C3359" t="str">
        <f>IFERROR(VLOOKUP(Table1[[#This Row],[Ticker]],[1]!Table2[[Symbol]:[Industry]],2,FALSE),"-")</f>
        <v>-</v>
      </c>
      <c r="D3359" t="s">
        <v>4048</v>
      </c>
      <c r="E3359">
        <v>54.508454</v>
      </c>
      <c r="F3359">
        <v>17.29</v>
      </c>
      <c r="G3359">
        <v>-37.848432529</v>
      </c>
      <c r="H3359">
        <v>38.938774092114798</v>
      </c>
      <c r="I3359">
        <v>-10.2924001336517</v>
      </c>
      <c r="J3359">
        <v>8.5608920316227</v>
      </c>
      <c r="K3359">
        <v>14.112245193078399</v>
      </c>
      <c r="L3359">
        <v>15.1025400860667</v>
      </c>
      <c r="M3359">
        <v>93.170848810987493</v>
      </c>
      <c r="N3359">
        <v>1.50674209771765</v>
      </c>
      <c r="O3359">
        <v>44.8814343551185</v>
      </c>
      <c r="P3359">
        <v>57.181818181818102</v>
      </c>
      <c r="Q3359">
        <v>0.13018404822805299</v>
      </c>
    </row>
    <row r="3360" spans="1:17" hidden="1" x14ac:dyDescent="0.3">
      <c r="A3360" t="s">
        <v>6938</v>
      </c>
      <c r="B3360" t="s">
        <v>6939</v>
      </c>
      <c r="C3360" t="str">
        <f>IFERROR(VLOOKUP(Table1[[#This Row],[Ticker]],[1]!Table2[[Symbol]:[Industry]],2,FALSE),"-")</f>
        <v>-</v>
      </c>
      <c r="E3360">
        <v>54.381360000000001</v>
      </c>
      <c r="F3360">
        <v>110</v>
      </c>
      <c r="G3360">
        <v>129.36872378655701</v>
      </c>
      <c r="H3360">
        <v>-18.076962108285599</v>
      </c>
      <c r="I3360">
        <v>397.07165453773899</v>
      </c>
      <c r="J3360">
        <v>2.2838357545664199</v>
      </c>
      <c r="K3360">
        <v>107.638790845128</v>
      </c>
      <c r="L3360">
        <v>69.629146692235807</v>
      </c>
      <c r="M3360">
        <v>43.855016544365398</v>
      </c>
      <c r="N3360">
        <v>0.31181701097986098</v>
      </c>
      <c r="O3360">
        <v>21.772727272727199</v>
      </c>
      <c r="P3360">
        <v>472.02288091523599</v>
      </c>
      <c r="Q3360">
        <v>0.159861372351985</v>
      </c>
    </row>
    <row r="3361" spans="1:17" hidden="1" x14ac:dyDescent="0.3">
      <c r="A3361" t="s">
        <v>6940</v>
      </c>
      <c r="B3361" t="s">
        <v>6941</v>
      </c>
      <c r="C3361" t="str">
        <f>IFERROR(VLOOKUP(Table1[[#This Row],[Ticker]],[1]!Table2[[Symbol]:[Industry]],2,FALSE),"-")</f>
        <v>-</v>
      </c>
      <c r="D3361" t="s">
        <v>424</v>
      </c>
      <c r="E3361">
        <v>54.334131915</v>
      </c>
      <c r="F3361">
        <v>177.95</v>
      </c>
      <c r="G3361">
        <v>-32.464888376052201</v>
      </c>
      <c r="H3361">
        <v>-26.904643086948301</v>
      </c>
      <c r="I3361">
        <v>-21.859075883882401</v>
      </c>
      <c r="J3361">
        <v>11.445981625572999</v>
      </c>
      <c r="K3361">
        <v>204.930656156726</v>
      </c>
      <c r="L3361">
        <v>207.47725422207901</v>
      </c>
      <c r="M3361">
        <v>38.924011681255301</v>
      </c>
      <c r="N3361">
        <v>5.2103578193197704</v>
      </c>
      <c r="O3361">
        <v>53.638662545658903</v>
      </c>
      <c r="P3361">
        <v>28.021582733812899</v>
      </c>
      <c r="Q3361">
        <v>1.7363875322819002E-2</v>
      </c>
    </row>
    <row r="3362" spans="1:17" hidden="1" x14ac:dyDescent="0.3">
      <c r="A3362" t="s">
        <v>6942</v>
      </c>
      <c r="B3362" t="s">
        <v>6943</v>
      </c>
      <c r="C3362" t="str">
        <f>IFERROR(VLOOKUP(Table1[[#This Row],[Ticker]],[1]!Table2[[Symbol]:[Industry]],2,FALSE),"-")</f>
        <v>-</v>
      </c>
      <c r="D3362" t="s">
        <v>424</v>
      </c>
      <c r="E3362">
        <v>54.184520632000002</v>
      </c>
      <c r="F3362">
        <v>85.72</v>
      </c>
      <c r="G3362">
        <v>-39.9819004681775</v>
      </c>
      <c r="H3362">
        <v>7.6446003759227699</v>
      </c>
      <c r="I3362">
        <v>-30.567592062443101</v>
      </c>
      <c r="J3362">
        <v>0.42709305748759002</v>
      </c>
      <c r="K3362">
        <v>84.370939762762205</v>
      </c>
      <c r="L3362">
        <v>92.145932867883005</v>
      </c>
      <c r="M3362">
        <v>77.515933997542902</v>
      </c>
      <c r="N3362">
        <v>0.188101085320446</v>
      </c>
      <c r="O3362">
        <v>87.820811945870204</v>
      </c>
      <c r="P3362">
        <v>21.934566145092401</v>
      </c>
      <c r="Q3362">
        <v>2.6213632935498998E-2</v>
      </c>
    </row>
    <row r="3363" spans="1:17" hidden="1" x14ac:dyDescent="0.3">
      <c r="A3363" t="s">
        <v>6944</v>
      </c>
      <c r="B3363" t="s">
        <v>6945</v>
      </c>
      <c r="C3363" t="str">
        <f>IFERROR(VLOOKUP(Table1[[#This Row],[Ticker]],[1]!Table2[[Symbol]:[Industry]],2,FALSE),"-")</f>
        <v>-</v>
      </c>
      <c r="D3363" t="s">
        <v>548</v>
      </c>
      <c r="E3363">
        <v>54.169836239999903</v>
      </c>
      <c r="F3363">
        <v>68.87</v>
      </c>
      <c r="G3363">
        <v>31.5788050090433</v>
      </c>
      <c r="H3363">
        <v>16.9248065510705</v>
      </c>
      <c r="I3363">
        <v>0.360146797231365</v>
      </c>
      <c r="J3363">
        <v>14.546128693022</v>
      </c>
      <c r="K3363">
        <v>59.043417830422399</v>
      </c>
      <c r="L3363">
        <v>55.964812995621401</v>
      </c>
      <c r="M3363">
        <v>82.124279857627599</v>
      </c>
      <c r="N3363">
        <v>1.68686006860052</v>
      </c>
      <c r="O3363">
        <v>6.2872077827791299</v>
      </c>
      <c r="P3363">
        <v>84.144385026737893</v>
      </c>
      <c r="Q3363">
        <v>0.115692710210738</v>
      </c>
    </row>
    <row r="3364" spans="1:17" hidden="1" x14ac:dyDescent="0.3">
      <c r="A3364" t="s">
        <v>6946</v>
      </c>
      <c r="B3364" t="s">
        <v>6947</v>
      </c>
      <c r="C3364" t="str">
        <f>IFERROR(VLOOKUP(Table1[[#This Row],[Ticker]],[1]!Table2[[Symbol]:[Industry]],2,FALSE),"-")</f>
        <v>-</v>
      </c>
      <c r="D3364" t="s">
        <v>133</v>
      </c>
      <c r="E3364">
        <v>54.027430000000003</v>
      </c>
      <c r="F3364">
        <v>49.85</v>
      </c>
      <c r="G3364">
        <v>34.740607004061303</v>
      </c>
      <c r="H3364">
        <v>2.3437778913525702</v>
      </c>
      <c r="I3364">
        <v>16.7119059602257</v>
      </c>
      <c r="J3364">
        <v>2.65321982809962</v>
      </c>
      <c r="K3364">
        <v>47.176624234417403</v>
      </c>
      <c r="L3364">
        <v>40.549333481252702</v>
      </c>
      <c r="M3364">
        <v>42.911465202210202</v>
      </c>
      <c r="N3364">
        <v>0.43269256068746598</v>
      </c>
      <c r="O3364">
        <v>20.742226680040101</v>
      </c>
      <c r="P3364">
        <v>77.718360071301205</v>
      </c>
      <c r="Q3364">
        <v>2.8632882274593999E-2</v>
      </c>
    </row>
    <row r="3365" spans="1:17" hidden="1" x14ac:dyDescent="0.3">
      <c r="A3365" t="s">
        <v>6948</v>
      </c>
      <c r="B3365" t="s">
        <v>6949</v>
      </c>
      <c r="C3365" t="str">
        <f>IFERROR(VLOOKUP(Table1[[#This Row],[Ticker]],[1]!Table2[[Symbol]:[Industry]],2,FALSE),"-")</f>
        <v>-</v>
      </c>
      <c r="D3365" t="s">
        <v>521</v>
      </c>
      <c r="E3365">
        <v>53.979668160000003</v>
      </c>
      <c r="F3365">
        <v>47.08</v>
      </c>
      <c r="G3365">
        <v>-3.1734802656421901</v>
      </c>
      <c r="H3365">
        <v>-9.4796895922978202</v>
      </c>
      <c r="I3365">
        <v>-13.012244074956699</v>
      </c>
      <c r="J3365">
        <v>2.0994710996135302</v>
      </c>
      <c r="K3365">
        <v>50.661864100324102</v>
      </c>
      <c r="L3365">
        <v>48.088657408221998</v>
      </c>
      <c r="M3365">
        <v>37.298824268343601</v>
      </c>
      <c r="N3365">
        <v>0.13131551330438601</v>
      </c>
      <c r="O3365">
        <v>75.828377230246403</v>
      </c>
      <c r="P3365">
        <v>34.475864038845998</v>
      </c>
      <c r="Q3365">
        <v>0.162080508070512</v>
      </c>
    </row>
    <row r="3366" spans="1:17" hidden="1" x14ac:dyDescent="0.3">
      <c r="A3366" t="s">
        <v>6950</v>
      </c>
      <c r="B3366" t="s">
        <v>6951</v>
      </c>
      <c r="C3366" t="str">
        <f>IFERROR(VLOOKUP(Table1[[#This Row],[Ticker]],[1]!Table2[[Symbol]:[Industry]],2,FALSE),"-")</f>
        <v>-</v>
      </c>
      <c r="D3366" t="s">
        <v>5086</v>
      </c>
      <c r="E3366">
        <v>53.947150399999998</v>
      </c>
      <c r="F3366">
        <v>71.5</v>
      </c>
      <c r="G3366">
        <v>-73.184981636959506</v>
      </c>
      <c r="H3366">
        <v>-12.3762774803981</v>
      </c>
      <c r="I3366">
        <v>-54.420085544908801</v>
      </c>
      <c r="J3366">
        <v>-1.5969501262194601</v>
      </c>
      <c r="K3366">
        <v>83.921456805486599</v>
      </c>
      <c r="L3366">
        <v>104.137445631296</v>
      </c>
      <c r="M3366">
        <v>48.550963825254001</v>
      </c>
      <c r="N3366">
        <v>0.48996684697260501</v>
      </c>
      <c r="O3366">
        <v>123.77622377622301</v>
      </c>
      <c r="P3366">
        <v>13.4920634920634</v>
      </c>
      <c r="Q3366">
        <v>3.8603706154250001E-3</v>
      </c>
    </row>
    <row r="3367" spans="1:17" hidden="1" x14ac:dyDescent="0.3">
      <c r="A3367" t="s">
        <v>6952</v>
      </c>
      <c r="B3367" t="s">
        <v>6953</v>
      </c>
      <c r="C3367" t="str">
        <f>IFERROR(VLOOKUP(Table1[[#This Row],[Ticker]],[1]!Table2[[Symbol]:[Industry]],2,FALSE),"-")</f>
        <v>-</v>
      </c>
      <c r="D3367" t="s">
        <v>728</v>
      </c>
      <c r="E3367">
        <v>53.792091599999999</v>
      </c>
      <c r="F3367">
        <v>922.04</v>
      </c>
      <c r="G3367">
        <v>-2.0216835682241601</v>
      </c>
      <c r="H3367">
        <v>-0.53662997590355499</v>
      </c>
      <c r="I3367">
        <v>0.190237854976921</v>
      </c>
      <c r="J3367">
        <v>-0.55046257235479401</v>
      </c>
      <c r="K3367">
        <v>883.09906518609</v>
      </c>
      <c r="L3367">
        <v>820.59564865484003</v>
      </c>
      <c r="M3367">
        <v>58.819350865168801</v>
      </c>
      <c r="N3367">
        <v>0.62310684122571003</v>
      </c>
      <c r="O3367">
        <v>5.74378551906642</v>
      </c>
      <c r="P3367">
        <v>30.952989632154502</v>
      </c>
      <c r="Q3367">
        <v>1.3226938830403E-2</v>
      </c>
    </row>
    <row r="3368" spans="1:17" hidden="1" x14ac:dyDescent="0.3">
      <c r="A3368" t="s">
        <v>6954</v>
      </c>
      <c r="B3368" t="s">
        <v>6955</v>
      </c>
      <c r="C3368" t="str">
        <f>IFERROR(VLOOKUP(Table1[[#This Row],[Ticker]],[1]!Table2[[Symbol]:[Industry]],2,FALSE),"-")</f>
        <v>-</v>
      </c>
      <c r="D3368" t="s">
        <v>118</v>
      </c>
      <c r="E3368">
        <v>53.79</v>
      </c>
      <c r="F3368">
        <v>17.93</v>
      </c>
      <c r="G3368">
        <v>-25.728949564374201</v>
      </c>
      <c r="H3368">
        <v>8.8872500063641304</v>
      </c>
      <c r="I3368">
        <v>-36.353895853569298</v>
      </c>
      <c r="J3368">
        <v>22.838386688864102</v>
      </c>
      <c r="K3368">
        <v>16.427000662746799</v>
      </c>
      <c r="L3368">
        <v>17.866096552888301</v>
      </c>
      <c r="M3368">
        <v>68.150845728745196</v>
      </c>
      <c r="N3368">
        <v>1.73097579496385</v>
      </c>
      <c r="O3368">
        <v>54.991634132738398</v>
      </c>
      <c r="P3368">
        <v>22.808219178082201</v>
      </c>
      <c r="Q3368">
        <v>-1.48296589829E-4</v>
      </c>
    </row>
    <row r="3369" spans="1:17" hidden="1" x14ac:dyDescent="0.3">
      <c r="A3369" t="s">
        <v>6956</v>
      </c>
      <c r="B3369" t="s">
        <v>6957</v>
      </c>
      <c r="C3369" t="str">
        <f>IFERROR(VLOOKUP(Table1[[#This Row],[Ticker]],[1]!Table2[[Symbol]:[Industry]],2,FALSE),"-")</f>
        <v>-</v>
      </c>
      <c r="D3369" t="s">
        <v>2391</v>
      </c>
      <c r="E3369">
        <v>53.789178200000002</v>
      </c>
      <c r="F3369">
        <v>50.29</v>
      </c>
      <c r="G3369">
        <v>91.056879311000102</v>
      </c>
      <c r="H3369">
        <v>14.927913570740399</v>
      </c>
      <c r="I3369">
        <v>10.453850625303801</v>
      </c>
      <c r="J3369">
        <v>-16.978069007338298</v>
      </c>
      <c r="K3369">
        <v>44.780023611287596</v>
      </c>
      <c r="L3369">
        <v>38.092126561424202</v>
      </c>
      <c r="M3369">
        <v>52.018977171819799</v>
      </c>
      <c r="N3369">
        <v>4.2447824200323501</v>
      </c>
      <c r="O3369">
        <v>21.395903758202401</v>
      </c>
      <c r="P3369">
        <v>151.44999999999999</v>
      </c>
      <c r="Q3369">
        <v>0.132648728495704</v>
      </c>
    </row>
    <row r="3370" spans="1:17" hidden="1" x14ac:dyDescent="0.3">
      <c r="A3370" t="s">
        <v>6958</v>
      </c>
      <c r="B3370" t="s">
        <v>6959</v>
      </c>
      <c r="C3370" t="str">
        <f>IFERROR(VLOOKUP(Table1[[#This Row],[Ticker]],[1]!Table2[[Symbol]:[Industry]],2,FALSE),"-")</f>
        <v>-</v>
      </c>
      <c r="D3370" t="s">
        <v>1444</v>
      </c>
      <c r="E3370">
        <v>53.766475999999997</v>
      </c>
      <c r="F3370">
        <v>33.56</v>
      </c>
      <c r="G3370">
        <v>18.3499188036375</v>
      </c>
      <c r="H3370">
        <v>0.79611552743791902</v>
      </c>
      <c r="I3370">
        <v>16.802837244745</v>
      </c>
      <c r="J3370">
        <v>15.057645278375899</v>
      </c>
      <c r="K3370">
        <v>29.075704159495899</v>
      </c>
      <c r="L3370">
        <v>25.318972946039199</v>
      </c>
      <c r="M3370">
        <v>73.423905181987905</v>
      </c>
      <c r="N3370">
        <v>0.36076427238259401</v>
      </c>
      <c r="O3370">
        <v>9.6543504171632701</v>
      </c>
      <c r="P3370">
        <v>74.7916666666666</v>
      </c>
      <c r="Q3370">
        <v>6.1284824122391002E-2</v>
      </c>
    </row>
    <row r="3371" spans="1:17" hidden="1" x14ac:dyDescent="0.3">
      <c r="A3371" t="s">
        <v>6960</v>
      </c>
      <c r="B3371" t="s">
        <v>6961</v>
      </c>
      <c r="C3371" t="str">
        <f>IFERROR(VLOOKUP(Table1[[#This Row],[Ticker]],[1]!Table2[[Symbol]:[Industry]],2,FALSE),"-")</f>
        <v>-</v>
      </c>
      <c r="D3371" t="s">
        <v>46</v>
      </c>
      <c r="E3371">
        <v>53.753</v>
      </c>
      <c r="F3371">
        <v>49</v>
      </c>
      <c r="G3371">
        <v>77.508737500071604</v>
      </c>
      <c r="H3371">
        <v>-20.883464779261001</v>
      </c>
      <c r="I3371">
        <v>33.755614615571503</v>
      </c>
      <c r="J3371">
        <v>-0.68602899900327297</v>
      </c>
      <c r="K3371">
        <v>48.651334981387102</v>
      </c>
      <c r="L3371">
        <v>38.196201593377602</v>
      </c>
      <c r="M3371">
        <v>40.893178818587899</v>
      </c>
      <c r="N3371">
        <v>0.46270206139700398</v>
      </c>
      <c r="O3371">
        <v>40.714285714285701</v>
      </c>
      <c r="P3371">
        <v>113.88040157136599</v>
      </c>
      <c r="Q3371">
        <v>0.108766956176019</v>
      </c>
    </row>
    <row r="3372" spans="1:17" hidden="1" x14ac:dyDescent="0.3">
      <c r="A3372" t="s">
        <v>6962</v>
      </c>
      <c r="B3372" t="s">
        <v>6963</v>
      </c>
      <c r="C3372" t="str">
        <f>IFERROR(VLOOKUP(Table1[[#This Row],[Ticker]],[1]!Table2[[Symbol]:[Industry]],2,FALSE),"-")</f>
        <v>-</v>
      </c>
      <c r="D3372" t="s">
        <v>626</v>
      </c>
      <c r="E3372">
        <v>53.673479999999998</v>
      </c>
      <c r="F3372">
        <v>3.54</v>
      </c>
      <c r="G3372">
        <v>103.127095798713</v>
      </c>
      <c r="H3372">
        <v>-20.016708612118801</v>
      </c>
      <c r="I3372">
        <v>-45.723015779411199</v>
      </c>
      <c r="J3372">
        <v>-17.553445891760401</v>
      </c>
      <c r="K3372">
        <v>3.9308459898900101</v>
      </c>
      <c r="L3372">
        <v>3.7768412292370401</v>
      </c>
      <c r="M3372">
        <v>35.873495409042498</v>
      </c>
      <c r="N3372">
        <v>1.8269655514055601</v>
      </c>
      <c r="O3372">
        <v>116.101694915254</v>
      </c>
      <c r="P3372">
        <v>134.43708609271499</v>
      </c>
      <c r="Q3372">
        <v>6.8877964686222995E-2</v>
      </c>
    </row>
    <row r="3373" spans="1:17" hidden="1" x14ac:dyDescent="0.3">
      <c r="A3373" t="s">
        <v>6964</v>
      </c>
      <c r="B3373" t="s">
        <v>6965</v>
      </c>
      <c r="C3373" t="str">
        <f>IFERROR(VLOOKUP(Table1[[#This Row],[Ticker]],[1]!Table2[[Symbol]:[Industry]],2,FALSE),"-")</f>
        <v>-</v>
      </c>
      <c r="D3373" t="s">
        <v>155</v>
      </c>
      <c r="E3373">
        <v>53.457891600000004</v>
      </c>
      <c r="F3373">
        <v>31.34</v>
      </c>
      <c r="G3373">
        <v>21.7877716157873</v>
      </c>
      <c r="H3373">
        <v>10.739535721759299</v>
      </c>
      <c r="I3373">
        <v>-10.6300809272837</v>
      </c>
      <c r="J3373">
        <v>-11.139939510935401</v>
      </c>
      <c r="K3373">
        <v>29.8513732829026</v>
      </c>
      <c r="L3373">
        <v>27.969013954060099</v>
      </c>
      <c r="M3373">
        <v>47.1110887326751</v>
      </c>
      <c r="N3373">
        <v>3.5747369499484001</v>
      </c>
      <c r="O3373">
        <v>29.068283343969298</v>
      </c>
      <c r="P3373">
        <v>52.878048780487802</v>
      </c>
      <c r="Q3373">
        <v>-4.7139081883519E-2</v>
      </c>
    </row>
    <row r="3374" spans="1:17" hidden="1" x14ac:dyDescent="0.3">
      <c r="A3374" t="s">
        <v>6966</v>
      </c>
      <c r="B3374" t="s">
        <v>6967</v>
      </c>
      <c r="C3374" t="str">
        <f>IFERROR(VLOOKUP(Table1[[#This Row],[Ticker]],[1]!Table2[[Symbol]:[Industry]],2,FALSE),"-")</f>
        <v>-</v>
      </c>
      <c r="D3374" t="s">
        <v>933</v>
      </c>
      <c r="E3374">
        <v>53.457000000000001</v>
      </c>
      <c r="F3374">
        <v>173</v>
      </c>
      <c r="G3374">
        <v>503.49376009980398</v>
      </c>
      <c r="H3374">
        <v>-19.7422511145556</v>
      </c>
      <c r="I3374">
        <v>291.50054119666498</v>
      </c>
      <c r="J3374">
        <v>1.4632692144765</v>
      </c>
      <c r="K3374">
        <v>176.811609423802</v>
      </c>
      <c r="L3374">
        <v>114.64822035428401</v>
      </c>
      <c r="M3374">
        <v>46.774704556465402</v>
      </c>
      <c r="N3374">
        <v>0.34014461491987402</v>
      </c>
      <c r="O3374">
        <v>36.300578034682097</v>
      </c>
      <c r="P3374">
        <v>530.23679417122003</v>
      </c>
    </row>
    <row r="3375" spans="1:17" hidden="1" x14ac:dyDescent="0.3">
      <c r="A3375" t="s">
        <v>6968</v>
      </c>
      <c r="B3375" t="s">
        <v>6969</v>
      </c>
      <c r="C3375" t="str">
        <f>IFERROR(VLOOKUP(Table1[[#This Row],[Ticker]],[1]!Table2[[Symbol]:[Industry]],2,FALSE),"-")</f>
        <v>-</v>
      </c>
      <c r="D3375" t="s">
        <v>46</v>
      </c>
      <c r="E3375">
        <v>53.411325900000001</v>
      </c>
      <c r="F3375">
        <v>88.7</v>
      </c>
      <c r="G3375">
        <v>91.729872332524394</v>
      </c>
      <c r="H3375">
        <v>17.990191429937099</v>
      </c>
      <c r="I3375">
        <v>190.59091959082099</v>
      </c>
      <c r="J3375">
        <v>-2.8905616413984401</v>
      </c>
      <c r="K3375">
        <v>72.004656666696206</v>
      </c>
      <c r="L3375">
        <v>47.4088999598793</v>
      </c>
      <c r="M3375">
        <v>53.060378179884196</v>
      </c>
      <c r="N3375">
        <v>0.68813387423935002</v>
      </c>
      <c r="O3375">
        <v>9.6956031567079801</v>
      </c>
      <c r="P3375">
        <v>240.49904030710101</v>
      </c>
      <c r="Q3375">
        <v>0.16216110793803101</v>
      </c>
    </row>
    <row r="3376" spans="1:17" hidden="1" x14ac:dyDescent="0.3">
      <c r="A3376" t="s">
        <v>6970</v>
      </c>
      <c r="B3376" t="s">
        <v>6971</v>
      </c>
      <c r="C3376" t="str">
        <f>IFERROR(VLOOKUP(Table1[[#This Row],[Ticker]],[1]!Table2[[Symbol]:[Industry]],2,FALSE),"-")</f>
        <v>-</v>
      </c>
      <c r="D3376" t="s">
        <v>46</v>
      </c>
      <c r="E3376">
        <v>53.232410000000002</v>
      </c>
      <c r="F3376">
        <v>26.9</v>
      </c>
      <c r="G3376">
        <v>86.749029420647005</v>
      </c>
      <c r="H3376">
        <v>-10.198798943204601</v>
      </c>
      <c r="I3376">
        <v>-9.7395683625344702</v>
      </c>
      <c r="J3376">
        <v>-4.4060428159960203</v>
      </c>
      <c r="K3376">
        <v>27.970979659736201</v>
      </c>
      <c r="L3376">
        <v>26.5858792354021</v>
      </c>
      <c r="M3376">
        <v>40.3871562004433</v>
      </c>
      <c r="N3376">
        <v>0.84800600184808905</v>
      </c>
      <c r="O3376">
        <v>26.394052044609602</v>
      </c>
      <c r="P3376">
        <v>124.166666666666</v>
      </c>
    </row>
    <row r="3377" spans="1:17" hidden="1" x14ac:dyDescent="0.3">
      <c r="A3377" t="s">
        <v>6972</v>
      </c>
      <c r="B3377" t="s">
        <v>6973</v>
      </c>
      <c r="C3377" t="str">
        <f>IFERROR(VLOOKUP(Table1[[#This Row],[Ticker]],[1]!Table2[[Symbol]:[Industry]],2,FALSE),"-")</f>
        <v>-</v>
      </c>
      <c r="D3377" t="s">
        <v>4067</v>
      </c>
      <c r="E3377">
        <v>53.1168263</v>
      </c>
      <c r="F3377">
        <v>60.31</v>
      </c>
      <c r="G3377">
        <v>30.314257595250201</v>
      </c>
      <c r="H3377">
        <v>-10.424225430477501</v>
      </c>
      <c r="I3377">
        <v>-25.724007578110999</v>
      </c>
      <c r="J3377">
        <v>-1.73463599891277</v>
      </c>
      <c r="K3377">
        <v>60.904045451628399</v>
      </c>
      <c r="L3377">
        <v>58.148141611259298</v>
      </c>
      <c r="M3377">
        <v>45.877079291767203</v>
      </c>
      <c r="N3377">
        <v>1.0891988700997099</v>
      </c>
      <c r="O3377">
        <v>33.394130326645602</v>
      </c>
      <c r="P3377">
        <v>58.501971090670096</v>
      </c>
      <c r="Q3377">
        <v>4.1358562842130998E-2</v>
      </c>
    </row>
    <row r="3378" spans="1:17" hidden="1" x14ac:dyDescent="0.3">
      <c r="A3378" t="s">
        <v>6974</v>
      </c>
      <c r="B3378" t="s">
        <v>6975</v>
      </c>
      <c r="C3378" t="str">
        <f>IFERROR(VLOOKUP(Table1[[#This Row],[Ticker]],[1]!Table2[[Symbol]:[Industry]],2,FALSE),"-")</f>
        <v>-</v>
      </c>
      <c r="D3378" t="s">
        <v>124</v>
      </c>
      <c r="E3378">
        <v>53.097964040000001</v>
      </c>
      <c r="F3378">
        <v>2.2000000000000002</v>
      </c>
      <c r="G3378">
        <v>-5.5931859894901201</v>
      </c>
      <c r="H3378">
        <v>-1.87035303188851</v>
      </c>
      <c r="I3378">
        <v>-12.2495918825592</v>
      </c>
      <c r="J3378">
        <v>1.0670674632677399</v>
      </c>
      <c r="K3378">
        <v>2.80531640952095</v>
      </c>
      <c r="L3378">
        <v>2.8492677430408602</v>
      </c>
      <c r="M3378">
        <v>15.3874106226971</v>
      </c>
      <c r="N3378">
        <v>1</v>
      </c>
      <c r="Q3378">
        <v>-0.13535727796024799</v>
      </c>
    </row>
    <row r="3379" spans="1:17" hidden="1" x14ac:dyDescent="0.3">
      <c r="A3379" t="s">
        <v>6976</v>
      </c>
      <c r="B3379" t="s">
        <v>6977</v>
      </c>
      <c r="C3379" t="str">
        <f>IFERROR(VLOOKUP(Table1[[#This Row],[Ticker]],[1]!Table2[[Symbol]:[Industry]],2,FALSE),"-")</f>
        <v>-</v>
      </c>
      <c r="D3379" t="s">
        <v>257</v>
      </c>
      <c r="E3379">
        <v>53.025937499999998</v>
      </c>
      <c r="F3379">
        <v>173.5</v>
      </c>
      <c r="G3379">
        <v>-16.233479931289001</v>
      </c>
      <c r="H3379">
        <v>12.2451345934782</v>
      </c>
      <c r="I3379">
        <v>1.2891462249008001</v>
      </c>
      <c r="J3379">
        <v>1.4525668308119499</v>
      </c>
      <c r="K3379">
        <v>170.77972620342501</v>
      </c>
      <c r="L3379">
        <v>160.29324435642999</v>
      </c>
      <c r="M3379">
        <v>43.556818665535197</v>
      </c>
      <c r="N3379">
        <v>0.27269153172383698</v>
      </c>
      <c r="O3379">
        <v>45.216138328530199</v>
      </c>
      <c r="P3379">
        <v>37.3713380839271</v>
      </c>
      <c r="Q3379">
        <v>6.3066091437713995E-2</v>
      </c>
    </row>
    <row r="3380" spans="1:17" hidden="1" x14ac:dyDescent="0.3">
      <c r="A3380" t="s">
        <v>6978</v>
      </c>
      <c r="B3380" t="s">
        <v>6979</v>
      </c>
      <c r="C3380" t="str">
        <f>IFERROR(VLOOKUP(Table1[[#This Row],[Ticker]],[1]!Table2[[Symbol]:[Industry]],2,FALSE),"-")</f>
        <v>-</v>
      </c>
      <c r="D3380" t="s">
        <v>6533</v>
      </c>
      <c r="E3380">
        <v>52.933759999999999</v>
      </c>
      <c r="F3380">
        <v>36.5</v>
      </c>
      <c r="G3380">
        <v>-20.945932622141001</v>
      </c>
      <c r="H3380">
        <v>-0.241679533279759</v>
      </c>
      <c r="I3380">
        <v>1.7160301124833801</v>
      </c>
      <c r="J3380">
        <v>3.5424889955985202</v>
      </c>
      <c r="K3380">
        <v>34.529427236698702</v>
      </c>
      <c r="L3380">
        <v>33.021067516516801</v>
      </c>
      <c r="M3380">
        <v>64.3425188347899</v>
      </c>
      <c r="N3380">
        <v>1.1696070261970499</v>
      </c>
      <c r="O3380">
        <v>25.2602739726027</v>
      </c>
      <c r="P3380">
        <v>35.085122131754197</v>
      </c>
      <c r="Q3380">
        <v>0.116960958280435</v>
      </c>
    </row>
    <row r="3381" spans="1:17" hidden="1" x14ac:dyDescent="0.3">
      <c r="A3381" t="s">
        <v>6980</v>
      </c>
      <c r="B3381" t="s">
        <v>6981</v>
      </c>
      <c r="C3381" t="str">
        <f>IFERROR(VLOOKUP(Table1[[#This Row],[Ticker]],[1]!Table2[[Symbol]:[Industry]],2,FALSE),"-")</f>
        <v>-</v>
      </c>
      <c r="D3381" t="s">
        <v>372</v>
      </c>
      <c r="E3381">
        <v>52.912191276000001</v>
      </c>
      <c r="F3381">
        <v>31.43</v>
      </c>
      <c r="G3381">
        <v>5.6793261770307497</v>
      </c>
      <c r="H3381">
        <v>-4.9328153183109498</v>
      </c>
      <c r="I3381">
        <v>-25.084635744853902</v>
      </c>
      <c r="J3381">
        <v>0.56114667893616699</v>
      </c>
      <c r="K3381">
        <v>32.865363696708599</v>
      </c>
      <c r="L3381">
        <v>32.4153483347798</v>
      </c>
      <c r="M3381">
        <v>48.798246342633199</v>
      </c>
      <c r="N3381">
        <v>0.27155288786780302</v>
      </c>
      <c r="O3381">
        <v>53.993000318167297</v>
      </c>
      <c r="P3381">
        <v>45.173210161662801</v>
      </c>
      <c r="Q3381">
        <v>5.4165991982177003E-2</v>
      </c>
    </row>
    <row r="3382" spans="1:17" hidden="1" x14ac:dyDescent="0.3">
      <c r="A3382" t="s">
        <v>6982</v>
      </c>
      <c r="B3382" t="s">
        <v>6983</v>
      </c>
      <c r="C3382" t="str">
        <f>IFERROR(VLOOKUP(Table1[[#This Row],[Ticker]],[1]!Table2[[Symbol]:[Industry]],2,FALSE),"-")</f>
        <v>-</v>
      </c>
      <c r="D3382" t="s">
        <v>68</v>
      </c>
      <c r="E3382">
        <v>52.887</v>
      </c>
      <c r="F3382">
        <v>36.6</v>
      </c>
      <c r="G3382">
        <v>-50.173996414512601</v>
      </c>
      <c r="H3382">
        <v>-0.78437632631790699</v>
      </c>
      <c r="I3382">
        <v>-9.5213660750717093</v>
      </c>
      <c r="J3382">
        <v>3.6088875144007901</v>
      </c>
      <c r="K3382">
        <v>36.324775269606903</v>
      </c>
      <c r="L3382">
        <v>37.5625400596711</v>
      </c>
      <c r="M3382">
        <v>55.391772785240697</v>
      </c>
      <c r="N3382">
        <v>2.1217657380233099</v>
      </c>
      <c r="O3382">
        <v>30.601092896174801</v>
      </c>
      <c r="P3382">
        <v>30.714285714285701</v>
      </c>
      <c r="Q3382">
        <v>-6.6620545372434004E-2</v>
      </c>
    </row>
    <row r="3383" spans="1:17" hidden="1" x14ac:dyDescent="0.3">
      <c r="A3383" t="s">
        <v>6984</v>
      </c>
      <c r="B3383" t="s">
        <v>6985</v>
      </c>
      <c r="C3383" t="str">
        <f>IFERROR(VLOOKUP(Table1[[#This Row],[Ticker]],[1]!Table2[[Symbol]:[Industry]],2,FALSE),"-")</f>
        <v>-</v>
      </c>
      <c r="D3383" t="s">
        <v>626</v>
      </c>
      <c r="E3383">
        <v>52.857618389999999</v>
      </c>
      <c r="F3383">
        <v>5.0999999999999996</v>
      </c>
      <c r="G3383">
        <v>94.996096363366107</v>
      </c>
      <c r="H3383">
        <v>155.819925051247</v>
      </c>
      <c r="I3383">
        <v>13.842774675936701</v>
      </c>
      <c r="J3383">
        <v>18.5009519716826</v>
      </c>
      <c r="K3383">
        <v>3.1209741696636102</v>
      </c>
      <c r="L3383">
        <v>3.41450624935365</v>
      </c>
      <c r="M3383">
        <v>91.7513956995287</v>
      </c>
      <c r="N3383">
        <v>0.78988018190605103</v>
      </c>
      <c r="O3383">
        <v>3.9215686274509798</v>
      </c>
      <c r="P3383">
        <v>168.42105263157799</v>
      </c>
      <c r="Q3383">
        <v>-1.8731316232119999E-3</v>
      </c>
    </row>
    <row r="3384" spans="1:17" hidden="1" x14ac:dyDescent="0.3">
      <c r="A3384" t="s">
        <v>6986</v>
      </c>
      <c r="B3384" t="s">
        <v>6987</v>
      </c>
      <c r="C3384" t="str">
        <f>IFERROR(VLOOKUP(Table1[[#This Row],[Ticker]],[1]!Table2[[Symbol]:[Industry]],2,FALSE),"-")</f>
        <v>-</v>
      </c>
      <c r="D3384" t="s">
        <v>257</v>
      </c>
      <c r="E3384">
        <v>52.774609831999904</v>
      </c>
      <c r="F3384">
        <v>49.42</v>
      </c>
      <c r="G3384">
        <v>-19.680642390307199</v>
      </c>
      <c r="H3384">
        <v>-7.9578420694124397</v>
      </c>
      <c r="I3384">
        <v>-13.646637756353501</v>
      </c>
      <c r="J3384">
        <v>-1.6292411981224899</v>
      </c>
      <c r="K3384">
        <v>47.799255753518302</v>
      </c>
      <c r="L3384">
        <v>46.333636172501301</v>
      </c>
      <c r="M3384">
        <v>50.867990240633397</v>
      </c>
      <c r="N3384">
        <v>1.59994422180715</v>
      </c>
      <c r="O3384">
        <v>21.003642250101102</v>
      </c>
      <c r="P3384">
        <v>41.280731846769498</v>
      </c>
      <c r="Q3384">
        <v>-6.1056949717235E-2</v>
      </c>
    </row>
    <row r="3385" spans="1:17" hidden="1" x14ac:dyDescent="0.3">
      <c r="A3385" t="s">
        <v>6988</v>
      </c>
      <c r="B3385" t="s">
        <v>6989</v>
      </c>
      <c r="C3385" t="str">
        <f>IFERROR(VLOOKUP(Table1[[#This Row],[Ticker]],[1]!Table2[[Symbol]:[Industry]],2,FALSE),"-")</f>
        <v>-</v>
      </c>
      <c r="D3385" t="s">
        <v>289</v>
      </c>
      <c r="E3385">
        <v>52.394615360000003</v>
      </c>
      <c r="F3385">
        <v>61.52</v>
      </c>
      <c r="G3385">
        <v>7.9624618777843299</v>
      </c>
      <c r="H3385">
        <v>-8.9257287658349398</v>
      </c>
      <c r="I3385">
        <v>-23.450253852307998</v>
      </c>
      <c r="J3385">
        <v>-3.3008538174649198</v>
      </c>
      <c r="K3385">
        <v>65.796526380159705</v>
      </c>
      <c r="L3385">
        <v>61.902482520535301</v>
      </c>
      <c r="M3385">
        <v>34.1694557703361</v>
      </c>
      <c r="N3385">
        <v>0.45145976554409201</v>
      </c>
      <c r="O3385">
        <v>23.537061118335401</v>
      </c>
      <c r="P3385">
        <v>36.711111111111101</v>
      </c>
      <c r="Q3385">
        <v>0.107263015920088</v>
      </c>
    </row>
    <row r="3386" spans="1:17" hidden="1" x14ac:dyDescent="0.3">
      <c r="A3386" t="s">
        <v>6990</v>
      </c>
      <c r="B3386" t="s">
        <v>6991</v>
      </c>
      <c r="C3386" t="str">
        <f>IFERROR(VLOOKUP(Table1[[#This Row],[Ticker]],[1]!Table2[[Symbol]:[Industry]],2,FALSE),"-")</f>
        <v>-</v>
      </c>
      <c r="D3386" t="s">
        <v>626</v>
      </c>
      <c r="E3386">
        <v>52.298604456</v>
      </c>
      <c r="F3386">
        <v>48.44</v>
      </c>
      <c r="G3386">
        <v>13.825741320342001</v>
      </c>
      <c r="H3386">
        <v>-8.5711640576634291</v>
      </c>
      <c r="I3386">
        <v>-22.117303220849902</v>
      </c>
      <c r="J3386">
        <v>-6.41806900733833</v>
      </c>
      <c r="K3386">
        <v>50.607304848299599</v>
      </c>
      <c r="L3386">
        <v>50.595093806378699</v>
      </c>
      <c r="M3386">
        <v>47.357075331753201</v>
      </c>
      <c r="N3386">
        <v>0.85354669271127903</v>
      </c>
      <c r="O3386">
        <v>45.912469033856297</v>
      </c>
      <c r="P3386">
        <v>48.543391597669398</v>
      </c>
      <c r="Q3386">
        <v>0.12750504615765601</v>
      </c>
    </row>
    <row r="3387" spans="1:17" hidden="1" x14ac:dyDescent="0.3">
      <c r="A3387" t="s">
        <v>6992</v>
      </c>
      <c r="B3387" t="s">
        <v>6993</v>
      </c>
      <c r="C3387" t="str">
        <f>IFERROR(VLOOKUP(Table1[[#This Row],[Ticker]],[1]!Table2[[Symbol]:[Industry]],2,FALSE),"-")</f>
        <v>-</v>
      </c>
      <c r="D3387" t="s">
        <v>289</v>
      </c>
      <c r="E3387">
        <v>52.290722879999997</v>
      </c>
      <c r="F3387">
        <v>48.6</v>
      </c>
      <c r="G3387">
        <v>6.9571034801653697</v>
      </c>
      <c r="H3387">
        <v>-11.634620403297999</v>
      </c>
      <c r="I3387">
        <v>-10.822406628081</v>
      </c>
      <c r="J3387">
        <v>-1.1013481062119399</v>
      </c>
      <c r="K3387">
        <v>40.314035498678201</v>
      </c>
      <c r="L3387">
        <v>41.096814760912203</v>
      </c>
      <c r="M3387">
        <v>87.404378683646101</v>
      </c>
      <c r="N3387">
        <v>3.1281990682326599</v>
      </c>
      <c r="O3387">
        <v>33.724279835390902</v>
      </c>
      <c r="P3387">
        <v>43.489813994685498</v>
      </c>
      <c r="Q3387">
        <v>1.4121708698149999E-3</v>
      </c>
    </row>
    <row r="3388" spans="1:17" hidden="1" x14ac:dyDescent="0.3">
      <c r="A3388" t="s">
        <v>6994</v>
      </c>
      <c r="B3388" t="s">
        <v>6995</v>
      </c>
      <c r="C3388" t="str">
        <f>IFERROR(VLOOKUP(Table1[[#This Row],[Ticker]],[1]!Table2[[Symbol]:[Industry]],2,FALSE),"-")</f>
        <v>-</v>
      </c>
      <c r="D3388" t="s">
        <v>424</v>
      </c>
      <c r="E3388">
        <v>52.278585999999997</v>
      </c>
      <c r="F3388">
        <v>2.44</v>
      </c>
      <c r="G3388">
        <v>-1.2328299897838</v>
      </c>
      <c r="H3388">
        <v>14.329403724233201</v>
      </c>
      <c r="I3388">
        <v>-29.6571142869768</v>
      </c>
      <c r="J3388">
        <v>6.2555554468101304</v>
      </c>
      <c r="K3388">
        <v>2.3671251254418899</v>
      </c>
      <c r="L3388">
        <v>2.3506537278195498</v>
      </c>
      <c r="M3388">
        <v>52.329384019989</v>
      </c>
      <c r="N3388">
        <v>0.87369709513376703</v>
      </c>
      <c r="O3388">
        <v>45.491803278688501</v>
      </c>
      <c r="P3388">
        <v>31.1827956989247</v>
      </c>
      <c r="Q3388">
        <v>7.0662485454747001E-2</v>
      </c>
    </row>
    <row r="3389" spans="1:17" hidden="1" x14ac:dyDescent="0.3">
      <c r="A3389" t="s">
        <v>6996</v>
      </c>
      <c r="B3389" t="s">
        <v>6997</v>
      </c>
      <c r="C3389" t="str">
        <f>IFERROR(VLOOKUP(Table1[[#This Row],[Ticker]],[1]!Table2[[Symbol]:[Industry]],2,FALSE),"-")</f>
        <v>-</v>
      </c>
      <c r="D3389" t="s">
        <v>396</v>
      </c>
      <c r="E3389">
        <v>52.173791999999999</v>
      </c>
      <c r="F3389">
        <v>137.6</v>
      </c>
      <c r="G3389">
        <v>-31.087837686293</v>
      </c>
      <c r="H3389">
        <v>4.3011457085244498</v>
      </c>
      <c r="I3389">
        <v>-33.826935110120701</v>
      </c>
      <c r="J3389">
        <v>-0.29369285035945297</v>
      </c>
      <c r="K3389">
        <v>135.337028191493</v>
      </c>
      <c r="L3389">
        <v>138.70678881309399</v>
      </c>
      <c r="M3389">
        <v>46.036598589231303</v>
      </c>
      <c r="N3389">
        <v>0.61333734837200204</v>
      </c>
      <c r="O3389">
        <v>81.686046511627893</v>
      </c>
      <c r="P3389">
        <v>30.426540284360101</v>
      </c>
      <c r="Q3389">
        <v>3.6793650689567997E-2</v>
      </c>
    </row>
    <row r="3390" spans="1:17" hidden="1" x14ac:dyDescent="0.3">
      <c r="A3390" t="s">
        <v>6998</v>
      </c>
      <c r="B3390" t="s">
        <v>6999</v>
      </c>
      <c r="C3390" t="str">
        <f>IFERROR(VLOOKUP(Table1[[#This Row],[Ticker]],[1]!Table2[[Symbol]:[Industry]],2,FALSE),"-")</f>
        <v>-</v>
      </c>
      <c r="D3390" t="s">
        <v>21</v>
      </c>
      <c r="E3390">
        <v>52.16</v>
      </c>
      <c r="F3390">
        <v>52.16</v>
      </c>
      <c r="G3390">
        <v>138.16300960557601</v>
      </c>
      <c r="H3390">
        <v>104.51105133111</v>
      </c>
      <c r="I3390">
        <v>96.245476740470096</v>
      </c>
      <c r="J3390">
        <v>10.2992522745022</v>
      </c>
      <c r="K3390">
        <v>34.8911693661519</v>
      </c>
      <c r="L3390">
        <v>28.396841925432</v>
      </c>
      <c r="M3390">
        <v>72.312432623858399</v>
      </c>
      <c r="N3390">
        <v>1.9966592355238899</v>
      </c>
      <c r="O3390">
        <v>13.4010736196318</v>
      </c>
      <c r="P3390">
        <v>183.786724700761</v>
      </c>
    </row>
    <row r="3391" spans="1:17" hidden="1" x14ac:dyDescent="0.3">
      <c r="A3391" t="s">
        <v>7000</v>
      </c>
      <c r="B3391" t="s">
        <v>7001</v>
      </c>
      <c r="C3391" t="str">
        <f>IFERROR(VLOOKUP(Table1[[#This Row],[Ticker]],[1]!Table2[[Symbol]:[Industry]],2,FALSE),"-")</f>
        <v>-</v>
      </c>
      <c r="D3391" t="s">
        <v>626</v>
      </c>
      <c r="E3391">
        <v>52.033770480000001</v>
      </c>
      <c r="F3391">
        <v>312.60000000000002</v>
      </c>
      <c r="G3391">
        <v>14.8651199489685</v>
      </c>
      <c r="H3391">
        <v>-4.5238249487525399</v>
      </c>
      <c r="I3391">
        <v>-14.885792919975399</v>
      </c>
      <c r="J3391">
        <v>-2.5410611333225899</v>
      </c>
      <c r="K3391">
        <v>313.61774558426998</v>
      </c>
      <c r="L3391">
        <v>284.23541658372397</v>
      </c>
      <c r="M3391">
        <v>34.049431728208603</v>
      </c>
      <c r="N3391">
        <v>0.45977783373905201</v>
      </c>
      <c r="O3391">
        <v>31.477927063339699</v>
      </c>
      <c r="P3391">
        <v>49.569377990430603</v>
      </c>
      <c r="Q3391">
        <v>-4.6245343986849999E-2</v>
      </c>
    </row>
    <row r="3392" spans="1:17" hidden="1" x14ac:dyDescent="0.3">
      <c r="A3392" t="s">
        <v>7002</v>
      </c>
      <c r="B3392" t="s">
        <v>7003</v>
      </c>
      <c r="C3392" t="str">
        <f>IFERROR(VLOOKUP(Table1[[#This Row],[Ticker]],[1]!Table2[[Symbol]:[Industry]],2,FALSE),"-")</f>
        <v>-</v>
      </c>
      <c r="D3392" t="s">
        <v>127</v>
      </c>
      <c r="E3392">
        <v>52.009893935999997</v>
      </c>
      <c r="F3392">
        <v>25.59</v>
      </c>
      <c r="G3392">
        <v>131.741814413432</v>
      </c>
      <c r="H3392">
        <v>23.537360428844998</v>
      </c>
      <c r="I3392">
        <v>96.216453931089006</v>
      </c>
      <c r="J3392">
        <v>3.38443626469877</v>
      </c>
      <c r="K3392">
        <v>22.017148126994499</v>
      </c>
      <c r="L3392">
        <v>16.570850117648199</v>
      </c>
      <c r="M3392">
        <v>69.800829585170604</v>
      </c>
      <c r="N3392">
        <v>0.49832538424584</v>
      </c>
      <c r="O3392">
        <v>11.684251660805</v>
      </c>
      <c r="P3392">
        <v>183.07522123893801</v>
      </c>
    </row>
    <row r="3393" spans="1:17" hidden="1" x14ac:dyDescent="0.3">
      <c r="A3393" t="s">
        <v>7004</v>
      </c>
      <c r="B3393" t="s">
        <v>7005</v>
      </c>
      <c r="C3393" t="str">
        <f>IFERROR(VLOOKUP(Table1[[#This Row],[Ticker]],[1]!Table2[[Symbol]:[Industry]],2,FALSE),"-")</f>
        <v>-</v>
      </c>
      <c r="D3393" t="s">
        <v>1465</v>
      </c>
      <c r="E3393">
        <v>51.98956776</v>
      </c>
      <c r="F3393">
        <v>9.8800000000000008</v>
      </c>
      <c r="G3393">
        <v>-87.458739836823995</v>
      </c>
      <c r="H3393">
        <v>-7.8507829991890103</v>
      </c>
      <c r="I3393">
        <v>-57.728924563979703</v>
      </c>
      <c r="J3393">
        <v>-1.35217340856657</v>
      </c>
      <c r="K3393">
        <v>10.18800974056</v>
      </c>
      <c r="L3393">
        <v>14.411768459189</v>
      </c>
      <c r="M3393">
        <v>48.823796301626302</v>
      </c>
      <c r="N3393">
        <v>0.52068919197054597</v>
      </c>
      <c r="O3393">
        <v>158.09716599190199</v>
      </c>
      <c r="P3393">
        <v>10.391061452513901</v>
      </c>
      <c r="Q3393">
        <v>0.208747141865439</v>
      </c>
    </row>
    <row r="3394" spans="1:17" hidden="1" x14ac:dyDescent="0.3">
      <c r="A3394" t="s">
        <v>7006</v>
      </c>
      <c r="B3394" t="s">
        <v>7007</v>
      </c>
      <c r="C3394" t="str">
        <f>IFERROR(VLOOKUP(Table1[[#This Row],[Ticker]],[1]!Table2[[Symbol]:[Industry]],2,FALSE),"-")</f>
        <v>-</v>
      </c>
      <c r="D3394" t="s">
        <v>424</v>
      </c>
      <c r="E3394">
        <v>51.968492404999999</v>
      </c>
      <c r="F3394">
        <v>0.89</v>
      </c>
      <c r="G3394">
        <v>-43.565463977958501</v>
      </c>
      <c r="H3394">
        <v>-5.8539879922308096</v>
      </c>
      <c r="I3394">
        <v>-11.7827772816728</v>
      </c>
      <c r="J3394">
        <v>-1.35447350172036</v>
      </c>
      <c r="K3394">
        <v>0.882612083151463</v>
      </c>
      <c r="L3394">
        <v>0.86489721635560401</v>
      </c>
      <c r="M3394">
        <v>40.046624653737702</v>
      </c>
      <c r="N3394">
        <v>0.50309942392058005</v>
      </c>
      <c r="O3394">
        <v>51.685393258426899</v>
      </c>
      <c r="P3394">
        <v>34.848484848484802</v>
      </c>
      <c r="Q3394">
        <v>8.9078829086361E-2</v>
      </c>
    </row>
    <row r="3395" spans="1:17" hidden="1" x14ac:dyDescent="0.3">
      <c r="A3395" t="s">
        <v>7008</v>
      </c>
      <c r="B3395" t="s">
        <v>7009</v>
      </c>
      <c r="C3395" t="str">
        <f>IFERROR(VLOOKUP(Table1[[#This Row],[Ticker]],[1]!Table2[[Symbol]:[Industry]],2,FALSE),"-")</f>
        <v>-</v>
      </c>
      <c r="D3395" t="s">
        <v>1602</v>
      </c>
      <c r="E3395">
        <v>51.964587559999998</v>
      </c>
      <c r="F3395">
        <v>51.95</v>
      </c>
      <c r="G3395">
        <v>60.127469525705799</v>
      </c>
      <c r="H3395">
        <v>86.704540435862796</v>
      </c>
      <c r="I3395">
        <v>140.011405907859</v>
      </c>
      <c r="J3395">
        <v>24.607938694843899</v>
      </c>
      <c r="K3395">
        <v>31.8447306058629</v>
      </c>
      <c r="L3395">
        <v>25.443195482078799</v>
      </c>
      <c r="M3395">
        <v>97.4051006600112</v>
      </c>
      <c r="N3395">
        <v>1.5289772727272699</v>
      </c>
      <c r="O3395">
        <v>0</v>
      </c>
      <c r="P3395">
        <v>189.41504178272899</v>
      </c>
      <c r="Q3395">
        <v>0.21102306534552101</v>
      </c>
    </row>
    <row r="3396" spans="1:17" hidden="1" x14ac:dyDescent="0.3">
      <c r="A3396" t="s">
        <v>7010</v>
      </c>
      <c r="B3396" t="s">
        <v>7011</v>
      </c>
      <c r="C3396" t="str">
        <f>IFERROR(VLOOKUP(Table1[[#This Row],[Ticker]],[1]!Table2[[Symbol]:[Industry]],2,FALSE),"-")</f>
        <v>-</v>
      </c>
      <c r="D3396" t="s">
        <v>1465</v>
      </c>
      <c r="E3396">
        <v>51.805199999999999</v>
      </c>
      <c r="F3396">
        <v>69</v>
      </c>
      <c r="G3396">
        <v>-43.106670435052798</v>
      </c>
      <c r="H3396">
        <v>-0.68221627637565996</v>
      </c>
      <c r="I3396">
        <v>-19.437816041362701</v>
      </c>
      <c r="J3396">
        <v>-10.859021388290699</v>
      </c>
      <c r="K3396">
        <v>71.758152702434501</v>
      </c>
      <c r="L3396">
        <v>70.199987693058006</v>
      </c>
      <c r="M3396">
        <v>31.844051228409</v>
      </c>
      <c r="N3396">
        <v>0.78945249597423495</v>
      </c>
      <c r="O3396">
        <v>51.739130434782602</v>
      </c>
      <c r="P3396">
        <v>28.014842300556499</v>
      </c>
      <c r="Q3396">
        <v>5.479381056879E-2</v>
      </c>
    </row>
    <row r="3397" spans="1:17" hidden="1" x14ac:dyDescent="0.3">
      <c r="A3397" t="s">
        <v>7012</v>
      </c>
      <c r="B3397" t="s">
        <v>7013</v>
      </c>
      <c r="C3397" t="str">
        <f>IFERROR(VLOOKUP(Table1[[#This Row],[Ticker]],[1]!Table2[[Symbol]:[Industry]],2,FALSE),"-")</f>
        <v>-</v>
      </c>
      <c r="D3397" t="s">
        <v>98</v>
      </c>
      <c r="E3397">
        <v>51.698999999999998</v>
      </c>
      <c r="F3397">
        <v>912</v>
      </c>
      <c r="G3397">
        <v>41.352072370386097</v>
      </c>
      <c r="H3397">
        <v>-13.3919846606622</v>
      </c>
      <c r="I3397">
        <v>-15.0513691549158</v>
      </c>
      <c r="K3397">
        <v>973.93320653932994</v>
      </c>
      <c r="M3397">
        <v>1.739543524494E-3</v>
      </c>
      <c r="N3397">
        <v>0.75</v>
      </c>
      <c r="O3397">
        <v>49.671052631578902</v>
      </c>
      <c r="P3397">
        <v>68.095106441802599</v>
      </c>
    </row>
    <row r="3398" spans="1:17" hidden="1" x14ac:dyDescent="0.3">
      <c r="A3398" t="s">
        <v>7014</v>
      </c>
      <c r="B3398" t="s">
        <v>7015</v>
      </c>
      <c r="C3398" t="str">
        <f>IFERROR(VLOOKUP(Table1[[#This Row],[Ticker]],[1]!Table2[[Symbol]:[Industry]],2,FALSE),"-")</f>
        <v>-</v>
      </c>
      <c r="D3398" t="s">
        <v>75</v>
      </c>
      <c r="E3398">
        <v>51.628724050000002</v>
      </c>
      <c r="F3398">
        <v>16.46</v>
      </c>
      <c r="G3398">
        <v>-23.545541908406999</v>
      </c>
      <c r="H3398">
        <v>-2.7425749487525501</v>
      </c>
      <c r="I3398">
        <v>-19.294472989856398</v>
      </c>
      <c r="J3398">
        <v>-1.4142392201043099</v>
      </c>
      <c r="K3398">
        <v>15.995608615387001</v>
      </c>
      <c r="L3398">
        <v>16.7017335824127</v>
      </c>
      <c r="M3398">
        <v>69.722242146468304</v>
      </c>
      <c r="N3398">
        <v>1.0993495457878399</v>
      </c>
      <c r="O3398">
        <v>27.582017010935498</v>
      </c>
    </row>
    <row r="3399" spans="1:17" hidden="1" x14ac:dyDescent="0.3">
      <c r="A3399" t="s">
        <v>7016</v>
      </c>
      <c r="B3399" t="s">
        <v>7017</v>
      </c>
      <c r="C3399" t="str">
        <f>IFERROR(VLOOKUP(Table1[[#This Row],[Ticker]],[1]!Table2[[Symbol]:[Industry]],2,FALSE),"-")</f>
        <v>-</v>
      </c>
      <c r="D3399" t="s">
        <v>942</v>
      </c>
      <c r="E3399">
        <v>51.554607500000003</v>
      </c>
      <c r="F3399">
        <v>92.62</v>
      </c>
      <c r="G3399">
        <v>-13.791814559221301</v>
      </c>
      <c r="H3399">
        <v>7.6538807861206995E-2</v>
      </c>
      <c r="I3399">
        <v>-15.1414196449663</v>
      </c>
      <c r="J3399">
        <v>12.8613028312688</v>
      </c>
      <c r="K3399">
        <v>90.206044380796101</v>
      </c>
      <c r="L3399">
        <v>86.421412193603103</v>
      </c>
      <c r="M3399">
        <v>52.553336990125899</v>
      </c>
      <c r="N3399">
        <v>0.54344714861365395</v>
      </c>
      <c r="O3399">
        <v>13.474411574174001</v>
      </c>
      <c r="P3399">
        <v>34.134685010861702</v>
      </c>
      <c r="Q3399">
        <v>7.6480536087430995E-2</v>
      </c>
    </row>
    <row r="3400" spans="1:17" hidden="1" x14ac:dyDescent="0.3">
      <c r="A3400" t="s">
        <v>7018</v>
      </c>
      <c r="B3400" t="s">
        <v>7019</v>
      </c>
      <c r="C3400" t="str">
        <f>IFERROR(VLOOKUP(Table1[[#This Row],[Ticker]],[1]!Table2[[Symbol]:[Industry]],2,FALSE),"-")</f>
        <v>-</v>
      </c>
      <c r="D3400" t="s">
        <v>1128</v>
      </c>
      <c r="E3400">
        <v>51.517829999999996</v>
      </c>
      <c r="F3400">
        <v>116.9</v>
      </c>
      <c r="G3400">
        <v>-9.8430340714164508</v>
      </c>
      <c r="H3400">
        <v>16.274817114398498</v>
      </c>
      <c r="I3400">
        <v>22.258262390009701</v>
      </c>
      <c r="J3400">
        <v>7.4313976330867604</v>
      </c>
      <c r="K3400">
        <v>103.416480768197</v>
      </c>
      <c r="L3400">
        <v>88.780114365052796</v>
      </c>
      <c r="M3400">
        <v>54.7111492043719</v>
      </c>
      <c r="N3400">
        <v>0.68965795580667899</v>
      </c>
      <c r="O3400">
        <v>18.1180496150556</v>
      </c>
      <c r="P3400">
        <v>66.9522993430448</v>
      </c>
      <c r="Q3400">
        <v>1.8714830058931001E-2</v>
      </c>
    </row>
    <row r="3401" spans="1:17" hidden="1" x14ac:dyDescent="0.3">
      <c r="A3401" t="s">
        <v>7020</v>
      </c>
      <c r="B3401" t="s">
        <v>7021</v>
      </c>
      <c r="C3401" t="str">
        <f>IFERROR(VLOOKUP(Table1[[#This Row],[Ticker]],[1]!Table2[[Symbol]:[Industry]],2,FALSE),"-")</f>
        <v>-</v>
      </c>
      <c r="D3401" t="s">
        <v>62</v>
      </c>
      <c r="E3401">
        <v>51.491273839999998</v>
      </c>
      <c r="F3401">
        <v>20.6</v>
      </c>
      <c r="G3401">
        <v>-47.359604398969402</v>
      </c>
      <c r="H3401">
        <v>-24.000074948752498</v>
      </c>
      <c r="I3401">
        <v>-23.715593819140501</v>
      </c>
      <c r="J3401">
        <v>-8.7368925367500907</v>
      </c>
      <c r="K3401">
        <v>22.255055394234098</v>
      </c>
      <c r="L3401">
        <v>22.362039418014099</v>
      </c>
      <c r="M3401">
        <v>43.461278318626199</v>
      </c>
      <c r="N3401">
        <v>0.75878257409986005</v>
      </c>
      <c r="O3401">
        <v>30.825242718446599</v>
      </c>
      <c r="P3401">
        <v>28.348909657320799</v>
      </c>
      <c r="Q3401">
        <v>6.2443397925471003E-2</v>
      </c>
    </row>
    <row r="3402" spans="1:17" hidden="1" x14ac:dyDescent="0.3">
      <c r="A3402" t="s">
        <v>7022</v>
      </c>
      <c r="B3402" t="s">
        <v>7023</v>
      </c>
      <c r="C3402" t="str">
        <f>IFERROR(VLOOKUP(Table1[[#This Row],[Ticker]],[1]!Table2[[Symbol]:[Industry]],2,FALSE),"-")</f>
        <v>-</v>
      </c>
      <c r="D3402" t="s">
        <v>2629</v>
      </c>
      <c r="E3402">
        <v>51.42024</v>
      </c>
      <c r="F3402">
        <v>42.01</v>
      </c>
      <c r="G3402">
        <v>-63.139703261424003</v>
      </c>
      <c r="H3402">
        <v>-2.3209411086235301</v>
      </c>
      <c r="I3402">
        <v>-48.810146368842602</v>
      </c>
      <c r="J3402">
        <v>1.00264595032863</v>
      </c>
      <c r="K3402">
        <v>44.560393480545002</v>
      </c>
      <c r="L3402">
        <v>48.799549132048703</v>
      </c>
      <c r="M3402">
        <v>35.599784744235599</v>
      </c>
      <c r="N3402">
        <v>0.25651302605210402</v>
      </c>
      <c r="O3402">
        <v>83.170673649131103</v>
      </c>
      <c r="P3402">
        <v>3.0920245398772899</v>
      </c>
    </row>
    <row r="3403" spans="1:17" hidden="1" x14ac:dyDescent="0.3">
      <c r="A3403" t="s">
        <v>7024</v>
      </c>
      <c r="B3403" t="s">
        <v>7025</v>
      </c>
      <c r="C3403" t="str">
        <f>IFERROR(VLOOKUP(Table1[[#This Row],[Ticker]],[1]!Table2[[Symbol]:[Industry]],2,FALSE),"-")</f>
        <v>-</v>
      </c>
      <c r="D3403" t="s">
        <v>829</v>
      </c>
      <c r="E3403">
        <v>51.118101000000003</v>
      </c>
      <c r="F3403">
        <v>23.55</v>
      </c>
      <c r="G3403">
        <v>89.510409454754296</v>
      </c>
      <c r="H3403">
        <v>5.7180731993955902</v>
      </c>
      <c r="I3403">
        <v>-11.0676095516872</v>
      </c>
      <c r="J3403">
        <v>3.58117695316434</v>
      </c>
      <c r="K3403">
        <v>21.267663523349398</v>
      </c>
      <c r="L3403">
        <v>18.303913719588301</v>
      </c>
      <c r="M3403">
        <v>57.394705011585998</v>
      </c>
      <c r="N3403">
        <v>2.0340891714504301</v>
      </c>
      <c r="O3403">
        <v>12.229299363057301</v>
      </c>
      <c r="P3403">
        <v>122.16981132075399</v>
      </c>
      <c r="Q3403">
        <v>8.5203299351058998E-2</v>
      </c>
    </row>
    <row r="3404" spans="1:17" hidden="1" x14ac:dyDescent="0.3">
      <c r="A3404" t="s">
        <v>7026</v>
      </c>
      <c r="B3404" t="s">
        <v>7027</v>
      </c>
      <c r="C3404" t="str">
        <f>IFERROR(VLOOKUP(Table1[[#This Row],[Ticker]],[1]!Table2[[Symbol]:[Industry]],2,FALSE),"-")</f>
        <v>-</v>
      </c>
      <c r="D3404" t="s">
        <v>2629</v>
      </c>
      <c r="E3404">
        <v>51.0625</v>
      </c>
      <c r="F3404">
        <v>40.85</v>
      </c>
      <c r="G3404">
        <v>5.6289685209361</v>
      </c>
      <c r="H3404">
        <v>-17.953881991886501</v>
      </c>
      <c r="I3404">
        <v>-26.505395354704799</v>
      </c>
      <c r="J3404">
        <v>-6.2216347537117596</v>
      </c>
      <c r="K3404">
        <v>44.365422107646097</v>
      </c>
      <c r="L3404">
        <v>43.103832215855199</v>
      </c>
      <c r="M3404">
        <v>33.296948901976599</v>
      </c>
      <c r="N3404">
        <v>0.27503599158160302</v>
      </c>
      <c r="O3404">
        <v>65.605875152998706</v>
      </c>
      <c r="P3404">
        <v>53.571428571428498</v>
      </c>
      <c r="Q3404">
        <v>8.5332258203940997E-2</v>
      </c>
    </row>
    <row r="3405" spans="1:17" hidden="1" x14ac:dyDescent="0.3">
      <c r="A3405" t="s">
        <v>7028</v>
      </c>
      <c r="B3405" t="s">
        <v>7029</v>
      </c>
      <c r="C3405" t="str">
        <f>IFERROR(VLOOKUP(Table1[[#This Row],[Ticker]],[1]!Table2[[Symbol]:[Industry]],2,FALSE),"-")</f>
        <v>-</v>
      </c>
      <c r="D3405" t="s">
        <v>121</v>
      </c>
      <c r="E3405">
        <v>50.853119999999997</v>
      </c>
      <c r="F3405">
        <v>46.74</v>
      </c>
      <c r="G3405">
        <v>24.031159476970601</v>
      </c>
      <c r="H3405">
        <v>-8.0770866883470003</v>
      </c>
      <c r="I3405">
        <v>-16.705143470014502</v>
      </c>
      <c r="J3405">
        <v>-2.9447356740050101</v>
      </c>
      <c r="K3405">
        <v>45.330788765262398</v>
      </c>
      <c r="L3405">
        <v>40.809361744827399</v>
      </c>
      <c r="M3405">
        <v>54.422755751766701</v>
      </c>
      <c r="N3405">
        <v>0.468839727213749</v>
      </c>
      <c r="O3405">
        <v>26.230209670517699</v>
      </c>
      <c r="P3405">
        <v>79.769230769230703</v>
      </c>
      <c r="Q3405">
        <v>7.8524236443221998E-2</v>
      </c>
    </row>
    <row r="3406" spans="1:17" hidden="1" x14ac:dyDescent="0.3">
      <c r="A3406" t="s">
        <v>7030</v>
      </c>
      <c r="B3406" t="s">
        <v>7031</v>
      </c>
      <c r="C3406" t="str">
        <f>IFERROR(VLOOKUP(Table1[[#This Row],[Ticker]],[1]!Table2[[Symbol]:[Industry]],2,FALSE),"-")</f>
        <v>-</v>
      </c>
      <c r="D3406" t="s">
        <v>7032</v>
      </c>
      <c r="E3406">
        <v>50.837433599999997</v>
      </c>
      <c r="F3406">
        <v>190.9</v>
      </c>
      <c r="G3406">
        <v>125.90386905192899</v>
      </c>
      <c r="H3406">
        <v>55.468861221460202</v>
      </c>
      <c r="I3406">
        <v>191.14939637169201</v>
      </c>
      <c r="J3406">
        <v>-1.39698792625726</v>
      </c>
      <c r="K3406">
        <v>142.04286805229501</v>
      </c>
      <c r="L3406">
        <v>97.770691578828206</v>
      </c>
      <c r="M3406">
        <v>90.197268068427306</v>
      </c>
      <c r="N3406">
        <v>0.672357244975191</v>
      </c>
      <c r="O3406">
        <v>3.0644316396018798</v>
      </c>
      <c r="P3406">
        <v>281.8</v>
      </c>
    </row>
    <row r="3407" spans="1:17" hidden="1" x14ac:dyDescent="0.3">
      <c r="A3407" t="s">
        <v>7033</v>
      </c>
      <c r="B3407" t="s">
        <v>7034</v>
      </c>
      <c r="C3407" t="str">
        <f>IFERROR(VLOOKUP(Table1[[#This Row],[Ticker]],[1]!Table2[[Symbol]:[Industry]],2,FALSE),"-")</f>
        <v>-</v>
      </c>
      <c r="D3407" t="s">
        <v>133</v>
      </c>
      <c r="E3407">
        <v>50.659054169999997</v>
      </c>
      <c r="F3407">
        <v>169.35</v>
      </c>
      <c r="G3407">
        <v>59.458175384328399</v>
      </c>
      <c r="H3407">
        <v>-2.4073476760252701</v>
      </c>
      <c r="I3407">
        <v>0.72200131023539704</v>
      </c>
      <c r="J3407">
        <v>-1.8154184049287001</v>
      </c>
      <c r="K3407">
        <v>161.36641366146401</v>
      </c>
      <c r="L3407">
        <v>142.69314953580101</v>
      </c>
      <c r="M3407">
        <v>62.108390489507897</v>
      </c>
      <c r="N3407">
        <v>1.16537781973085</v>
      </c>
      <c r="O3407">
        <v>12.134632418069</v>
      </c>
      <c r="P3407">
        <v>105.148394912174</v>
      </c>
      <c r="Q3407">
        <v>6.3434555940799997E-2</v>
      </c>
    </row>
    <row r="3408" spans="1:17" hidden="1" x14ac:dyDescent="0.3">
      <c r="A3408" t="s">
        <v>7035</v>
      </c>
      <c r="B3408" t="s">
        <v>7036</v>
      </c>
      <c r="C3408" t="str">
        <f>IFERROR(VLOOKUP(Table1[[#This Row],[Ticker]],[1]!Table2[[Symbol]:[Industry]],2,FALSE),"-")</f>
        <v>-</v>
      </c>
      <c r="D3408" t="s">
        <v>1444</v>
      </c>
      <c r="E3408">
        <v>50.625</v>
      </c>
      <c r="F3408">
        <v>20.25</v>
      </c>
      <c r="G3408">
        <v>-24.573508339832198</v>
      </c>
      <c r="H3408">
        <v>-4.0227083310334999</v>
      </c>
      <c r="I3408">
        <v>-37.506172416170699</v>
      </c>
      <c r="J3408">
        <v>-0.67806900733834397</v>
      </c>
      <c r="K3408">
        <v>20.673587458155101</v>
      </c>
      <c r="L3408">
        <v>20.8954632074282</v>
      </c>
      <c r="M3408">
        <v>42.286875064929802</v>
      </c>
      <c r="N3408">
        <v>1.0420571146398301</v>
      </c>
      <c r="O3408">
        <v>37.283950617283899</v>
      </c>
      <c r="P3408">
        <v>18.006993006993</v>
      </c>
      <c r="Q3408">
        <v>1.3715411709438E-2</v>
      </c>
    </row>
    <row r="3409" spans="1:17" hidden="1" x14ac:dyDescent="0.3">
      <c r="A3409" t="s">
        <v>7037</v>
      </c>
      <c r="B3409" t="s">
        <v>7038</v>
      </c>
      <c r="C3409" t="str">
        <f>IFERROR(VLOOKUP(Table1[[#This Row],[Ticker]],[1]!Table2[[Symbol]:[Industry]],2,FALSE),"-")</f>
        <v>-</v>
      </c>
      <c r="D3409" t="s">
        <v>303</v>
      </c>
      <c r="E3409">
        <v>50.548326400000001</v>
      </c>
      <c r="F3409">
        <v>17.260000000000002</v>
      </c>
      <c r="G3409">
        <v>45.856965928583499</v>
      </c>
      <c r="H3409">
        <v>2.0376141519026101</v>
      </c>
      <c r="I3409">
        <v>-6.3752503210683296</v>
      </c>
      <c r="J3409">
        <v>3.4920802463929999</v>
      </c>
      <c r="K3409">
        <v>16.2318544557336</v>
      </c>
      <c r="L3409">
        <v>14.9968416304395</v>
      </c>
      <c r="M3409">
        <v>59.148861711414398</v>
      </c>
      <c r="N3409">
        <v>1.2541165548343201</v>
      </c>
      <c r="O3409">
        <v>17.612977983777501</v>
      </c>
      <c r="P3409">
        <v>85.591397849462297</v>
      </c>
      <c r="Q3409">
        <v>6.4723147866637007E-2</v>
      </c>
    </row>
    <row r="3410" spans="1:17" hidden="1" x14ac:dyDescent="0.3">
      <c r="A3410" t="s">
        <v>7039</v>
      </c>
      <c r="B3410" t="s">
        <v>7040</v>
      </c>
      <c r="C3410" t="str">
        <f>IFERROR(VLOOKUP(Table1[[#This Row],[Ticker]],[1]!Table2[[Symbol]:[Industry]],2,FALSE),"-")</f>
        <v>-</v>
      </c>
      <c r="D3410" t="s">
        <v>1564</v>
      </c>
      <c r="E3410">
        <v>50.291846819999897</v>
      </c>
      <c r="F3410">
        <v>32.1</v>
      </c>
      <c r="G3410">
        <v>82.377487101221902</v>
      </c>
      <c r="H3410">
        <v>13.0506942820166</v>
      </c>
      <c r="I3410">
        <v>-36.594678786460797</v>
      </c>
      <c r="J3410">
        <v>1.81746363870976</v>
      </c>
      <c r="K3410">
        <v>26.306310468862499</v>
      </c>
      <c r="L3410">
        <v>24.934999149805002</v>
      </c>
      <c r="M3410">
        <v>69.382714603203198</v>
      </c>
      <c r="N3410">
        <v>3.1142017065791201</v>
      </c>
      <c r="O3410">
        <v>37.071651090342598</v>
      </c>
      <c r="P3410">
        <v>112.582781456953</v>
      </c>
      <c r="Q3410">
        <v>8.1119166517236996E-2</v>
      </c>
    </row>
    <row r="3411" spans="1:17" hidden="1" x14ac:dyDescent="0.3">
      <c r="A3411" t="s">
        <v>7041</v>
      </c>
      <c r="B3411" t="s">
        <v>7042</v>
      </c>
      <c r="C3411" t="str">
        <f>IFERROR(VLOOKUP(Table1[[#This Row],[Ticker]],[1]!Table2[[Symbol]:[Industry]],2,FALSE),"-")</f>
        <v>-</v>
      </c>
      <c r="D3411" t="s">
        <v>396</v>
      </c>
      <c r="E3411">
        <v>50.2423134</v>
      </c>
      <c r="F3411">
        <v>34</v>
      </c>
      <c r="G3411">
        <v>-67.868575196957494</v>
      </c>
      <c r="H3411">
        <v>-0.97737224604982598</v>
      </c>
      <c r="I3411">
        <v>-56.396690500237199</v>
      </c>
      <c r="J3411">
        <v>-4.2022069383728002</v>
      </c>
      <c r="K3411">
        <v>34.658478032123497</v>
      </c>
      <c r="M3411">
        <v>46.2380963479266</v>
      </c>
      <c r="N3411">
        <v>1.08494783904619</v>
      </c>
      <c r="O3411">
        <v>80.588235294117595</v>
      </c>
      <c r="P3411">
        <v>12.9568106312292</v>
      </c>
    </row>
    <row r="3412" spans="1:17" hidden="1" x14ac:dyDescent="0.3">
      <c r="A3412" t="s">
        <v>7043</v>
      </c>
      <c r="B3412" t="s">
        <v>7044</v>
      </c>
      <c r="C3412" t="str">
        <f>IFERROR(VLOOKUP(Table1[[#This Row],[Ticker]],[1]!Table2[[Symbol]:[Industry]],2,FALSE),"-")</f>
        <v>-</v>
      </c>
      <c r="D3412" t="s">
        <v>465</v>
      </c>
      <c r="E3412">
        <v>50.242080000000001</v>
      </c>
      <c r="F3412">
        <v>114</v>
      </c>
      <c r="G3412">
        <v>36.815072097880503</v>
      </c>
      <c r="H3412">
        <v>-8.6800749487525408</v>
      </c>
      <c r="I3412">
        <v>-28.7107849100036</v>
      </c>
      <c r="J3412">
        <v>-7.4780690073383402</v>
      </c>
      <c r="K3412">
        <v>102.79279515579699</v>
      </c>
      <c r="L3412">
        <v>66.989262896745203</v>
      </c>
      <c r="M3412">
        <v>3.5650856562572399</v>
      </c>
      <c r="N3412">
        <v>0.66666666666666596</v>
      </c>
      <c r="O3412">
        <v>21.578947368421002</v>
      </c>
      <c r="P3412">
        <v>63.558106169296899</v>
      </c>
    </row>
    <row r="3413" spans="1:17" hidden="1" x14ac:dyDescent="0.3">
      <c r="A3413" t="s">
        <v>7045</v>
      </c>
      <c r="B3413" t="s">
        <v>7046</v>
      </c>
      <c r="C3413" t="str">
        <f>IFERROR(VLOOKUP(Table1[[#This Row],[Ticker]],[1]!Table2[[Symbol]:[Industry]],2,FALSE),"-")</f>
        <v>-</v>
      </c>
      <c r="D3413" t="s">
        <v>396</v>
      </c>
      <c r="E3413">
        <v>50.211376000000001</v>
      </c>
      <c r="F3413">
        <v>94.81</v>
      </c>
      <c r="G3413">
        <v>-12.720183800821101</v>
      </c>
      <c r="H3413">
        <v>4.1408205736355104</v>
      </c>
      <c r="I3413">
        <v>-35.431149374696098</v>
      </c>
      <c r="J3413">
        <v>2.52193099266165</v>
      </c>
      <c r="K3413">
        <v>86.330802199413199</v>
      </c>
      <c r="L3413">
        <v>98.206154253961998</v>
      </c>
      <c r="M3413">
        <v>99.955644787397901</v>
      </c>
      <c r="N3413">
        <v>0.357549738219895</v>
      </c>
      <c r="O3413">
        <v>41.757198607741799</v>
      </c>
      <c r="P3413">
        <v>18.512499999999999</v>
      </c>
    </row>
    <row r="3414" spans="1:17" hidden="1" x14ac:dyDescent="0.3">
      <c r="A3414" t="s">
        <v>7047</v>
      </c>
      <c r="B3414" t="s">
        <v>7048</v>
      </c>
      <c r="C3414" t="str">
        <f>IFERROR(VLOOKUP(Table1[[#This Row],[Ticker]],[1]!Table2[[Symbol]:[Industry]],2,FALSE),"-")</f>
        <v>-</v>
      </c>
      <c r="E3414">
        <v>50.162399999999998</v>
      </c>
      <c r="F3414">
        <v>69.67</v>
      </c>
      <c r="G3414">
        <v>-51.350760507949303</v>
      </c>
      <c r="H3414">
        <v>-7.9553473249765201</v>
      </c>
      <c r="I3414">
        <v>-29.891247413911699</v>
      </c>
      <c r="J3414">
        <v>-3.3209261501954801</v>
      </c>
      <c r="K3414">
        <v>71.173162189100097</v>
      </c>
      <c r="L3414">
        <v>77.826984096763198</v>
      </c>
      <c r="M3414">
        <v>49.4900219708055</v>
      </c>
      <c r="N3414">
        <v>0.86562664637358699</v>
      </c>
      <c r="O3414">
        <v>39.658389550739102</v>
      </c>
      <c r="P3414">
        <v>6.3664122137404497</v>
      </c>
      <c r="Q3414">
        <v>9.8395408116121005E-2</v>
      </c>
    </row>
    <row r="3415" spans="1:17" hidden="1" x14ac:dyDescent="0.3">
      <c r="A3415" t="s">
        <v>7049</v>
      </c>
      <c r="B3415" t="s">
        <v>7050</v>
      </c>
      <c r="C3415" t="str">
        <f>IFERROR(VLOOKUP(Table1[[#This Row],[Ticker]],[1]!Table2[[Symbol]:[Industry]],2,FALSE),"-")</f>
        <v>-</v>
      </c>
      <c r="D3415" t="s">
        <v>928</v>
      </c>
      <c r="E3415">
        <v>49.912999999999997</v>
      </c>
      <c r="F3415">
        <v>9.5</v>
      </c>
      <c r="G3415">
        <v>76.683090125585593</v>
      </c>
      <c r="H3415">
        <v>11.4030604431714</v>
      </c>
      <c r="I3415">
        <v>71.736724641051893</v>
      </c>
      <c r="J3415">
        <v>-2.6840422308192999</v>
      </c>
      <c r="K3415">
        <v>8.3452523208576199</v>
      </c>
      <c r="L3415">
        <v>6.2264230633768403</v>
      </c>
      <c r="M3415">
        <v>33.992687288915199</v>
      </c>
      <c r="N3415">
        <v>1.17796549148212</v>
      </c>
      <c r="O3415">
        <v>24.421052631578899</v>
      </c>
      <c r="P3415">
        <v>137.5</v>
      </c>
      <c r="Q3415">
        <v>2.9198214079000002E-3</v>
      </c>
    </row>
    <row r="3416" spans="1:17" hidden="1" x14ac:dyDescent="0.3">
      <c r="A3416" t="s">
        <v>7051</v>
      </c>
      <c r="B3416" t="s">
        <v>7052</v>
      </c>
      <c r="C3416" t="str">
        <f>IFERROR(VLOOKUP(Table1[[#This Row],[Ticker]],[1]!Table2[[Symbol]:[Industry]],2,FALSE),"-")</f>
        <v>-</v>
      </c>
      <c r="D3416" t="s">
        <v>521</v>
      </c>
      <c r="E3416">
        <v>49.887</v>
      </c>
      <c r="F3416">
        <v>3.45</v>
      </c>
      <c r="G3416">
        <v>303.95635591297798</v>
      </c>
      <c r="H3416">
        <v>-38.462683644404699</v>
      </c>
      <c r="I3416">
        <v>-8.6631719271825691</v>
      </c>
      <c r="J3416">
        <v>-10.4780690073383</v>
      </c>
      <c r="K3416">
        <v>4.6332836277334701</v>
      </c>
      <c r="L3416">
        <v>3.8720467467251201</v>
      </c>
      <c r="M3416">
        <v>23.5655758618589</v>
      </c>
      <c r="N3416">
        <v>3.13457774881992</v>
      </c>
      <c r="O3416">
        <v>139.42028985507201</v>
      </c>
      <c r="P3416">
        <v>370.07562871274098</v>
      </c>
      <c r="Q3416">
        <v>0.11819202597577699</v>
      </c>
    </row>
    <row r="3417" spans="1:17" hidden="1" x14ac:dyDescent="0.3">
      <c r="A3417" t="s">
        <v>7053</v>
      </c>
      <c r="B3417" t="s">
        <v>7054</v>
      </c>
      <c r="C3417" t="str">
        <f>IFERROR(VLOOKUP(Table1[[#This Row],[Ticker]],[1]!Table2[[Symbol]:[Industry]],2,FALSE),"-")</f>
        <v>-</v>
      </c>
      <c r="D3417" t="s">
        <v>424</v>
      </c>
      <c r="E3417">
        <v>49.827127500000003</v>
      </c>
      <c r="F3417">
        <v>38.25</v>
      </c>
      <c r="G3417">
        <v>23.847517109685899</v>
      </c>
      <c r="H3417">
        <v>3.52404168932636</v>
      </c>
      <c r="I3417">
        <v>-33.101439385437203</v>
      </c>
      <c r="J3417">
        <v>-4.5668418532913302</v>
      </c>
      <c r="K3417">
        <v>38.245518289524199</v>
      </c>
      <c r="L3417">
        <v>38.285328595598699</v>
      </c>
      <c r="M3417">
        <v>50.131053167619498</v>
      </c>
      <c r="N3417">
        <v>0.42436125153709497</v>
      </c>
      <c r="O3417">
        <v>65.882352941176407</v>
      </c>
      <c r="P3417">
        <v>65.584415584415495</v>
      </c>
      <c r="Q3417">
        <v>-7.3666230558979999E-3</v>
      </c>
    </row>
    <row r="3418" spans="1:17" hidden="1" x14ac:dyDescent="0.3">
      <c r="A3418" t="s">
        <v>7055</v>
      </c>
      <c r="B3418" t="s">
        <v>7056</v>
      </c>
      <c r="C3418" t="str">
        <f>IFERROR(VLOOKUP(Table1[[#This Row],[Ticker]],[1]!Table2[[Symbol]:[Industry]],2,FALSE),"-")</f>
        <v>-</v>
      </c>
      <c r="D3418" t="s">
        <v>465</v>
      </c>
      <c r="E3418">
        <v>49.748057549999999</v>
      </c>
      <c r="F3418">
        <v>4.6500000000000004</v>
      </c>
      <c r="G3418">
        <v>92.596588570092905</v>
      </c>
      <c r="H3418">
        <v>-15.1363856283642</v>
      </c>
      <c r="I3418">
        <v>67.0817918017745</v>
      </c>
      <c r="J3418">
        <v>-3.1316637785801702</v>
      </c>
      <c r="K3418">
        <v>4.4187144397107199</v>
      </c>
      <c r="L3418">
        <v>3.4979504605499798</v>
      </c>
      <c r="M3418">
        <v>66.389014170326007</v>
      </c>
      <c r="N3418">
        <v>0.17796568844590699</v>
      </c>
      <c r="O3418">
        <v>17.8494623655913</v>
      </c>
      <c r="P3418">
        <v>161.23595505617899</v>
      </c>
      <c r="Q3418">
        <v>7.3630617872178006E-2</v>
      </c>
    </row>
    <row r="3419" spans="1:17" hidden="1" x14ac:dyDescent="0.3">
      <c r="A3419" t="s">
        <v>7057</v>
      </c>
      <c r="B3419" t="s">
        <v>7058</v>
      </c>
      <c r="C3419" t="str">
        <f>IFERROR(VLOOKUP(Table1[[#This Row],[Ticker]],[1]!Table2[[Symbol]:[Industry]],2,FALSE),"-")</f>
        <v>-</v>
      </c>
      <c r="D3419" t="s">
        <v>127</v>
      </c>
      <c r="E3419">
        <v>49.670134019999999</v>
      </c>
      <c r="F3419">
        <v>137.80000000000001</v>
      </c>
      <c r="G3419">
        <v>-23.7919694468366</v>
      </c>
      <c r="H3419">
        <v>20.387721661416901</v>
      </c>
      <c r="I3419">
        <v>-12.0501755919245</v>
      </c>
      <c r="J3419">
        <v>15.777181396538801</v>
      </c>
      <c r="K3419">
        <v>124.053129622182</v>
      </c>
      <c r="L3419">
        <v>126.40313731425699</v>
      </c>
      <c r="M3419">
        <v>63.953865746334799</v>
      </c>
      <c r="N3419">
        <v>2.8835944254052999</v>
      </c>
      <c r="O3419">
        <v>18.287373004354102</v>
      </c>
      <c r="P3419">
        <v>33.786407766990301</v>
      </c>
      <c r="Q3419">
        <v>0.153050844795623</v>
      </c>
    </row>
    <row r="3420" spans="1:17" hidden="1" x14ac:dyDescent="0.3">
      <c r="A3420" t="s">
        <v>7059</v>
      </c>
      <c r="B3420" t="s">
        <v>7060</v>
      </c>
      <c r="C3420" t="str">
        <f>IFERROR(VLOOKUP(Table1[[#This Row],[Ticker]],[1]!Table2[[Symbol]:[Industry]],2,FALSE),"-")</f>
        <v>-</v>
      </c>
      <c r="D3420" t="s">
        <v>626</v>
      </c>
      <c r="E3420">
        <v>49.669662879999997</v>
      </c>
      <c r="F3420">
        <v>0.8</v>
      </c>
      <c r="G3420">
        <v>-54.421605499987798</v>
      </c>
      <c r="H3420">
        <v>5.7793845107069197</v>
      </c>
      <c r="I3420">
        <v>-70.578411944528497</v>
      </c>
      <c r="J3420">
        <v>-3.6975812024602801</v>
      </c>
      <c r="K3420">
        <v>0.85264364093397804</v>
      </c>
      <c r="L3420">
        <v>1.1114738012035099</v>
      </c>
      <c r="M3420">
        <v>39.429229668465197</v>
      </c>
      <c r="N3420">
        <v>0.46064657270727299</v>
      </c>
      <c r="O3420">
        <v>150</v>
      </c>
      <c r="P3420">
        <v>9.5890410958904209</v>
      </c>
      <c r="Q3420">
        <v>5.0195532701982001E-2</v>
      </c>
    </row>
    <row r="3421" spans="1:17" hidden="1" x14ac:dyDescent="0.3">
      <c r="A3421" t="s">
        <v>7061</v>
      </c>
      <c r="B3421" t="s">
        <v>7062</v>
      </c>
      <c r="C3421" t="str">
        <f>IFERROR(VLOOKUP(Table1[[#This Row],[Ticker]],[1]!Table2[[Symbol]:[Industry]],2,FALSE),"-")</f>
        <v>-</v>
      </c>
      <c r="D3421" t="s">
        <v>2179</v>
      </c>
      <c r="E3421">
        <v>49.635750000000002</v>
      </c>
      <c r="F3421">
        <v>194.65</v>
      </c>
      <c r="G3421">
        <v>124.74275404227799</v>
      </c>
      <c r="H3421">
        <v>75.433054217511497</v>
      </c>
      <c r="I3421">
        <v>140.847271677935</v>
      </c>
      <c r="J3421">
        <v>19.016033220708799</v>
      </c>
      <c r="K3421">
        <v>121.285473294041</v>
      </c>
      <c r="L3421">
        <v>91.832942303558895</v>
      </c>
      <c r="M3421">
        <v>99.959829701943093</v>
      </c>
      <c r="N3421">
        <v>2.8414376321353001</v>
      </c>
      <c r="O3421">
        <v>0</v>
      </c>
      <c r="P3421">
        <v>241.491228070175</v>
      </c>
    </row>
    <row r="3422" spans="1:17" hidden="1" x14ac:dyDescent="0.3">
      <c r="A3422" t="s">
        <v>7063</v>
      </c>
      <c r="B3422" t="s">
        <v>7064</v>
      </c>
      <c r="C3422" t="str">
        <f>IFERROR(VLOOKUP(Table1[[#This Row],[Ticker]],[1]!Table2[[Symbol]:[Industry]],2,FALSE),"-")</f>
        <v>-</v>
      </c>
      <c r="D3422" t="s">
        <v>62</v>
      </c>
      <c r="E3422">
        <v>49.625</v>
      </c>
      <c r="F3422">
        <v>3.97</v>
      </c>
      <c r="G3422">
        <v>-37.1672217970482</v>
      </c>
      <c r="H3422">
        <v>-4.6750998243744197</v>
      </c>
      <c r="I3422">
        <v>-34.085055305166399</v>
      </c>
      <c r="J3422">
        <v>-4.9290493994951996</v>
      </c>
      <c r="K3422">
        <v>4.0785636174126996</v>
      </c>
      <c r="L3422">
        <v>4.1676740509679897</v>
      </c>
      <c r="M3422">
        <v>34.274996716925997</v>
      </c>
      <c r="N3422">
        <v>0.84780850815785502</v>
      </c>
      <c r="O3422">
        <v>58.942065491183797</v>
      </c>
      <c r="P3422">
        <v>15.406976744186</v>
      </c>
      <c r="Q3422">
        <v>7.6489262068729996E-2</v>
      </c>
    </row>
    <row r="3423" spans="1:17" hidden="1" x14ac:dyDescent="0.3">
      <c r="A3423" t="s">
        <v>7065</v>
      </c>
      <c r="B3423" t="s">
        <v>7066</v>
      </c>
      <c r="C3423" t="str">
        <f>IFERROR(VLOOKUP(Table1[[#This Row],[Ticker]],[1]!Table2[[Symbol]:[Industry]],2,FALSE),"-")</f>
        <v>-</v>
      </c>
      <c r="D3423" t="s">
        <v>424</v>
      </c>
      <c r="E3423">
        <v>49.464280250000002</v>
      </c>
      <c r="F3423">
        <v>160.9</v>
      </c>
      <c r="G3423">
        <v>-26.7430340714164</v>
      </c>
      <c r="H3423">
        <v>188.14214727346899</v>
      </c>
      <c r="I3423">
        <v>178.34198931143499</v>
      </c>
      <c r="J3423">
        <v>-10.181189614591601</v>
      </c>
      <c r="M3423">
        <v>65.808665417264905</v>
      </c>
      <c r="N3423">
        <v>0.98783072937112304</v>
      </c>
      <c r="O3423">
        <v>12.740832815413199</v>
      </c>
    </row>
    <row r="3424" spans="1:17" hidden="1" x14ac:dyDescent="0.3">
      <c r="A3424" t="s">
        <v>7067</v>
      </c>
      <c r="B3424" t="s">
        <v>7068</v>
      </c>
      <c r="C3424" t="str">
        <f>IFERROR(VLOOKUP(Table1[[#This Row],[Ticker]],[1]!Table2[[Symbol]:[Industry]],2,FALSE),"-")</f>
        <v>-</v>
      </c>
      <c r="D3424" t="s">
        <v>5817</v>
      </c>
      <c r="E3424">
        <v>49.459422500000002</v>
      </c>
      <c r="F3424">
        <v>184.75</v>
      </c>
      <c r="G3424">
        <v>-20.747623859138699</v>
      </c>
      <c r="H3424">
        <v>21.0073248588781</v>
      </c>
      <c r="I3424">
        <v>-49.147312581567903</v>
      </c>
      <c r="J3424">
        <v>7.3806880548085401</v>
      </c>
      <c r="K3424">
        <v>164.583359907442</v>
      </c>
      <c r="L3424">
        <v>199.121157562891</v>
      </c>
      <c r="M3424">
        <v>66.539861465784398</v>
      </c>
      <c r="N3424">
        <v>1.07438016528925</v>
      </c>
      <c r="O3424">
        <v>78.078484438430294</v>
      </c>
      <c r="P3424">
        <v>48.572577402492897</v>
      </c>
    </row>
    <row r="3425" spans="1:17" hidden="1" x14ac:dyDescent="0.3">
      <c r="A3425" t="s">
        <v>7069</v>
      </c>
      <c r="B3425" t="s">
        <v>7070</v>
      </c>
      <c r="C3425" t="str">
        <f>IFERROR(VLOOKUP(Table1[[#This Row],[Ticker]],[1]!Table2[[Symbol]:[Industry]],2,FALSE),"-")</f>
        <v>-</v>
      </c>
      <c r="D3425" t="s">
        <v>2979</v>
      </c>
      <c r="E3425">
        <v>49.433859011999999</v>
      </c>
      <c r="F3425">
        <v>7.39</v>
      </c>
      <c r="G3425">
        <v>22.549895221512799</v>
      </c>
      <c r="H3425">
        <v>2.0505840770354098</v>
      </c>
      <c r="I3425">
        <v>-0.69750596384340202</v>
      </c>
      <c r="J3425">
        <v>-1.38217859637943</v>
      </c>
      <c r="K3425">
        <v>7.0427253485074797</v>
      </c>
      <c r="L3425">
        <v>6.7581122544596202</v>
      </c>
      <c r="M3425">
        <v>61.5618451172313</v>
      </c>
      <c r="N3425">
        <v>0.91882151908895904</v>
      </c>
      <c r="O3425">
        <v>19.0798376184032</v>
      </c>
      <c r="P3425">
        <v>60.652173913043498</v>
      </c>
      <c r="Q3425">
        <v>4.7689440799234997E-2</v>
      </c>
    </row>
    <row r="3426" spans="1:17" hidden="1" x14ac:dyDescent="0.3">
      <c r="A3426" t="s">
        <v>7071</v>
      </c>
      <c r="B3426" t="s">
        <v>7072</v>
      </c>
      <c r="C3426" t="str">
        <f>IFERROR(VLOOKUP(Table1[[#This Row],[Ticker]],[1]!Table2[[Symbol]:[Industry]],2,FALSE),"-")</f>
        <v>-</v>
      </c>
      <c r="D3426" t="s">
        <v>292</v>
      </c>
      <c r="E3426">
        <v>49.402675199999997</v>
      </c>
      <c r="F3426">
        <v>24.32</v>
      </c>
      <c r="G3426">
        <v>-57.514454509788202</v>
      </c>
      <c r="H3426">
        <v>-0.40347920407169702</v>
      </c>
      <c r="I3426">
        <v>-34.473807182004997</v>
      </c>
      <c r="J3426">
        <v>0.71070650286574</v>
      </c>
      <c r="K3426">
        <v>24.4280065679676</v>
      </c>
      <c r="L3426">
        <v>28.082266061720201</v>
      </c>
      <c r="M3426">
        <v>48.920139629521401</v>
      </c>
      <c r="N3426">
        <v>1.5149082214988301</v>
      </c>
      <c r="O3426">
        <v>52.1381578947368</v>
      </c>
      <c r="P3426">
        <v>14.9881796690307</v>
      </c>
      <c r="Q3426">
        <v>-0.102791177966768</v>
      </c>
    </row>
    <row r="3427" spans="1:17" hidden="1" x14ac:dyDescent="0.3">
      <c r="A3427" t="s">
        <v>7073</v>
      </c>
      <c r="B3427" t="s">
        <v>7074</v>
      </c>
      <c r="C3427" t="str">
        <f>IFERROR(VLOOKUP(Table1[[#This Row],[Ticker]],[1]!Table2[[Symbol]:[Industry]],2,FALSE),"-")</f>
        <v>-</v>
      </c>
      <c r="D3427" t="s">
        <v>46</v>
      </c>
      <c r="E3427">
        <v>49.360799999999998</v>
      </c>
      <c r="F3427">
        <v>157.19999999999999</v>
      </c>
      <c r="G3427">
        <v>241.665683997484</v>
      </c>
      <c r="H3427">
        <v>1.8865917179141101</v>
      </c>
      <c r="I3427">
        <v>63.649861324142897</v>
      </c>
      <c r="J3427">
        <v>12.2683078042558</v>
      </c>
      <c r="K3427">
        <v>141.980250101222</v>
      </c>
      <c r="L3427">
        <v>108.222360222985</v>
      </c>
      <c r="M3427">
        <v>69.029004061916993</v>
      </c>
      <c r="N3427">
        <v>0.99339739211356304</v>
      </c>
      <c r="O3427">
        <v>9.7010178117048191</v>
      </c>
      <c r="P3427">
        <v>291.53175591531698</v>
      </c>
      <c r="Q3427">
        <v>0.10552622130123999</v>
      </c>
    </row>
    <row r="3428" spans="1:17" hidden="1" x14ac:dyDescent="0.3">
      <c r="A3428" t="s">
        <v>7075</v>
      </c>
      <c r="B3428" t="s">
        <v>7076</v>
      </c>
      <c r="C3428" t="str">
        <f>IFERROR(VLOOKUP(Table1[[#This Row],[Ticker]],[1]!Table2[[Symbol]:[Industry]],2,FALSE),"-")</f>
        <v>-</v>
      </c>
      <c r="D3428" t="s">
        <v>46</v>
      </c>
      <c r="E3428">
        <v>49.3551</v>
      </c>
      <c r="F3428">
        <v>274.5</v>
      </c>
      <c r="G3428">
        <v>203.97985749484801</v>
      </c>
      <c r="H3428">
        <v>63.980181461503797</v>
      </c>
      <c r="I3428">
        <v>222.69979374276201</v>
      </c>
      <c r="J3428">
        <v>13.252019488236799</v>
      </c>
      <c r="K3428">
        <v>173.91289833281499</v>
      </c>
      <c r="L3428">
        <v>119.85051210068799</v>
      </c>
      <c r="M3428">
        <v>99.600069044200197</v>
      </c>
      <c r="N3428">
        <v>0.763636363636363</v>
      </c>
      <c r="O3428">
        <v>0</v>
      </c>
      <c r="P3428">
        <v>274.233128834355</v>
      </c>
    </row>
    <row r="3429" spans="1:17" hidden="1" x14ac:dyDescent="0.3">
      <c r="A3429" t="s">
        <v>7077</v>
      </c>
      <c r="B3429" t="s">
        <v>7078</v>
      </c>
      <c r="C3429" t="str">
        <f>IFERROR(VLOOKUP(Table1[[#This Row],[Ticker]],[1]!Table2[[Symbol]:[Industry]],2,FALSE),"-")</f>
        <v>-</v>
      </c>
      <c r="D3429" t="s">
        <v>626</v>
      </c>
      <c r="E3429">
        <v>49.335000000000001</v>
      </c>
      <c r="F3429">
        <v>8.9700000000000006</v>
      </c>
      <c r="G3429">
        <v>-3.8663217426493199</v>
      </c>
      <c r="H3429">
        <v>-1.45290345654765</v>
      </c>
      <c r="I3429">
        <v>-6.5438766474233701</v>
      </c>
      <c r="J3429">
        <v>5.52193099266165</v>
      </c>
      <c r="K3429">
        <v>8.3407989592954497</v>
      </c>
      <c r="L3429">
        <v>8.1311796413782709</v>
      </c>
      <c r="M3429">
        <v>63.052842224920298</v>
      </c>
      <c r="N3429">
        <v>0.63341741495289905</v>
      </c>
      <c r="O3429">
        <v>30.657748049052302</v>
      </c>
      <c r="P3429">
        <v>40.15625</v>
      </c>
      <c r="Q3429">
        <v>-2.9226106393497001E-2</v>
      </c>
    </row>
    <row r="3430" spans="1:17" hidden="1" x14ac:dyDescent="0.3">
      <c r="A3430" t="s">
        <v>7079</v>
      </c>
      <c r="B3430" t="s">
        <v>7080</v>
      </c>
      <c r="C3430" t="str">
        <f>IFERROR(VLOOKUP(Table1[[#This Row],[Ticker]],[1]!Table2[[Symbol]:[Industry]],2,FALSE),"-")</f>
        <v>-</v>
      </c>
      <c r="D3430" t="s">
        <v>424</v>
      </c>
      <c r="E3430">
        <v>49.225999999999999</v>
      </c>
      <c r="F3430">
        <v>13.04</v>
      </c>
      <c r="G3430">
        <v>-96.268624162559206</v>
      </c>
      <c r="H3430">
        <v>2.54995700012925</v>
      </c>
      <c r="I3430">
        <v>-33.771149374696101</v>
      </c>
      <c r="J3430">
        <v>-10.1169578962272</v>
      </c>
      <c r="K3430">
        <v>13.3107413950548</v>
      </c>
      <c r="L3430">
        <v>17.881143942281501</v>
      </c>
      <c r="M3430">
        <v>27.618883427268901</v>
      </c>
      <c r="N3430">
        <v>0.30793767456121601</v>
      </c>
      <c r="O3430">
        <v>237.346625766871</v>
      </c>
      <c r="P3430">
        <v>57.108433734939702</v>
      </c>
      <c r="Q3430">
        <v>1.8558562446180999E-2</v>
      </c>
    </row>
    <row r="3431" spans="1:17" hidden="1" x14ac:dyDescent="0.3">
      <c r="A3431" t="s">
        <v>7081</v>
      </c>
      <c r="B3431" t="s">
        <v>7082</v>
      </c>
      <c r="C3431" t="str">
        <f>IFERROR(VLOOKUP(Table1[[#This Row],[Ticker]],[1]!Table2[[Symbol]:[Industry]],2,FALSE),"-")</f>
        <v>-</v>
      </c>
      <c r="D3431" t="s">
        <v>7083</v>
      </c>
      <c r="E3431">
        <v>49.131735200000001</v>
      </c>
      <c r="F3431">
        <v>59.47</v>
      </c>
      <c r="G3431">
        <v>-21.5236427055282</v>
      </c>
      <c r="H3431">
        <v>-9.3358126536705797</v>
      </c>
      <c r="I3431">
        <v>-34.906284509831202</v>
      </c>
      <c r="J3431">
        <v>-13.734815345040699</v>
      </c>
      <c r="K3431">
        <v>60.553020607150401</v>
      </c>
      <c r="L3431">
        <v>63.229739530688001</v>
      </c>
      <c r="M3431">
        <v>43.634402689835099</v>
      </c>
      <c r="N3431">
        <v>1.4408459764057699</v>
      </c>
      <c r="O3431">
        <v>55.389271901799198</v>
      </c>
      <c r="P3431">
        <v>21.367346938775501</v>
      </c>
      <c r="Q3431">
        <v>-6.8759914435191E-2</v>
      </c>
    </row>
    <row r="3432" spans="1:17" hidden="1" x14ac:dyDescent="0.3">
      <c r="A3432" t="s">
        <v>7084</v>
      </c>
      <c r="B3432" t="s">
        <v>7085</v>
      </c>
      <c r="C3432" t="str">
        <f>IFERROR(VLOOKUP(Table1[[#This Row],[Ticker]],[1]!Table2[[Symbol]:[Industry]],2,FALSE),"-")</f>
        <v>-</v>
      </c>
      <c r="D3432" t="s">
        <v>127</v>
      </c>
      <c r="E3432">
        <v>49.079735534999998</v>
      </c>
      <c r="F3432">
        <v>3.45</v>
      </c>
      <c r="K3432">
        <v>3.4677458506360201</v>
      </c>
      <c r="L3432">
        <v>4.1767796842679701</v>
      </c>
      <c r="M3432">
        <v>60.755946489344097</v>
      </c>
      <c r="N3432">
        <v>1</v>
      </c>
      <c r="Q3432">
        <v>-4.7233022382218999E-2</v>
      </c>
    </row>
    <row r="3433" spans="1:17" hidden="1" x14ac:dyDescent="0.3">
      <c r="A3433" t="s">
        <v>7086</v>
      </c>
      <c r="B3433" t="s">
        <v>7087</v>
      </c>
      <c r="C3433" t="str">
        <f>IFERROR(VLOOKUP(Table1[[#This Row],[Ticker]],[1]!Table2[[Symbol]:[Industry]],2,FALSE),"-")</f>
        <v>-</v>
      </c>
      <c r="D3433" t="s">
        <v>133</v>
      </c>
      <c r="E3433">
        <v>49.002067125000004</v>
      </c>
      <c r="F3433">
        <v>14.85</v>
      </c>
      <c r="G3433">
        <v>29.7374717241578</v>
      </c>
      <c r="H3433">
        <v>0.80887532749054902</v>
      </c>
      <c r="I3433">
        <v>-3.6170140363502501</v>
      </c>
      <c r="J3433">
        <v>-2.8730657156990902</v>
      </c>
      <c r="K3433">
        <v>14.946712538203199</v>
      </c>
      <c r="L3433">
        <v>14.1185276688611</v>
      </c>
      <c r="M3433">
        <v>53.778404359084497</v>
      </c>
      <c r="N3433">
        <v>0.588990522790793</v>
      </c>
      <c r="O3433">
        <v>33.670033670033597</v>
      </c>
      <c r="P3433">
        <v>72.674418604651095</v>
      </c>
      <c r="Q3433">
        <v>4.7034946786904001E-2</v>
      </c>
    </row>
    <row r="3434" spans="1:17" hidden="1" x14ac:dyDescent="0.3">
      <c r="A3434" t="s">
        <v>7088</v>
      </c>
      <c r="B3434" t="s">
        <v>7089</v>
      </c>
      <c r="C3434" t="str">
        <f>IFERROR(VLOOKUP(Table1[[#This Row],[Ticker]],[1]!Table2[[Symbol]:[Industry]],2,FALSE),"-")</f>
        <v>-</v>
      </c>
      <c r="D3434" t="s">
        <v>62</v>
      </c>
      <c r="E3434">
        <v>48.96</v>
      </c>
      <c r="F3434">
        <v>40</v>
      </c>
      <c r="G3434">
        <v>54.334376521612</v>
      </c>
      <c r="H3434">
        <v>3.29360926177376</v>
      </c>
      <c r="I3434">
        <v>-13.2303330481655</v>
      </c>
      <c r="J3434">
        <v>1.7794329162317899</v>
      </c>
      <c r="K3434">
        <v>38.084611552001903</v>
      </c>
      <c r="L3434">
        <v>34.124585647218602</v>
      </c>
      <c r="M3434">
        <v>60.126858676257399</v>
      </c>
      <c r="N3434">
        <v>1.6658570437196301</v>
      </c>
      <c r="O3434">
        <v>26.724999999999898</v>
      </c>
      <c r="P3434">
        <v>90.476190476190396</v>
      </c>
      <c r="Q3434">
        <v>2.6650217557150999E-2</v>
      </c>
    </row>
    <row r="3435" spans="1:17" hidden="1" x14ac:dyDescent="0.3">
      <c r="A3435" t="s">
        <v>7090</v>
      </c>
      <c r="B3435" t="s">
        <v>7091</v>
      </c>
      <c r="C3435" t="str">
        <f>IFERROR(VLOOKUP(Table1[[#This Row],[Ticker]],[1]!Table2[[Symbol]:[Industry]],2,FALSE),"-")</f>
        <v>-</v>
      </c>
      <c r="D3435" t="s">
        <v>508</v>
      </c>
      <c r="E3435">
        <v>48.872165610000003</v>
      </c>
      <c r="F3435">
        <v>34.22</v>
      </c>
      <c r="G3435">
        <v>7.8753766288195601</v>
      </c>
      <c r="H3435">
        <v>4.3688625914921504</v>
      </c>
      <c r="I3435">
        <v>-22.307280860705301</v>
      </c>
      <c r="J3435">
        <v>0.62484957945122899</v>
      </c>
      <c r="K3435">
        <v>32.534047581152997</v>
      </c>
      <c r="L3435">
        <v>32.502144987994299</v>
      </c>
      <c r="M3435">
        <v>62.884747578181901</v>
      </c>
      <c r="N3435">
        <v>0.50609557121007598</v>
      </c>
      <c r="O3435">
        <v>38.807714786674403</v>
      </c>
      <c r="P3435">
        <v>48.782608695652101</v>
      </c>
      <c r="Q3435">
        <v>-5.7213497998701998E-2</v>
      </c>
    </row>
    <row r="3436" spans="1:17" hidden="1" x14ac:dyDescent="0.3">
      <c r="A3436" t="s">
        <v>7092</v>
      </c>
      <c r="B3436" t="s">
        <v>7093</v>
      </c>
      <c r="C3436" t="str">
        <f>IFERROR(VLOOKUP(Table1[[#This Row],[Ticker]],[1]!Table2[[Symbol]:[Industry]],2,FALSE),"-")</f>
        <v>-</v>
      </c>
      <c r="D3436" t="s">
        <v>133</v>
      </c>
      <c r="E3436">
        <v>48.720288109999998</v>
      </c>
      <c r="F3436">
        <v>38.950000000000003</v>
      </c>
      <c r="G3436">
        <v>-3.5161592561532701E-2</v>
      </c>
      <c r="H3436">
        <v>-18.075679344356899</v>
      </c>
      <c r="I3436">
        <v>-10.171311274318301</v>
      </c>
      <c r="J3436">
        <v>-7.4780690073383296</v>
      </c>
      <c r="K3436">
        <v>42.236201703141099</v>
      </c>
      <c r="L3436">
        <v>40.289465391669602</v>
      </c>
      <c r="M3436">
        <v>14.014406261990001</v>
      </c>
      <c r="N3436">
        <v>1.58696273133183</v>
      </c>
      <c r="O3436">
        <v>36.842105263157798</v>
      </c>
      <c r="P3436">
        <v>29.8333333333333</v>
      </c>
      <c r="Q3436">
        <v>-2.0553305202525001E-2</v>
      </c>
    </row>
    <row r="3437" spans="1:17" hidden="1" x14ac:dyDescent="0.3">
      <c r="A3437" t="s">
        <v>7094</v>
      </c>
      <c r="B3437" t="s">
        <v>7095</v>
      </c>
      <c r="C3437" t="str">
        <f>IFERROR(VLOOKUP(Table1[[#This Row],[Ticker]],[1]!Table2[[Symbol]:[Industry]],2,FALSE),"-")</f>
        <v>-</v>
      </c>
      <c r="D3437" t="s">
        <v>68</v>
      </c>
      <c r="E3437">
        <v>48.664520000000003</v>
      </c>
      <c r="F3437">
        <v>24.02</v>
      </c>
      <c r="G3437">
        <v>89.848489823984806</v>
      </c>
      <c r="H3437">
        <v>-3.3115245802021702</v>
      </c>
      <c r="I3437">
        <v>38.999884665124</v>
      </c>
      <c r="J3437">
        <v>-8.8927310921035101</v>
      </c>
      <c r="K3437">
        <v>24.5817647052687</v>
      </c>
      <c r="L3437">
        <v>19.662511280027601</v>
      </c>
      <c r="M3437">
        <v>26.314971835401199</v>
      </c>
      <c r="N3437">
        <v>0.36443925826814999</v>
      </c>
      <c r="O3437">
        <v>22.814321398834299</v>
      </c>
      <c r="P3437">
        <v>152.84210526315701</v>
      </c>
      <c r="Q3437">
        <v>5.3957883861764998E-2</v>
      </c>
    </row>
    <row r="3438" spans="1:17" hidden="1" x14ac:dyDescent="0.3">
      <c r="A3438" t="s">
        <v>7096</v>
      </c>
      <c r="B3438" t="s">
        <v>7097</v>
      </c>
      <c r="C3438" t="str">
        <f>IFERROR(VLOOKUP(Table1[[#This Row],[Ticker]],[1]!Table2[[Symbol]:[Industry]],2,FALSE),"-")</f>
        <v>-</v>
      </c>
      <c r="D3438" t="s">
        <v>3541</v>
      </c>
      <c r="E3438">
        <v>48.6620092</v>
      </c>
      <c r="F3438">
        <v>49.16</v>
      </c>
      <c r="G3438">
        <v>22.5428972564474</v>
      </c>
      <c r="H3438">
        <v>-3.7000829519538199</v>
      </c>
      <c r="I3438">
        <v>-1.8686118891136401</v>
      </c>
      <c r="J3438">
        <v>-2.5180770089386599</v>
      </c>
      <c r="K3438">
        <v>48.899207626221603</v>
      </c>
      <c r="L3438">
        <v>45.286022448623797</v>
      </c>
      <c r="M3438">
        <v>50.986511485354796</v>
      </c>
      <c r="N3438">
        <v>1.5701566104895801</v>
      </c>
      <c r="O3438">
        <v>36.289666395443398</v>
      </c>
      <c r="P3438">
        <v>63.322259136212601</v>
      </c>
      <c r="Q3438">
        <v>8.7058796312668996E-2</v>
      </c>
    </row>
    <row r="3439" spans="1:17" hidden="1" x14ac:dyDescent="0.3">
      <c r="A3439" t="s">
        <v>7098</v>
      </c>
      <c r="B3439" t="s">
        <v>7099</v>
      </c>
      <c r="C3439" t="str">
        <f>IFERROR(VLOOKUP(Table1[[#This Row],[Ticker]],[1]!Table2[[Symbol]:[Industry]],2,FALSE),"-")</f>
        <v>-</v>
      </c>
      <c r="D3439" t="s">
        <v>2160</v>
      </c>
      <c r="E3439">
        <v>48.659470749999997</v>
      </c>
      <c r="F3439">
        <v>971.15</v>
      </c>
      <c r="G3439">
        <v>522.85562813594095</v>
      </c>
      <c r="H3439">
        <v>5.44506989481639</v>
      </c>
      <c r="I3439">
        <v>86.988561132436999</v>
      </c>
      <c r="J3439">
        <v>-4.3791106740050001</v>
      </c>
      <c r="K3439">
        <v>908.63159304269197</v>
      </c>
      <c r="L3439">
        <v>624.71285885994996</v>
      </c>
      <c r="M3439">
        <v>47.170861633244598</v>
      </c>
      <c r="N3439">
        <v>0.81010473839369102</v>
      </c>
      <c r="O3439">
        <v>23.564845801369501</v>
      </c>
      <c r="P3439">
        <v>740.45867589787895</v>
      </c>
      <c r="Q3439">
        <v>0.45552128696520999</v>
      </c>
    </row>
    <row r="3440" spans="1:17" hidden="1" x14ac:dyDescent="0.3">
      <c r="A3440" t="s">
        <v>7100</v>
      </c>
      <c r="B3440" t="s">
        <v>7101</v>
      </c>
      <c r="C3440" t="str">
        <f>IFERROR(VLOOKUP(Table1[[#This Row],[Ticker]],[1]!Table2[[Symbol]:[Industry]],2,FALSE),"-")</f>
        <v>-</v>
      </c>
      <c r="D3440" t="s">
        <v>257</v>
      </c>
      <c r="E3440">
        <v>48.65294025</v>
      </c>
      <c r="F3440">
        <v>2.25</v>
      </c>
      <c r="G3440">
        <v>145.98423865585599</v>
      </c>
      <c r="H3440">
        <v>-21.223934597875299</v>
      </c>
      <c r="I3440">
        <v>-73.604482708029394</v>
      </c>
      <c r="J3440">
        <v>12.156077334124999</v>
      </c>
      <c r="K3440">
        <v>2.3138635342336999</v>
      </c>
      <c r="L3440">
        <v>2.4068191895774</v>
      </c>
      <c r="M3440">
        <v>50.002471745391098</v>
      </c>
      <c r="N3440">
        <v>0.79630529897909497</v>
      </c>
      <c r="O3440">
        <v>171.111111111111</v>
      </c>
      <c r="P3440">
        <v>186.016949152542</v>
      </c>
    </row>
    <row r="3441" spans="1:17" hidden="1" x14ac:dyDescent="0.3">
      <c r="A3441" t="s">
        <v>7102</v>
      </c>
      <c r="B3441" t="s">
        <v>7103</v>
      </c>
      <c r="C3441" t="str">
        <f>IFERROR(VLOOKUP(Table1[[#This Row],[Ticker]],[1]!Table2[[Symbol]:[Industry]],2,FALSE),"-")</f>
        <v>-</v>
      </c>
      <c r="D3441" t="s">
        <v>292</v>
      </c>
      <c r="E3441">
        <v>48.65</v>
      </c>
      <c r="F3441">
        <v>35</v>
      </c>
      <c r="G3441">
        <v>-40.109370705079797</v>
      </c>
      <c r="H3441">
        <v>-9.8462947878946299</v>
      </c>
      <c r="I3441">
        <v>-17.9137084845709</v>
      </c>
      <c r="J3441">
        <v>-4.98503279563917</v>
      </c>
      <c r="K3441">
        <v>34.202607053254702</v>
      </c>
      <c r="L3441">
        <v>34.684089633592002</v>
      </c>
      <c r="M3441">
        <v>54.347602864345298</v>
      </c>
      <c r="N3441">
        <v>0.50391961540127295</v>
      </c>
      <c r="O3441">
        <v>31.714285714285701</v>
      </c>
      <c r="P3441">
        <v>29.629629629629601</v>
      </c>
      <c r="Q3441">
        <v>-8.2470283983041001E-2</v>
      </c>
    </row>
    <row r="3442" spans="1:17" hidden="1" x14ac:dyDescent="0.3">
      <c r="A3442" t="s">
        <v>7104</v>
      </c>
      <c r="B3442" t="s">
        <v>7105</v>
      </c>
      <c r="C3442" t="str">
        <f>IFERROR(VLOOKUP(Table1[[#This Row],[Ticker]],[1]!Table2[[Symbol]:[Industry]],2,FALSE),"-")</f>
        <v>-</v>
      </c>
      <c r="D3442" t="s">
        <v>4316</v>
      </c>
      <c r="E3442">
        <v>48.64076</v>
      </c>
      <c r="F3442">
        <v>77.900000000000006</v>
      </c>
      <c r="G3442">
        <v>-8.71273104111342</v>
      </c>
      <c r="H3442">
        <v>-4.2861355548131499</v>
      </c>
      <c r="I3442">
        <v>-37.874229354825196</v>
      </c>
      <c r="J3442">
        <v>4.1539205895407099</v>
      </c>
      <c r="K3442">
        <v>85.784679087239795</v>
      </c>
      <c r="L3442">
        <v>88.655237573541399</v>
      </c>
      <c r="M3442">
        <v>39.560927750948302</v>
      </c>
      <c r="N3442">
        <v>1.1548711874444699</v>
      </c>
      <c r="O3442">
        <v>72.413350449293901</v>
      </c>
      <c r="P3442">
        <v>26.1742792355037</v>
      </c>
    </row>
    <row r="3443" spans="1:17" hidden="1" x14ac:dyDescent="0.3">
      <c r="A3443" t="s">
        <v>7106</v>
      </c>
      <c r="B3443" t="s">
        <v>7107</v>
      </c>
      <c r="C3443" t="str">
        <f>IFERROR(VLOOKUP(Table1[[#This Row],[Ticker]],[1]!Table2[[Symbol]:[Industry]],2,FALSE),"-")</f>
        <v>-</v>
      </c>
      <c r="D3443" t="s">
        <v>933</v>
      </c>
      <c r="E3443">
        <v>48.632128000000002</v>
      </c>
      <c r="F3443">
        <v>1.22</v>
      </c>
      <c r="G3443">
        <v>-8.2964321296688901</v>
      </c>
      <c r="H3443">
        <v>2.3544078098681398</v>
      </c>
      <c r="I3443">
        <v>-33.937816041362701</v>
      </c>
      <c r="J3443">
        <v>-4.0780690073383399</v>
      </c>
      <c r="K3443">
        <v>1.21393484838545</v>
      </c>
      <c r="L3443">
        <v>1.2261711458544</v>
      </c>
      <c r="M3443">
        <v>46.333756112995196</v>
      </c>
      <c r="N3443">
        <v>0.95241202092713595</v>
      </c>
      <c r="O3443">
        <v>54.918032786885199</v>
      </c>
      <c r="P3443">
        <v>74.285714285714207</v>
      </c>
      <c r="Q3443">
        <v>-0.14622395930290799</v>
      </c>
    </row>
    <row r="3444" spans="1:17" hidden="1" x14ac:dyDescent="0.3">
      <c r="A3444" t="s">
        <v>7108</v>
      </c>
      <c r="B3444" t="s">
        <v>7109</v>
      </c>
      <c r="C3444" t="str">
        <f>IFERROR(VLOOKUP(Table1[[#This Row],[Ticker]],[1]!Table2[[Symbol]:[Industry]],2,FALSE),"-")</f>
        <v>-</v>
      </c>
      <c r="D3444" t="s">
        <v>62</v>
      </c>
      <c r="E3444">
        <v>48.556299727999999</v>
      </c>
      <c r="F3444">
        <v>24.28</v>
      </c>
      <c r="G3444">
        <v>-7.7234262282791901</v>
      </c>
      <c r="H3444">
        <v>9.5169510735522795</v>
      </c>
      <c r="I3444">
        <v>-13.766132652288</v>
      </c>
      <c r="J3444">
        <v>-4.6074382319265297</v>
      </c>
      <c r="K3444">
        <v>22.730853857958099</v>
      </c>
      <c r="L3444">
        <v>20.835221704876901</v>
      </c>
      <c r="M3444">
        <v>50.7240461861103</v>
      </c>
      <c r="N3444">
        <v>1.7689097484420999</v>
      </c>
      <c r="O3444">
        <v>23.970345963756099</v>
      </c>
      <c r="P3444">
        <v>136.87804878048701</v>
      </c>
      <c r="Q3444">
        <v>0.13303493254131801</v>
      </c>
    </row>
    <row r="3445" spans="1:17" hidden="1" x14ac:dyDescent="0.3">
      <c r="A3445" t="s">
        <v>7110</v>
      </c>
      <c r="B3445" t="s">
        <v>7111</v>
      </c>
      <c r="C3445" t="str">
        <f>IFERROR(VLOOKUP(Table1[[#This Row],[Ticker]],[1]!Table2[[Symbol]:[Industry]],2,FALSE),"-")</f>
        <v>-</v>
      </c>
      <c r="D3445" t="s">
        <v>1525</v>
      </c>
      <c r="E3445">
        <v>48.545625000000001</v>
      </c>
      <c r="F3445">
        <v>106.25</v>
      </c>
      <c r="G3445">
        <v>-9.9847923131746992</v>
      </c>
      <c r="H3445">
        <v>-1.68450953855298</v>
      </c>
      <c r="I3445">
        <v>-3.42904411153821</v>
      </c>
      <c r="J3445">
        <v>-2.4780690073383398</v>
      </c>
      <c r="K3445">
        <v>98.324359134440996</v>
      </c>
      <c r="L3445">
        <v>95.544773136884402</v>
      </c>
      <c r="M3445">
        <v>99.999969978679999</v>
      </c>
      <c r="N3445">
        <v>0.293023255813953</v>
      </c>
      <c r="O3445">
        <v>0</v>
      </c>
      <c r="P3445">
        <v>17.728531855955602</v>
      </c>
    </row>
    <row r="3446" spans="1:17" hidden="1" x14ac:dyDescent="0.3">
      <c r="A3446" t="s">
        <v>7112</v>
      </c>
      <c r="B3446" t="s">
        <v>7113</v>
      </c>
      <c r="C3446" t="str">
        <f>IFERROR(VLOOKUP(Table1[[#This Row],[Ticker]],[1]!Table2[[Symbol]:[Industry]],2,FALSE),"-")</f>
        <v>-</v>
      </c>
      <c r="D3446" t="s">
        <v>127</v>
      </c>
      <c r="E3446">
        <v>48.490299999999998</v>
      </c>
      <c r="F3446">
        <v>1.94</v>
      </c>
      <c r="G3446">
        <v>196.59029926191599</v>
      </c>
      <c r="H3446">
        <v>65.346473723813801</v>
      </c>
      <c r="I3446">
        <v>61.092486988940202</v>
      </c>
      <c r="J3446">
        <v>4.2258416071867897</v>
      </c>
      <c r="K3446">
        <v>1.4153726123019399</v>
      </c>
      <c r="L3446">
        <v>1.1616482217678601</v>
      </c>
      <c r="M3446">
        <v>98.769837591689793</v>
      </c>
      <c r="N3446">
        <v>1.29621431699422</v>
      </c>
      <c r="O3446">
        <v>0</v>
      </c>
      <c r="P3446">
        <v>223.333333333333</v>
      </c>
      <c r="Q3446">
        <v>7.3913082789389996E-3</v>
      </c>
    </row>
    <row r="3447" spans="1:17" hidden="1" x14ac:dyDescent="0.3">
      <c r="A3447" t="s">
        <v>7114</v>
      </c>
      <c r="B3447" t="s">
        <v>7115</v>
      </c>
      <c r="C3447" t="str">
        <f>IFERROR(VLOOKUP(Table1[[#This Row],[Ticker]],[1]!Table2[[Symbol]:[Industry]],2,FALSE),"-")</f>
        <v>-</v>
      </c>
      <c r="D3447" t="s">
        <v>2499</v>
      </c>
      <c r="E3447">
        <v>48.440235649999998</v>
      </c>
      <c r="F3447">
        <v>68.05</v>
      </c>
      <c r="G3447">
        <v>124.432372800192</v>
      </c>
      <c r="H3447">
        <v>4.4469091782315804</v>
      </c>
      <c r="I3447">
        <v>35.951072847526099</v>
      </c>
      <c r="J3447">
        <v>-9.5068666052638093</v>
      </c>
      <c r="K3447">
        <v>62.412620714658097</v>
      </c>
      <c r="L3447">
        <v>49.125169413994101</v>
      </c>
      <c r="M3447">
        <v>49.0823901373019</v>
      </c>
      <c r="N3447">
        <v>1.5177393449532901</v>
      </c>
      <c r="O3447">
        <v>18.750918442321801</v>
      </c>
      <c r="P3447">
        <v>169.504950495049</v>
      </c>
      <c r="Q3447">
        <v>0.10646961666566999</v>
      </c>
    </row>
    <row r="3448" spans="1:17" hidden="1" x14ac:dyDescent="0.3">
      <c r="A3448" t="s">
        <v>7116</v>
      </c>
      <c r="B3448" t="s">
        <v>7117</v>
      </c>
      <c r="C3448" t="str">
        <f>IFERROR(VLOOKUP(Table1[[#This Row],[Ticker]],[1]!Table2[[Symbol]:[Industry]],2,FALSE),"-")</f>
        <v>-</v>
      </c>
      <c r="D3448" t="s">
        <v>7118</v>
      </c>
      <c r="E3448">
        <v>48.412938750000002</v>
      </c>
      <c r="F3448">
        <v>336.25</v>
      </c>
      <c r="G3448">
        <v>-28.352397641277399</v>
      </c>
      <c r="H3448">
        <v>-5.9236646923422898</v>
      </c>
      <c r="I3448">
        <v>-23.399564675242502</v>
      </c>
      <c r="J3448">
        <v>9.1072968463201907</v>
      </c>
      <c r="K3448">
        <v>350.98640603815602</v>
      </c>
      <c r="L3448">
        <v>393.13903012307497</v>
      </c>
      <c r="M3448">
        <v>75.851202766935103</v>
      </c>
      <c r="N3448">
        <v>0.49721706864564003</v>
      </c>
      <c r="O3448">
        <v>108.163568773234</v>
      </c>
      <c r="P3448">
        <v>26.3622698233746</v>
      </c>
      <c r="Q3448">
        <v>-1.5340475450789999E-3</v>
      </c>
    </row>
    <row r="3449" spans="1:17" hidden="1" x14ac:dyDescent="0.3">
      <c r="A3449" t="s">
        <v>7119</v>
      </c>
      <c r="B3449" t="s">
        <v>7120</v>
      </c>
      <c r="C3449" t="str">
        <f>IFERROR(VLOOKUP(Table1[[#This Row],[Ticker]],[1]!Table2[[Symbol]:[Industry]],2,FALSE),"-")</f>
        <v>-</v>
      </c>
      <c r="D3449" t="s">
        <v>626</v>
      </c>
      <c r="E3449">
        <v>48.377076000000002</v>
      </c>
      <c r="F3449">
        <v>165</v>
      </c>
      <c r="G3449">
        <v>-40.2877026593127</v>
      </c>
      <c r="H3449">
        <v>8.8367035747373901</v>
      </c>
      <c r="I3449">
        <v>-19.368795407825999</v>
      </c>
      <c r="J3449">
        <v>6.2443693843607599</v>
      </c>
      <c r="K3449">
        <v>157.12658930646501</v>
      </c>
      <c r="L3449">
        <v>165.30435102956</v>
      </c>
      <c r="M3449">
        <v>62.260025020855302</v>
      </c>
      <c r="N3449">
        <v>2.2714108840439402</v>
      </c>
      <c r="O3449">
        <v>25.878787878787801</v>
      </c>
      <c r="P3449">
        <v>20.4379562043795</v>
      </c>
      <c r="Q3449">
        <v>-8.1039935265820005E-3</v>
      </c>
    </row>
    <row r="3450" spans="1:17" hidden="1" x14ac:dyDescent="0.3">
      <c r="A3450" t="s">
        <v>7121</v>
      </c>
      <c r="B3450" t="s">
        <v>7122</v>
      </c>
      <c r="C3450" t="str">
        <f>IFERROR(VLOOKUP(Table1[[#This Row],[Ticker]],[1]!Table2[[Symbol]:[Industry]],2,FALSE),"-")</f>
        <v>-</v>
      </c>
      <c r="D3450" t="s">
        <v>62</v>
      </c>
      <c r="E3450">
        <v>48.2</v>
      </c>
      <c r="F3450">
        <v>48.2</v>
      </c>
      <c r="G3450">
        <v>-60.706590723012503</v>
      </c>
      <c r="H3450">
        <v>-11.4114298882293</v>
      </c>
      <c r="I3450">
        <v>-70.641519745066404</v>
      </c>
      <c r="J3450">
        <v>1.45859252773973</v>
      </c>
      <c r="K3450">
        <v>47.062900402091003</v>
      </c>
      <c r="L3450">
        <v>60.950814221418298</v>
      </c>
      <c r="M3450">
        <v>66.561894400190795</v>
      </c>
      <c r="N3450">
        <v>0.43506975604756498</v>
      </c>
      <c r="O3450">
        <v>153.11203319501999</v>
      </c>
      <c r="P3450">
        <v>23.589743589743499</v>
      </c>
      <c r="Q3450">
        <v>1.1371125063808E-2</v>
      </c>
    </row>
    <row r="3451" spans="1:17" hidden="1" x14ac:dyDescent="0.3">
      <c r="A3451" t="s">
        <v>7123</v>
      </c>
      <c r="B3451" t="s">
        <v>7124</v>
      </c>
      <c r="C3451" t="str">
        <f>IFERROR(VLOOKUP(Table1[[#This Row],[Ticker]],[1]!Table2[[Symbol]:[Industry]],2,FALSE),"-")</f>
        <v>-</v>
      </c>
      <c r="D3451" t="s">
        <v>68</v>
      </c>
      <c r="E3451">
        <v>48.160967499999998</v>
      </c>
      <c r="F3451">
        <v>113.95</v>
      </c>
      <c r="G3451">
        <v>89.6451163273682</v>
      </c>
      <c r="H3451">
        <v>-20.818983034447001</v>
      </c>
      <c r="I3451">
        <v>-55.313243560436703</v>
      </c>
      <c r="J3451">
        <v>-7.9569811082449098</v>
      </c>
      <c r="K3451">
        <v>133.48412196550501</v>
      </c>
      <c r="L3451">
        <v>114.171774862242</v>
      </c>
      <c r="M3451">
        <v>27.410556419672702</v>
      </c>
      <c r="N3451">
        <v>0.81423592058480398</v>
      </c>
      <c r="O3451">
        <v>73.541026766125398</v>
      </c>
      <c r="P3451">
        <v>116.38815039878401</v>
      </c>
      <c r="Q3451">
        <v>0.27877419093870098</v>
      </c>
    </row>
    <row r="3452" spans="1:17" hidden="1" x14ac:dyDescent="0.3">
      <c r="A3452" t="s">
        <v>7125</v>
      </c>
      <c r="B3452" t="s">
        <v>7126</v>
      </c>
      <c r="C3452" t="str">
        <f>IFERROR(VLOOKUP(Table1[[#This Row],[Ticker]],[1]!Table2[[Symbol]:[Industry]],2,FALSE),"-")</f>
        <v>-</v>
      </c>
      <c r="D3452" t="s">
        <v>223</v>
      </c>
      <c r="E3452">
        <v>48.106119</v>
      </c>
      <c r="F3452">
        <v>32.090000000000003</v>
      </c>
      <c r="G3452">
        <v>12.1146033149963</v>
      </c>
      <c r="H3452">
        <v>17.899255473372602</v>
      </c>
      <c r="I3452">
        <v>-17.733155453723398</v>
      </c>
      <c r="J3452">
        <v>9.8244520010649996</v>
      </c>
      <c r="K3452">
        <v>29.064007930750201</v>
      </c>
      <c r="L3452">
        <v>28.357783491355001</v>
      </c>
      <c r="M3452">
        <v>63.332567986991101</v>
      </c>
      <c r="N3452">
        <v>2.04067845085078</v>
      </c>
      <c r="O3452">
        <v>10.626363353069401</v>
      </c>
      <c r="P3452">
        <v>41.241197183098599</v>
      </c>
      <c r="Q3452">
        <v>1.3104436331565E-2</v>
      </c>
    </row>
    <row r="3453" spans="1:17" hidden="1" x14ac:dyDescent="0.3">
      <c r="A3453" t="s">
        <v>7127</v>
      </c>
      <c r="B3453" t="s">
        <v>7128</v>
      </c>
      <c r="C3453" t="str">
        <f>IFERROR(VLOOKUP(Table1[[#This Row],[Ticker]],[1]!Table2[[Symbol]:[Industry]],2,FALSE),"-")</f>
        <v>-</v>
      </c>
      <c r="D3453" t="s">
        <v>626</v>
      </c>
      <c r="E3453">
        <v>48.049680000000002</v>
      </c>
      <c r="F3453">
        <v>15.54</v>
      </c>
      <c r="G3453">
        <v>8.2699980745435706</v>
      </c>
      <c r="H3453">
        <v>16.548932684835201</v>
      </c>
      <c r="I3453">
        <v>14.988699745169701</v>
      </c>
      <c r="J3453">
        <v>4.6647881355188003</v>
      </c>
      <c r="K3453">
        <v>13.959273366780099</v>
      </c>
      <c r="L3453">
        <v>13.048791004474801</v>
      </c>
      <c r="M3453">
        <v>64.864990674216003</v>
      </c>
      <c r="N3453">
        <v>3.8661749289284399</v>
      </c>
      <c r="O3453">
        <v>19.498069498069501</v>
      </c>
      <c r="P3453">
        <v>52.203721841331998</v>
      </c>
      <c r="Q3453">
        <v>3.1704108846731999E-2</v>
      </c>
    </row>
    <row r="3454" spans="1:17" hidden="1" x14ac:dyDescent="0.3">
      <c r="A3454" t="s">
        <v>7129</v>
      </c>
      <c r="B3454" t="s">
        <v>7130</v>
      </c>
      <c r="C3454" t="str">
        <f>IFERROR(VLOOKUP(Table1[[#This Row],[Ticker]],[1]!Table2[[Symbol]:[Industry]],2,FALSE),"-")</f>
        <v>-</v>
      </c>
      <c r="D3454" t="s">
        <v>465</v>
      </c>
      <c r="E3454">
        <v>47.604656060000003</v>
      </c>
      <c r="F3454">
        <v>18.07</v>
      </c>
      <c r="G3454">
        <v>5.15477614756165</v>
      </c>
      <c r="H3454">
        <v>-2.7556595055769102</v>
      </c>
      <c r="I3454">
        <v>-29.223530327077</v>
      </c>
      <c r="J3454">
        <v>4.7431903802988602</v>
      </c>
      <c r="K3454">
        <v>18.093003387176999</v>
      </c>
      <c r="L3454">
        <v>18.140719646796999</v>
      </c>
      <c r="M3454">
        <v>53.440233893530397</v>
      </c>
      <c r="N3454">
        <v>1.4121702755993299</v>
      </c>
      <c r="O3454">
        <v>51.355838406198103</v>
      </c>
      <c r="P3454">
        <v>63.529411764705799</v>
      </c>
      <c r="Q3454">
        <v>-0.127903288765257</v>
      </c>
    </row>
    <row r="3455" spans="1:17" hidden="1" x14ac:dyDescent="0.3">
      <c r="A3455" t="s">
        <v>7131</v>
      </c>
      <c r="B3455" t="s">
        <v>7132</v>
      </c>
      <c r="C3455" t="str">
        <f>IFERROR(VLOOKUP(Table1[[#This Row],[Ticker]],[1]!Table2[[Symbol]:[Industry]],2,FALSE),"-")</f>
        <v>-</v>
      </c>
      <c r="D3455" t="s">
        <v>1170</v>
      </c>
      <c r="E3455">
        <v>47.59975</v>
      </c>
      <c r="F3455">
        <v>9.11</v>
      </c>
      <c r="G3455">
        <v>53.296491620283099</v>
      </c>
      <c r="H3455">
        <v>13.6466577245147</v>
      </c>
      <c r="I3455">
        <v>5.8724676465804899</v>
      </c>
      <c r="J3455">
        <v>5.1269253172927503</v>
      </c>
      <c r="K3455">
        <v>8.7655312772553202</v>
      </c>
      <c r="L3455">
        <v>7.8008589543723801</v>
      </c>
      <c r="M3455">
        <v>46.616633682001101</v>
      </c>
      <c r="N3455">
        <v>1.67319073638255</v>
      </c>
      <c r="O3455">
        <v>19.0998902305159</v>
      </c>
      <c r="P3455">
        <v>90.5857740585773</v>
      </c>
      <c r="Q3455">
        <v>0.15655209687176999</v>
      </c>
    </row>
    <row r="3456" spans="1:17" hidden="1" x14ac:dyDescent="0.3">
      <c r="A3456" t="s">
        <v>7133</v>
      </c>
      <c r="B3456" t="s">
        <v>7134</v>
      </c>
      <c r="C3456" t="str">
        <f>IFERROR(VLOOKUP(Table1[[#This Row],[Ticker]],[1]!Table2[[Symbol]:[Industry]],2,FALSE),"-")</f>
        <v>-</v>
      </c>
      <c r="D3456" t="s">
        <v>7083</v>
      </c>
      <c r="E3456">
        <v>47.595759999999999</v>
      </c>
      <c r="F3456">
        <v>152</v>
      </c>
      <c r="G3456">
        <v>52.565683635319402</v>
      </c>
      <c r="H3456">
        <v>27.294501322433899</v>
      </c>
      <c r="I3456">
        <v>10.193151079286499</v>
      </c>
      <c r="J3456">
        <v>33.989922162639502</v>
      </c>
      <c r="K3456">
        <v>125.832219223837</v>
      </c>
      <c r="L3456">
        <v>119.121194955761</v>
      </c>
      <c r="M3456">
        <v>77.786554962167799</v>
      </c>
      <c r="N3456">
        <v>3.3441180137068698</v>
      </c>
      <c r="O3456">
        <v>11.118421052631501</v>
      </c>
      <c r="P3456">
        <v>123.201174743024</v>
      </c>
      <c r="Q3456">
        <v>0.117369643264258</v>
      </c>
    </row>
    <row r="3457" spans="1:17" hidden="1" x14ac:dyDescent="0.3">
      <c r="A3457" t="s">
        <v>7135</v>
      </c>
      <c r="B3457" t="s">
        <v>7136</v>
      </c>
      <c r="C3457" t="str">
        <f>IFERROR(VLOOKUP(Table1[[#This Row],[Ticker]],[1]!Table2[[Symbol]:[Industry]],2,FALSE),"-")</f>
        <v>-</v>
      </c>
      <c r="D3457" t="s">
        <v>391</v>
      </c>
      <c r="E3457">
        <v>47.538400000000003</v>
      </c>
      <c r="F3457">
        <v>26.12</v>
      </c>
      <c r="G3457">
        <v>104.407408406459</v>
      </c>
      <c r="H3457">
        <v>-21.120436006134799</v>
      </c>
      <c r="I3457">
        <v>-6.39244991658855</v>
      </c>
      <c r="J3457">
        <v>-5.4704932497625798</v>
      </c>
      <c r="K3457">
        <v>27.8046728388871</v>
      </c>
      <c r="L3457">
        <v>25.043996649284399</v>
      </c>
      <c r="M3457">
        <v>45.589392612208599</v>
      </c>
      <c r="N3457">
        <v>0.328604649724692</v>
      </c>
      <c r="O3457">
        <v>49.2725880551301</v>
      </c>
      <c r="P3457">
        <v>137.238873751135</v>
      </c>
      <c r="Q3457">
        <v>8.2955124027023999E-2</v>
      </c>
    </row>
    <row r="3458" spans="1:17" hidden="1" x14ac:dyDescent="0.3">
      <c r="A3458" t="s">
        <v>7137</v>
      </c>
      <c r="B3458" t="s">
        <v>7138</v>
      </c>
      <c r="C3458" t="str">
        <f>IFERROR(VLOOKUP(Table1[[#This Row],[Ticker]],[1]!Table2[[Symbol]:[Industry]],2,FALSE),"-")</f>
        <v>-</v>
      </c>
      <c r="D3458" t="s">
        <v>7139</v>
      </c>
      <c r="E3458">
        <v>47.457515868000002</v>
      </c>
      <c r="F3458">
        <v>33.46</v>
      </c>
      <c r="G3458">
        <v>-4.2686563261748702</v>
      </c>
      <c r="H3458">
        <v>-11.708882630801099</v>
      </c>
      <c r="I3458">
        <v>-47.688842769969703</v>
      </c>
      <c r="J3458">
        <v>-3.96378329305263</v>
      </c>
      <c r="K3458">
        <v>36.492926740730098</v>
      </c>
      <c r="L3458">
        <v>39.165079229133198</v>
      </c>
      <c r="M3458">
        <v>36.102158001716397</v>
      </c>
      <c r="N3458">
        <v>0.73435078853360203</v>
      </c>
      <c r="O3458">
        <v>67.304243873281493</v>
      </c>
      <c r="P3458">
        <v>26.264150943396199</v>
      </c>
      <c r="Q3458">
        <v>4.6991597015743E-2</v>
      </c>
    </row>
    <row r="3459" spans="1:17" hidden="1" x14ac:dyDescent="0.3">
      <c r="A3459" t="s">
        <v>7140</v>
      </c>
      <c r="B3459" t="s">
        <v>7141</v>
      </c>
      <c r="C3459" t="str">
        <f>IFERROR(VLOOKUP(Table1[[#This Row],[Ticker]],[1]!Table2[[Symbol]:[Industry]],2,FALSE),"-")</f>
        <v>-</v>
      </c>
      <c r="D3459" t="s">
        <v>424</v>
      </c>
      <c r="E3459">
        <v>47.429558499999999</v>
      </c>
      <c r="F3459">
        <v>91.72</v>
      </c>
      <c r="G3459">
        <v>200.94542609292699</v>
      </c>
      <c r="H3459">
        <v>-4.1559492294076898</v>
      </c>
      <c r="I3459">
        <v>29.169795507193601</v>
      </c>
      <c r="J3459">
        <v>5.74094422972545</v>
      </c>
      <c r="K3459">
        <v>89.467041438622303</v>
      </c>
      <c r="L3459">
        <v>73.0002578577636</v>
      </c>
      <c r="M3459">
        <v>75.531989596678102</v>
      </c>
      <c r="N3459">
        <v>0.628356156231903</v>
      </c>
      <c r="O3459">
        <v>64.031836022677695</v>
      </c>
      <c r="P3459">
        <v>235.970695970695</v>
      </c>
      <c r="Q3459">
        <v>0.105959896145206</v>
      </c>
    </row>
    <row r="3460" spans="1:17" hidden="1" x14ac:dyDescent="0.3">
      <c r="A3460" t="s">
        <v>7142</v>
      </c>
      <c r="B3460" t="s">
        <v>7143</v>
      </c>
      <c r="C3460" t="str">
        <f>IFERROR(VLOOKUP(Table1[[#This Row],[Ticker]],[1]!Table2[[Symbol]:[Industry]],2,FALSE),"-")</f>
        <v>-</v>
      </c>
      <c r="D3460" t="s">
        <v>59</v>
      </c>
      <c r="E3460">
        <v>47.292945600000003</v>
      </c>
      <c r="F3460">
        <v>68.02</v>
      </c>
      <c r="G3460">
        <v>30.893118883392301</v>
      </c>
      <c r="H3460">
        <v>17.606881572986499</v>
      </c>
      <c r="I3460">
        <v>-22.003632577767501</v>
      </c>
      <c r="J3460">
        <v>15.725320823170099</v>
      </c>
      <c r="K3460">
        <v>60.309823463336599</v>
      </c>
      <c r="L3460">
        <v>57.250764117962802</v>
      </c>
      <c r="M3460">
        <v>75.595604441314407</v>
      </c>
      <c r="N3460">
        <v>1.9407983627537599</v>
      </c>
      <c r="O3460">
        <v>15.407233166715599</v>
      </c>
      <c r="P3460">
        <v>67.950617283950507</v>
      </c>
      <c r="Q3460">
        <v>9.5213167526730993E-2</v>
      </c>
    </row>
    <row r="3461" spans="1:17" hidden="1" x14ac:dyDescent="0.3">
      <c r="A3461" t="s">
        <v>7144</v>
      </c>
      <c r="B3461" t="s">
        <v>7145</v>
      </c>
      <c r="C3461" t="str">
        <f>IFERROR(VLOOKUP(Table1[[#This Row],[Ticker]],[1]!Table2[[Symbol]:[Industry]],2,FALSE),"-")</f>
        <v>-</v>
      </c>
      <c r="D3461" t="s">
        <v>138</v>
      </c>
      <c r="E3461">
        <v>46.928765329999997</v>
      </c>
      <c r="F3461">
        <v>2.33</v>
      </c>
      <c r="G3461">
        <v>-83.191632202257495</v>
      </c>
      <c r="H3461">
        <v>-4.9146428499871204</v>
      </c>
      <c r="I3461">
        <v>-33.516763409783799</v>
      </c>
      <c r="J3461">
        <v>-2.4780690073383398</v>
      </c>
      <c r="K3461">
        <v>2.3709316076101099</v>
      </c>
      <c r="L3461">
        <v>3.1038322048517402</v>
      </c>
      <c r="M3461">
        <v>33.915018552129403</v>
      </c>
      <c r="N3461">
        <v>1.00728614867472</v>
      </c>
      <c r="O3461">
        <v>129.61373390557901</v>
      </c>
      <c r="P3461">
        <v>29.4444444444444</v>
      </c>
      <c r="Q3461">
        <v>-0.18412600924075101</v>
      </c>
    </row>
    <row r="3462" spans="1:17" hidden="1" x14ac:dyDescent="0.3">
      <c r="A3462" t="s">
        <v>7146</v>
      </c>
      <c r="B3462" t="s">
        <v>7147</v>
      </c>
      <c r="C3462" t="str">
        <f>IFERROR(VLOOKUP(Table1[[#This Row],[Ticker]],[1]!Table2[[Symbol]:[Industry]],2,FALSE),"-")</f>
        <v>-</v>
      </c>
      <c r="D3462" t="s">
        <v>1709</v>
      </c>
      <c r="E3462">
        <v>46.928547600000002</v>
      </c>
      <c r="F3462">
        <v>76.98</v>
      </c>
      <c r="G3462">
        <v>349.61835206719701</v>
      </c>
      <c r="H3462">
        <v>-20.118277195943499</v>
      </c>
      <c r="I3462">
        <v>1.6841833509192199</v>
      </c>
      <c r="J3462">
        <v>-9.5039472421176701</v>
      </c>
      <c r="K3462">
        <v>81.227112825555395</v>
      </c>
      <c r="L3462">
        <v>64.946524734441994</v>
      </c>
      <c r="M3462">
        <v>45.2364584959235</v>
      </c>
      <c r="N3462">
        <v>0.78419693003624602</v>
      </c>
      <c r="O3462">
        <v>28.9945440374123</v>
      </c>
      <c r="P3462">
        <v>378.13664596273202</v>
      </c>
      <c r="Q3462">
        <v>0.17192539776538199</v>
      </c>
    </row>
    <row r="3463" spans="1:17" hidden="1" x14ac:dyDescent="0.3">
      <c r="A3463" t="s">
        <v>7148</v>
      </c>
      <c r="B3463" t="s">
        <v>7149</v>
      </c>
      <c r="C3463" t="str">
        <f>IFERROR(VLOOKUP(Table1[[#This Row],[Ticker]],[1]!Table2[[Symbol]:[Industry]],2,FALSE),"-")</f>
        <v>-</v>
      </c>
      <c r="D3463" t="s">
        <v>1684</v>
      </c>
      <c r="E3463">
        <v>46.798189999999998</v>
      </c>
      <c r="F3463">
        <v>25.31</v>
      </c>
      <c r="G3463">
        <v>-22.7578245397812</v>
      </c>
      <c r="H3463">
        <v>0.53432766990538005</v>
      </c>
      <c r="I3463">
        <v>-44.195608796206898</v>
      </c>
      <c r="J3463">
        <v>0.84850300077524998</v>
      </c>
      <c r="K3463">
        <v>25.5182239085762</v>
      </c>
      <c r="L3463">
        <v>27.216024700589099</v>
      </c>
      <c r="M3463">
        <v>61.680306230350098</v>
      </c>
      <c r="N3463">
        <v>0.99825916318505803</v>
      </c>
      <c r="O3463">
        <v>61.9913077834848</v>
      </c>
      <c r="P3463">
        <v>11.991150442477799</v>
      </c>
      <c r="Q3463">
        <v>-1.8888340563191001E-2</v>
      </c>
    </row>
    <row r="3464" spans="1:17" hidden="1" x14ac:dyDescent="0.3">
      <c r="A3464" t="s">
        <v>7150</v>
      </c>
      <c r="B3464" t="s">
        <v>7151</v>
      </c>
      <c r="C3464" t="str">
        <f>IFERROR(VLOOKUP(Table1[[#This Row],[Ticker]],[1]!Table2[[Symbol]:[Industry]],2,FALSE),"-")</f>
        <v>-</v>
      </c>
      <c r="D3464" t="s">
        <v>521</v>
      </c>
      <c r="E3464">
        <v>46.783419934999998</v>
      </c>
      <c r="F3464">
        <v>30.67</v>
      </c>
      <c r="G3464">
        <v>-15.215761344143701</v>
      </c>
      <c r="H3464">
        <v>6.9206317650283697</v>
      </c>
      <c r="I3464">
        <v>-19.725978035132201</v>
      </c>
      <c r="J3464">
        <v>11.505907686033799</v>
      </c>
      <c r="K3464">
        <v>29.3154493761662</v>
      </c>
      <c r="L3464">
        <v>28.847450177915999</v>
      </c>
      <c r="M3464">
        <v>52.051271837307901</v>
      </c>
      <c r="N3464">
        <v>2.9960695178151799</v>
      </c>
      <c r="O3464">
        <v>19.921747636126501</v>
      </c>
      <c r="P3464">
        <v>37.2259507829977</v>
      </c>
      <c r="Q3464">
        <v>4.3882170025843999E-2</v>
      </c>
    </row>
    <row r="3465" spans="1:17" hidden="1" x14ac:dyDescent="0.3">
      <c r="A3465" t="s">
        <v>7152</v>
      </c>
      <c r="B3465" t="s">
        <v>7153</v>
      </c>
      <c r="C3465" t="str">
        <f>IFERROR(VLOOKUP(Table1[[#This Row],[Ticker]],[1]!Table2[[Symbol]:[Industry]],2,FALSE),"-")</f>
        <v>-</v>
      </c>
      <c r="D3465" t="s">
        <v>75</v>
      </c>
      <c r="E3465">
        <v>46.759635000000003</v>
      </c>
      <c r="F3465">
        <v>261.3</v>
      </c>
      <c r="G3465">
        <v>170.188784110401</v>
      </c>
      <c r="H3465">
        <v>-14.1536318101421</v>
      </c>
      <c r="I3465">
        <v>137.803911157991</v>
      </c>
      <c r="J3465">
        <v>3.3225845874328899</v>
      </c>
      <c r="K3465">
        <v>262.04838287937997</v>
      </c>
      <c r="M3465">
        <v>55.391773772581097</v>
      </c>
      <c r="N3465">
        <v>1.22549438042395</v>
      </c>
      <c r="O3465">
        <v>45.426712590891597</v>
      </c>
      <c r="P3465">
        <v>207.41176470588201</v>
      </c>
    </row>
    <row r="3466" spans="1:17" hidden="1" x14ac:dyDescent="0.3">
      <c r="A3466" t="s">
        <v>7154</v>
      </c>
      <c r="B3466" t="s">
        <v>7155</v>
      </c>
      <c r="C3466" t="str">
        <f>IFERROR(VLOOKUP(Table1[[#This Row],[Ticker]],[1]!Table2[[Symbol]:[Industry]],2,FALSE),"-")</f>
        <v>-</v>
      </c>
      <c r="D3466" t="s">
        <v>413</v>
      </c>
      <c r="E3466">
        <v>46.689950349</v>
      </c>
      <c r="F3466">
        <v>16.309999999999999</v>
      </c>
      <c r="G3466">
        <v>167.13083980245699</v>
      </c>
      <c r="H3466">
        <v>-5.1593648895809396</v>
      </c>
      <c r="I3466">
        <v>158.846497684127</v>
      </c>
      <c r="J3466">
        <v>-0.95367876343590197</v>
      </c>
      <c r="K3466">
        <v>18.001640969837801</v>
      </c>
      <c r="L3466">
        <v>14.3304131586187</v>
      </c>
      <c r="M3466">
        <v>47.116151239085099</v>
      </c>
      <c r="N3466">
        <v>0.72497113099620203</v>
      </c>
      <c r="O3466">
        <v>77.498467198038</v>
      </c>
      <c r="P3466">
        <v>222.97029702970201</v>
      </c>
      <c r="Q3466">
        <v>6.9802090151006996E-2</v>
      </c>
    </row>
    <row r="3467" spans="1:17" hidden="1" x14ac:dyDescent="0.3">
      <c r="A3467" t="s">
        <v>7156</v>
      </c>
      <c r="B3467" t="s">
        <v>7157</v>
      </c>
      <c r="C3467" t="str">
        <f>IFERROR(VLOOKUP(Table1[[#This Row],[Ticker]],[1]!Table2[[Symbol]:[Industry]],2,FALSE),"-")</f>
        <v>-</v>
      </c>
      <c r="D3467" t="s">
        <v>377</v>
      </c>
      <c r="E3467">
        <v>46.56738</v>
      </c>
      <c r="F3467">
        <v>46.6</v>
      </c>
      <c r="G3467">
        <v>-51.3262999720476</v>
      </c>
      <c r="H3467">
        <v>-2.7102246430388601</v>
      </c>
      <c r="I3467">
        <v>-47.449871540319698</v>
      </c>
      <c r="J3467">
        <v>6.6356243168812901</v>
      </c>
      <c r="K3467">
        <v>45.525786070383496</v>
      </c>
      <c r="L3467">
        <v>53.872100878389297</v>
      </c>
      <c r="M3467">
        <v>57.5137445995896</v>
      </c>
      <c r="N3467">
        <v>0.37983200370581599</v>
      </c>
      <c r="O3467">
        <v>74.678111587982798</v>
      </c>
      <c r="P3467">
        <v>25.7759784075573</v>
      </c>
      <c r="Q3467">
        <v>-2.2212454221911E-2</v>
      </c>
    </row>
    <row r="3468" spans="1:17" hidden="1" x14ac:dyDescent="0.3">
      <c r="A3468" t="s">
        <v>7158</v>
      </c>
      <c r="B3468" t="s">
        <v>7159</v>
      </c>
      <c r="C3468" t="str">
        <f>IFERROR(VLOOKUP(Table1[[#This Row],[Ticker]],[1]!Table2[[Symbol]:[Industry]],2,FALSE),"-")</f>
        <v>-</v>
      </c>
      <c r="D3468" t="s">
        <v>4281</v>
      </c>
      <c r="E3468">
        <v>46.527956839999902</v>
      </c>
      <c r="F3468">
        <v>66.8</v>
      </c>
      <c r="G3468">
        <v>-18.652419184685002</v>
      </c>
      <c r="H3468">
        <v>25.1744705057929</v>
      </c>
      <c r="I3468">
        <v>-3.22821076349181</v>
      </c>
      <c r="J3468">
        <v>13.7022588615141</v>
      </c>
      <c r="K3468">
        <v>59.267466407878302</v>
      </c>
      <c r="L3468">
        <v>57.7099500756457</v>
      </c>
      <c r="M3468">
        <v>60.941375116623099</v>
      </c>
      <c r="N3468">
        <v>3.3455782063279398</v>
      </c>
      <c r="O3468">
        <v>28.742514970059801</v>
      </c>
      <c r="P3468">
        <v>74.321503131523997</v>
      </c>
      <c r="Q3468">
        <v>0.107193583481378</v>
      </c>
    </row>
    <row r="3469" spans="1:17" hidden="1" x14ac:dyDescent="0.3">
      <c r="A3469" t="s">
        <v>7160</v>
      </c>
      <c r="B3469" t="s">
        <v>7161</v>
      </c>
      <c r="C3469" t="str">
        <f>IFERROR(VLOOKUP(Table1[[#This Row],[Ticker]],[1]!Table2[[Symbol]:[Industry]],2,FALSE),"-")</f>
        <v>-</v>
      </c>
      <c r="D3469" t="s">
        <v>548</v>
      </c>
      <c r="E3469">
        <v>46.522447200000002</v>
      </c>
      <c r="F3469">
        <v>24.1</v>
      </c>
      <c r="G3469">
        <v>-55.0168435952259</v>
      </c>
      <c r="H3469">
        <v>-5.8800749487525401</v>
      </c>
      <c r="I3469">
        <v>-55.691421315363598</v>
      </c>
      <c r="J3469">
        <v>-4.4820770233704001</v>
      </c>
      <c r="K3469">
        <v>25.5327501346136</v>
      </c>
      <c r="L3469">
        <v>29.0980462164672</v>
      </c>
      <c r="M3469">
        <v>35.669245561596298</v>
      </c>
      <c r="N3469">
        <v>0.97058823529411697</v>
      </c>
      <c r="O3469">
        <v>78.423236514522799</v>
      </c>
      <c r="P3469">
        <v>0.41666666666666502</v>
      </c>
    </row>
    <row r="3470" spans="1:17" hidden="1" x14ac:dyDescent="0.3">
      <c r="A3470" t="s">
        <v>7162</v>
      </c>
      <c r="B3470" t="s">
        <v>7163</v>
      </c>
      <c r="C3470" t="str">
        <f>IFERROR(VLOOKUP(Table1[[#This Row],[Ticker]],[1]!Table2[[Symbol]:[Industry]],2,FALSE),"-")</f>
        <v>-</v>
      </c>
      <c r="D3470" t="s">
        <v>692</v>
      </c>
      <c r="E3470">
        <v>46.512</v>
      </c>
      <c r="F3470">
        <v>0.76</v>
      </c>
      <c r="G3470">
        <v>-50.743034071416403</v>
      </c>
      <c r="H3470">
        <v>-32.508903777581303</v>
      </c>
      <c r="I3470">
        <v>-46.180240283787001</v>
      </c>
      <c r="J3470">
        <v>0.119333590064258</v>
      </c>
      <c r="K3470">
        <v>0.95177218306318201</v>
      </c>
      <c r="L3470">
        <v>1.0389551320628201</v>
      </c>
      <c r="M3470">
        <v>22.736286322998399</v>
      </c>
      <c r="N3470">
        <v>0.41489526784208502</v>
      </c>
      <c r="O3470">
        <v>123.684210526315</v>
      </c>
      <c r="P3470">
        <v>4.1095890410958802</v>
      </c>
      <c r="Q3470">
        <v>-2.9902417117864E-2</v>
      </c>
    </row>
    <row r="3471" spans="1:17" hidden="1" x14ac:dyDescent="0.3">
      <c r="A3471" t="s">
        <v>7164</v>
      </c>
      <c r="B3471" t="s">
        <v>7165</v>
      </c>
      <c r="C3471" t="str">
        <f>IFERROR(VLOOKUP(Table1[[#This Row],[Ticker]],[1]!Table2[[Symbol]:[Industry]],2,FALSE),"-")</f>
        <v>-</v>
      </c>
      <c r="D3471" t="s">
        <v>289</v>
      </c>
      <c r="E3471">
        <v>46.431210399999998</v>
      </c>
      <c r="F3471">
        <v>83.5</v>
      </c>
      <c r="G3471">
        <v>25.351683597071698</v>
      </c>
      <c r="H3471">
        <v>-8.1477316313601396</v>
      </c>
      <c r="I3471">
        <v>-11.363732749509399</v>
      </c>
      <c r="J3471">
        <v>5.8564536128985702</v>
      </c>
      <c r="K3471">
        <v>76.010219420375506</v>
      </c>
      <c r="L3471">
        <v>74.534429628842105</v>
      </c>
      <c r="M3471">
        <v>81.231888035881198</v>
      </c>
      <c r="N3471">
        <v>1.24133567963794</v>
      </c>
      <c r="O3471">
        <v>36.526946107784397</v>
      </c>
      <c r="P3471">
        <v>90.857142857142804</v>
      </c>
      <c r="Q3471">
        <v>5.2676212985203003E-2</v>
      </c>
    </row>
    <row r="3472" spans="1:17" hidden="1" x14ac:dyDescent="0.3">
      <c r="A3472" t="s">
        <v>7166</v>
      </c>
      <c r="B3472" t="s">
        <v>7167</v>
      </c>
      <c r="C3472" t="str">
        <f>IFERROR(VLOOKUP(Table1[[#This Row],[Ticker]],[1]!Table2[[Symbol]:[Industry]],2,FALSE),"-")</f>
        <v>-</v>
      </c>
      <c r="D3472" t="s">
        <v>548</v>
      </c>
      <c r="E3472">
        <v>46.372711000000002</v>
      </c>
      <c r="F3472">
        <v>76.510000000000005</v>
      </c>
      <c r="G3472">
        <v>-9.5402154439654705</v>
      </c>
      <c r="H3472">
        <v>-1.99710038906566</v>
      </c>
      <c r="I3472">
        <v>-30.260038263584899</v>
      </c>
      <c r="J3472">
        <v>-5.1989876294052397</v>
      </c>
      <c r="K3472">
        <v>79.355492722041902</v>
      </c>
      <c r="L3472">
        <v>78.646151944963805</v>
      </c>
      <c r="M3472">
        <v>31.845483562780998</v>
      </c>
      <c r="N3472">
        <v>0.56997507117472401</v>
      </c>
      <c r="O3472">
        <v>48.869428832832298</v>
      </c>
      <c r="P3472">
        <v>36.625</v>
      </c>
      <c r="Q3472">
        <v>0.16856081206179599</v>
      </c>
    </row>
    <row r="3473" spans="1:17" hidden="1" x14ac:dyDescent="0.3">
      <c r="A3473" t="s">
        <v>7168</v>
      </c>
      <c r="B3473" t="s">
        <v>7169</v>
      </c>
      <c r="C3473" t="str">
        <f>IFERROR(VLOOKUP(Table1[[#This Row],[Ticker]],[1]!Table2[[Symbol]:[Industry]],2,FALSE),"-")</f>
        <v>-</v>
      </c>
      <c r="D3473" t="s">
        <v>1465</v>
      </c>
      <c r="E3473">
        <v>46.24</v>
      </c>
      <c r="F3473">
        <v>46.24</v>
      </c>
      <c r="G3473">
        <v>-39.3328261319079</v>
      </c>
      <c r="H3473">
        <v>-3.07137929657863</v>
      </c>
      <c r="I3473">
        <v>-29.973233860953201</v>
      </c>
      <c r="J3473">
        <v>-7.8359422179722804</v>
      </c>
      <c r="K3473">
        <v>47.3983454399932</v>
      </c>
      <c r="L3473">
        <v>50.066767551615797</v>
      </c>
      <c r="M3473">
        <v>50.042552030412402</v>
      </c>
      <c r="N3473">
        <v>1.24616981567726</v>
      </c>
      <c r="O3473">
        <v>52.573529411764603</v>
      </c>
      <c r="P3473">
        <v>9.5734597156398102</v>
      </c>
      <c r="Q3473">
        <v>-0.13852591374895301</v>
      </c>
    </row>
    <row r="3474" spans="1:17" hidden="1" x14ac:dyDescent="0.3">
      <c r="A3474" t="s">
        <v>7170</v>
      </c>
      <c r="B3474" t="s">
        <v>7171</v>
      </c>
      <c r="C3474" t="str">
        <f>IFERROR(VLOOKUP(Table1[[#This Row],[Ticker]],[1]!Table2[[Symbol]:[Industry]],2,FALSE),"-")</f>
        <v>-</v>
      </c>
      <c r="D3474" t="s">
        <v>257</v>
      </c>
      <c r="E3474">
        <v>46.116</v>
      </c>
      <c r="F3474">
        <v>610</v>
      </c>
      <c r="G3474">
        <v>-19.5656643094907</v>
      </c>
      <c r="H3474">
        <v>4.4855425705310701</v>
      </c>
      <c r="I3474">
        <v>-12.7501409713347</v>
      </c>
      <c r="J3474">
        <v>0.911761501136234</v>
      </c>
      <c r="K3474">
        <v>581.59153753535895</v>
      </c>
      <c r="L3474">
        <v>566.74809141690605</v>
      </c>
      <c r="M3474">
        <v>63.211830841778799</v>
      </c>
      <c r="N3474">
        <v>1.06666666666666</v>
      </c>
      <c r="O3474">
        <v>43.778688524590102</v>
      </c>
      <c r="P3474">
        <v>58.750813272608902</v>
      </c>
    </row>
    <row r="3475" spans="1:17" hidden="1" x14ac:dyDescent="0.3">
      <c r="A3475" t="s">
        <v>7172</v>
      </c>
      <c r="B3475" t="s">
        <v>7173</v>
      </c>
      <c r="C3475" t="str">
        <f>IFERROR(VLOOKUP(Table1[[#This Row],[Ticker]],[1]!Table2[[Symbol]:[Industry]],2,FALSE),"-")</f>
        <v>-</v>
      </c>
      <c r="D3475" t="s">
        <v>521</v>
      </c>
      <c r="E3475">
        <v>46.068800000000003</v>
      </c>
      <c r="F3475">
        <v>160</v>
      </c>
      <c r="G3475">
        <v>-0.21080789506217401</v>
      </c>
      <c r="H3475">
        <v>2.2801899519097</v>
      </c>
      <c r="I3475">
        <v>-1.5135951621116801</v>
      </c>
      <c r="J3475">
        <v>4.9044813282321202</v>
      </c>
      <c r="K3475">
        <v>157.537663203975</v>
      </c>
      <c r="L3475">
        <v>146.211560180531</v>
      </c>
      <c r="M3475">
        <v>55.397567934821801</v>
      </c>
      <c r="N3475">
        <v>1.00020602521674</v>
      </c>
      <c r="O3475">
        <v>31</v>
      </c>
      <c r="P3475">
        <v>45.785876993166298</v>
      </c>
      <c r="Q3475">
        <v>0.163500206057238</v>
      </c>
    </row>
    <row r="3476" spans="1:17" hidden="1" x14ac:dyDescent="0.3">
      <c r="A3476" t="s">
        <v>7174</v>
      </c>
      <c r="B3476" t="s">
        <v>7175</v>
      </c>
      <c r="C3476" t="str">
        <f>IFERROR(VLOOKUP(Table1[[#This Row],[Ticker]],[1]!Table2[[Symbol]:[Industry]],2,FALSE),"-")</f>
        <v>-</v>
      </c>
      <c r="D3476" t="s">
        <v>7176</v>
      </c>
      <c r="E3476">
        <v>46.027189999999997</v>
      </c>
      <c r="F3476">
        <v>50</v>
      </c>
      <c r="G3476">
        <v>-10.5990154883734</v>
      </c>
      <c r="H3476">
        <v>48.730500478930097</v>
      </c>
      <c r="I3476">
        <v>1.96214488087247</v>
      </c>
      <c r="J3476">
        <v>2.8982750786831599</v>
      </c>
      <c r="K3476">
        <v>41.148137933995997</v>
      </c>
      <c r="M3476">
        <v>64.801029750349798</v>
      </c>
      <c r="N3476">
        <v>0.53805018510900804</v>
      </c>
      <c r="O3476">
        <v>15.1</v>
      </c>
      <c r="P3476">
        <v>86.567164179104395</v>
      </c>
    </row>
    <row r="3477" spans="1:17" hidden="1" x14ac:dyDescent="0.3">
      <c r="A3477" t="s">
        <v>7177</v>
      </c>
      <c r="B3477" t="s">
        <v>7178</v>
      </c>
      <c r="C3477" t="str">
        <f>IFERROR(VLOOKUP(Table1[[#This Row],[Ticker]],[1]!Table2[[Symbol]:[Industry]],2,FALSE),"-")</f>
        <v>-</v>
      </c>
      <c r="D3477" t="s">
        <v>928</v>
      </c>
      <c r="E3477">
        <v>45.964799999999997</v>
      </c>
      <c r="F3477">
        <v>8.5500000000000007</v>
      </c>
      <c r="G3477">
        <v>-93.782355582596097</v>
      </c>
      <c r="H3477">
        <v>-37.569385032149</v>
      </c>
      <c r="I3477">
        <v>-82.310470885875702</v>
      </c>
      <c r="J3477">
        <v>-10.0072312554825</v>
      </c>
      <c r="K3477">
        <v>14.726056301142799</v>
      </c>
      <c r="M3477">
        <v>0.113838370956728</v>
      </c>
      <c r="O3477">
        <v>235.20467836257299</v>
      </c>
      <c r="P3477">
        <v>0</v>
      </c>
    </row>
    <row r="3478" spans="1:17" hidden="1" x14ac:dyDescent="0.3">
      <c r="A3478" t="s">
        <v>7179</v>
      </c>
      <c r="B3478" t="s">
        <v>7180</v>
      </c>
      <c r="C3478" t="str">
        <f>IFERROR(VLOOKUP(Table1[[#This Row],[Ticker]],[1]!Table2[[Symbol]:[Industry]],2,FALSE),"-")</f>
        <v>-</v>
      </c>
      <c r="D3478" t="s">
        <v>354</v>
      </c>
      <c r="E3478">
        <v>45.878151719999998</v>
      </c>
      <c r="F3478">
        <v>27.4</v>
      </c>
      <c r="G3478">
        <v>15.965299261916799</v>
      </c>
      <c r="H3478">
        <v>-16.1210198306423</v>
      </c>
      <c r="I3478">
        <v>-27.870830395429699</v>
      </c>
      <c r="J3478">
        <v>-6.2842973810407496</v>
      </c>
      <c r="K3478">
        <v>32.628059076295699</v>
      </c>
      <c r="L3478">
        <v>32.296116882121602</v>
      </c>
      <c r="M3478">
        <v>32.645617991315298</v>
      </c>
      <c r="N3478">
        <v>0.604816639299397</v>
      </c>
      <c r="O3478">
        <v>123.905109489051</v>
      </c>
      <c r="P3478">
        <v>82.059800664451799</v>
      </c>
      <c r="Q3478">
        <v>0.123339927478197</v>
      </c>
    </row>
    <row r="3479" spans="1:17" hidden="1" x14ac:dyDescent="0.3">
      <c r="A3479" t="s">
        <v>7181</v>
      </c>
      <c r="B3479" t="s">
        <v>7182</v>
      </c>
      <c r="C3479" t="str">
        <f>IFERROR(VLOOKUP(Table1[[#This Row],[Ticker]],[1]!Table2[[Symbol]:[Industry]],2,FALSE),"-")</f>
        <v>-</v>
      </c>
      <c r="D3479" t="s">
        <v>521</v>
      </c>
      <c r="E3479">
        <v>45.808472399999999</v>
      </c>
      <c r="F3479">
        <v>39.18</v>
      </c>
      <c r="G3479">
        <v>-62.994254377306397</v>
      </c>
      <c r="H3479">
        <v>-7.1226200579643102</v>
      </c>
      <c r="I3479">
        <v>-31.838440686450699</v>
      </c>
      <c r="J3479">
        <v>-0.80306900733833697</v>
      </c>
      <c r="K3479">
        <v>46.349545050269199</v>
      </c>
      <c r="L3479">
        <v>49.4900153797497</v>
      </c>
      <c r="M3479">
        <v>43.0075837653525</v>
      </c>
      <c r="N3479">
        <v>3.0452491528676902</v>
      </c>
      <c r="O3479">
        <v>105.41092394078601</v>
      </c>
      <c r="P3479">
        <v>31.520644511581001</v>
      </c>
      <c r="Q3479">
        <v>0.17902852574556299</v>
      </c>
    </row>
    <row r="3480" spans="1:17" hidden="1" x14ac:dyDescent="0.3">
      <c r="A3480" t="s">
        <v>7183</v>
      </c>
      <c r="B3480" t="s">
        <v>7184</v>
      </c>
      <c r="C3480" t="str">
        <f>IFERROR(VLOOKUP(Table1[[#This Row],[Ticker]],[1]!Table2[[Symbol]:[Industry]],2,FALSE),"-")</f>
        <v>-</v>
      </c>
      <c r="D3480" t="s">
        <v>396</v>
      </c>
      <c r="E3480">
        <v>45.697122360000002</v>
      </c>
      <c r="F3480">
        <v>5.8</v>
      </c>
      <c r="G3480">
        <v>-74.443665270695007</v>
      </c>
      <c r="H3480">
        <v>-12.982400530147901</v>
      </c>
      <c r="I3480">
        <v>-42.498251005812797</v>
      </c>
      <c r="J3480">
        <v>-8.1232302976609301</v>
      </c>
      <c r="K3480">
        <v>6.0687272689293899</v>
      </c>
      <c r="L3480">
        <v>7.0529614699243002</v>
      </c>
      <c r="M3480">
        <v>24.693594381016201</v>
      </c>
      <c r="N3480">
        <v>1.16442747708362</v>
      </c>
      <c r="O3480">
        <v>103.275862068965</v>
      </c>
      <c r="P3480">
        <v>22.105263157894701</v>
      </c>
      <c r="Q3480">
        <v>-6.3888581504677994E-2</v>
      </c>
    </row>
    <row r="3481" spans="1:17" hidden="1" x14ac:dyDescent="0.3">
      <c r="A3481" t="s">
        <v>7185</v>
      </c>
      <c r="B3481" t="s">
        <v>7186</v>
      </c>
      <c r="C3481" t="str">
        <f>IFERROR(VLOOKUP(Table1[[#This Row],[Ticker]],[1]!Table2[[Symbol]:[Industry]],2,FALSE),"-")</f>
        <v>-</v>
      </c>
      <c r="E3481">
        <v>45.649641439999897</v>
      </c>
      <c r="F3481">
        <v>73.06</v>
      </c>
      <c r="G3481">
        <v>-22.371605499987801</v>
      </c>
      <c r="H3481">
        <v>-2.5236123637185401</v>
      </c>
      <c r="I3481">
        <v>-31.6114677074568</v>
      </c>
      <c r="J3481">
        <v>5.36933453197119</v>
      </c>
      <c r="K3481">
        <v>74.929627068474602</v>
      </c>
      <c r="L3481">
        <v>72.566350316503204</v>
      </c>
      <c r="M3481">
        <v>53.2953567190592</v>
      </c>
      <c r="N3481">
        <v>1.1941332498599599</v>
      </c>
      <c r="O3481">
        <v>60.1423487544483</v>
      </c>
      <c r="P3481">
        <v>102.382271468144</v>
      </c>
    </row>
    <row r="3482" spans="1:17" hidden="1" x14ac:dyDescent="0.3">
      <c r="A3482" t="s">
        <v>7187</v>
      </c>
      <c r="B3482" t="s">
        <v>7188</v>
      </c>
      <c r="C3482" t="str">
        <f>IFERROR(VLOOKUP(Table1[[#This Row],[Ticker]],[1]!Table2[[Symbol]:[Industry]],2,FALSE),"-")</f>
        <v>-</v>
      </c>
      <c r="D3482" t="s">
        <v>548</v>
      </c>
      <c r="E3482">
        <v>45.63</v>
      </c>
      <c r="F3482">
        <v>152.1</v>
      </c>
      <c r="G3482">
        <v>108.77879931353201</v>
      </c>
      <c r="H3482">
        <v>17.580087652873399</v>
      </c>
      <c r="I3482">
        <v>94.782710589397198</v>
      </c>
      <c r="J3482">
        <v>3.4899594118446098</v>
      </c>
      <c r="K3482">
        <v>135.08626137581999</v>
      </c>
      <c r="L3482">
        <v>111.315390937141</v>
      </c>
      <c r="M3482">
        <v>71.277280270527399</v>
      </c>
      <c r="N3482">
        <v>0.47439053772255102</v>
      </c>
      <c r="O3482">
        <v>8.1525312294543095</v>
      </c>
      <c r="P3482">
        <v>160.445205479452</v>
      </c>
      <c r="Q3482">
        <v>6.9691655207566996E-2</v>
      </c>
    </row>
    <row r="3483" spans="1:17" hidden="1" x14ac:dyDescent="0.3">
      <c r="A3483" t="s">
        <v>7189</v>
      </c>
      <c r="B3483" t="s">
        <v>7190</v>
      </c>
      <c r="C3483" t="str">
        <f>IFERROR(VLOOKUP(Table1[[#This Row],[Ticker]],[1]!Table2[[Symbol]:[Industry]],2,FALSE),"-")</f>
        <v>-</v>
      </c>
      <c r="D3483" t="s">
        <v>548</v>
      </c>
      <c r="E3483">
        <v>45.313981200000001</v>
      </c>
      <c r="F3483">
        <v>26.38</v>
      </c>
      <c r="G3483">
        <v>-49.945363037937497</v>
      </c>
      <c r="H3483">
        <v>-0.78373348533790599</v>
      </c>
      <c r="I3483">
        <v>-38.136646450719503</v>
      </c>
      <c r="J3483">
        <v>3.4042839338381201</v>
      </c>
      <c r="K3483">
        <v>26.667687903721699</v>
      </c>
      <c r="L3483">
        <v>29.000602817870799</v>
      </c>
      <c r="M3483">
        <v>53.035354173192303</v>
      </c>
      <c r="N3483">
        <v>0.84056155470610305</v>
      </c>
      <c r="O3483">
        <v>63.760424564063698</v>
      </c>
      <c r="Q3483">
        <v>2.669679391483E-2</v>
      </c>
    </row>
    <row r="3484" spans="1:17" hidden="1" x14ac:dyDescent="0.3">
      <c r="A3484" t="s">
        <v>7191</v>
      </c>
      <c r="B3484" t="s">
        <v>7192</v>
      </c>
      <c r="C3484" t="str">
        <f>IFERROR(VLOOKUP(Table1[[#This Row],[Ticker]],[1]!Table2[[Symbol]:[Industry]],2,FALSE),"-")</f>
        <v>-</v>
      </c>
      <c r="D3484" t="s">
        <v>626</v>
      </c>
      <c r="E3484">
        <v>45.065030538000002</v>
      </c>
      <c r="F3484">
        <v>76.78</v>
      </c>
      <c r="G3484">
        <v>-50.798424773691401</v>
      </c>
      <c r="H3484">
        <v>2.1227867364620701</v>
      </c>
      <c r="I3484">
        <v>-11.514392617939301</v>
      </c>
      <c r="J3484">
        <v>2.7393222970094699</v>
      </c>
      <c r="K3484">
        <v>74.723293029902507</v>
      </c>
      <c r="L3484">
        <v>81.420179414592596</v>
      </c>
      <c r="M3484">
        <v>51.2864883488758</v>
      </c>
      <c r="N3484">
        <v>0.30998060306007602</v>
      </c>
      <c r="O3484">
        <v>80.971607189372193</v>
      </c>
      <c r="P3484">
        <v>25.150774246128702</v>
      </c>
      <c r="Q3484">
        <v>5.1399482290187003E-2</v>
      </c>
    </row>
    <row r="3485" spans="1:17" hidden="1" x14ac:dyDescent="0.3">
      <c r="A3485" t="s">
        <v>7193</v>
      </c>
      <c r="B3485" t="s">
        <v>7194</v>
      </c>
      <c r="C3485" t="str">
        <f>IFERROR(VLOOKUP(Table1[[#This Row],[Ticker]],[1]!Table2[[Symbol]:[Industry]],2,FALSE),"-")</f>
        <v>-</v>
      </c>
      <c r="D3485" t="s">
        <v>728</v>
      </c>
      <c r="E3485">
        <v>45.057158311999999</v>
      </c>
      <c r="F3485">
        <v>22.19</v>
      </c>
      <c r="G3485">
        <v>18.765162649895</v>
      </c>
      <c r="H3485">
        <v>6.7676862452772903</v>
      </c>
      <c r="I3485">
        <v>7.1902192787255199</v>
      </c>
      <c r="J3485">
        <v>2.2883302375885002</v>
      </c>
      <c r="K3485">
        <v>20.596204132423601</v>
      </c>
      <c r="L3485">
        <v>18.603168857621299</v>
      </c>
      <c r="M3485">
        <v>37.579943371070499</v>
      </c>
      <c r="N3485">
        <v>1.08193133439238</v>
      </c>
      <c r="O3485">
        <v>0.81117620549797598</v>
      </c>
      <c r="P3485">
        <v>53.564013840830398</v>
      </c>
    </row>
    <row r="3486" spans="1:17" hidden="1" x14ac:dyDescent="0.3">
      <c r="A3486" t="s">
        <v>7195</v>
      </c>
      <c r="B3486" t="s">
        <v>7196</v>
      </c>
      <c r="C3486" t="str">
        <f>IFERROR(VLOOKUP(Table1[[#This Row],[Ticker]],[1]!Table2[[Symbol]:[Industry]],2,FALSE),"-")</f>
        <v>-</v>
      </c>
      <c r="D3486" t="s">
        <v>127</v>
      </c>
      <c r="E3486">
        <v>45.020122375</v>
      </c>
      <c r="F3486">
        <v>4.75</v>
      </c>
      <c r="G3486">
        <v>99.447442119059701</v>
      </c>
      <c r="H3486">
        <v>15.1924740708552</v>
      </c>
      <c r="I3486">
        <v>-14.207319587462001</v>
      </c>
      <c r="J3486">
        <v>5.53974836459928</v>
      </c>
      <c r="K3486">
        <v>4.3921655873183898</v>
      </c>
      <c r="L3486">
        <v>4.14514944168815</v>
      </c>
      <c r="M3486">
        <v>61.783836553906902</v>
      </c>
      <c r="N3486">
        <v>1.54284900572794</v>
      </c>
      <c r="O3486">
        <v>58.947368421052602</v>
      </c>
      <c r="Q3486">
        <v>2.0541509067697E-2</v>
      </c>
    </row>
    <row r="3487" spans="1:17" hidden="1" x14ac:dyDescent="0.3">
      <c r="A3487" t="s">
        <v>7197</v>
      </c>
      <c r="B3487" t="s">
        <v>7198</v>
      </c>
      <c r="C3487" t="str">
        <f>IFERROR(VLOOKUP(Table1[[#This Row],[Ticker]],[1]!Table2[[Symbol]:[Industry]],2,FALSE),"-")</f>
        <v>-</v>
      </c>
      <c r="D3487" t="s">
        <v>933</v>
      </c>
      <c r="E3487">
        <v>44.981999999999999</v>
      </c>
      <c r="F3487">
        <v>1.05</v>
      </c>
      <c r="G3487">
        <v>-89.900928808258499</v>
      </c>
      <c r="H3487">
        <v>-12.1546512199389</v>
      </c>
      <c r="I3487">
        <v>-58.514392617939301</v>
      </c>
      <c r="J3487">
        <v>0.37907384980451703</v>
      </c>
      <c r="K3487">
        <v>1.0949193674419699</v>
      </c>
      <c r="L3487">
        <v>1.44765066248034</v>
      </c>
      <c r="M3487">
        <v>39.907848599382497</v>
      </c>
      <c r="N3487">
        <v>0.49708084248558798</v>
      </c>
      <c r="O3487">
        <v>171.42857142857099</v>
      </c>
      <c r="P3487">
        <v>10.5263157894736</v>
      </c>
      <c r="Q3487">
        <v>-3.5813809975691002E-2</v>
      </c>
    </row>
    <row r="3488" spans="1:17" hidden="1" x14ac:dyDescent="0.3">
      <c r="A3488" t="s">
        <v>7199</v>
      </c>
      <c r="B3488" t="s">
        <v>7200</v>
      </c>
      <c r="C3488" t="str">
        <f>IFERROR(VLOOKUP(Table1[[#This Row],[Ticker]],[1]!Table2[[Symbol]:[Industry]],2,FALSE),"-")</f>
        <v>-</v>
      </c>
      <c r="D3488" t="s">
        <v>2956</v>
      </c>
      <c r="E3488">
        <v>44.9193006</v>
      </c>
      <c r="F3488">
        <v>40.89</v>
      </c>
      <c r="G3488">
        <v>21.8938252524657</v>
      </c>
      <c r="H3488">
        <v>43.563168294490602</v>
      </c>
      <c r="I3488">
        <v>-7.6658862168013604</v>
      </c>
      <c r="J3488">
        <v>3.6518011225317801</v>
      </c>
      <c r="K3488">
        <v>32.675504594042401</v>
      </c>
      <c r="L3488">
        <v>32.124580964173298</v>
      </c>
      <c r="M3488">
        <v>78.986877852004696</v>
      </c>
      <c r="N3488">
        <v>3.8180358604445499</v>
      </c>
      <c r="O3488">
        <v>11.2007825874296</v>
      </c>
      <c r="P3488">
        <v>64.216867469879503</v>
      </c>
      <c r="Q3488">
        <v>1.13407612094E-4</v>
      </c>
    </row>
    <row r="3489" spans="1:17" hidden="1" x14ac:dyDescent="0.3">
      <c r="A3489" t="s">
        <v>7201</v>
      </c>
      <c r="B3489" t="s">
        <v>7202</v>
      </c>
      <c r="C3489" t="str">
        <f>IFERROR(VLOOKUP(Table1[[#This Row],[Ticker]],[1]!Table2[[Symbol]:[Industry]],2,FALSE),"-")</f>
        <v>-</v>
      </c>
      <c r="D3489" t="s">
        <v>133</v>
      </c>
      <c r="E3489">
        <v>44.82</v>
      </c>
      <c r="F3489">
        <v>4.9800000000000004</v>
      </c>
      <c r="G3489">
        <v>57.701410373027898</v>
      </c>
      <c r="H3489">
        <v>15.069925051247401</v>
      </c>
      <c r="I3489">
        <v>-21.485838640232799</v>
      </c>
      <c r="J3489">
        <v>-3.2517633980539999</v>
      </c>
      <c r="K3489">
        <v>4.7072547268450204</v>
      </c>
      <c r="L3489">
        <v>4.2576117823457604</v>
      </c>
      <c r="M3489">
        <v>39.019223964596897</v>
      </c>
      <c r="N3489">
        <v>0.89184261552987698</v>
      </c>
      <c r="O3489">
        <v>19.678714859437701</v>
      </c>
      <c r="P3489">
        <v>87.924528301886795</v>
      </c>
      <c r="Q3489">
        <v>7.3045271540225998E-2</v>
      </c>
    </row>
    <row r="3490" spans="1:17" hidden="1" x14ac:dyDescent="0.3">
      <c r="A3490" t="s">
        <v>7203</v>
      </c>
      <c r="B3490" t="s">
        <v>7204</v>
      </c>
      <c r="C3490" t="str">
        <f>IFERROR(VLOOKUP(Table1[[#This Row],[Ticker]],[1]!Table2[[Symbol]:[Industry]],2,FALSE),"-")</f>
        <v>-</v>
      </c>
      <c r="D3490" t="s">
        <v>626</v>
      </c>
      <c r="E3490">
        <v>44.663812999999998</v>
      </c>
      <c r="F3490">
        <v>60.43</v>
      </c>
      <c r="G3490">
        <v>89.078394500012095</v>
      </c>
      <c r="H3490">
        <v>6.4270679083903</v>
      </c>
      <c r="I3490">
        <v>28.884384976448899</v>
      </c>
      <c r="J3490">
        <v>0.28859765932831899</v>
      </c>
      <c r="K3490">
        <v>57.920206523416397</v>
      </c>
      <c r="L3490">
        <v>48.079435673054697</v>
      </c>
      <c r="M3490">
        <v>46.002366939637099</v>
      </c>
      <c r="N3490">
        <v>2.5548215631347699</v>
      </c>
      <c r="O3490">
        <v>15.8199569750123</v>
      </c>
      <c r="P3490">
        <v>154.442105263157</v>
      </c>
      <c r="Q3490">
        <v>4.4711982938652001E-2</v>
      </c>
    </row>
    <row r="3491" spans="1:17" hidden="1" x14ac:dyDescent="0.3">
      <c r="A3491" t="s">
        <v>7205</v>
      </c>
      <c r="B3491" t="s">
        <v>7206</v>
      </c>
      <c r="C3491" t="str">
        <f>IFERROR(VLOOKUP(Table1[[#This Row],[Ticker]],[1]!Table2[[Symbol]:[Industry]],2,FALSE),"-")</f>
        <v>-</v>
      </c>
      <c r="D3491" t="s">
        <v>626</v>
      </c>
      <c r="E3491">
        <v>44.614800000000002</v>
      </c>
      <c r="F3491">
        <v>27.54</v>
      </c>
      <c r="G3491">
        <v>0.52129125205858096</v>
      </c>
      <c r="H3491">
        <v>-0.74967201834961295</v>
      </c>
      <c r="I3491">
        <v>-26.2025853384736</v>
      </c>
      <c r="J3491">
        <v>-7.2238317192027397</v>
      </c>
      <c r="K3491">
        <v>29.1698679870339</v>
      </c>
      <c r="L3491">
        <v>31.5792747492671</v>
      </c>
      <c r="M3491">
        <v>29.894321281219</v>
      </c>
      <c r="N3491">
        <v>0.43593294098060997</v>
      </c>
      <c r="O3491">
        <v>182.64342774146601</v>
      </c>
      <c r="P3491">
        <v>27.264325323474999</v>
      </c>
      <c r="Q3491">
        <v>0.19308202742587799</v>
      </c>
    </row>
    <row r="3492" spans="1:17" hidden="1" x14ac:dyDescent="0.3">
      <c r="A3492" t="s">
        <v>7207</v>
      </c>
      <c r="B3492" t="s">
        <v>7208</v>
      </c>
      <c r="C3492" t="str">
        <f>IFERROR(VLOOKUP(Table1[[#This Row],[Ticker]],[1]!Table2[[Symbol]:[Industry]],2,FALSE),"-")</f>
        <v>-</v>
      </c>
      <c r="D3492" t="s">
        <v>6855</v>
      </c>
      <c r="E3492">
        <v>44.606760000000001</v>
      </c>
      <c r="F3492">
        <v>77.55</v>
      </c>
      <c r="G3492">
        <v>88.673632595250197</v>
      </c>
      <c r="H3492">
        <v>6.5544666290726097</v>
      </c>
      <c r="I3492">
        <v>7.4733900365099597</v>
      </c>
      <c r="J3492">
        <v>-2.4780690073383398</v>
      </c>
      <c r="K3492">
        <v>73.064702023624207</v>
      </c>
      <c r="L3492">
        <v>63.803720649757103</v>
      </c>
      <c r="M3492">
        <v>86.011706119723598</v>
      </c>
      <c r="N3492">
        <v>0</v>
      </c>
      <c r="O3492">
        <v>0</v>
      </c>
      <c r="P3492">
        <v>169.270833333333</v>
      </c>
    </row>
    <row r="3493" spans="1:17" hidden="1" x14ac:dyDescent="0.3">
      <c r="A3493" t="s">
        <v>7209</v>
      </c>
      <c r="B3493" t="s">
        <v>7210</v>
      </c>
      <c r="C3493" t="str">
        <f>IFERROR(VLOOKUP(Table1[[#This Row],[Ticker]],[1]!Table2[[Symbol]:[Industry]],2,FALSE),"-")</f>
        <v>-</v>
      </c>
      <c r="D3493" t="s">
        <v>4048</v>
      </c>
      <c r="E3493">
        <v>44.593065000000003</v>
      </c>
      <c r="F3493">
        <v>148.5</v>
      </c>
      <c r="G3493">
        <v>-51.572191246815002</v>
      </c>
      <c r="H3493">
        <v>-0.392587528423813</v>
      </c>
      <c r="I3493">
        <v>-41.937816041362701</v>
      </c>
      <c r="J3493">
        <v>-3.1554883621770502</v>
      </c>
      <c r="K3493">
        <v>153.22711225664199</v>
      </c>
      <c r="L3493">
        <v>166.56820381856201</v>
      </c>
      <c r="M3493">
        <v>45.003372325810901</v>
      </c>
      <c r="N3493">
        <v>0.58986069491252002</v>
      </c>
      <c r="O3493">
        <v>82.491582491582406</v>
      </c>
      <c r="P3493">
        <v>11.4028507126781</v>
      </c>
      <c r="Q3493">
        <v>9.2621204181128999E-2</v>
      </c>
    </row>
    <row r="3494" spans="1:17" hidden="1" x14ac:dyDescent="0.3">
      <c r="A3494" t="s">
        <v>7211</v>
      </c>
      <c r="B3494" t="s">
        <v>7212</v>
      </c>
      <c r="C3494" t="str">
        <f>IFERROR(VLOOKUP(Table1[[#This Row],[Ticker]],[1]!Table2[[Symbol]:[Industry]],2,FALSE),"-")</f>
        <v>-</v>
      </c>
      <c r="D3494" t="s">
        <v>933</v>
      </c>
      <c r="E3494">
        <v>44.516691999999999</v>
      </c>
      <c r="F3494">
        <v>77.989999999999995</v>
      </c>
      <c r="G3494">
        <v>26.6597983440044</v>
      </c>
      <c r="H3494">
        <v>18.519925051247402</v>
      </c>
      <c r="I3494">
        <v>7.89688600117249</v>
      </c>
      <c r="J3494">
        <v>8.5662480624226003</v>
      </c>
      <c r="K3494">
        <v>68.528949106445594</v>
      </c>
      <c r="L3494">
        <v>63.501600069125701</v>
      </c>
      <c r="M3494">
        <v>60.196007487896999</v>
      </c>
      <c r="N3494">
        <v>0.96398844022782504</v>
      </c>
      <c r="O3494">
        <v>12.322092575971199</v>
      </c>
      <c r="P3494">
        <v>55.637597285970799</v>
      </c>
      <c r="Q3494">
        <v>1.1839294153327001E-2</v>
      </c>
    </row>
    <row r="3495" spans="1:17" hidden="1" x14ac:dyDescent="0.3">
      <c r="A3495" t="s">
        <v>7213</v>
      </c>
      <c r="B3495" t="s">
        <v>7214</v>
      </c>
      <c r="C3495" t="str">
        <f>IFERROR(VLOOKUP(Table1[[#This Row],[Ticker]],[1]!Table2[[Symbol]:[Industry]],2,FALSE),"-")</f>
        <v>-</v>
      </c>
      <c r="D3495" t="s">
        <v>257</v>
      </c>
      <c r="E3495">
        <v>44.48</v>
      </c>
      <c r="F3495">
        <v>695</v>
      </c>
      <c r="G3495">
        <v>-46.6739096474533</v>
      </c>
      <c r="H3495">
        <v>-13.5484960013841</v>
      </c>
      <c r="I3495">
        <v>-28.396149374696101</v>
      </c>
      <c r="J3495">
        <v>-4.3405331907194302</v>
      </c>
      <c r="K3495">
        <v>735.19896868945204</v>
      </c>
      <c r="L3495">
        <v>758.13582740850597</v>
      </c>
      <c r="M3495">
        <v>44.365014641837</v>
      </c>
      <c r="N3495">
        <v>0.73227649472921796</v>
      </c>
      <c r="O3495">
        <v>35.971223021582702</v>
      </c>
      <c r="P3495">
        <v>15.8333333333333</v>
      </c>
      <c r="Q3495">
        <v>0.10199565454736299</v>
      </c>
    </row>
    <row r="3496" spans="1:17" hidden="1" x14ac:dyDescent="0.3">
      <c r="A3496" t="s">
        <v>7215</v>
      </c>
      <c r="B3496" t="s">
        <v>7216</v>
      </c>
      <c r="C3496" t="str">
        <f>IFERROR(VLOOKUP(Table1[[#This Row],[Ticker]],[1]!Table2[[Symbol]:[Industry]],2,FALSE),"-")</f>
        <v>-</v>
      </c>
      <c r="D3496" t="s">
        <v>257</v>
      </c>
      <c r="E3496">
        <v>44.445192159999998</v>
      </c>
      <c r="F3496">
        <v>97.85</v>
      </c>
      <c r="G3496">
        <v>11.678241922359099</v>
      </c>
      <c r="H3496">
        <v>-12.7422931633603</v>
      </c>
      <c r="I3496">
        <v>1.18921720468975</v>
      </c>
      <c r="J3496">
        <v>0.90481156672623797</v>
      </c>
      <c r="K3496">
        <v>98.053822656059694</v>
      </c>
      <c r="L3496">
        <v>83.410610828191494</v>
      </c>
      <c r="M3496">
        <v>35.949328681287</v>
      </c>
      <c r="N3496">
        <v>0.23581580376915301</v>
      </c>
      <c r="O3496">
        <v>25.396014307613701</v>
      </c>
      <c r="P3496">
        <v>87.380314055917196</v>
      </c>
      <c r="Q3496">
        <v>5.8965665103426997E-2</v>
      </c>
    </row>
    <row r="3497" spans="1:17" hidden="1" x14ac:dyDescent="0.3">
      <c r="A3497" t="s">
        <v>7217</v>
      </c>
      <c r="B3497" t="s">
        <v>7218</v>
      </c>
      <c r="C3497" t="str">
        <f>IFERROR(VLOOKUP(Table1[[#This Row],[Ticker]],[1]!Table2[[Symbol]:[Industry]],2,FALSE),"-")</f>
        <v>-</v>
      </c>
      <c r="D3497" t="s">
        <v>521</v>
      </c>
      <c r="E3497">
        <v>44.3972634</v>
      </c>
      <c r="F3497">
        <v>11.27</v>
      </c>
      <c r="G3497">
        <v>67.902907206649104</v>
      </c>
      <c r="H3497">
        <v>-2.8692641379417299</v>
      </c>
      <c r="I3497">
        <v>-3.3545654620843899</v>
      </c>
      <c r="J3497">
        <v>-0.28628818542053103</v>
      </c>
      <c r="K3497">
        <v>10.6708538406114</v>
      </c>
      <c r="L3497">
        <v>9.2973521955106193</v>
      </c>
      <c r="M3497">
        <v>55.328193422972902</v>
      </c>
      <c r="N3497">
        <v>0.49116288821828002</v>
      </c>
      <c r="O3497">
        <v>29.370008873114401</v>
      </c>
      <c r="P3497">
        <v>100.533807829181</v>
      </c>
      <c r="Q3497">
        <v>8.7999478762248007E-2</v>
      </c>
    </row>
    <row r="3498" spans="1:17" hidden="1" x14ac:dyDescent="0.3">
      <c r="A3498" t="s">
        <v>7219</v>
      </c>
      <c r="B3498" t="s">
        <v>7220</v>
      </c>
      <c r="C3498" t="str">
        <f>IFERROR(VLOOKUP(Table1[[#This Row],[Ticker]],[1]!Table2[[Symbol]:[Industry]],2,FALSE),"-")</f>
        <v>-</v>
      </c>
      <c r="D3498" t="s">
        <v>46</v>
      </c>
      <c r="E3498">
        <v>44.361771666000003</v>
      </c>
      <c r="F3498">
        <v>19.510000000000002</v>
      </c>
      <c r="G3498">
        <v>-21.850560953136799</v>
      </c>
      <c r="H3498">
        <v>-8.4696250213214892</v>
      </c>
      <c r="I3498">
        <v>-23.2428474879036</v>
      </c>
      <c r="J3498">
        <v>-13.023523552792801</v>
      </c>
      <c r="K3498">
        <v>21.4697499254621</v>
      </c>
      <c r="L3498">
        <v>21.2336397881793</v>
      </c>
      <c r="M3498">
        <v>29.4380996930987</v>
      </c>
      <c r="N3498">
        <v>0.72746914077040903</v>
      </c>
      <c r="O3498">
        <v>37.109174782162903</v>
      </c>
      <c r="P3498">
        <v>12.1264367816092</v>
      </c>
      <c r="Q3498">
        <v>-2.9117272838194999E-2</v>
      </c>
    </row>
    <row r="3499" spans="1:17" hidden="1" x14ac:dyDescent="0.3">
      <c r="A3499" t="s">
        <v>7221</v>
      </c>
      <c r="B3499" t="s">
        <v>7222</v>
      </c>
      <c r="C3499" t="str">
        <f>IFERROR(VLOOKUP(Table1[[#This Row],[Ticker]],[1]!Table2[[Symbol]:[Industry]],2,FALSE),"-")</f>
        <v>-</v>
      </c>
      <c r="D3499" t="s">
        <v>289</v>
      </c>
      <c r="E3499">
        <v>44.343453599999997</v>
      </c>
      <c r="F3499">
        <v>17.12</v>
      </c>
      <c r="G3499">
        <v>-19.176896505278801</v>
      </c>
      <c r="H3499">
        <v>-6.2427173177730397</v>
      </c>
      <c r="I3499">
        <v>-44.925128613450397</v>
      </c>
      <c r="J3499">
        <v>-3.4045310802972302</v>
      </c>
      <c r="K3499">
        <v>18.700270557574701</v>
      </c>
      <c r="L3499">
        <v>20.4017878028613</v>
      </c>
      <c r="M3499">
        <v>23.8373600556288</v>
      </c>
      <c r="N3499">
        <v>0.273560842796371</v>
      </c>
      <c r="O3499">
        <v>118.642400393507</v>
      </c>
      <c r="P3499">
        <v>17.175792507204601</v>
      </c>
      <c r="Q3499">
        <v>-4.7650572267817E-2</v>
      </c>
    </row>
    <row r="3500" spans="1:17" hidden="1" x14ac:dyDescent="0.3">
      <c r="A3500" t="s">
        <v>7223</v>
      </c>
      <c r="B3500" t="s">
        <v>7224</v>
      </c>
      <c r="C3500" t="str">
        <f>IFERROR(VLOOKUP(Table1[[#This Row],[Ticker]],[1]!Table2[[Symbol]:[Industry]],2,FALSE),"-")</f>
        <v>-</v>
      </c>
      <c r="D3500" t="s">
        <v>133</v>
      </c>
      <c r="E3500">
        <v>44.331526799999999</v>
      </c>
      <c r="F3500">
        <v>29.7</v>
      </c>
      <c r="G3500">
        <v>90.362229086478195</v>
      </c>
      <c r="H3500">
        <v>46.081703770146298</v>
      </c>
      <c r="I3500">
        <v>75.113466009919193</v>
      </c>
      <c r="J3500">
        <v>2.1930992661649901E-2</v>
      </c>
      <c r="K3500">
        <v>21.540601687824399</v>
      </c>
      <c r="L3500">
        <v>18.1830170851687</v>
      </c>
      <c r="M3500">
        <v>70.504547030711805</v>
      </c>
      <c r="N3500">
        <v>2.64040242971415</v>
      </c>
      <c r="O3500">
        <v>10.7407407407407</v>
      </c>
      <c r="P3500">
        <v>138.36276083467001</v>
      </c>
      <c r="Q3500">
        <v>0.11183268788687301</v>
      </c>
    </row>
    <row r="3501" spans="1:17" hidden="1" x14ac:dyDescent="0.3">
      <c r="A3501" t="s">
        <v>7225</v>
      </c>
      <c r="B3501" t="s">
        <v>7226</v>
      </c>
      <c r="C3501" t="str">
        <f>IFERROR(VLOOKUP(Table1[[#This Row],[Ticker]],[1]!Table2[[Symbol]:[Industry]],2,FALSE),"-")</f>
        <v>-</v>
      </c>
      <c r="D3501" t="s">
        <v>396</v>
      </c>
      <c r="E3501">
        <v>44.253091599999998</v>
      </c>
      <c r="F3501">
        <v>29.5</v>
      </c>
      <c r="G3501">
        <v>-13.281495609877901</v>
      </c>
      <c r="H3501">
        <v>5.2627064078219101</v>
      </c>
      <c r="I3501">
        <v>32.081497977951202</v>
      </c>
      <c r="J3501">
        <v>12.5219309926616</v>
      </c>
      <c r="K3501">
        <v>25.4651329398733</v>
      </c>
      <c r="L3501">
        <v>22.698988049655</v>
      </c>
      <c r="M3501">
        <v>72.697345400583501</v>
      </c>
      <c r="N3501">
        <v>0.37251376559163901</v>
      </c>
      <c r="O3501">
        <v>0</v>
      </c>
      <c r="P3501">
        <v>96.6666666666666</v>
      </c>
    </row>
    <row r="3502" spans="1:17" hidden="1" x14ac:dyDescent="0.3">
      <c r="A3502" t="s">
        <v>7227</v>
      </c>
      <c r="B3502" t="s">
        <v>7228</v>
      </c>
      <c r="C3502" t="str">
        <f>IFERROR(VLOOKUP(Table1[[#This Row],[Ticker]],[1]!Table2[[Symbol]:[Industry]],2,FALSE),"-")</f>
        <v>-</v>
      </c>
      <c r="D3502" t="s">
        <v>548</v>
      </c>
      <c r="E3502">
        <v>44.236002900000003</v>
      </c>
      <c r="F3502">
        <v>41</v>
      </c>
      <c r="G3502">
        <v>-45.040161647355703</v>
      </c>
      <c r="H3502">
        <v>-4.5983929767854104</v>
      </c>
      <c r="I3502">
        <v>-43.421945149288199</v>
      </c>
      <c r="J3502">
        <v>-7.5706615999309399</v>
      </c>
      <c r="K3502">
        <v>40.385987413432098</v>
      </c>
      <c r="L3502">
        <v>43.650820907889099</v>
      </c>
      <c r="M3502">
        <v>42.119007663367398</v>
      </c>
      <c r="N3502">
        <v>0.34909090909090901</v>
      </c>
      <c r="O3502">
        <v>90.208007129551106</v>
      </c>
      <c r="P3502">
        <v>26.8171976492421</v>
      </c>
      <c r="Q3502">
        <v>0.17240140436214299</v>
      </c>
    </row>
    <row r="3503" spans="1:17" hidden="1" x14ac:dyDescent="0.3">
      <c r="A3503" t="s">
        <v>7229</v>
      </c>
      <c r="B3503" t="s">
        <v>7230</v>
      </c>
      <c r="C3503" t="str">
        <f>IFERROR(VLOOKUP(Table1[[#This Row],[Ticker]],[1]!Table2[[Symbol]:[Industry]],2,FALSE),"-")</f>
        <v>-</v>
      </c>
      <c r="D3503" t="s">
        <v>21</v>
      </c>
      <c r="E3503">
        <v>44.071123159999999</v>
      </c>
      <c r="F3503">
        <v>55.6</v>
      </c>
      <c r="G3503">
        <v>53.776446448064</v>
      </c>
      <c r="H3503">
        <v>-4.0073476760252698</v>
      </c>
      <c r="I3503">
        <v>-3.9598380633847898</v>
      </c>
      <c r="J3503">
        <v>6.8339948012359404</v>
      </c>
      <c r="K3503">
        <v>54.521929066119</v>
      </c>
      <c r="L3503">
        <v>51.656286599535903</v>
      </c>
      <c r="M3503">
        <v>66.308027559807002</v>
      </c>
      <c r="N3503">
        <v>2.27758336389586</v>
      </c>
      <c r="O3503">
        <v>66.906474820143799</v>
      </c>
      <c r="P3503">
        <v>91.724137931034406</v>
      </c>
      <c r="Q3503">
        <v>0.174623924657859</v>
      </c>
    </row>
    <row r="3504" spans="1:17" hidden="1" x14ac:dyDescent="0.3">
      <c r="A3504" t="s">
        <v>7231</v>
      </c>
      <c r="B3504" t="s">
        <v>3356</v>
      </c>
      <c r="C3504" t="str">
        <f>IFERROR(VLOOKUP(Table1[[#This Row],[Ticker]],[1]!Table2[[Symbol]:[Industry]],2,FALSE),"-")</f>
        <v>-</v>
      </c>
      <c r="D3504" t="s">
        <v>7232</v>
      </c>
      <c r="E3504">
        <v>44.0457696</v>
      </c>
      <c r="F3504">
        <v>95.76</v>
      </c>
      <c r="G3504">
        <v>52.806965928583502</v>
      </c>
      <c r="H3504">
        <v>34.522683044882797</v>
      </c>
      <c r="I3504">
        <v>29.490755387208601</v>
      </c>
      <c r="J3504">
        <v>-3.6377091937477801</v>
      </c>
      <c r="K3504">
        <v>73.823391831651406</v>
      </c>
      <c r="L3504">
        <v>65.239784385970793</v>
      </c>
      <c r="M3504">
        <v>81.372587004345405</v>
      </c>
      <c r="N3504">
        <v>2.75598086124401</v>
      </c>
      <c r="O3504">
        <v>0.24018379281536201</v>
      </c>
      <c r="P3504">
        <v>192.69485481405999</v>
      </c>
    </row>
    <row r="3505" spans="1:17" hidden="1" x14ac:dyDescent="0.3">
      <c r="A3505" t="s">
        <v>7233</v>
      </c>
      <c r="B3505" t="s">
        <v>7234</v>
      </c>
      <c r="C3505" t="str">
        <f>IFERROR(VLOOKUP(Table1[[#This Row],[Ticker]],[1]!Table2[[Symbol]:[Industry]],2,FALSE),"-")</f>
        <v>-</v>
      </c>
      <c r="D3505" t="s">
        <v>1424</v>
      </c>
      <c r="E3505">
        <v>43.813459000000002</v>
      </c>
      <c r="F3505">
        <v>48.97</v>
      </c>
      <c r="G3505">
        <v>-12.8593131411839</v>
      </c>
      <c r="H3505">
        <v>-1.57546982268462</v>
      </c>
      <c r="I3505">
        <v>-40.621759130793599</v>
      </c>
      <c r="J3505">
        <v>5.5466223506863503</v>
      </c>
      <c r="K3505">
        <v>46.467802411534699</v>
      </c>
      <c r="L3505">
        <v>47.856042582714402</v>
      </c>
      <c r="M3505">
        <v>60.766744817345298</v>
      </c>
      <c r="N3505">
        <v>1.11457714307945</v>
      </c>
      <c r="O3505">
        <v>87.359607923218306</v>
      </c>
      <c r="P3505">
        <v>32.351351351351298</v>
      </c>
      <c r="Q3505">
        <v>-4.3140072194895997E-2</v>
      </c>
    </row>
    <row r="3506" spans="1:17" hidden="1" x14ac:dyDescent="0.3">
      <c r="A3506" t="s">
        <v>7235</v>
      </c>
      <c r="B3506" t="s">
        <v>7236</v>
      </c>
      <c r="C3506" t="str">
        <f>IFERROR(VLOOKUP(Table1[[#This Row],[Ticker]],[1]!Table2[[Symbol]:[Industry]],2,FALSE),"-")</f>
        <v>-</v>
      </c>
      <c r="D3506" t="s">
        <v>155</v>
      </c>
      <c r="E3506">
        <v>43.671452000000002</v>
      </c>
      <c r="F3506">
        <v>43.06</v>
      </c>
      <c r="G3506">
        <v>6.1992320601056203</v>
      </c>
      <c r="H3506">
        <v>-4.6800749487525399</v>
      </c>
      <c r="I3506">
        <v>-3.6010248933683</v>
      </c>
      <c r="J3506">
        <v>-3.47806900733833</v>
      </c>
      <c r="K3506">
        <v>45.105175380948303</v>
      </c>
      <c r="L3506">
        <v>42.4197243122291</v>
      </c>
      <c r="M3506">
        <v>40.782947333537699</v>
      </c>
      <c r="N3506">
        <v>0.55976578087076201</v>
      </c>
      <c r="O3506">
        <v>53.622851834649303</v>
      </c>
      <c r="P3506">
        <v>63.726235741444803</v>
      </c>
      <c r="Q3506">
        <v>6.3264665121554001E-2</v>
      </c>
    </row>
    <row r="3507" spans="1:17" hidden="1" x14ac:dyDescent="0.3">
      <c r="A3507" t="s">
        <v>7237</v>
      </c>
      <c r="B3507" t="s">
        <v>7238</v>
      </c>
      <c r="C3507" t="str">
        <f>IFERROR(VLOOKUP(Table1[[#This Row],[Ticker]],[1]!Table2[[Symbol]:[Industry]],2,FALSE),"-")</f>
        <v>-</v>
      </c>
      <c r="D3507" t="s">
        <v>626</v>
      </c>
      <c r="E3507">
        <v>43.663953599999999</v>
      </c>
      <c r="F3507">
        <v>43.36</v>
      </c>
      <c r="G3507">
        <v>-57.906710845507497</v>
      </c>
      <c r="H3507">
        <v>-5.2624925311701203</v>
      </c>
      <c r="I3507">
        <v>-47.637394890216299</v>
      </c>
      <c r="J3507">
        <v>2.1970128065934</v>
      </c>
      <c r="K3507">
        <v>44.210350655913302</v>
      </c>
      <c r="L3507">
        <v>53.554654272140503</v>
      </c>
      <c r="M3507">
        <v>54.764402836920098</v>
      </c>
      <c r="N3507">
        <v>1.6575124301336599</v>
      </c>
      <c r="O3507">
        <v>75.507380073800704</v>
      </c>
      <c r="P3507">
        <v>19.9446749654218</v>
      </c>
      <c r="Q3507">
        <v>2.4166378560676001E-2</v>
      </c>
    </row>
    <row r="3508" spans="1:17" hidden="1" x14ac:dyDescent="0.3">
      <c r="A3508" t="s">
        <v>7239</v>
      </c>
      <c r="B3508" t="s">
        <v>7240</v>
      </c>
      <c r="C3508" t="str">
        <f>IFERROR(VLOOKUP(Table1[[#This Row],[Ticker]],[1]!Table2[[Symbol]:[Industry]],2,FALSE),"-")</f>
        <v>-</v>
      </c>
      <c r="E3508">
        <v>43.656471754000002</v>
      </c>
      <c r="F3508">
        <v>15.17</v>
      </c>
      <c r="G3508">
        <v>6.6196032912209004</v>
      </c>
      <c r="H3508">
        <v>-28.325967300027301</v>
      </c>
      <c r="I3508">
        <v>-34.900288447543701</v>
      </c>
      <c r="J3508">
        <v>-5.7507962800656003</v>
      </c>
      <c r="K3508">
        <v>21.2307300847086</v>
      </c>
      <c r="L3508">
        <v>21.0701841710253</v>
      </c>
      <c r="M3508">
        <v>22.0308421616819</v>
      </c>
      <c r="N3508">
        <v>1.34582946095536</v>
      </c>
      <c r="O3508">
        <v>136.21182157767501</v>
      </c>
      <c r="P3508">
        <v>51.573688592839297</v>
      </c>
      <c r="Q3508">
        <v>8.2075561665279004E-2</v>
      </c>
    </row>
    <row r="3509" spans="1:17" hidden="1" x14ac:dyDescent="0.3">
      <c r="A3509" t="s">
        <v>7241</v>
      </c>
      <c r="B3509" t="s">
        <v>7242</v>
      </c>
      <c r="C3509" t="str">
        <f>IFERROR(VLOOKUP(Table1[[#This Row],[Ticker]],[1]!Table2[[Symbol]:[Industry]],2,FALSE),"-")</f>
        <v>-</v>
      </c>
      <c r="D3509" t="s">
        <v>1170</v>
      </c>
      <c r="E3509">
        <v>43.549756799999997</v>
      </c>
      <c r="F3509">
        <v>32</v>
      </c>
      <c r="G3509">
        <v>-79.580174823074501</v>
      </c>
      <c r="H3509">
        <v>0.247911957957761</v>
      </c>
      <c r="I3509">
        <v>-58.833759603973</v>
      </c>
      <c r="J3509">
        <v>-6.1199506461850799</v>
      </c>
      <c r="K3509">
        <v>34.569409372966497</v>
      </c>
      <c r="M3509">
        <v>42.727286517148201</v>
      </c>
      <c r="N3509">
        <v>0.49777448071216601</v>
      </c>
      <c r="O3509">
        <v>125.31249999999901</v>
      </c>
      <c r="P3509">
        <v>9.9656357388315993</v>
      </c>
    </row>
    <row r="3510" spans="1:17" hidden="1" x14ac:dyDescent="0.3">
      <c r="A3510" t="s">
        <v>7243</v>
      </c>
      <c r="B3510" t="s">
        <v>7244</v>
      </c>
      <c r="C3510" t="str">
        <f>IFERROR(VLOOKUP(Table1[[#This Row],[Ticker]],[1]!Table2[[Symbol]:[Industry]],2,FALSE),"-")</f>
        <v>-</v>
      </c>
      <c r="D3510" t="s">
        <v>424</v>
      </c>
      <c r="E3510">
        <v>43.47</v>
      </c>
      <c r="F3510">
        <v>4.83</v>
      </c>
      <c r="G3510">
        <v>42.138084809702399</v>
      </c>
      <c r="H3510">
        <v>-22.044014848585601</v>
      </c>
      <c r="I3510">
        <v>-14.785712481492199</v>
      </c>
      <c r="J3510">
        <v>-6.2182264876533004</v>
      </c>
      <c r="K3510">
        <v>4.9201103548197302</v>
      </c>
      <c r="L3510">
        <v>4.0318439305364802</v>
      </c>
      <c r="M3510">
        <v>33.885476454266097</v>
      </c>
      <c r="N3510">
        <v>0.49252612503849602</v>
      </c>
      <c r="O3510">
        <v>35.127674258109003</v>
      </c>
      <c r="P3510">
        <v>107</v>
      </c>
      <c r="Q3510">
        <v>6.5946314891232996E-2</v>
      </c>
    </row>
    <row r="3511" spans="1:17" hidden="1" x14ac:dyDescent="0.3">
      <c r="A3511" t="s">
        <v>7245</v>
      </c>
      <c r="B3511" t="s">
        <v>7246</v>
      </c>
      <c r="C3511" t="str">
        <f>IFERROR(VLOOKUP(Table1[[#This Row],[Ticker]],[1]!Table2[[Symbol]:[Industry]],2,FALSE),"-")</f>
        <v>-</v>
      </c>
      <c r="D3511" t="s">
        <v>1465</v>
      </c>
      <c r="E3511">
        <v>43.194375000000001</v>
      </c>
      <c r="F3511">
        <v>78.75</v>
      </c>
      <c r="G3511">
        <v>0.483429032909235</v>
      </c>
      <c r="H3511">
        <v>-3.6800749487525399</v>
      </c>
      <c r="I3511">
        <v>15.325865550676999</v>
      </c>
      <c r="J3511">
        <v>11.141079606508001</v>
      </c>
      <c r="K3511">
        <v>69.838243967740894</v>
      </c>
      <c r="L3511">
        <v>62.116779828392097</v>
      </c>
      <c r="M3511">
        <v>70.187683181214496</v>
      </c>
      <c r="N3511">
        <v>1.2701413982013601</v>
      </c>
      <c r="O3511">
        <v>0</v>
      </c>
      <c r="P3511">
        <v>62.538699690402403</v>
      </c>
      <c r="Q3511">
        <v>6.4523420310650004E-2</v>
      </c>
    </row>
    <row r="3512" spans="1:17" hidden="1" x14ac:dyDescent="0.3">
      <c r="A3512" t="s">
        <v>7247</v>
      </c>
      <c r="B3512" t="s">
        <v>7248</v>
      </c>
      <c r="C3512" t="str">
        <f>IFERROR(VLOOKUP(Table1[[#This Row],[Ticker]],[1]!Table2[[Symbol]:[Industry]],2,FALSE),"-")</f>
        <v>-</v>
      </c>
      <c r="D3512" t="s">
        <v>728</v>
      </c>
      <c r="E3512">
        <v>43.024297066000003</v>
      </c>
      <c r="F3512">
        <v>82.34</v>
      </c>
      <c r="G3512">
        <v>-14.5173287422628</v>
      </c>
      <c r="H3512">
        <v>-7.8662302340659203</v>
      </c>
      <c r="I3512">
        <v>2.3910398222172899</v>
      </c>
      <c r="J3512">
        <v>-0.359424939541727</v>
      </c>
      <c r="K3512">
        <v>84.970513576902206</v>
      </c>
      <c r="L3512">
        <v>78.663633026304296</v>
      </c>
      <c r="M3512">
        <v>57.290049328383198</v>
      </c>
      <c r="N3512">
        <v>1.58653658904199</v>
      </c>
      <c r="O3512">
        <v>21.447656060238</v>
      </c>
      <c r="P3512">
        <v>24.5688350983358</v>
      </c>
    </row>
    <row r="3513" spans="1:17" hidden="1" x14ac:dyDescent="0.3">
      <c r="A3513" t="s">
        <v>7249</v>
      </c>
      <c r="B3513" t="s">
        <v>7250</v>
      </c>
      <c r="C3513" t="str">
        <f>IFERROR(VLOOKUP(Table1[[#This Row],[Ticker]],[1]!Table2[[Symbol]:[Industry]],2,FALSE),"-")</f>
        <v>-</v>
      </c>
      <c r="D3513" t="s">
        <v>786</v>
      </c>
      <c r="E3513">
        <v>42.895485000000001</v>
      </c>
      <c r="F3513">
        <v>151.94999999999999</v>
      </c>
      <c r="G3513">
        <v>-68.580354645579106</v>
      </c>
      <c r="H3513">
        <v>5.9184651972328499</v>
      </c>
      <c r="I3513">
        <v>-57.108469948858797</v>
      </c>
      <c r="J3513">
        <v>6.3262788187486096</v>
      </c>
      <c r="M3513">
        <v>73.189999620110896</v>
      </c>
      <c r="O3513">
        <v>90.029615004935806</v>
      </c>
      <c r="P3513">
        <v>21.56</v>
      </c>
    </row>
    <row r="3514" spans="1:17" hidden="1" x14ac:dyDescent="0.3">
      <c r="A3514" t="s">
        <v>7251</v>
      </c>
      <c r="B3514" t="s">
        <v>7252</v>
      </c>
      <c r="C3514" t="str">
        <f>IFERROR(VLOOKUP(Table1[[#This Row],[Ticker]],[1]!Table2[[Symbol]:[Industry]],2,FALSE),"-")</f>
        <v>-</v>
      </c>
      <c r="D3514" t="s">
        <v>27</v>
      </c>
      <c r="E3514">
        <v>42.868718080000001</v>
      </c>
      <c r="F3514">
        <v>40.090000000000003</v>
      </c>
      <c r="G3514">
        <v>58.858817780435402</v>
      </c>
      <c r="H3514">
        <v>0.251186821492278</v>
      </c>
      <c r="I3514">
        <v>-12.607897133979</v>
      </c>
      <c r="J3514">
        <v>22.5573317289969</v>
      </c>
      <c r="K3514">
        <v>38.041002500099601</v>
      </c>
      <c r="L3514">
        <v>34.551186461756998</v>
      </c>
      <c r="M3514">
        <v>49.192001241042398</v>
      </c>
      <c r="N3514">
        <v>3.2215484022654</v>
      </c>
      <c r="O3514">
        <v>42.055375405337898</v>
      </c>
      <c r="P3514">
        <v>93.6714975845411</v>
      </c>
      <c r="Q3514">
        <v>4.2207741557185E-2</v>
      </c>
    </row>
    <row r="3515" spans="1:17" hidden="1" x14ac:dyDescent="0.3">
      <c r="A3515" t="s">
        <v>7253</v>
      </c>
      <c r="B3515" t="s">
        <v>7254</v>
      </c>
      <c r="C3515" t="str">
        <f>IFERROR(VLOOKUP(Table1[[#This Row],[Ticker]],[1]!Table2[[Symbol]:[Industry]],2,FALSE),"-")</f>
        <v>-</v>
      </c>
      <c r="D3515" t="s">
        <v>626</v>
      </c>
      <c r="E3515">
        <v>42.863857005</v>
      </c>
      <c r="F3515">
        <v>12.31</v>
      </c>
      <c r="G3515">
        <v>-60.7376721411215</v>
      </c>
      <c r="H3515">
        <v>-22.3347212733017</v>
      </c>
      <c r="I3515">
        <v>-71.849632619846005</v>
      </c>
      <c r="J3515">
        <v>-2.4780690073383398</v>
      </c>
      <c r="K3515">
        <v>17.081914273007499</v>
      </c>
      <c r="L3515">
        <v>20.730364712339899</v>
      </c>
      <c r="M3515">
        <v>41.618788050104399</v>
      </c>
      <c r="N3515">
        <v>0.673911033580462</v>
      </c>
      <c r="O3515">
        <v>166.45004061738399</v>
      </c>
      <c r="P3515">
        <v>7.5109170305676898</v>
      </c>
      <c r="Q3515">
        <v>-2.7899279013397001E-2</v>
      </c>
    </row>
    <row r="3516" spans="1:17" hidden="1" x14ac:dyDescent="0.3">
      <c r="A3516" t="s">
        <v>7255</v>
      </c>
      <c r="B3516" t="s">
        <v>7256</v>
      </c>
      <c r="C3516" t="str">
        <f>IFERROR(VLOOKUP(Table1[[#This Row],[Ticker]],[1]!Table2[[Symbol]:[Industry]],2,FALSE),"-")</f>
        <v>-</v>
      </c>
      <c r="D3516" t="s">
        <v>626</v>
      </c>
      <c r="E3516">
        <v>42.829365781999897</v>
      </c>
      <c r="F3516">
        <v>8.11</v>
      </c>
      <c r="G3516">
        <v>-33.417372391324399</v>
      </c>
      <c r="H3516">
        <v>1.91788942783778</v>
      </c>
      <c r="I3516">
        <v>-20.417348205105402</v>
      </c>
      <c r="J3516">
        <v>6.3030581224126498</v>
      </c>
      <c r="K3516">
        <v>7.9898014827838102</v>
      </c>
      <c r="L3516">
        <v>8.3303115198892908</v>
      </c>
      <c r="M3516">
        <v>58.051601216262398</v>
      </c>
      <c r="N3516">
        <v>0.78363686951474998</v>
      </c>
      <c r="O3516">
        <v>55.980271270036901</v>
      </c>
      <c r="P3516">
        <v>54.476190476190403</v>
      </c>
      <c r="Q3516">
        <v>-8.0855416067374994E-2</v>
      </c>
    </row>
    <row r="3517" spans="1:17" hidden="1" x14ac:dyDescent="0.3">
      <c r="A3517" t="s">
        <v>7257</v>
      </c>
      <c r="B3517" t="s">
        <v>7258</v>
      </c>
      <c r="C3517" t="str">
        <f>IFERROR(VLOOKUP(Table1[[#This Row],[Ticker]],[1]!Table2[[Symbol]:[Industry]],2,FALSE),"-")</f>
        <v>-</v>
      </c>
      <c r="D3517" t="s">
        <v>692</v>
      </c>
      <c r="E3517">
        <v>42.822816500000002</v>
      </c>
      <c r="F3517">
        <v>187.7</v>
      </c>
      <c r="G3517">
        <v>61.995025254878101</v>
      </c>
      <c r="H3517">
        <v>37.9328282770539</v>
      </c>
      <c r="I3517">
        <v>66.961860334041702</v>
      </c>
      <c r="J3517">
        <v>-11.8588029522924</v>
      </c>
      <c r="K3517">
        <v>164.263100274962</v>
      </c>
      <c r="L3517">
        <v>125.986047637471</v>
      </c>
      <c r="M3517">
        <v>45.407259124071999</v>
      </c>
      <c r="N3517">
        <v>4.6571838256380804</v>
      </c>
      <c r="O3517">
        <v>40.783164624400598</v>
      </c>
      <c r="P3517">
        <v>120.823529411764</v>
      </c>
      <c r="Q3517">
        <v>0.13507383783943</v>
      </c>
    </row>
    <row r="3518" spans="1:17" hidden="1" x14ac:dyDescent="0.3">
      <c r="A3518" t="s">
        <v>7259</v>
      </c>
      <c r="B3518" t="s">
        <v>7260</v>
      </c>
      <c r="C3518" t="str">
        <f>IFERROR(VLOOKUP(Table1[[#This Row],[Ticker]],[1]!Table2[[Symbol]:[Industry]],2,FALSE),"-")</f>
        <v>-</v>
      </c>
      <c r="D3518" t="s">
        <v>2391</v>
      </c>
      <c r="E3518">
        <v>42.75</v>
      </c>
      <c r="F3518">
        <v>285</v>
      </c>
      <c r="G3518">
        <v>-44.134338419242503</v>
      </c>
      <c r="H3518">
        <v>-3.2425977340241499</v>
      </c>
      <c r="I3518">
        <v>-16.9952873057305</v>
      </c>
      <c r="J3518">
        <v>-10.949829804680499</v>
      </c>
      <c r="K3518">
        <v>275.45534216014403</v>
      </c>
      <c r="L3518">
        <v>268.05389841634201</v>
      </c>
      <c r="M3518">
        <v>43.753377287071302</v>
      </c>
      <c r="N3518">
        <v>1.00910583669204</v>
      </c>
      <c r="O3518">
        <v>36.421052631578902</v>
      </c>
      <c r="P3518">
        <v>42.428785607196403</v>
      </c>
    </row>
    <row r="3519" spans="1:17" hidden="1" x14ac:dyDescent="0.3">
      <c r="A3519" t="s">
        <v>7261</v>
      </c>
      <c r="B3519" t="s">
        <v>7262</v>
      </c>
      <c r="C3519" t="str">
        <f>IFERROR(VLOOKUP(Table1[[#This Row],[Ticker]],[1]!Table2[[Symbol]:[Industry]],2,FALSE),"-")</f>
        <v>-</v>
      </c>
      <c r="D3519" t="s">
        <v>1404</v>
      </c>
      <c r="E3519">
        <v>42.734999999999999</v>
      </c>
      <c r="F3519">
        <v>101.75</v>
      </c>
      <c r="G3519">
        <v>29.867709348623499</v>
      </c>
      <c r="H3519">
        <v>2.5444148471658101</v>
      </c>
      <c r="I3519">
        <v>11.7417079464872</v>
      </c>
      <c r="J3519">
        <v>11.917535388266</v>
      </c>
      <c r="K3519">
        <v>98.276206269731901</v>
      </c>
      <c r="L3519">
        <v>83.884282369047995</v>
      </c>
      <c r="M3519">
        <v>50.295053599235302</v>
      </c>
      <c r="N3519">
        <v>0.80773038053362101</v>
      </c>
      <c r="O3519">
        <v>19.901719901719801</v>
      </c>
      <c r="P3519">
        <v>77.264808362369294</v>
      </c>
      <c r="Q3519">
        <v>0.136364218856483</v>
      </c>
    </row>
    <row r="3520" spans="1:17" hidden="1" x14ac:dyDescent="0.3">
      <c r="A3520" t="s">
        <v>7263</v>
      </c>
      <c r="B3520" t="s">
        <v>7264</v>
      </c>
      <c r="C3520" t="str">
        <f>IFERROR(VLOOKUP(Table1[[#This Row],[Ticker]],[1]!Table2[[Symbol]:[Industry]],2,FALSE),"-")</f>
        <v>-</v>
      </c>
      <c r="D3520" t="s">
        <v>424</v>
      </c>
      <c r="E3520">
        <v>42.641199999999998</v>
      </c>
      <c r="F3520">
        <v>27.16</v>
      </c>
      <c r="G3520">
        <v>367.07514774676503</v>
      </c>
      <c r="H3520">
        <v>80.624560812836805</v>
      </c>
      <c r="I3520">
        <v>183.518729613202</v>
      </c>
      <c r="J3520">
        <v>18.997269272888602</v>
      </c>
      <c r="K3520">
        <v>17.233217470664201</v>
      </c>
      <c r="L3520">
        <v>11.977060356280701</v>
      </c>
      <c r="M3520">
        <v>87.851877891310195</v>
      </c>
      <c r="N3520">
        <v>2.09219600175344</v>
      </c>
      <c r="O3520">
        <v>7.5846833578792197</v>
      </c>
      <c r="P3520">
        <v>493.01310043668099</v>
      </c>
      <c r="Q3520">
        <v>0.110998057427189</v>
      </c>
    </row>
    <row r="3521" spans="1:17" hidden="1" x14ac:dyDescent="0.3">
      <c r="A3521" t="s">
        <v>7265</v>
      </c>
      <c r="B3521" t="s">
        <v>7266</v>
      </c>
      <c r="C3521" t="str">
        <f>IFERROR(VLOOKUP(Table1[[#This Row],[Ticker]],[1]!Table2[[Symbol]:[Industry]],2,FALSE),"-")</f>
        <v>-</v>
      </c>
      <c r="D3521" t="s">
        <v>186</v>
      </c>
      <c r="E3521">
        <v>42.465725759999998</v>
      </c>
      <c r="F3521">
        <v>63.4</v>
      </c>
      <c r="G3521">
        <v>-65.516573424385996</v>
      </c>
      <c r="H3521">
        <v>-11.7215794883115</v>
      </c>
      <c r="I3521">
        <v>-47.824340864057802</v>
      </c>
      <c r="J3521">
        <v>6.59885406958474</v>
      </c>
      <c r="K3521">
        <v>72.893251639985394</v>
      </c>
      <c r="M3521">
        <v>34.314794315741999</v>
      </c>
      <c r="N3521">
        <v>0.69688109161793299</v>
      </c>
      <c r="O3521">
        <v>128.706624605678</v>
      </c>
      <c r="P3521">
        <v>9.31034482758621</v>
      </c>
    </row>
    <row r="3522" spans="1:17" hidden="1" x14ac:dyDescent="0.3">
      <c r="A3522" t="s">
        <v>7267</v>
      </c>
      <c r="B3522" t="s">
        <v>7268</v>
      </c>
      <c r="C3522" t="str">
        <f>IFERROR(VLOOKUP(Table1[[#This Row],[Ticker]],[1]!Table2[[Symbol]:[Industry]],2,FALSE),"-")</f>
        <v>-</v>
      </c>
      <c r="E3522">
        <v>42.344000000000001</v>
      </c>
      <c r="F3522">
        <v>40</v>
      </c>
      <c r="G3522">
        <v>-6.15213868401821</v>
      </c>
      <c r="H3522">
        <v>1.5844614577429901</v>
      </c>
      <c r="I3522">
        <v>-8.1474214689649909</v>
      </c>
      <c r="J3522">
        <v>0.57321304394370298</v>
      </c>
      <c r="K3522">
        <v>39.380896219958601</v>
      </c>
      <c r="L3522">
        <v>37.906145242324897</v>
      </c>
      <c r="M3522">
        <v>54.3639279551561</v>
      </c>
      <c r="N3522">
        <v>2.5719718303303298</v>
      </c>
      <c r="O3522">
        <v>32.25</v>
      </c>
      <c r="P3522">
        <v>48.093298778230199</v>
      </c>
      <c r="Q3522">
        <v>0.10318252381267</v>
      </c>
    </row>
    <row r="3523" spans="1:17" hidden="1" x14ac:dyDescent="0.3">
      <c r="A3523" t="s">
        <v>7269</v>
      </c>
      <c r="B3523" t="s">
        <v>7270</v>
      </c>
      <c r="C3523" t="str">
        <f>IFERROR(VLOOKUP(Table1[[#This Row],[Ticker]],[1]!Table2[[Symbol]:[Industry]],2,FALSE),"-")</f>
        <v>-</v>
      </c>
      <c r="D3523" t="s">
        <v>133</v>
      </c>
      <c r="E3523">
        <v>42.261699999999998</v>
      </c>
      <c r="F3523">
        <v>29.5</v>
      </c>
      <c r="G3523">
        <v>156.910812082429</v>
      </c>
      <c r="H3523">
        <v>-3.61336380799204</v>
      </c>
      <c r="I3523">
        <v>-40.207536143143898</v>
      </c>
      <c r="J3523">
        <v>13.441560049848601</v>
      </c>
      <c r="K3523">
        <v>28.9405864578261</v>
      </c>
      <c r="L3523">
        <v>26.4139330444828</v>
      </c>
      <c r="M3523">
        <v>67.824460612057095</v>
      </c>
      <c r="N3523">
        <v>1.5760541930260501</v>
      </c>
      <c r="O3523">
        <v>52.372881355932201</v>
      </c>
      <c r="P3523">
        <v>190.64039408866901</v>
      </c>
      <c r="Q3523">
        <v>0.12692934970702699</v>
      </c>
    </row>
    <row r="3524" spans="1:17" hidden="1" x14ac:dyDescent="0.3">
      <c r="A3524" t="s">
        <v>7271</v>
      </c>
      <c r="B3524" t="s">
        <v>7272</v>
      </c>
      <c r="C3524" t="str">
        <f>IFERROR(VLOOKUP(Table1[[#This Row],[Ticker]],[1]!Table2[[Symbol]:[Industry]],2,FALSE),"-")</f>
        <v>-</v>
      </c>
      <c r="E3524">
        <v>42.237260423999999</v>
      </c>
      <c r="F3524">
        <v>25.23</v>
      </c>
      <c r="G3524">
        <v>-5.3282121272393699</v>
      </c>
      <c r="H3524">
        <v>21.2474612831315</v>
      </c>
      <c r="I3524">
        <v>-26.8379211938338</v>
      </c>
      <c r="J3524">
        <v>8.7477374442745592</v>
      </c>
      <c r="K3524">
        <v>22.3956617086018</v>
      </c>
      <c r="L3524">
        <v>23.198889733388899</v>
      </c>
      <c r="M3524">
        <v>64.803047940878898</v>
      </c>
      <c r="N3524">
        <v>1.6201748800066</v>
      </c>
      <c r="O3524">
        <v>26.833135156559599</v>
      </c>
      <c r="P3524">
        <v>45.417867435158499</v>
      </c>
      <c r="Q3524">
        <v>5.3366578942881999E-2</v>
      </c>
    </row>
    <row r="3525" spans="1:17" hidden="1" x14ac:dyDescent="0.3">
      <c r="A3525" t="s">
        <v>7273</v>
      </c>
      <c r="B3525" t="s">
        <v>7274</v>
      </c>
      <c r="C3525" t="str">
        <f>IFERROR(VLOOKUP(Table1[[#This Row],[Ticker]],[1]!Table2[[Symbol]:[Industry]],2,FALSE),"-")</f>
        <v>-</v>
      </c>
      <c r="D3525" t="s">
        <v>155</v>
      </c>
      <c r="E3525">
        <v>42.201253270000002</v>
      </c>
      <c r="F3525">
        <v>105.05</v>
      </c>
      <c r="G3525">
        <v>213.77560450232701</v>
      </c>
      <c r="H3525">
        <v>59.9681335203028</v>
      </c>
      <c r="I3525">
        <v>60.987239887048801</v>
      </c>
      <c r="J3525">
        <v>-12.4502937183857</v>
      </c>
      <c r="K3525">
        <v>82.7661554613193</v>
      </c>
      <c r="L3525">
        <v>63.262272831610296</v>
      </c>
      <c r="M3525">
        <v>54.565727875450897</v>
      </c>
      <c r="N3525">
        <v>2.0691748943038801</v>
      </c>
      <c r="O3525">
        <v>30.090433127082299</v>
      </c>
      <c r="P3525">
        <v>258.53242320819101</v>
      </c>
      <c r="Q3525">
        <v>0.13553649031200199</v>
      </c>
    </row>
    <row r="3526" spans="1:17" hidden="1" x14ac:dyDescent="0.3">
      <c r="A3526" t="s">
        <v>7275</v>
      </c>
      <c r="B3526" t="s">
        <v>7276</v>
      </c>
      <c r="C3526" t="str">
        <f>IFERROR(VLOOKUP(Table1[[#This Row],[Ticker]],[1]!Table2[[Symbol]:[Industry]],2,FALSE),"-")</f>
        <v>-</v>
      </c>
      <c r="D3526" t="s">
        <v>46</v>
      </c>
      <c r="E3526">
        <v>42.123787200000002</v>
      </c>
      <c r="F3526">
        <v>35.200000000000003</v>
      </c>
      <c r="G3526">
        <v>-29.046669930422802</v>
      </c>
      <c r="H3526">
        <v>-6.2763898566252401</v>
      </c>
      <c r="I3526">
        <v>-42.9176036398554</v>
      </c>
      <c r="J3526">
        <v>-8.1807717100410393</v>
      </c>
      <c r="K3526">
        <v>36.767255023280001</v>
      </c>
      <c r="L3526">
        <v>36.246194402260301</v>
      </c>
      <c r="M3526">
        <v>41.971914922529898</v>
      </c>
      <c r="N3526">
        <v>0.82733604992599996</v>
      </c>
      <c r="O3526">
        <v>59.517045454545404</v>
      </c>
      <c r="P3526">
        <v>48.523206751054801</v>
      </c>
      <c r="Q3526">
        <v>9.8563612158168001E-2</v>
      </c>
    </row>
    <row r="3527" spans="1:17" hidden="1" x14ac:dyDescent="0.3">
      <c r="A3527" t="s">
        <v>7277</v>
      </c>
      <c r="B3527" t="s">
        <v>7278</v>
      </c>
      <c r="C3527" t="str">
        <f>IFERROR(VLOOKUP(Table1[[#This Row],[Ticker]],[1]!Table2[[Symbol]:[Industry]],2,FALSE),"-")</f>
        <v>-</v>
      </c>
      <c r="D3527" t="s">
        <v>391</v>
      </c>
      <c r="E3527">
        <v>41.962940000000003</v>
      </c>
      <c r="F3527">
        <v>60.05</v>
      </c>
      <c r="G3527">
        <v>-52.4926476726529</v>
      </c>
      <c r="H3527">
        <v>-4.4006514099214797</v>
      </c>
      <c r="I3527">
        <v>-33.010875402093298</v>
      </c>
      <c r="J3527">
        <v>-3.6732881308443099</v>
      </c>
      <c r="K3527">
        <v>65.237959751192605</v>
      </c>
      <c r="L3527">
        <v>68.872253815523607</v>
      </c>
      <c r="M3527">
        <v>28.984818454601498</v>
      </c>
      <c r="N3527">
        <v>0.897095959595959</v>
      </c>
      <c r="O3527">
        <v>69.608659450457907</v>
      </c>
      <c r="P3527">
        <v>13.838862559241599</v>
      </c>
      <c r="Q3527">
        <v>4.0357088176710999E-2</v>
      </c>
    </row>
    <row r="3528" spans="1:17" hidden="1" x14ac:dyDescent="0.3">
      <c r="A3528" t="s">
        <v>7279</v>
      </c>
      <c r="B3528" t="s">
        <v>7280</v>
      </c>
      <c r="C3528" t="str">
        <f>IFERROR(VLOOKUP(Table1[[#This Row],[Ticker]],[1]!Table2[[Symbol]:[Industry]],2,FALSE),"-")</f>
        <v>-</v>
      </c>
      <c r="D3528" t="s">
        <v>303</v>
      </c>
      <c r="E3528">
        <v>41.900399999999998</v>
      </c>
      <c r="F3528">
        <v>12.36</v>
      </c>
      <c r="G3528">
        <v>-66.448916424357606</v>
      </c>
      <c r="H3528">
        <v>17.081829813152201</v>
      </c>
      <c r="I3528">
        <v>-51.788868943263097</v>
      </c>
      <c r="J3528">
        <v>17.031827316884002</v>
      </c>
      <c r="K3528">
        <v>11.076209565491601</v>
      </c>
      <c r="L3528">
        <v>13.504196520573601</v>
      </c>
      <c r="M3528">
        <v>75.061953184094705</v>
      </c>
      <c r="N3528">
        <v>1.4081703469684299</v>
      </c>
      <c r="O3528">
        <v>89.158576051779903</v>
      </c>
      <c r="P3528">
        <v>30.5174234424498</v>
      </c>
      <c r="Q3528">
        <v>-1.1760410631841E-2</v>
      </c>
    </row>
    <row r="3529" spans="1:17" hidden="1" x14ac:dyDescent="0.3">
      <c r="A3529" t="s">
        <v>7281</v>
      </c>
      <c r="B3529" t="s">
        <v>7282</v>
      </c>
      <c r="C3529" t="str">
        <f>IFERROR(VLOOKUP(Table1[[#This Row],[Ticker]],[1]!Table2[[Symbol]:[Industry]],2,FALSE),"-")</f>
        <v>-</v>
      </c>
      <c r="D3529" t="s">
        <v>521</v>
      </c>
      <c r="E3529">
        <v>41.862335031999997</v>
      </c>
      <c r="F3529">
        <v>52.43</v>
      </c>
      <c r="G3529">
        <v>8.2119208835384896</v>
      </c>
      <c r="H3529">
        <v>-3.2738853936268302</v>
      </c>
      <c r="I3529">
        <v>-27.507506924076701</v>
      </c>
      <c r="J3529">
        <v>2.85878164201229</v>
      </c>
      <c r="K3529">
        <v>51.162730067713497</v>
      </c>
      <c r="L3529">
        <v>51.002529846743101</v>
      </c>
      <c r="M3529">
        <v>68.859246049708204</v>
      </c>
      <c r="N3529">
        <v>0.400674342418471</v>
      </c>
      <c r="O3529">
        <v>16.3456036620255</v>
      </c>
      <c r="P3529">
        <v>45.679355376493398</v>
      </c>
      <c r="Q3529">
        <v>4.4295046129061003E-2</v>
      </c>
    </row>
    <row r="3530" spans="1:17" hidden="1" x14ac:dyDescent="0.3">
      <c r="A3530" t="s">
        <v>7283</v>
      </c>
      <c r="B3530" t="s">
        <v>7284</v>
      </c>
      <c r="C3530" t="str">
        <f>IFERROR(VLOOKUP(Table1[[#This Row],[Ticker]],[1]!Table2[[Symbol]:[Industry]],2,FALSE),"-")</f>
        <v>-</v>
      </c>
      <c r="D3530" t="s">
        <v>4990</v>
      </c>
      <c r="E3530">
        <v>41.852274999999999</v>
      </c>
      <c r="F3530">
        <v>39.25</v>
      </c>
      <c r="G3530">
        <v>48.401990471198403</v>
      </c>
      <c r="H3530">
        <v>63.475965319703803</v>
      </c>
      <c r="I3530">
        <v>89.049516944928996</v>
      </c>
      <c r="J3530">
        <v>21.665233173347001</v>
      </c>
      <c r="K3530">
        <v>27.4000295121485</v>
      </c>
      <c r="L3530">
        <v>23.5036956955025</v>
      </c>
      <c r="M3530">
        <v>83.558471710554002</v>
      </c>
      <c r="N3530">
        <v>2.5167141611819801</v>
      </c>
      <c r="O3530">
        <v>6.5987261146496801</v>
      </c>
      <c r="P3530">
        <v>150</v>
      </c>
      <c r="Q3530">
        <v>9.3557537052607997E-2</v>
      </c>
    </row>
    <row r="3531" spans="1:17" hidden="1" x14ac:dyDescent="0.3">
      <c r="A3531" t="s">
        <v>7285</v>
      </c>
      <c r="B3531" t="s">
        <v>7286</v>
      </c>
      <c r="C3531" t="str">
        <f>IFERROR(VLOOKUP(Table1[[#This Row],[Ticker]],[1]!Table2[[Symbol]:[Industry]],2,FALSE),"-")</f>
        <v>-</v>
      </c>
      <c r="D3531" t="s">
        <v>391</v>
      </c>
      <c r="E3531">
        <v>41.701479999999997</v>
      </c>
      <c r="F3531">
        <v>27.1</v>
      </c>
      <c r="G3531">
        <v>19.743452415069999</v>
      </c>
      <c r="H3531">
        <v>-12.3339211025986</v>
      </c>
      <c r="I3531">
        <v>-43.578027681574397</v>
      </c>
      <c r="J3531">
        <v>-4.2022069383728198</v>
      </c>
      <c r="K3531">
        <v>32.420065575666499</v>
      </c>
      <c r="L3531">
        <v>31.584960903666701</v>
      </c>
      <c r="M3531">
        <v>24.648419873209601</v>
      </c>
      <c r="N3531">
        <v>1.8480610298792099</v>
      </c>
      <c r="O3531">
        <v>107.933579335793</v>
      </c>
      <c r="P3531">
        <v>50.5555555555555</v>
      </c>
      <c r="Q3531">
        <v>0.11266366553757599</v>
      </c>
    </row>
    <row r="3532" spans="1:17" hidden="1" x14ac:dyDescent="0.3">
      <c r="A3532" t="s">
        <v>7287</v>
      </c>
      <c r="B3532" t="s">
        <v>7288</v>
      </c>
      <c r="C3532" t="str">
        <f>IFERROR(VLOOKUP(Table1[[#This Row],[Ticker]],[1]!Table2[[Symbol]:[Industry]],2,FALSE),"-")</f>
        <v>-</v>
      </c>
      <c r="D3532" t="s">
        <v>127</v>
      </c>
      <c r="E3532">
        <v>41.648099999999999</v>
      </c>
      <c r="F3532">
        <v>78</v>
      </c>
      <c r="G3532">
        <v>192.66728533890199</v>
      </c>
      <c r="H3532">
        <v>-0.43755003180902802</v>
      </c>
      <c r="I3532">
        <v>-13.853908443737801</v>
      </c>
      <c r="J3532">
        <v>-2.1293219135641199</v>
      </c>
      <c r="K3532">
        <v>73.735528740685197</v>
      </c>
      <c r="L3532">
        <v>57.418786265722702</v>
      </c>
      <c r="M3532">
        <v>55.918342902911</v>
      </c>
      <c r="N3532">
        <v>0.64470624538511501</v>
      </c>
      <c r="O3532">
        <v>20.499999999999901</v>
      </c>
      <c r="P3532">
        <v>261.11111111111097</v>
      </c>
      <c r="Q3532">
        <v>0.14364368578421599</v>
      </c>
    </row>
    <row r="3533" spans="1:17" hidden="1" x14ac:dyDescent="0.3">
      <c r="A3533" t="s">
        <v>7289</v>
      </c>
      <c r="B3533" t="s">
        <v>7290</v>
      </c>
      <c r="C3533" t="str">
        <f>IFERROR(VLOOKUP(Table1[[#This Row],[Ticker]],[1]!Table2[[Symbol]:[Industry]],2,FALSE),"-")</f>
        <v>-</v>
      </c>
      <c r="E3533">
        <v>41.645299999999999</v>
      </c>
      <c r="F3533">
        <v>79.400000000000006</v>
      </c>
      <c r="G3533">
        <v>-9.0959752478870293</v>
      </c>
      <c r="H3533">
        <v>-3.6800749487525399</v>
      </c>
      <c r="I3533">
        <v>-12.7269158734691</v>
      </c>
      <c r="J3533">
        <v>-2.4780690073383398</v>
      </c>
      <c r="K3533">
        <v>78.929734120716901</v>
      </c>
      <c r="L3533">
        <v>75.208795647461301</v>
      </c>
      <c r="M3533">
        <v>56.494979839340203</v>
      </c>
      <c r="N3533">
        <v>0</v>
      </c>
      <c r="O3533">
        <v>2.3929471032745502</v>
      </c>
      <c r="P3533">
        <v>17.647058823529399</v>
      </c>
    </row>
    <row r="3534" spans="1:17" hidden="1" x14ac:dyDescent="0.3">
      <c r="A3534" t="s">
        <v>7291</v>
      </c>
      <c r="B3534" t="s">
        <v>7292</v>
      </c>
      <c r="C3534" t="str">
        <f>IFERROR(VLOOKUP(Table1[[#This Row],[Ticker]],[1]!Table2[[Symbol]:[Industry]],2,FALSE),"-")</f>
        <v>-</v>
      </c>
      <c r="D3534" t="s">
        <v>2179</v>
      </c>
      <c r="E3534">
        <v>41.642000000000003</v>
      </c>
      <c r="F3534">
        <v>117.5</v>
      </c>
      <c r="G3534">
        <v>153.018870690488</v>
      </c>
      <c r="H3534">
        <v>60.088040993276401</v>
      </c>
      <c r="I3534">
        <v>95.491182463868896</v>
      </c>
      <c r="J3534">
        <v>15.8465383225045</v>
      </c>
      <c r="K3534">
        <v>80.761394506262505</v>
      </c>
      <c r="L3534">
        <v>65.440541558684998</v>
      </c>
      <c r="M3534">
        <v>88.363163422751299</v>
      </c>
      <c r="N3534">
        <v>0.93506493506493504</v>
      </c>
      <c r="O3534">
        <v>0</v>
      </c>
      <c r="P3534">
        <v>256.06060606060601</v>
      </c>
      <c r="Q3534">
        <v>8.9277414387254006E-2</v>
      </c>
    </row>
    <row r="3535" spans="1:17" hidden="1" x14ac:dyDescent="0.3">
      <c r="A3535" t="s">
        <v>7293</v>
      </c>
      <c r="B3535" t="s">
        <v>7294</v>
      </c>
      <c r="C3535" t="str">
        <f>IFERROR(VLOOKUP(Table1[[#This Row],[Ticker]],[1]!Table2[[Symbol]:[Industry]],2,FALSE),"-")</f>
        <v>-</v>
      </c>
      <c r="D3535" t="s">
        <v>728</v>
      </c>
      <c r="E3535">
        <v>41.638247819999997</v>
      </c>
      <c r="F3535">
        <v>162.32</v>
      </c>
      <c r="G3535">
        <v>15.2816400033057</v>
      </c>
      <c r="H3535">
        <v>4.2192190435213401</v>
      </c>
      <c r="I3535">
        <v>4.3544678410161701</v>
      </c>
      <c r="J3535">
        <v>-0.58486817709745098</v>
      </c>
      <c r="K3535">
        <v>152.06598382064999</v>
      </c>
      <c r="L3535">
        <v>138.23089223507699</v>
      </c>
      <c r="M3535">
        <v>54.966471854101101</v>
      </c>
      <c r="N3535">
        <v>0.34248515028029902</v>
      </c>
      <c r="O3535">
        <v>2.35953671759487</v>
      </c>
      <c r="P3535">
        <v>45.448028673835097</v>
      </c>
      <c r="Q3535">
        <v>4.2502533627336997E-2</v>
      </c>
    </row>
    <row r="3536" spans="1:17" hidden="1" x14ac:dyDescent="0.3">
      <c r="A3536" t="s">
        <v>7295</v>
      </c>
      <c r="B3536" t="s">
        <v>7296</v>
      </c>
      <c r="C3536" t="str">
        <f>IFERROR(VLOOKUP(Table1[[#This Row],[Ticker]],[1]!Table2[[Symbol]:[Industry]],2,FALSE),"-")</f>
        <v>-</v>
      </c>
      <c r="D3536" t="s">
        <v>986</v>
      </c>
      <c r="E3536">
        <v>41.605249999999998</v>
      </c>
      <c r="F3536">
        <v>87.59</v>
      </c>
      <c r="G3536">
        <v>5.7683123733641803</v>
      </c>
      <c r="H3536">
        <v>10.533123020790599</v>
      </c>
      <c r="I3536">
        <v>19.275701623767802</v>
      </c>
      <c r="J3536">
        <v>14.420229472983699</v>
      </c>
      <c r="K3536">
        <v>78.131137972864096</v>
      </c>
      <c r="L3536">
        <v>68.165158815656696</v>
      </c>
      <c r="M3536">
        <v>58.244254907939897</v>
      </c>
      <c r="N3536">
        <v>1.85261539884921</v>
      </c>
      <c r="O3536">
        <v>15.663888571754701</v>
      </c>
      <c r="P3536">
        <v>69.583736689254593</v>
      </c>
      <c r="Q3536">
        <v>0.11194707446595099</v>
      </c>
    </row>
    <row r="3537" spans="1:17" hidden="1" x14ac:dyDescent="0.3">
      <c r="A3537" t="s">
        <v>7297</v>
      </c>
      <c r="B3537" t="s">
        <v>7298</v>
      </c>
      <c r="C3537" t="str">
        <f>IFERROR(VLOOKUP(Table1[[#This Row],[Ticker]],[1]!Table2[[Symbol]:[Industry]],2,FALSE),"-")</f>
        <v>-</v>
      </c>
      <c r="D3537" t="s">
        <v>231</v>
      </c>
      <c r="E3537">
        <v>41.581488</v>
      </c>
      <c r="F3537">
        <v>144.30000000000001</v>
      </c>
      <c r="G3537">
        <v>2642.9306703431698</v>
      </c>
      <c r="H3537">
        <v>-22.204082061971199</v>
      </c>
      <c r="I3537">
        <v>216.14823509934999</v>
      </c>
      <c r="J3537">
        <v>-9.3547627742760096</v>
      </c>
      <c r="K3537">
        <v>149.24931473777801</v>
      </c>
      <c r="L3537">
        <v>97.054202468165897</v>
      </c>
      <c r="M3537">
        <v>44.003313521381003</v>
      </c>
      <c r="N3537">
        <v>0.31106327781415499</v>
      </c>
      <c r="O3537">
        <v>40.020790020790002</v>
      </c>
      <c r="P3537">
        <v>2669.6737044145798</v>
      </c>
    </row>
    <row r="3538" spans="1:17" hidden="1" x14ac:dyDescent="0.3">
      <c r="A3538" t="s">
        <v>7299</v>
      </c>
      <c r="B3538" t="s">
        <v>7300</v>
      </c>
      <c r="C3538" t="str">
        <f>IFERROR(VLOOKUP(Table1[[#This Row],[Ticker]],[1]!Table2[[Symbol]:[Industry]],2,FALSE),"-")</f>
        <v>-</v>
      </c>
      <c r="E3538">
        <v>41.55</v>
      </c>
      <c r="F3538">
        <v>13.85</v>
      </c>
      <c r="G3538">
        <v>51.506644178261702</v>
      </c>
      <c r="H3538">
        <v>-2.5206546588974699</v>
      </c>
      <c r="I3538">
        <v>-26.7727468187855</v>
      </c>
      <c r="J3538">
        <v>3.6816268101521499</v>
      </c>
      <c r="K3538">
        <v>13.542408159716199</v>
      </c>
      <c r="L3538">
        <v>12.6437184072358</v>
      </c>
      <c r="M3538">
        <v>48.412091323907902</v>
      </c>
      <c r="N3538">
        <v>0.620869052387645</v>
      </c>
      <c r="O3538">
        <v>61.660649819494502</v>
      </c>
      <c r="P3538">
        <v>103.67647058823501</v>
      </c>
      <c r="Q3538">
        <v>7.3607141796887002E-2</v>
      </c>
    </row>
    <row r="3539" spans="1:17" hidden="1" x14ac:dyDescent="0.3">
      <c r="A3539" t="s">
        <v>7301</v>
      </c>
      <c r="B3539" t="s">
        <v>7302</v>
      </c>
      <c r="C3539" t="str">
        <f>IFERROR(VLOOKUP(Table1[[#This Row],[Ticker]],[1]!Table2[[Symbol]:[Industry]],2,FALSE),"-")</f>
        <v>-</v>
      </c>
      <c r="D3539" t="s">
        <v>521</v>
      </c>
      <c r="E3539">
        <v>41.520838028999997</v>
      </c>
      <c r="F3539">
        <v>5.61</v>
      </c>
      <c r="G3539">
        <v>84.955079136130706</v>
      </c>
      <c r="H3539">
        <v>-18.3069406203943</v>
      </c>
      <c r="I3539">
        <v>47.810245974141097</v>
      </c>
      <c r="J3539">
        <v>-9.9214347031312204</v>
      </c>
      <c r="K3539">
        <v>5.64482805655524</v>
      </c>
      <c r="L3539">
        <v>4.4641621706528598</v>
      </c>
      <c r="M3539">
        <v>21.8825612858789</v>
      </c>
      <c r="N3539">
        <v>0.43940562054821602</v>
      </c>
      <c r="O3539">
        <v>31.194295900178201</v>
      </c>
      <c r="P3539">
        <v>120</v>
      </c>
      <c r="Q3539">
        <v>7.0905371910921999E-2</v>
      </c>
    </row>
    <row r="3540" spans="1:17" hidden="1" x14ac:dyDescent="0.3">
      <c r="A3540" t="s">
        <v>7303</v>
      </c>
      <c r="B3540" t="s">
        <v>7304</v>
      </c>
      <c r="C3540" t="str">
        <f>IFERROR(VLOOKUP(Table1[[#This Row],[Ticker]],[1]!Table2[[Symbol]:[Industry]],2,FALSE),"-")</f>
        <v>-</v>
      </c>
      <c r="D3540" t="s">
        <v>3869</v>
      </c>
      <c r="E3540">
        <v>41.496839999999999</v>
      </c>
      <c r="F3540">
        <v>316.8</v>
      </c>
      <c r="G3540">
        <v>210.27824252432799</v>
      </c>
      <c r="H3540">
        <v>76.758236739559095</v>
      </c>
      <c r="I3540">
        <v>201.52885062530299</v>
      </c>
      <c r="J3540">
        <v>-12.3929683724605</v>
      </c>
      <c r="K3540">
        <v>239.25692111793299</v>
      </c>
      <c r="L3540">
        <v>150.183696869388</v>
      </c>
      <c r="M3540">
        <v>43.923110788682898</v>
      </c>
      <c r="N3540">
        <v>1.89090909090909</v>
      </c>
      <c r="O3540">
        <v>26.578282828282799</v>
      </c>
      <c r="P3540">
        <v>320.99667774086299</v>
      </c>
    </row>
    <row r="3541" spans="1:17" hidden="1" x14ac:dyDescent="0.3">
      <c r="A3541" t="s">
        <v>7305</v>
      </c>
      <c r="B3541" t="s">
        <v>7306</v>
      </c>
      <c r="C3541" t="str">
        <f>IFERROR(VLOOKUP(Table1[[#This Row],[Ticker]],[1]!Table2[[Symbol]:[Industry]],2,FALSE),"-")</f>
        <v>-</v>
      </c>
      <c r="D3541" t="s">
        <v>3367</v>
      </c>
      <c r="E3541">
        <v>41.25</v>
      </c>
      <c r="F3541">
        <v>125</v>
      </c>
      <c r="G3541">
        <v>10.6196032912209</v>
      </c>
      <c r="H3541">
        <v>-3.6800749487525399</v>
      </c>
      <c r="I3541">
        <v>-12.7364926607267</v>
      </c>
      <c r="J3541">
        <v>-2.4780690073383398</v>
      </c>
      <c r="K3541">
        <v>124.818681005047</v>
      </c>
      <c r="L3541">
        <v>115.75512913198899</v>
      </c>
      <c r="M3541">
        <v>99.999999993730199</v>
      </c>
      <c r="O3541">
        <v>0</v>
      </c>
      <c r="P3541">
        <v>37.362637362637301</v>
      </c>
    </row>
    <row r="3542" spans="1:17" hidden="1" x14ac:dyDescent="0.3">
      <c r="A3542" t="s">
        <v>7307</v>
      </c>
      <c r="B3542" t="s">
        <v>7308</v>
      </c>
      <c r="C3542" t="str">
        <f>IFERROR(VLOOKUP(Table1[[#This Row],[Ticker]],[1]!Table2[[Symbol]:[Industry]],2,FALSE),"-")</f>
        <v>-</v>
      </c>
      <c r="D3542" t="s">
        <v>4048</v>
      </c>
      <c r="E3542">
        <v>41.248769279999998</v>
      </c>
      <c r="F3542">
        <v>25.28</v>
      </c>
      <c r="G3542">
        <v>-27.2937815143747</v>
      </c>
      <c r="H3542">
        <v>-21.8677772141247</v>
      </c>
      <c r="I3542">
        <v>1.7117289223885801</v>
      </c>
      <c r="J3542">
        <v>-7.4761900144785001</v>
      </c>
      <c r="K3542">
        <v>26.076836570571501</v>
      </c>
      <c r="L3542">
        <v>23.824329850746199</v>
      </c>
      <c r="M3542">
        <v>20.252609682103301</v>
      </c>
      <c r="N3542">
        <v>0.44003055767761601</v>
      </c>
      <c r="O3542">
        <v>36.787974683544199</v>
      </c>
      <c r="P3542">
        <v>40.4444444444444</v>
      </c>
    </row>
    <row r="3543" spans="1:17" hidden="1" x14ac:dyDescent="0.3">
      <c r="A3543" t="s">
        <v>7309</v>
      </c>
      <c r="B3543" t="s">
        <v>7310</v>
      </c>
      <c r="C3543" t="str">
        <f>IFERROR(VLOOKUP(Table1[[#This Row],[Ticker]],[1]!Table2[[Symbol]:[Industry]],2,FALSE),"-")</f>
        <v>-</v>
      </c>
      <c r="D3543" t="s">
        <v>5546</v>
      </c>
      <c r="E3543">
        <v>41.238653599999999</v>
      </c>
      <c r="F3543">
        <v>14.29</v>
      </c>
      <c r="G3543">
        <v>-72.490945992449099</v>
      </c>
      <c r="H3543">
        <v>0.17706790839030401</v>
      </c>
      <c r="I3543">
        <v>-50.551946476145297</v>
      </c>
      <c r="J3543">
        <v>6.1915871959501301</v>
      </c>
      <c r="K3543">
        <v>13.362136706743501</v>
      </c>
      <c r="L3543">
        <v>17.3194740393986</v>
      </c>
      <c r="M3543">
        <v>72.033876726748701</v>
      </c>
      <c r="N3543">
        <v>1.2214043804969399</v>
      </c>
      <c r="O3543">
        <v>218.054583624912</v>
      </c>
      <c r="P3543">
        <v>43.1863727454909</v>
      </c>
      <c r="Q3543">
        <v>0.239411554506825</v>
      </c>
    </row>
    <row r="3544" spans="1:17" hidden="1" x14ac:dyDescent="0.3">
      <c r="A3544" t="s">
        <v>7311</v>
      </c>
      <c r="B3544" t="s">
        <v>7312</v>
      </c>
      <c r="C3544" t="str">
        <f>IFERROR(VLOOKUP(Table1[[#This Row],[Ticker]],[1]!Table2[[Symbol]:[Industry]],2,FALSE),"-")</f>
        <v>-</v>
      </c>
      <c r="D3544" t="s">
        <v>626</v>
      </c>
      <c r="E3544">
        <v>41.182575</v>
      </c>
      <c r="F3544">
        <v>83.45</v>
      </c>
      <c r="G3544">
        <v>24.708871554717799</v>
      </c>
      <c r="H3544">
        <v>43.109722764528001</v>
      </c>
      <c r="I3544">
        <v>62.2820421146656</v>
      </c>
      <c r="J3544">
        <v>7.6869474943118199</v>
      </c>
      <c r="K3544">
        <v>64.680770596490703</v>
      </c>
      <c r="M3544">
        <v>99.985906154172099</v>
      </c>
      <c r="N3544">
        <v>1.33928571428571</v>
      </c>
      <c r="O3544">
        <v>0</v>
      </c>
      <c r="P3544">
        <v>78.311965811965806</v>
      </c>
    </row>
    <row r="3545" spans="1:17" hidden="1" x14ac:dyDescent="0.3">
      <c r="A3545" t="s">
        <v>7313</v>
      </c>
      <c r="B3545" t="s">
        <v>7314</v>
      </c>
      <c r="C3545" t="str">
        <f>IFERROR(VLOOKUP(Table1[[#This Row],[Ticker]],[1]!Table2[[Symbol]:[Industry]],2,FALSE),"-")</f>
        <v>-</v>
      </c>
      <c r="D3545" t="s">
        <v>6533</v>
      </c>
      <c r="E3545">
        <v>41.170423368000002</v>
      </c>
      <c r="F3545">
        <v>34.46</v>
      </c>
      <c r="G3545">
        <v>64.701410373027898</v>
      </c>
      <c r="H3545">
        <v>146.45785608572999</v>
      </c>
      <c r="I3545">
        <v>49.846244012941597</v>
      </c>
      <c r="J3545">
        <v>18.9887762706255</v>
      </c>
      <c r="K3545">
        <v>21.394323601490701</v>
      </c>
      <c r="L3545">
        <v>17.964886919931999</v>
      </c>
      <c r="M3545">
        <v>81.862610372339205</v>
      </c>
      <c r="N3545">
        <v>2.0006157196036098</v>
      </c>
      <c r="O3545">
        <v>5.2524666279744698</v>
      </c>
      <c r="P3545">
        <v>159.097744360902</v>
      </c>
      <c r="Q3545">
        <v>0.152243969806033</v>
      </c>
    </row>
    <row r="3546" spans="1:17" hidden="1" x14ac:dyDescent="0.3">
      <c r="A3546" t="s">
        <v>7315</v>
      </c>
      <c r="B3546" t="s">
        <v>7316</v>
      </c>
      <c r="C3546" t="str">
        <f>IFERROR(VLOOKUP(Table1[[#This Row],[Ticker]],[1]!Table2[[Symbol]:[Industry]],2,FALSE),"-")</f>
        <v>-</v>
      </c>
      <c r="E3546">
        <v>41.155839999999998</v>
      </c>
      <c r="F3546">
        <v>58.46</v>
      </c>
      <c r="G3546">
        <v>61.716024600408097</v>
      </c>
      <c r="H3546">
        <v>13.770905443404301</v>
      </c>
      <c r="I3546">
        <v>-30.766957411701</v>
      </c>
      <c r="J3546">
        <v>1.6234256051051701</v>
      </c>
      <c r="K3546">
        <v>54.637142966739802</v>
      </c>
      <c r="L3546">
        <v>49.956217236339697</v>
      </c>
      <c r="M3546">
        <v>47.814279799911397</v>
      </c>
      <c r="N3546">
        <v>1.5313266862485799</v>
      </c>
      <c r="O3546">
        <v>34.793020868970203</v>
      </c>
      <c r="P3546">
        <v>103.056616880861</v>
      </c>
      <c r="Q3546">
        <v>-3.0952102627350001E-3</v>
      </c>
    </row>
    <row r="3547" spans="1:17" hidden="1" x14ac:dyDescent="0.3">
      <c r="A3547" t="s">
        <v>7317</v>
      </c>
      <c r="B3547" t="s">
        <v>7318</v>
      </c>
      <c r="C3547" t="str">
        <f>IFERROR(VLOOKUP(Table1[[#This Row],[Ticker]],[1]!Table2[[Symbol]:[Industry]],2,FALSE),"-")</f>
        <v>-</v>
      </c>
      <c r="D3547" t="s">
        <v>1684</v>
      </c>
      <c r="E3547">
        <v>41.052</v>
      </c>
      <c r="F3547">
        <v>31.1</v>
      </c>
      <c r="G3547">
        <v>-48.347044096479102</v>
      </c>
      <c r="H3547">
        <v>-5.5341782922175904</v>
      </c>
      <c r="I3547">
        <v>-35.670432712295202</v>
      </c>
      <c r="J3547">
        <v>3.8089619340704801</v>
      </c>
      <c r="K3547">
        <v>32.384626440451697</v>
      </c>
      <c r="L3547">
        <v>35.825044964556</v>
      </c>
      <c r="M3547">
        <v>46.091991795485598</v>
      </c>
      <c r="N3547">
        <v>0.88544276451585102</v>
      </c>
      <c r="O3547">
        <v>58.971061093247499</v>
      </c>
      <c r="P3547">
        <v>4.8903878583473803</v>
      </c>
      <c r="Q3547">
        <v>0.13410889295613301</v>
      </c>
    </row>
    <row r="3548" spans="1:17" hidden="1" x14ac:dyDescent="0.3">
      <c r="A3548" t="s">
        <v>7319</v>
      </c>
      <c r="B3548" t="s">
        <v>7320</v>
      </c>
      <c r="C3548" t="str">
        <f>IFERROR(VLOOKUP(Table1[[#This Row],[Ticker]],[1]!Table2[[Symbol]:[Industry]],2,FALSE),"-")</f>
        <v>-</v>
      </c>
      <c r="D3548" t="s">
        <v>231</v>
      </c>
      <c r="E3548">
        <v>41.019282850000003</v>
      </c>
      <c r="F3548">
        <v>59.15</v>
      </c>
      <c r="G3548">
        <v>64.991163659539694</v>
      </c>
      <c r="H3548">
        <v>-21.698092966770499</v>
      </c>
      <c r="I3548">
        <v>-48.8104752173927</v>
      </c>
      <c r="J3548">
        <v>-4.7094739660160299</v>
      </c>
      <c r="K3548">
        <v>64.187539507715002</v>
      </c>
      <c r="L3548">
        <v>63.847873800098398</v>
      </c>
      <c r="M3548">
        <v>40.195497305549999</v>
      </c>
      <c r="N3548">
        <v>0.40476190476190399</v>
      </c>
      <c r="O3548">
        <v>99.492814877430206</v>
      </c>
      <c r="P3548">
        <v>101.533219761499</v>
      </c>
    </row>
    <row r="3549" spans="1:17" hidden="1" x14ac:dyDescent="0.3">
      <c r="A3549" t="s">
        <v>7321</v>
      </c>
      <c r="B3549" t="s">
        <v>7322</v>
      </c>
      <c r="C3549" t="str">
        <f>IFERROR(VLOOKUP(Table1[[#This Row],[Ticker]],[1]!Table2[[Symbol]:[Industry]],2,FALSE),"-")</f>
        <v>-</v>
      </c>
      <c r="D3549" t="s">
        <v>626</v>
      </c>
      <c r="E3549">
        <v>40.950000000000003</v>
      </c>
      <c r="F3549">
        <v>273</v>
      </c>
      <c r="G3549">
        <v>81.256965928583497</v>
      </c>
      <c r="H3549">
        <v>21.975264857072698</v>
      </c>
      <c r="I3549">
        <v>-26.346067941471301</v>
      </c>
      <c r="J3549">
        <v>-1.36478775733833</v>
      </c>
      <c r="K3549">
        <v>244.067961718758</v>
      </c>
      <c r="L3549">
        <v>232.87785262430901</v>
      </c>
      <c r="M3549">
        <v>64.305987755280299</v>
      </c>
      <c r="N3549">
        <v>1.81059130383454</v>
      </c>
      <c r="O3549">
        <v>29.4688644688644</v>
      </c>
      <c r="P3549">
        <v>126.462048942347</v>
      </c>
      <c r="Q3549">
        <v>7.8044341780240001E-2</v>
      </c>
    </row>
    <row r="3550" spans="1:17" hidden="1" x14ac:dyDescent="0.3">
      <c r="A3550" t="s">
        <v>7323</v>
      </c>
      <c r="B3550" t="s">
        <v>7324</v>
      </c>
      <c r="C3550" t="str">
        <f>IFERROR(VLOOKUP(Table1[[#This Row],[Ticker]],[1]!Table2[[Symbol]:[Industry]],2,FALSE),"-")</f>
        <v>-</v>
      </c>
      <c r="E3550">
        <v>40.848732352999903</v>
      </c>
      <c r="F3550">
        <v>78.41</v>
      </c>
      <c r="G3550">
        <v>5.1049565120710003</v>
      </c>
      <c r="H3550">
        <v>-30.3848913531397</v>
      </c>
      <c r="I3550">
        <v>23.507611687250701</v>
      </c>
      <c r="J3550">
        <v>-1.55883066196737</v>
      </c>
      <c r="K3550">
        <v>74.373670152059006</v>
      </c>
      <c r="L3550">
        <v>64.069423781210105</v>
      </c>
      <c r="M3550">
        <v>53.398315374777198</v>
      </c>
      <c r="N3550">
        <v>0.33219901406878699</v>
      </c>
      <c r="O3550">
        <v>55.490371126131798</v>
      </c>
      <c r="P3550">
        <v>137.60606060606</v>
      </c>
      <c r="Q3550">
        <v>4.0889956492116998E-2</v>
      </c>
    </row>
    <row r="3551" spans="1:17" hidden="1" x14ac:dyDescent="0.3">
      <c r="A3551" t="s">
        <v>7325</v>
      </c>
      <c r="B3551" t="s">
        <v>7326</v>
      </c>
      <c r="C3551" t="str">
        <f>IFERROR(VLOOKUP(Table1[[#This Row],[Ticker]],[1]!Table2[[Symbol]:[Industry]],2,FALSE),"-")</f>
        <v>-</v>
      </c>
      <c r="D3551" t="s">
        <v>1465</v>
      </c>
      <c r="E3551">
        <v>40.833188999999997</v>
      </c>
      <c r="F3551">
        <v>77.45</v>
      </c>
      <c r="G3551">
        <v>-50.475185720850199</v>
      </c>
      <c r="H3551">
        <v>-4.6715948443820299</v>
      </c>
      <c r="I3551">
        <v>-33.035005819801199</v>
      </c>
      <c r="J3551">
        <v>-3.2884205953660501</v>
      </c>
      <c r="K3551">
        <v>77.6285995501093</v>
      </c>
      <c r="L3551">
        <v>86.433770051836404</v>
      </c>
      <c r="M3551">
        <v>61.432168106863401</v>
      </c>
      <c r="N3551">
        <v>0.72346270101309795</v>
      </c>
      <c r="O3551">
        <v>55.041962556488002</v>
      </c>
      <c r="P3551">
        <v>19.1538461538461</v>
      </c>
      <c r="Q3551">
        <v>0.100398284100502</v>
      </c>
    </row>
    <row r="3552" spans="1:17" hidden="1" x14ac:dyDescent="0.3">
      <c r="A3552" t="s">
        <v>7327</v>
      </c>
      <c r="B3552" t="s">
        <v>7328</v>
      </c>
      <c r="C3552" t="str">
        <f>IFERROR(VLOOKUP(Table1[[#This Row],[Ticker]],[1]!Table2[[Symbol]:[Industry]],2,FALSE),"-")</f>
        <v>-</v>
      </c>
      <c r="E3552">
        <v>40.733311876000002</v>
      </c>
      <c r="F3552">
        <v>7.78</v>
      </c>
      <c r="G3552">
        <v>25.805985536426601</v>
      </c>
      <c r="H3552">
        <v>-8.2038844725620699</v>
      </c>
      <c r="I3552">
        <v>-24.170446798583601</v>
      </c>
      <c r="J3552">
        <v>-2.1025996706675101</v>
      </c>
      <c r="K3552">
        <v>8.2729760171242006</v>
      </c>
      <c r="L3552">
        <v>7.8989576237771102</v>
      </c>
      <c r="M3552">
        <v>37.203289154199702</v>
      </c>
      <c r="N3552">
        <v>0.47853721984274</v>
      </c>
      <c r="O3552">
        <v>52.313624678663203</v>
      </c>
      <c r="P3552">
        <v>55.6</v>
      </c>
      <c r="Q3552">
        <v>7.1895431053947995E-2</v>
      </c>
    </row>
    <row r="3553" spans="1:17" hidden="1" x14ac:dyDescent="0.3">
      <c r="A3553" t="s">
        <v>7329</v>
      </c>
      <c r="B3553" t="s">
        <v>7330</v>
      </c>
      <c r="C3553" t="str">
        <f>IFERROR(VLOOKUP(Table1[[#This Row],[Ticker]],[1]!Table2[[Symbol]:[Industry]],2,FALSE),"-")</f>
        <v>-</v>
      </c>
      <c r="D3553" t="s">
        <v>127</v>
      </c>
      <c r="E3553">
        <v>40.365360441</v>
      </c>
      <c r="F3553">
        <v>72.989999999999995</v>
      </c>
      <c r="G3553">
        <v>-33.166110994493302</v>
      </c>
      <c r="H3553">
        <v>-8.0200852209661999</v>
      </c>
      <c r="I3553">
        <v>-27.437214356645502</v>
      </c>
      <c r="J3553">
        <v>-1.78878667188759</v>
      </c>
      <c r="K3553">
        <v>75.362280839682001</v>
      </c>
      <c r="L3553">
        <v>81.327356285591904</v>
      </c>
      <c r="M3553">
        <v>46.945193570786998</v>
      </c>
      <c r="N3553">
        <v>1.389306373383</v>
      </c>
      <c r="O3553">
        <v>28.1545417180435</v>
      </c>
      <c r="P3553">
        <v>14.9448818897637</v>
      </c>
      <c r="Q3553">
        <v>7.9304928500100999E-2</v>
      </c>
    </row>
    <row r="3554" spans="1:17" hidden="1" x14ac:dyDescent="0.3">
      <c r="A3554" t="s">
        <v>7331</v>
      </c>
      <c r="B3554" t="s">
        <v>7332</v>
      </c>
      <c r="C3554" t="str">
        <f>IFERROR(VLOOKUP(Table1[[#This Row],[Ticker]],[1]!Table2[[Symbol]:[Industry]],2,FALSE),"-")</f>
        <v>-</v>
      </c>
      <c r="D3554" t="s">
        <v>95</v>
      </c>
      <c r="E3554">
        <v>40.35613369</v>
      </c>
      <c r="F3554">
        <v>77.95</v>
      </c>
      <c r="G3554">
        <v>78.118989581671599</v>
      </c>
      <c r="H3554">
        <v>12.5560296386906</v>
      </c>
      <c r="I3554">
        <v>-1.4755289367398901</v>
      </c>
      <c r="J3554">
        <v>15.3444988390352</v>
      </c>
      <c r="K3554">
        <v>68.543216386860294</v>
      </c>
      <c r="L3554">
        <v>65.009126259995099</v>
      </c>
      <c r="M3554">
        <v>85.290546227824393</v>
      </c>
      <c r="N3554">
        <v>1.0109584890507901</v>
      </c>
      <c r="O3554">
        <v>28.0179602309172</v>
      </c>
      <c r="P3554">
        <v>173.02977232924599</v>
      </c>
      <c r="Q3554">
        <v>6.8627090540096997E-2</v>
      </c>
    </row>
    <row r="3555" spans="1:17" hidden="1" x14ac:dyDescent="0.3">
      <c r="A3555" t="s">
        <v>7333</v>
      </c>
      <c r="B3555" t="s">
        <v>7334</v>
      </c>
      <c r="C3555" t="str">
        <f>IFERROR(VLOOKUP(Table1[[#This Row],[Ticker]],[1]!Table2[[Symbol]:[Industry]],2,FALSE),"-")</f>
        <v>-</v>
      </c>
      <c r="D3555" t="s">
        <v>1465</v>
      </c>
      <c r="E3555">
        <v>40.347568875</v>
      </c>
      <c r="F3555">
        <v>37.549999999999997</v>
      </c>
      <c r="G3555">
        <v>-17.902454361271499</v>
      </c>
      <c r="H3555">
        <v>-7.4638587325363197</v>
      </c>
      <c r="I3555">
        <v>-27.0220306907948</v>
      </c>
      <c r="J3555">
        <v>-2.6183214617562802</v>
      </c>
      <c r="K3555">
        <v>36.308928433464501</v>
      </c>
      <c r="L3555">
        <v>37.613691899411599</v>
      </c>
      <c r="M3555">
        <v>54.434004163533203</v>
      </c>
      <c r="N3555">
        <v>0.81196581196581197</v>
      </c>
      <c r="O3555">
        <v>39.6804260985353</v>
      </c>
      <c r="P3555">
        <v>29.706390328151901</v>
      </c>
    </row>
    <row r="3556" spans="1:17" hidden="1" x14ac:dyDescent="0.3">
      <c r="A3556" t="s">
        <v>7335</v>
      </c>
      <c r="B3556" t="s">
        <v>7336</v>
      </c>
      <c r="C3556" t="str">
        <f>IFERROR(VLOOKUP(Table1[[#This Row],[Ticker]],[1]!Table2[[Symbol]:[Industry]],2,FALSE),"-")</f>
        <v>-</v>
      </c>
      <c r="D3556" t="s">
        <v>46</v>
      </c>
      <c r="E3556">
        <v>40.331858599999997</v>
      </c>
      <c r="F3556">
        <v>59.05</v>
      </c>
      <c r="G3556">
        <v>-61.369072852579897</v>
      </c>
      <c r="H3556">
        <v>-23.560817596807802</v>
      </c>
      <c r="I3556">
        <v>-49.8417864938096</v>
      </c>
      <c r="J3556">
        <v>-2.2746791768298702</v>
      </c>
      <c r="K3556">
        <v>65.212954726263206</v>
      </c>
      <c r="M3556">
        <v>29.409367697507498</v>
      </c>
      <c r="N3556">
        <v>0.28966131907308301</v>
      </c>
      <c r="O3556">
        <v>60.880609652836498</v>
      </c>
      <c r="P3556">
        <v>21.0040983606557</v>
      </c>
    </row>
    <row r="3557" spans="1:17" hidden="1" x14ac:dyDescent="0.3">
      <c r="A3557" t="s">
        <v>7337</v>
      </c>
      <c r="B3557" t="s">
        <v>7338</v>
      </c>
      <c r="C3557" t="str">
        <f>IFERROR(VLOOKUP(Table1[[#This Row],[Ticker]],[1]!Table2[[Symbol]:[Industry]],2,FALSE),"-")</f>
        <v>-</v>
      </c>
      <c r="D3557" t="s">
        <v>121</v>
      </c>
      <c r="E3557">
        <v>40.144103039999997</v>
      </c>
      <c r="F3557">
        <v>36.64</v>
      </c>
      <c r="G3557">
        <v>51.121043598486402</v>
      </c>
      <c r="H3557">
        <v>-7.8059675697522799</v>
      </c>
      <c r="I3557">
        <v>-11.4751153803618</v>
      </c>
      <c r="J3557">
        <v>-4.5050960343653603</v>
      </c>
      <c r="K3557">
        <v>37.246432232915097</v>
      </c>
      <c r="L3557">
        <v>33.9446544853758</v>
      </c>
      <c r="M3557">
        <v>40.664862956428202</v>
      </c>
      <c r="N3557">
        <v>0.18905701524417601</v>
      </c>
      <c r="O3557">
        <v>34.825327510916999</v>
      </c>
      <c r="P3557">
        <v>87.416879795396397</v>
      </c>
      <c r="Q3557">
        <v>5.2674868512717E-2</v>
      </c>
    </row>
    <row r="3558" spans="1:17" hidden="1" x14ac:dyDescent="0.3">
      <c r="A3558" t="s">
        <v>7339</v>
      </c>
      <c r="B3558" t="s">
        <v>7340</v>
      </c>
      <c r="C3558" t="str">
        <f>IFERROR(VLOOKUP(Table1[[#This Row],[Ticker]],[1]!Table2[[Symbol]:[Industry]],2,FALSE),"-")</f>
        <v>-</v>
      </c>
      <c r="D3558" t="s">
        <v>186</v>
      </c>
      <c r="E3558">
        <v>40.091145695999998</v>
      </c>
      <c r="F3558">
        <v>14.16</v>
      </c>
      <c r="G3558">
        <v>-86.533639617539805</v>
      </c>
      <c r="H3558">
        <v>-13.3677741201993</v>
      </c>
      <c r="I3558">
        <v>-68.305975245342793</v>
      </c>
      <c r="J3558">
        <v>-8.0114023406716708</v>
      </c>
      <c r="K3558">
        <v>16.464082179697201</v>
      </c>
      <c r="L3558">
        <v>24.5455458175426</v>
      </c>
      <c r="M3558">
        <v>17.5571700230796</v>
      </c>
      <c r="N3558">
        <v>0.63400208566179905</v>
      </c>
      <c r="O3558">
        <v>210.38135593220301</v>
      </c>
      <c r="P3558">
        <v>1.1428571428571299</v>
      </c>
      <c r="Q3558">
        <v>-0.109476990238958</v>
      </c>
    </row>
    <row r="3559" spans="1:17" hidden="1" x14ac:dyDescent="0.3">
      <c r="A3559" t="s">
        <v>7341</v>
      </c>
      <c r="B3559" t="s">
        <v>7342</v>
      </c>
      <c r="C3559" t="str">
        <f>IFERROR(VLOOKUP(Table1[[#This Row],[Ticker]],[1]!Table2[[Symbol]:[Industry]],2,FALSE),"-")</f>
        <v>-</v>
      </c>
      <c r="D3559" t="s">
        <v>7343</v>
      </c>
      <c r="E3559">
        <v>40.078962308000001</v>
      </c>
      <c r="F3559">
        <v>7.42</v>
      </c>
      <c r="G3559">
        <v>-16.817108145490501</v>
      </c>
      <c r="H3559">
        <v>-5.0010789117644396</v>
      </c>
      <c r="I3559">
        <v>-35.7427463736242</v>
      </c>
      <c r="J3559">
        <v>-3.9292563424306901</v>
      </c>
      <c r="K3559">
        <v>7.6350471395250299</v>
      </c>
      <c r="L3559">
        <v>8.2899870466471608</v>
      </c>
      <c r="M3559">
        <v>39.544723022524899</v>
      </c>
      <c r="N3559">
        <v>1.0754046240003099</v>
      </c>
      <c r="O3559">
        <v>40.026954177897501</v>
      </c>
      <c r="P3559">
        <v>13.282442748091601</v>
      </c>
      <c r="Q3559">
        <v>-4.1055998490348002E-2</v>
      </c>
    </row>
    <row r="3560" spans="1:17" hidden="1" x14ac:dyDescent="0.3">
      <c r="A3560" t="s">
        <v>7344</v>
      </c>
      <c r="B3560" t="s">
        <v>7345</v>
      </c>
      <c r="C3560" t="str">
        <f>IFERROR(VLOOKUP(Table1[[#This Row],[Ticker]],[1]!Table2[[Symbol]:[Industry]],2,FALSE),"-")</f>
        <v>-</v>
      </c>
      <c r="D3560" t="s">
        <v>7346</v>
      </c>
      <c r="E3560">
        <v>39.956330950000002</v>
      </c>
      <c r="F3560">
        <v>47.75</v>
      </c>
      <c r="G3560">
        <v>713.92598001309</v>
      </c>
      <c r="H3560">
        <v>-14.521086515112</v>
      </c>
      <c r="I3560">
        <v>8.2734819319015696</v>
      </c>
      <c r="J3560">
        <v>4.4833609079955998</v>
      </c>
      <c r="K3560">
        <v>45.693194080604698</v>
      </c>
      <c r="L3560">
        <v>37.126106357945197</v>
      </c>
      <c r="M3560">
        <v>66.495003845353494</v>
      </c>
      <c r="N3560">
        <v>0.98794151327101698</v>
      </c>
      <c r="O3560">
        <v>32.481675392670098</v>
      </c>
      <c r="P3560">
        <v>827.18446601941696</v>
      </c>
      <c r="Q3560">
        <v>0.17238648004850299</v>
      </c>
    </row>
    <row r="3561" spans="1:17" hidden="1" x14ac:dyDescent="0.3">
      <c r="A3561" t="s">
        <v>7347</v>
      </c>
      <c r="B3561" t="s">
        <v>7348</v>
      </c>
      <c r="C3561" t="str">
        <f>IFERROR(VLOOKUP(Table1[[#This Row],[Ticker]],[1]!Table2[[Symbol]:[Industry]],2,FALSE),"-")</f>
        <v>-</v>
      </c>
      <c r="D3561" t="s">
        <v>626</v>
      </c>
      <c r="E3561">
        <v>39.929952999999998</v>
      </c>
      <c r="F3561">
        <v>95.06</v>
      </c>
      <c r="G3561">
        <v>123.21752338322401</v>
      </c>
      <c r="H3561">
        <v>41.3357980671204</v>
      </c>
      <c r="I3561">
        <v>94.435446698544496</v>
      </c>
      <c r="J3561">
        <v>13.1675006129148</v>
      </c>
      <c r="K3561">
        <v>69.374517774929004</v>
      </c>
      <c r="L3561">
        <v>52.585199306258801</v>
      </c>
      <c r="M3561">
        <v>80.780366926345593</v>
      </c>
      <c r="N3561">
        <v>0.87535562719226701</v>
      </c>
      <c r="O3561">
        <v>0.90469177361667197</v>
      </c>
      <c r="P3561">
        <v>177.547445255474</v>
      </c>
      <c r="Q3561">
        <v>0.177649669708351</v>
      </c>
    </row>
    <row r="3562" spans="1:17" hidden="1" x14ac:dyDescent="0.3">
      <c r="A3562" t="s">
        <v>7349</v>
      </c>
      <c r="B3562" t="s">
        <v>7350</v>
      </c>
      <c r="C3562" t="str">
        <f>IFERROR(VLOOKUP(Table1[[#This Row],[Ticker]],[1]!Table2[[Symbol]:[Industry]],2,FALSE),"-")</f>
        <v>-</v>
      </c>
      <c r="D3562" t="s">
        <v>465</v>
      </c>
      <c r="E3562">
        <v>39.928070208000001</v>
      </c>
      <c r="F3562">
        <v>8.32</v>
      </c>
      <c r="G3562">
        <v>21.036717260732701</v>
      </c>
      <c r="H3562">
        <v>-12.3991276936395</v>
      </c>
      <c r="I3562">
        <v>-32.237217238967503</v>
      </c>
      <c r="J3562">
        <v>1.44349962011264</v>
      </c>
      <c r="K3562">
        <v>8.5352149841013798</v>
      </c>
      <c r="L3562">
        <v>8.1589321891810496</v>
      </c>
      <c r="M3562">
        <v>39.719682587251903</v>
      </c>
      <c r="N3562">
        <v>0.58683828490406598</v>
      </c>
      <c r="O3562">
        <v>60.456730769230703</v>
      </c>
      <c r="P3562">
        <v>56.685499058380401</v>
      </c>
      <c r="Q3562">
        <v>5.5903214549215999E-2</v>
      </c>
    </row>
    <row r="3563" spans="1:17" hidden="1" x14ac:dyDescent="0.3">
      <c r="A3563" t="s">
        <v>7351</v>
      </c>
      <c r="B3563" t="s">
        <v>7352</v>
      </c>
      <c r="C3563" t="str">
        <f>IFERROR(VLOOKUP(Table1[[#This Row],[Ticker]],[1]!Table2[[Symbol]:[Industry]],2,FALSE),"-")</f>
        <v>-</v>
      </c>
      <c r="D3563" t="s">
        <v>130</v>
      </c>
      <c r="E3563">
        <v>39.882856239320702</v>
      </c>
      <c r="F3563">
        <v>31.7</v>
      </c>
      <c r="M3563">
        <v>8.5813433096764804</v>
      </c>
      <c r="N3563">
        <v>1</v>
      </c>
    </row>
    <row r="3564" spans="1:17" hidden="1" x14ac:dyDescent="0.3">
      <c r="A3564" t="s">
        <v>7353</v>
      </c>
      <c r="B3564" t="s">
        <v>7354</v>
      </c>
      <c r="C3564" t="str">
        <f>IFERROR(VLOOKUP(Table1[[#This Row],[Ticker]],[1]!Table2[[Symbol]:[Industry]],2,FALSE),"-")</f>
        <v>-</v>
      </c>
      <c r="D3564" t="s">
        <v>424</v>
      </c>
      <c r="E3564">
        <v>39.799100000000003</v>
      </c>
      <c r="F3564">
        <v>3.73</v>
      </c>
      <c r="G3564">
        <v>-2.4097007380831199</v>
      </c>
      <c r="H3564">
        <v>25.133484373281298</v>
      </c>
      <c r="I3564">
        <v>38.861082030262502</v>
      </c>
      <c r="J3564">
        <v>5.1706562051262397</v>
      </c>
      <c r="K3564">
        <v>3.19799523314737</v>
      </c>
      <c r="L3564">
        <v>2.8721742771538499</v>
      </c>
      <c r="M3564">
        <v>74.005403639518704</v>
      </c>
      <c r="N3564">
        <v>1.78435930103456</v>
      </c>
      <c r="O3564">
        <v>20.643431635388701</v>
      </c>
      <c r="P3564">
        <v>116.860465116279</v>
      </c>
      <c r="Q3564">
        <v>3.1818971177319001E-2</v>
      </c>
    </row>
    <row r="3565" spans="1:17" hidden="1" x14ac:dyDescent="0.3">
      <c r="A3565" t="s">
        <v>7355</v>
      </c>
      <c r="B3565" t="s">
        <v>7356</v>
      </c>
      <c r="C3565" t="str">
        <f>IFERROR(VLOOKUP(Table1[[#This Row],[Ticker]],[1]!Table2[[Symbol]:[Industry]],2,FALSE),"-")</f>
        <v>-</v>
      </c>
      <c r="D3565" t="s">
        <v>289</v>
      </c>
      <c r="E3565">
        <v>39.717523999999997</v>
      </c>
      <c r="F3565">
        <v>91.96</v>
      </c>
      <c r="G3565">
        <v>-33.335212842366097</v>
      </c>
      <c r="H3565">
        <v>-11.059440989535901</v>
      </c>
      <c r="I3565">
        <v>-21.8158648218505</v>
      </c>
      <c r="J3565">
        <v>1.19424737684244</v>
      </c>
      <c r="K3565">
        <v>94.279436625412202</v>
      </c>
      <c r="L3565">
        <v>94.835020542937201</v>
      </c>
      <c r="M3565">
        <v>45.477706520010202</v>
      </c>
      <c r="N3565">
        <v>1.1479938758713399</v>
      </c>
      <c r="O3565">
        <v>55.393649412788101</v>
      </c>
      <c r="P3565">
        <v>20.999999999999901</v>
      </c>
      <c r="Q3565">
        <v>9.7552216477430995E-2</v>
      </c>
    </row>
    <row r="3566" spans="1:17" hidden="1" x14ac:dyDescent="0.3">
      <c r="A3566" t="s">
        <v>7357</v>
      </c>
      <c r="B3566" t="s">
        <v>7358</v>
      </c>
      <c r="C3566" t="str">
        <f>IFERROR(VLOOKUP(Table1[[#This Row],[Ticker]],[1]!Table2[[Symbol]:[Industry]],2,FALSE),"-")</f>
        <v>-</v>
      </c>
      <c r="D3566" t="s">
        <v>3367</v>
      </c>
      <c r="E3566">
        <v>39.686421500000002</v>
      </c>
      <c r="F3566">
        <v>27.5</v>
      </c>
      <c r="G3566">
        <v>-23.939295753659401</v>
      </c>
      <c r="H3566">
        <v>-1.8282230969006901</v>
      </c>
      <c r="I3566">
        <v>-35.026037031538799</v>
      </c>
      <c r="J3566">
        <v>-2.4780690073383398</v>
      </c>
      <c r="K3566">
        <v>26.973731003926499</v>
      </c>
      <c r="L3566">
        <v>27.503360416775202</v>
      </c>
      <c r="M3566">
        <v>62.838484309156001</v>
      </c>
      <c r="N3566">
        <v>1.8</v>
      </c>
      <c r="O3566">
        <v>30.909090909090899</v>
      </c>
      <c r="P3566">
        <v>50.2732240437158</v>
      </c>
      <c r="Q3566">
        <v>2.4671499362455E-2</v>
      </c>
    </row>
    <row r="3567" spans="1:17" hidden="1" x14ac:dyDescent="0.3">
      <c r="A3567" t="s">
        <v>7359</v>
      </c>
      <c r="B3567" t="s">
        <v>7360</v>
      </c>
      <c r="C3567" t="str">
        <f>IFERROR(VLOOKUP(Table1[[#This Row],[Ticker]],[1]!Table2[[Symbol]:[Industry]],2,FALSE),"-")</f>
        <v>-</v>
      </c>
      <c r="D3567" t="s">
        <v>626</v>
      </c>
      <c r="E3567">
        <v>39.680489999999999</v>
      </c>
      <c r="F3567">
        <v>77.75</v>
      </c>
      <c r="G3567">
        <v>-58.720286914810998</v>
      </c>
      <c r="H3567">
        <v>0.95276884296974695</v>
      </c>
      <c r="I3567">
        <v>-47.248402218090597</v>
      </c>
      <c r="J3567">
        <v>-4.5155690073383301</v>
      </c>
      <c r="K3567">
        <v>84.367881023135894</v>
      </c>
      <c r="M3567">
        <v>42.376131606818099</v>
      </c>
      <c r="O3567">
        <v>62.070739549839203</v>
      </c>
      <c r="P3567">
        <v>11.230329041487799</v>
      </c>
    </row>
    <row r="3568" spans="1:17" hidden="1" x14ac:dyDescent="0.3">
      <c r="A3568" t="s">
        <v>7361</v>
      </c>
      <c r="B3568" t="s">
        <v>7362</v>
      </c>
      <c r="C3568" t="str">
        <f>IFERROR(VLOOKUP(Table1[[#This Row],[Ticker]],[1]!Table2[[Symbol]:[Industry]],2,FALSE),"-")</f>
        <v>-</v>
      </c>
      <c r="D3568" t="s">
        <v>289</v>
      </c>
      <c r="E3568">
        <v>39.671399999999998</v>
      </c>
      <c r="F3568">
        <v>178.7</v>
      </c>
      <c r="G3568">
        <v>38.185438471269201</v>
      </c>
      <c r="H3568">
        <v>-6.1666530781676201</v>
      </c>
      <c r="I3568">
        <v>49.733467430474697</v>
      </c>
      <c r="J3568">
        <v>-3.7934822186623198</v>
      </c>
      <c r="K3568">
        <v>161.15834943505899</v>
      </c>
      <c r="L3568">
        <v>132.40351542825999</v>
      </c>
      <c r="M3568">
        <v>66.305441638396701</v>
      </c>
      <c r="N3568">
        <v>0.19814241486068099</v>
      </c>
      <c r="O3568">
        <v>11.3878007834359</v>
      </c>
      <c r="P3568">
        <v>111.22931442080299</v>
      </c>
    </row>
    <row r="3569" spans="1:17" hidden="1" x14ac:dyDescent="0.3">
      <c r="A3569" t="s">
        <v>7363</v>
      </c>
      <c r="B3569" t="s">
        <v>7364</v>
      </c>
      <c r="C3569" t="str">
        <f>IFERROR(VLOOKUP(Table1[[#This Row],[Ticker]],[1]!Table2[[Symbol]:[Industry]],2,FALSE),"-")</f>
        <v>-</v>
      </c>
      <c r="D3569" t="s">
        <v>62</v>
      </c>
      <c r="E3569">
        <v>39.664767232000003</v>
      </c>
      <c r="F3569">
        <v>24.32</v>
      </c>
      <c r="G3569">
        <v>42.028652257521699</v>
      </c>
      <c r="H3569">
        <v>17.1228447592766</v>
      </c>
      <c r="I3569">
        <v>12.1921629942766</v>
      </c>
      <c r="J3569">
        <v>9.72532082317014</v>
      </c>
      <c r="K3569">
        <v>20.030710217103099</v>
      </c>
      <c r="L3569">
        <v>18.357563322484999</v>
      </c>
      <c r="M3569">
        <v>84.5508173097206</v>
      </c>
      <c r="N3569">
        <v>1.38876277869339</v>
      </c>
      <c r="O3569">
        <v>2.7549342105262999</v>
      </c>
      <c r="P3569">
        <v>104.36974789915899</v>
      </c>
      <c r="Q3569">
        <v>6.9884249938178003E-2</v>
      </c>
    </row>
    <row r="3570" spans="1:17" hidden="1" x14ac:dyDescent="0.3">
      <c r="A3570" t="s">
        <v>7365</v>
      </c>
      <c r="B3570" t="s">
        <v>7366</v>
      </c>
      <c r="C3570" t="str">
        <f>IFERROR(VLOOKUP(Table1[[#This Row],[Ticker]],[1]!Table2[[Symbol]:[Industry]],2,FALSE),"-")</f>
        <v>-</v>
      </c>
      <c r="D3570" t="s">
        <v>21</v>
      </c>
      <c r="E3570">
        <v>39.57282</v>
      </c>
      <c r="F3570">
        <v>126</v>
      </c>
      <c r="G3570">
        <v>-3.10452950856688</v>
      </c>
      <c r="H3570">
        <v>-6.7569980256756201</v>
      </c>
      <c r="I3570">
        <v>21.84932075263</v>
      </c>
      <c r="J3570">
        <v>6.1426206478340699</v>
      </c>
      <c r="K3570">
        <v>123.96060315943301</v>
      </c>
      <c r="L3570">
        <v>112.7665154765</v>
      </c>
      <c r="M3570">
        <v>58.835675370861502</v>
      </c>
      <c r="N3570">
        <v>0.314689229879698</v>
      </c>
      <c r="O3570">
        <v>41.230158730158699</v>
      </c>
      <c r="P3570">
        <v>70.963364993215706</v>
      </c>
      <c r="Q3570">
        <v>3.4608941818137999E-2</v>
      </c>
    </row>
    <row r="3571" spans="1:17" hidden="1" x14ac:dyDescent="0.3">
      <c r="A3571" t="s">
        <v>7367</v>
      </c>
      <c r="B3571" t="s">
        <v>7368</v>
      </c>
      <c r="C3571" t="str">
        <f>IFERROR(VLOOKUP(Table1[[#This Row],[Ticker]],[1]!Table2[[Symbol]:[Industry]],2,FALSE),"-")</f>
        <v>-</v>
      </c>
      <c r="D3571" t="s">
        <v>7369</v>
      </c>
      <c r="E3571">
        <v>39.556420799999998</v>
      </c>
      <c r="F3571">
        <v>94.88</v>
      </c>
      <c r="G3571">
        <v>82.105744268887307</v>
      </c>
      <c r="H3571">
        <v>5.0963956394827399</v>
      </c>
      <c r="I3571">
        <v>21.0311060483752</v>
      </c>
      <c r="J3571">
        <v>3.7977930616271598</v>
      </c>
      <c r="K3571">
        <v>87.607049288093606</v>
      </c>
      <c r="L3571">
        <v>76.978377974667694</v>
      </c>
      <c r="M3571">
        <v>69.452515319296893</v>
      </c>
      <c r="N3571">
        <v>1.34762131792236</v>
      </c>
      <c r="O3571">
        <v>37.921585160202298</v>
      </c>
      <c r="P3571">
        <v>136.019900497512</v>
      </c>
      <c r="Q3571">
        <v>7.4647951115310002E-2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465</v>
      </c>
      <c r="E3572">
        <v>39.530718440999998</v>
      </c>
      <c r="F3572">
        <v>5.87</v>
      </c>
      <c r="G3572">
        <v>-53.368034071416403</v>
      </c>
      <c r="H3572">
        <v>3.6675953021435101</v>
      </c>
      <c r="I3572">
        <v>-60.919297522844197</v>
      </c>
      <c r="J3572">
        <v>-1.2956365749059</v>
      </c>
      <c r="K3572">
        <v>6.4862420412460802</v>
      </c>
      <c r="L3572">
        <v>9.0639818749934502</v>
      </c>
      <c r="M3572">
        <v>45.306840943478498</v>
      </c>
      <c r="N3572">
        <v>0.19993792864493401</v>
      </c>
      <c r="O3572">
        <v>87.393526405451396</v>
      </c>
      <c r="P3572">
        <v>9.9250936329588093</v>
      </c>
      <c r="Q3572">
        <v>-0.21741760832405399</v>
      </c>
    </row>
    <row r="3573" spans="1:17" hidden="1" x14ac:dyDescent="0.3">
      <c r="A3573" t="s">
        <v>7372</v>
      </c>
      <c r="B3573" t="s">
        <v>7373</v>
      </c>
      <c r="C3573" t="str">
        <f>IFERROR(VLOOKUP(Table1[[#This Row],[Ticker]],[1]!Table2[[Symbol]:[Industry]],2,FALSE),"-")</f>
        <v>-</v>
      </c>
      <c r="D3573" t="s">
        <v>289</v>
      </c>
      <c r="E3573">
        <v>39.5187144</v>
      </c>
      <c r="F3573">
        <v>88.88</v>
      </c>
      <c r="G3573">
        <v>66.937506351333496</v>
      </c>
      <c r="H3573">
        <v>14.6575873889097</v>
      </c>
      <c r="I3573">
        <v>-2.5507942700670601</v>
      </c>
      <c r="J3573">
        <v>7.3050635227821399</v>
      </c>
      <c r="K3573">
        <v>76.781579012072996</v>
      </c>
      <c r="L3573">
        <v>73.059326816883996</v>
      </c>
      <c r="M3573">
        <v>68.809656600966704</v>
      </c>
      <c r="N3573">
        <v>3.0349936999908098</v>
      </c>
      <c r="O3573">
        <v>28.3528352835283</v>
      </c>
      <c r="P3573">
        <v>106.45760743321701</v>
      </c>
      <c r="Q3573">
        <v>1.6669954461077999E-2</v>
      </c>
    </row>
    <row r="3574" spans="1:17" hidden="1" x14ac:dyDescent="0.3">
      <c r="A3574" t="s">
        <v>7374</v>
      </c>
      <c r="B3574" t="s">
        <v>7375</v>
      </c>
      <c r="C3574" t="str">
        <f>IFERROR(VLOOKUP(Table1[[#This Row],[Ticker]],[1]!Table2[[Symbol]:[Industry]],2,FALSE),"-")</f>
        <v>-</v>
      </c>
      <c r="D3574" t="s">
        <v>1525</v>
      </c>
      <c r="E3574">
        <v>39.483330000000002</v>
      </c>
      <c r="F3574">
        <v>644.1</v>
      </c>
      <c r="G3574">
        <v>3.6547794724645</v>
      </c>
      <c r="H3574">
        <v>9.3199250512474503</v>
      </c>
      <c r="I3574">
        <v>13.099553166410001</v>
      </c>
      <c r="J3574">
        <v>-2.4780690073383398</v>
      </c>
      <c r="K3574">
        <v>585.687203494958</v>
      </c>
      <c r="L3574">
        <v>528.44477940437298</v>
      </c>
      <c r="M3574">
        <v>91.844366883209801</v>
      </c>
      <c r="N3574">
        <v>0.37692307692307597</v>
      </c>
      <c r="O3574">
        <v>13.825492935879501</v>
      </c>
      <c r="P3574">
        <v>78.9166666666666</v>
      </c>
    </row>
    <row r="3575" spans="1:17" hidden="1" x14ac:dyDescent="0.3">
      <c r="A3575" t="s">
        <v>7376</v>
      </c>
      <c r="B3575" t="s">
        <v>7377</v>
      </c>
      <c r="C3575" t="str">
        <f>IFERROR(VLOOKUP(Table1[[#This Row],[Ticker]],[1]!Table2[[Symbol]:[Industry]],2,FALSE),"-")</f>
        <v>-</v>
      </c>
      <c r="D3575" t="s">
        <v>728</v>
      </c>
      <c r="E3575">
        <v>39.201162959999998</v>
      </c>
      <c r="F3575">
        <v>52.8</v>
      </c>
      <c r="G3575">
        <v>-12.8271764662384</v>
      </c>
      <c r="H3575">
        <v>-4.8238964375955904</v>
      </c>
      <c r="I3575">
        <v>-2.4747383514104899</v>
      </c>
      <c r="J3575">
        <v>-1.5399108606793199</v>
      </c>
      <c r="K3575">
        <v>52.073485934053799</v>
      </c>
      <c r="L3575">
        <v>48.925411288120699</v>
      </c>
      <c r="M3575">
        <v>73.375507359077204</v>
      </c>
      <c r="N3575">
        <v>0.54905971183649904</v>
      </c>
      <c r="O3575">
        <v>3.6742424242424301</v>
      </c>
      <c r="P3575">
        <v>28.780487804878</v>
      </c>
      <c r="Q3575">
        <v>8.5918559496748995E-2</v>
      </c>
    </row>
    <row r="3576" spans="1:17" hidden="1" x14ac:dyDescent="0.3">
      <c r="A3576" t="s">
        <v>7378</v>
      </c>
      <c r="B3576" t="s">
        <v>7379</v>
      </c>
      <c r="C3576" t="str">
        <f>IFERROR(VLOOKUP(Table1[[#This Row],[Ticker]],[1]!Table2[[Symbol]:[Industry]],2,FALSE),"-")</f>
        <v>-</v>
      </c>
      <c r="D3576" t="s">
        <v>424</v>
      </c>
      <c r="E3576">
        <v>39.130000000000003</v>
      </c>
      <c r="F3576">
        <v>111.8</v>
      </c>
      <c r="G3576">
        <v>208.388860412996</v>
      </c>
      <c r="H3576">
        <v>-12.7673607199761</v>
      </c>
      <c r="I3576">
        <v>34.414216805515402</v>
      </c>
      <c r="J3576">
        <v>-2.3023992664512001</v>
      </c>
      <c r="K3576">
        <v>102.82455892037601</v>
      </c>
      <c r="L3576">
        <v>72.391782682724994</v>
      </c>
      <c r="M3576">
        <v>51.938298476842697</v>
      </c>
      <c r="N3576">
        <v>0.66831605739764599</v>
      </c>
      <c r="O3576">
        <v>35.948121645796</v>
      </c>
      <c r="P3576">
        <v>235.13189448441199</v>
      </c>
      <c r="Q3576">
        <v>0.219074004356962</v>
      </c>
    </row>
    <row r="3577" spans="1:17" hidden="1" x14ac:dyDescent="0.3">
      <c r="A3577" t="s">
        <v>7380</v>
      </c>
      <c r="B3577" t="s">
        <v>7381</v>
      </c>
      <c r="C3577" t="str">
        <f>IFERROR(VLOOKUP(Table1[[#This Row],[Ticker]],[1]!Table2[[Symbol]:[Industry]],2,FALSE),"-")</f>
        <v>-</v>
      </c>
      <c r="D3577" t="s">
        <v>289</v>
      </c>
      <c r="E3577">
        <v>39.061006300000003</v>
      </c>
      <c r="F3577">
        <v>19.93</v>
      </c>
      <c r="G3577">
        <v>38.788527390377503</v>
      </c>
      <c r="H3577">
        <v>-0.29203895087006598</v>
      </c>
      <c r="I3577">
        <v>-16.461035343957299</v>
      </c>
      <c r="J3577">
        <v>-9.4780690073383305</v>
      </c>
      <c r="K3577">
        <v>19.1076280733134</v>
      </c>
      <c r="L3577">
        <v>17.246362387620302</v>
      </c>
      <c r="M3577">
        <v>49.288421933136902</v>
      </c>
      <c r="N3577">
        <v>1.07072902809486</v>
      </c>
      <c r="O3577">
        <v>19.116909182137402</v>
      </c>
      <c r="P3577">
        <v>71.662360034453002</v>
      </c>
      <c r="Q3577">
        <v>5.2164187246685999E-2</v>
      </c>
    </row>
    <row r="3578" spans="1:17" hidden="1" x14ac:dyDescent="0.3">
      <c r="A3578" t="s">
        <v>7382</v>
      </c>
      <c r="B3578" t="s">
        <v>7383</v>
      </c>
      <c r="C3578" t="str">
        <f>IFERROR(VLOOKUP(Table1[[#This Row],[Ticker]],[1]!Table2[[Symbol]:[Industry]],2,FALSE),"-")</f>
        <v>-</v>
      </c>
      <c r="D3578" t="s">
        <v>524</v>
      </c>
      <c r="E3578">
        <v>39.035459000000003</v>
      </c>
      <c r="F3578">
        <v>74.95</v>
      </c>
      <c r="G3578">
        <v>-67.889480871573497</v>
      </c>
      <c r="H3578">
        <v>-10.9528022214798</v>
      </c>
      <c r="I3578">
        <v>-56.417596174853102</v>
      </c>
      <c r="J3578">
        <v>-3.0351720714051802</v>
      </c>
      <c r="K3578">
        <v>79.626397176350196</v>
      </c>
      <c r="M3578">
        <v>51.320012058965503</v>
      </c>
      <c r="N3578">
        <v>0.74252873563218302</v>
      </c>
      <c r="O3578">
        <v>78.385590393595706</v>
      </c>
      <c r="P3578">
        <v>30.9170305676856</v>
      </c>
    </row>
    <row r="3579" spans="1:17" hidden="1" x14ac:dyDescent="0.3">
      <c r="A3579" t="s">
        <v>7384</v>
      </c>
      <c r="B3579" t="s">
        <v>7385</v>
      </c>
      <c r="C3579" t="str">
        <f>IFERROR(VLOOKUP(Table1[[#This Row],[Ticker]],[1]!Table2[[Symbol]:[Industry]],2,FALSE),"-")</f>
        <v>-</v>
      </c>
      <c r="D3579" t="s">
        <v>2945</v>
      </c>
      <c r="E3579">
        <v>38.994</v>
      </c>
      <c r="F3579">
        <v>48.5</v>
      </c>
      <c r="G3579">
        <v>-30.302389808143399</v>
      </c>
      <c r="H3579">
        <v>-7.1114474977721498</v>
      </c>
      <c r="I3579">
        <v>-35.762952653384602</v>
      </c>
      <c r="J3579">
        <v>-3.8794704087397398</v>
      </c>
      <c r="K3579">
        <v>50.291009648754603</v>
      </c>
      <c r="L3579">
        <v>55.676962828945697</v>
      </c>
      <c r="M3579">
        <v>44.930812818440103</v>
      </c>
      <c r="N3579">
        <v>0.69014573213046404</v>
      </c>
      <c r="O3579">
        <v>71.134020618556605</v>
      </c>
      <c r="P3579">
        <v>12.502899559267</v>
      </c>
    </row>
    <row r="3580" spans="1:17" hidden="1" x14ac:dyDescent="0.3">
      <c r="A3580" t="s">
        <v>7386</v>
      </c>
      <c r="B3580" t="s">
        <v>7387</v>
      </c>
      <c r="C3580" t="str">
        <f>IFERROR(VLOOKUP(Table1[[#This Row],[Ticker]],[1]!Table2[[Symbol]:[Industry]],2,FALSE),"-")</f>
        <v>-</v>
      </c>
      <c r="E3580">
        <v>38.919510000000002</v>
      </c>
      <c r="F3580">
        <v>3.79</v>
      </c>
      <c r="G3580">
        <v>46.316326659177101</v>
      </c>
      <c r="H3580">
        <v>-14.4352236901713</v>
      </c>
      <c r="I3580">
        <v>-5.0967307700449398</v>
      </c>
      <c r="J3580">
        <v>-7.3561177878261397</v>
      </c>
      <c r="K3580">
        <v>4.0686590714021502</v>
      </c>
      <c r="L3580">
        <v>3.8455723806192599</v>
      </c>
      <c r="M3580">
        <v>32.576255567453103</v>
      </c>
      <c r="N3580">
        <v>1.3346236096875399</v>
      </c>
      <c r="O3580">
        <v>86.015831134564607</v>
      </c>
      <c r="P3580">
        <v>86.699507389162505</v>
      </c>
      <c r="Q3580">
        <v>-3.4628530683033003E-2</v>
      </c>
    </row>
    <row r="3581" spans="1:17" hidden="1" x14ac:dyDescent="0.3">
      <c r="A3581" t="s">
        <v>7388</v>
      </c>
      <c r="B3581" t="s">
        <v>7389</v>
      </c>
      <c r="C3581" t="str">
        <f>IFERROR(VLOOKUP(Table1[[#This Row],[Ticker]],[1]!Table2[[Symbol]:[Industry]],2,FALSE),"-")</f>
        <v>-</v>
      </c>
      <c r="D3581" t="s">
        <v>2838</v>
      </c>
      <c r="E3581">
        <v>38.918736689999903</v>
      </c>
      <c r="F3581">
        <v>26.85</v>
      </c>
      <c r="G3581">
        <v>469.92363259525001</v>
      </c>
      <c r="H3581">
        <v>47.121757811842997</v>
      </c>
      <c r="I3581">
        <v>155.940971837425</v>
      </c>
      <c r="J3581">
        <v>5.6533478304439804</v>
      </c>
      <c r="K3581">
        <v>18.5034902395785</v>
      </c>
      <c r="L3581">
        <v>11.0631739942834</v>
      </c>
      <c r="M3581">
        <v>99.981981652732799</v>
      </c>
      <c r="N3581">
        <v>0.337409266958276</v>
      </c>
      <c r="O3581">
        <v>0</v>
      </c>
      <c r="P3581">
        <v>500.67114093959702</v>
      </c>
      <c r="Q3581">
        <v>0.20830572356995899</v>
      </c>
    </row>
    <row r="3582" spans="1:17" hidden="1" x14ac:dyDescent="0.3">
      <c r="A3582" t="s">
        <v>7390</v>
      </c>
      <c r="B3582" t="s">
        <v>7391</v>
      </c>
      <c r="C3582" t="str">
        <f>IFERROR(VLOOKUP(Table1[[#This Row],[Ticker]],[1]!Table2[[Symbol]:[Industry]],2,FALSE),"-")</f>
        <v>-</v>
      </c>
      <c r="E3582">
        <v>38.915999999999997</v>
      </c>
      <c r="F3582">
        <v>32.43</v>
      </c>
      <c r="G3582">
        <v>-4.7340047260439899</v>
      </c>
      <c r="H3582">
        <v>-13.3312377394502</v>
      </c>
      <c r="I3582">
        <v>-19.409488127282501</v>
      </c>
      <c r="J3582">
        <v>-3.18094440669937</v>
      </c>
      <c r="K3582">
        <v>32.210763726710802</v>
      </c>
      <c r="M3582">
        <v>60.051739692720702</v>
      </c>
      <c r="N3582">
        <v>1.03282080673078</v>
      </c>
      <c r="O3582">
        <v>47.271045328399602</v>
      </c>
      <c r="P3582">
        <v>22.009029345372401</v>
      </c>
    </row>
    <row r="3583" spans="1:17" hidden="1" x14ac:dyDescent="0.3">
      <c r="A3583" t="s">
        <v>7392</v>
      </c>
      <c r="B3583" t="s">
        <v>7393</v>
      </c>
      <c r="C3583" t="str">
        <f>IFERROR(VLOOKUP(Table1[[#This Row],[Ticker]],[1]!Table2[[Symbol]:[Industry]],2,FALSE),"-")</f>
        <v>-</v>
      </c>
      <c r="D3583" t="s">
        <v>933</v>
      </c>
      <c r="E3583">
        <v>38.907871064999902</v>
      </c>
      <c r="F3583">
        <v>75.95</v>
      </c>
      <c r="G3583">
        <v>-26.8745265106012</v>
      </c>
      <c r="H3583">
        <v>13.520346040572299</v>
      </c>
      <c r="I3583">
        <v>-19.772595369918001</v>
      </c>
      <c r="J3583">
        <v>2.8597688304994899</v>
      </c>
      <c r="K3583">
        <v>73.880510473757596</v>
      </c>
      <c r="L3583">
        <v>74.844277711950198</v>
      </c>
      <c r="M3583">
        <v>52.709884868463703</v>
      </c>
      <c r="N3583">
        <v>0.41917380218087402</v>
      </c>
      <c r="O3583">
        <v>15.2732060566161</v>
      </c>
      <c r="P3583">
        <v>22.5</v>
      </c>
      <c r="Q3583">
        <v>-2.7619775791474999E-2</v>
      </c>
    </row>
    <row r="3584" spans="1:17" hidden="1" x14ac:dyDescent="0.3">
      <c r="A3584" t="s">
        <v>7394</v>
      </c>
      <c r="B3584" t="s">
        <v>7395</v>
      </c>
      <c r="C3584" t="str">
        <f>IFERROR(VLOOKUP(Table1[[#This Row],[Ticker]],[1]!Table2[[Symbol]:[Industry]],2,FALSE),"-")</f>
        <v>-</v>
      </c>
      <c r="D3584" t="s">
        <v>431</v>
      </c>
      <c r="E3584">
        <v>38.844557399999999</v>
      </c>
      <c r="F3584">
        <v>2.5299999999999998</v>
      </c>
      <c r="G3584">
        <v>13.812521484138999</v>
      </c>
      <c r="H3584">
        <v>-8.3312377394502199</v>
      </c>
      <c r="I3584">
        <v>-33.658246148889603</v>
      </c>
      <c r="J3584">
        <v>-2.8829273069334902</v>
      </c>
      <c r="K3584">
        <v>2.4885462365894599</v>
      </c>
      <c r="L3584">
        <v>2.40812406819918</v>
      </c>
      <c r="M3584">
        <v>60.6849176256204</v>
      </c>
      <c r="N3584">
        <v>0.95097896475046295</v>
      </c>
      <c r="O3584">
        <v>44.268774703557298</v>
      </c>
      <c r="P3584">
        <v>53.3333333333333</v>
      </c>
      <c r="Q3584">
        <v>3.9146019914796E-2</v>
      </c>
    </row>
    <row r="3585" spans="1:17" hidden="1" x14ac:dyDescent="0.3">
      <c r="A3585" t="s">
        <v>7396</v>
      </c>
      <c r="B3585" t="s">
        <v>7397</v>
      </c>
      <c r="C3585" t="str">
        <f>IFERROR(VLOOKUP(Table1[[#This Row],[Ticker]],[1]!Table2[[Symbol]:[Industry]],2,FALSE),"-")</f>
        <v>-</v>
      </c>
      <c r="D3585" t="s">
        <v>626</v>
      </c>
      <c r="E3585">
        <v>38.720967625</v>
      </c>
      <c r="F3585">
        <v>27.35</v>
      </c>
      <c r="G3585">
        <v>70.729890116309093</v>
      </c>
      <c r="H3585">
        <v>-13.3467416154192</v>
      </c>
      <c r="I3585">
        <v>1.1118293487081501</v>
      </c>
      <c r="J3585">
        <v>-0.40650591882609799</v>
      </c>
      <c r="K3585">
        <v>26.372457056530099</v>
      </c>
      <c r="L3585">
        <v>22.173804077917001</v>
      </c>
      <c r="M3585">
        <v>41.596336695543201</v>
      </c>
      <c r="N3585">
        <v>0.18146069671798701</v>
      </c>
      <c r="O3585">
        <v>34.369287020109603</v>
      </c>
      <c r="P3585">
        <v>108.77862595419801</v>
      </c>
      <c r="Q3585">
        <v>4.8938248979027002E-2</v>
      </c>
    </row>
    <row r="3586" spans="1:17" hidden="1" x14ac:dyDescent="0.3">
      <c r="A3586" t="s">
        <v>7398</v>
      </c>
      <c r="B3586" t="s">
        <v>7399</v>
      </c>
      <c r="C3586" t="str">
        <f>IFERROR(VLOOKUP(Table1[[#This Row],[Ticker]],[1]!Table2[[Symbol]:[Industry]],2,FALSE),"-")</f>
        <v>-</v>
      </c>
      <c r="D3586" t="s">
        <v>46</v>
      </c>
      <c r="E3586">
        <v>38.660129999999903</v>
      </c>
      <c r="F3586">
        <v>30.75</v>
      </c>
      <c r="K3586">
        <v>26.2695652130257</v>
      </c>
      <c r="L3586">
        <v>18.751713502708899</v>
      </c>
      <c r="M3586">
        <v>99.999990516182706</v>
      </c>
      <c r="N3586">
        <v>1</v>
      </c>
      <c r="Q3586">
        <v>6.2078155048784001E-2</v>
      </c>
    </row>
    <row r="3587" spans="1:17" hidden="1" x14ac:dyDescent="0.3">
      <c r="A3587" t="s">
        <v>7400</v>
      </c>
      <c r="B3587" t="s">
        <v>7401</v>
      </c>
      <c r="C3587" t="str">
        <f>IFERROR(VLOOKUP(Table1[[#This Row],[Ticker]],[1]!Table2[[Symbol]:[Industry]],2,FALSE),"-")</f>
        <v>-</v>
      </c>
      <c r="D3587" t="s">
        <v>728</v>
      </c>
      <c r="E3587">
        <v>38.618346535999997</v>
      </c>
      <c r="F3587">
        <v>152.94999999999999</v>
      </c>
      <c r="G3587">
        <v>29.3124704689365</v>
      </c>
      <c r="H3587">
        <v>-0.115865273506608</v>
      </c>
      <c r="I3587">
        <v>19.237688898103102</v>
      </c>
      <c r="J3587">
        <v>2.8243904021293602</v>
      </c>
      <c r="K3587">
        <v>145.62800046873801</v>
      </c>
      <c r="L3587">
        <v>126.27314977128</v>
      </c>
      <c r="M3587">
        <v>44.752496423100702</v>
      </c>
      <c r="N3587">
        <v>1.1239716570473299</v>
      </c>
      <c r="O3587">
        <v>1.99411572409284</v>
      </c>
      <c r="P3587">
        <v>90.473225404732204</v>
      </c>
    </row>
    <row r="3588" spans="1:17" hidden="1" x14ac:dyDescent="0.3">
      <c r="A3588" t="s">
        <v>7402</v>
      </c>
      <c r="B3588" t="s">
        <v>7403</v>
      </c>
      <c r="C3588" t="str">
        <f>IFERROR(VLOOKUP(Table1[[#This Row],[Ticker]],[1]!Table2[[Symbol]:[Industry]],2,FALSE),"-")</f>
        <v>-</v>
      </c>
      <c r="D3588" t="s">
        <v>508</v>
      </c>
      <c r="E3588">
        <v>38.597999999999999</v>
      </c>
      <c r="F3588">
        <v>55.14</v>
      </c>
      <c r="G3588">
        <v>-80.812171930641696</v>
      </c>
      <c r="H3588">
        <v>41.769486454756198</v>
      </c>
      <c r="I3588">
        <v>-13.742885703180701</v>
      </c>
      <c r="J3588">
        <v>18.140253338649298</v>
      </c>
      <c r="K3588">
        <v>39.337064692265599</v>
      </c>
      <c r="L3588">
        <v>45.609938653471701</v>
      </c>
      <c r="M3588">
        <v>90.2538305697732</v>
      </c>
      <c r="N3588">
        <v>3.0009042512544801</v>
      </c>
      <c r="O3588">
        <v>128.599927457381</v>
      </c>
      <c r="P3588">
        <v>64.547896150402806</v>
      </c>
      <c r="Q3588">
        <v>1.8179501189051001E-2</v>
      </c>
    </row>
    <row r="3589" spans="1:17" hidden="1" x14ac:dyDescent="0.3">
      <c r="A3589" t="s">
        <v>7404</v>
      </c>
      <c r="B3589" t="s">
        <v>7405</v>
      </c>
      <c r="C3589" t="str">
        <f>IFERROR(VLOOKUP(Table1[[#This Row],[Ticker]],[1]!Table2[[Symbol]:[Industry]],2,FALSE),"-")</f>
        <v>-</v>
      </c>
      <c r="D3589" t="s">
        <v>872</v>
      </c>
      <c r="E3589">
        <v>38.526048000000003</v>
      </c>
      <c r="F3589">
        <v>105.6</v>
      </c>
      <c r="G3589">
        <v>-0.98383435723282897</v>
      </c>
      <c r="H3589">
        <v>-7.6222562890942003</v>
      </c>
      <c r="I3589">
        <v>-25.627685877242701</v>
      </c>
      <c r="J3589">
        <v>2.05005301363401</v>
      </c>
      <c r="K3589">
        <v>113.03360808164101</v>
      </c>
      <c r="L3589">
        <v>104.804778222972</v>
      </c>
      <c r="M3589">
        <v>30.07063622095</v>
      </c>
      <c r="N3589">
        <v>0.32114296478129101</v>
      </c>
      <c r="O3589">
        <v>51.515151515151501</v>
      </c>
      <c r="P3589">
        <v>43.751701606316303</v>
      </c>
      <c r="Q3589">
        <v>6.0851954541921001E-2</v>
      </c>
    </row>
    <row r="3590" spans="1:17" hidden="1" x14ac:dyDescent="0.3">
      <c r="A3590" t="s">
        <v>7406</v>
      </c>
      <c r="B3590" t="s">
        <v>7407</v>
      </c>
      <c r="C3590" t="str">
        <f>IFERROR(VLOOKUP(Table1[[#This Row],[Ticker]],[1]!Table2[[Symbol]:[Industry]],2,FALSE),"-")</f>
        <v>-</v>
      </c>
      <c r="D3590" t="s">
        <v>728</v>
      </c>
      <c r="E3590">
        <v>38.500961535999998</v>
      </c>
      <c r="F3590">
        <v>21.96</v>
      </c>
      <c r="G3590">
        <v>27.6873456754189</v>
      </c>
      <c r="H3590">
        <v>1.3483880493499301</v>
      </c>
      <c r="I3590">
        <v>7.0005655473528901</v>
      </c>
      <c r="J3590">
        <v>1.90665517936604</v>
      </c>
      <c r="K3590">
        <v>20.863424022168299</v>
      </c>
      <c r="L3590">
        <v>18.434288053357101</v>
      </c>
      <c r="M3590">
        <v>45.204362990631097</v>
      </c>
      <c r="N3590">
        <v>1.2040819865218999</v>
      </c>
      <c r="O3590">
        <v>2.6867030965391501</v>
      </c>
      <c r="P3590">
        <v>57.985611510791301</v>
      </c>
    </row>
    <row r="3591" spans="1:17" hidden="1" x14ac:dyDescent="0.3">
      <c r="A3591" t="s">
        <v>7408</v>
      </c>
      <c r="B3591" t="s">
        <v>7409</v>
      </c>
      <c r="C3591" t="str">
        <f>IFERROR(VLOOKUP(Table1[[#This Row],[Ticker]],[1]!Table2[[Symbol]:[Industry]],2,FALSE),"-")</f>
        <v>-</v>
      </c>
      <c r="D3591" t="s">
        <v>62</v>
      </c>
      <c r="E3591">
        <v>38.479999999999997</v>
      </c>
      <c r="F3591">
        <v>38.479999999999997</v>
      </c>
      <c r="G3591">
        <v>-22.7992199169054</v>
      </c>
      <c r="H3591">
        <v>-6.9571104919842099</v>
      </c>
      <c r="I3591">
        <v>-27.617390832554801</v>
      </c>
      <c r="J3591">
        <v>-2.6861314260639699</v>
      </c>
      <c r="K3591">
        <v>38.600967258462902</v>
      </c>
      <c r="L3591">
        <v>37.9461717183814</v>
      </c>
      <c r="M3591">
        <v>48.4042935015013</v>
      </c>
      <c r="N3591">
        <v>0.463503861444993</v>
      </c>
      <c r="O3591">
        <v>59.823284823284801</v>
      </c>
      <c r="P3591">
        <v>28.010645375914802</v>
      </c>
      <c r="Q3591">
        <v>2.0058106161512001E-2</v>
      </c>
    </row>
    <row r="3592" spans="1:17" hidden="1" x14ac:dyDescent="0.3">
      <c r="A3592" t="s">
        <v>7410</v>
      </c>
      <c r="B3592" t="s">
        <v>7411</v>
      </c>
      <c r="C3592" t="str">
        <f>IFERROR(VLOOKUP(Table1[[#This Row],[Ticker]],[1]!Table2[[Symbol]:[Industry]],2,FALSE),"-")</f>
        <v>-</v>
      </c>
      <c r="D3592" t="s">
        <v>626</v>
      </c>
      <c r="E3592">
        <v>38.443510277999998</v>
      </c>
      <c r="F3592">
        <v>14.58</v>
      </c>
      <c r="G3592">
        <v>-30.758833939750801</v>
      </c>
      <c r="H3592">
        <v>7.6042606117522702</v>
      </c>
      <c r="I3592">
        <v>-29.506443492343099</v>
      </c>
      <c r="J3592">
        <v>-4.6959424580885001</v>
      </c>
      <c r="K3592">
        <v>14.4450499860055</v>
      </c>
      <c r="L3592">
        <v>15.927960369325501</v>
      </c>
      <c r="M3592">
        <v>52.643934250450499</v>
      </c>
      <c r="N3592">
        <v>1.2787017752440899</v>
      </c>
      <c r="O3592">
        <v>50.891632373113801</v>
      </c>
      <c r="P3592">
        <v>25.150214592274601</v>
      </c>
      <c r="Q3592">
        <v>-1.7390787955009E-2</v>
      </c>
    </row>
    <row r="3593" spans="1:17" hidden="1" x14ac:dyDescent="0.3">
      <c r="A3593" t="s">
        <v>7412</v>
      </c>
      <c r="B3593" t="s">
        <v>7413</v>
      </c>
      <c r="C3593" t="str">
        <f>IFERROR(VLOOKUP(Table1[[#This Row],[Ticker]],[1]!Table2[[Symbol]:[Industry]],2,FALSE),"-")</f>
        <v>-</v>
      </c>
      <c r="D3593" t="s">
        <v>7414</v>
      </c>
      <c r="E3593">
        <v>38.439582999999999</v>
      </c>
      <c r="F3593">
        <v>27.65</v>
      </c>
      <c r="G3593">
        <v>64.341969384008493</v>
      </c>
      <c r="H3593">
        <v>-3.34045230724311</v>
      </c>
      <c r="I3593">
        <v>-3.0552402837870201</v>
      </c>
      <c r="J3593">
        <v>-5.1258529680410003E-2</v>
      </c>
      <c r="K3593">
        <v>26.243624610860302</v>
      </c>
      <c r="L3593">
        <v>23.582471913920202</v>
      </c>
      <c r="M3593">
        <v>67.090042576471504</v>
      </c>
      <c r="N3593">
        <v>1.0820906937602901</v>
      </c>
      <c r="O3593">
        <v>4.8824593128390603</v>
      </c>
      <c r="P3593">
        <v>136.324786324786</v>
      </c>
      <c r="Q3593">
        <v>-1.4152443698608E-2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21</v>
      </c>
      <c r="E3594">
        <v>38.38608</v>
      </c>
      <c r="F3594">
        <v>131.1</v>
      </c>
      <c r="G3594">
        <v>-12.7430340714164</v>
      </c>
      <c r="H3594">
        <v>-23.5407021264528</v>
      </c>
      <c r="I3594">
        <v>-29.1061805938877</v>
      </c>
      <c r="J3594">
        <v>-3.9066404359097699</v>
      </c>
      <c r="K3594">
        <v>152.68826531519801</v>
      </c>
      <c r="L3594">
        <v>153.552497949746</v>
      </c>
      <c r="M3594">
        <v>30.0507303805535</v>
      </c>
      <c r="N3594">
        <v>0.939393939393939</v>
      </c>
      <c r="O3594">
        <v>56.369183829138002</v>
      </c>
      <c r="P3594">
        <v>27.405247813410998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548</v>
      </c>
      <c r="E3595">
        <v>38.381737379999997</v>
      </c>
      <c r="F3595">
        <v>64.3</v>
      </c>
      <c r="G3595">
        <v>54.230790865256701</v>
      </c>
      <c r="H3595">
        <v>-4.1691110743244</v>
      </c>
      <c r="I3595">
        <v>-19.171911592600701</v>
      </c>
      <c r="J3595">
        <v>-5.4319151611844898</v>
      </c>
      <c r="K3595">
        <v>66.124080922872693</v>
      </c>
      <c r="L3595">
        <v>62.652395921663597</v>
      </c>
      <c r="M3595">
        <v>53.690496779764601</v>
      </c>
      <c r="N3595">
        <v>0.63758951465435298</v>
      </c>
      <c r="O3595">
        <v>52.348367029548903</v>
      </c>
      <c r="P3595">
        <v>94.201147689519701</v>
      </c>
      <c r="Q3595">
        <v>1.6744173014421999E-2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6749</v>
      </c>
      <c r="E3596">
        <v>38.317680000000003</v>
      </c>
      <c r="F3596">
        <v>171</v>
      </c>
      <c r="G3596">
        <v>19.410812082429601</v>
      </c>
      <c r="H3596">
        <v>22.986591717914099</v>
      </c>
      <c r="I3596">
        <v>30.882696779149999</v>
      </c>
      <c r="J3596">
        <v>-4.1739586307933498</v>
      </c>
      <c r="K3596">
        <v>147.83762026121099</v>
      </c>
      <c r="L3596">
        <v>124.487007173534</v>
      </c>
      <c r="M3596">
        <v>57.607444243495898</v>
      </c>
      <c r="N3596">
        <v>0.32940360610263503</v>
      </c>
      <c r="O3596">
        <v>21.257309941520401</v>
      </c>
      <c r="P3596">
        <v>70.829170829170806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D3597" t="s">
        <v>95</v>
      </c>
      <c r="E3597">
        <v>38.315664900000002</v>
      </c>
      <c r="F3597">
        <v>8.31</v>
      </c>
      <c r="G3597">
        <v>-49.584259698157297</v>
      </c>
      <c r="H3597">
        <v>-11.4337807640319</v>
      </c>
      <c r="I3597">
        <v>-40.540933547357902</v>
      </c>
      <c r="J3597">
        <v>-2.8475271354171499</v>
      </c>
      <c r="K3597">
        <v>8.6300718487302692</v>
      </c>
      <c r="L3597">
        <v>10.0168468988093</v>
      </c>
      <c r="M3597">
        <v>55.515364129156602</v>
      </c>
      <c r="N3597">
        <v>0.58714131964868099</v>
      </c>
      <c r="O3597">
        <v>72.683513838748397</v>
      </c>
      <c r="P3597">
        <v>4.3969849246231201</v>
      </c>
      <c r="Q3597">
        <v>3.9671528794799998E-4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7425</v>
      </c>
      <c r="E3598">
        <v>38.268095879999997</v>
      </c>
      <c r="F3598">
        <v>32.61</v>
      </c>
      <c r="G3598">
        <v>47.641992666551403</v>
      </c>
      <c r="H3598">
        <v>-35.847768173469397</v>
      </c>
      <c r="I3598">
        <v>147.924976533294</v>
      </c>
      <c r="J3598">
        <v>-7.4599782753594903</v>
      </c>
      <c r="K3598">
        <v>40.303977317103303</v>
      </c>
      <c r="L3598">
        <v>28.564048127144201</v>
      </c>
      <c r="M3598">
        <v>9.9567589101019305</v>
      </c>
      <c r="N3598">
        <v>0.30096104029461301</v>
      </c>
      <c r="O3598">
        <v>68.659920269855803</v>
      </c>
      <c r="P3598">
        <v>163.62166531931999</v>
      </c>
    </row>
    <row r="3599" spans="1:17" hidden="1" x14ac:dyDescent="0.3">
      <c r="A3599" t="s">
        <v>7426</v>
      </c>
      <c r="B3599" t="s">
        <v>7427</v>
      </c>
      <c r="C3599" t="str">
        <f>IFERROR(VLOOKUP(Table1[[#This Row],[Ticker]],[1]!Table2[[Symbol]:[Industry]],2,FALSE),"-")</f>
        <v>-</v>
      </c>
      <c r="D3599" t="s">
        <v>5669</v>
      </c>
      <c r="E3599">
        <v>38.25</v>
      </c>
      <c r="F3599">
        <v>37.5</v>
      </c>
      <c r="G3599">
        <v>-27.405285727045499</v>
      </c>
      <c r="H3599">
        <v>3.8913536226760201</v>
      </c>
      <c r="I3599">
        <v>-45.112122246538902</v>
      </c>
      <c r="J3599">
        <v>-5.44198653311153</v>
      </c>
      <c r="K3599">
        <v>37.486421118120298</v>
      </c>
      <c r="L3599">
        <v>38.168245723198503</v>
      </c>
      <c r="M3599">
        <v>55.236714314976702</v>
      </c>
      <c r="N3599">
        <v>1.1708789136175</v>
      </c>
      <c r="O3599">
        <v>43.733333333333299</v>
      </c>
      <c r="P3599">
        <v>33.976420150053599</v>
      </c>
      <c r="Q3599">
        <v>1.9507089797273999E-2</v>
      </c>
    </row>
    <row r="3600" spans="1:17" hidden="1" x14ac:dyDescent="0.3">
      <c r="A3600" t="s">
        <v>7428</v>
      </c>
      <c r="B3600" t="s">
        <v>7429</v>
      </c>
      <c r="C3600" t="str">
        <f>IFERROR(VLOOKUP(Table1[[#This Row],[Ticker]],[1]!Table2[[Symbol]:[Industry]],2,FALSE),"-")</f>
        <v>-</v>
      </c>
      <c r="D3600" t="s">
        <v>1525</v>
      </c>
      <c r="E3600">
        <v>38.2194</v>
      </c>
      <c r="F3600">
        <v>37.47</v>
      </c>
      <c r="G3600">
        <v>-17.021218551650701</v>
      </c>
      <c r="H3600">
        <v>1.96003248186518</v>
      </c>
      <c r="I3600">
        <v>-22.293481880899499</v>
      </c>
      <c r="J3600">
        <v>7.5965578583333002</v>
      </c>
      <c r="K3600">
        <v>34.0220797977384</v>
      </c>
      <c r="L3600">
        <v>36.241028783378503</v>
      </c>
      <c r="M3600">
        <v>69.549204948925706</v>
      </c>
      <c r="N3600">
        <v>4.9535525334878603</v>
      </c>
      <c r="O3600">
        <v>48.118494795836597</v>
      </c>
      <c r="P3600">
        <v>26.5878378378378</v>
      </c>
      <c r="Q3600">
        <v>7.8769662145992E-2</v>
      </c>
    </row>
    <row r="3601" spans="1:17" hidden="1" x14ac:dyDescent="0.3">
      <c r="A3601" t="s">
        <v>7430</v>
      </c>
      <c r="B3601" t="s">
        <v>7431</v>
      </c>
      <c r="C3601" t="str">
        <f>IFERROR(VLOOKUP(Table1[[#This Row],[Ticker]],[1]!Table2[[Symbol]:[Industry]],2,FALSE),"-")</f>
        <v>-</v>
      </c>
      <c r="D3601" t="s">
        <v>2160</v>
      </c>
      <c r="E3601">
        <v>38.200000000000003</v>
      </c>
      <c r="F3601">
        <v>191</v>
      </c>
      <c r="G3601">
        <v>-7.3680340714164601</v>
      </c>
      <c r="H3601">
        <v>-3.6800749487525399</v>
      </c>
      <c r="I3601">
        <v>-28.452967556514199</v>
      </c>
      <c r="J3601">
        <v>-4.5293510586203896</v>
      </c>
      <c r="K3601">
        <v>194.317255529992</v>
      </c>
      <c r="L3601">
        <v>192.42353304761801</v>
      </c>
      <c r="M3601">
        <v>46.270668432251803</v>
      </c>
      <c r="N3601">
        <v>0.875</v>
      </c>
      <c r="O3601">
        <v>26.701570680628201</v>
      </c>
      <c r="P3601">
        <v>27.206127206127199</v>
      </c>
      <c r="Q3601">
        <v>0.14832648066517201</v>
      </c>
    </row>
    <row r="3602" spans="1:17" hidden="1" x14ac:dyDescent="0.3">
      <c r="A3602" t="s">
        <v>7432</v>
      </c>
      <c r="B3602" t="s">
        <v>7433</v>
      </c>
      <c r="C3602" t="str">
        <f>IFERROR(VLOOKUP(Table1[[#This Row],[Ticker]],[1]!Table2[[Symbol]:[Industry]],2,FALSE),"-")</f>
        <v>-</v>
      </c>
      <c r="D3602" t="s">
        <v>59</v>
      </c>
      <c r="E3602">
        <v>38.187188499999998</v>
      </c>
      <c r="F3602">
        <v>42.86</v>
      </c>
      <c r="G3602">
        <v>-13.923871133801301</v>
      </c>
      <c r="H3602">
        <v>-6.6179280560971696</v>
      </c>
      <c r="I3602">
        <v>-28.1396185757532</v>
      </c>
      <c r="J3602">
        <v>5.1930265053214697</v>
      </c>
      <c r="K3602">
        <v>42.923716398834699</v>
      </c>
      <c r="L3602">
        <v>43.4832807993469</v>
      </c>
      <c r="M3602">
        <v>61.167508081338802</v>
      </c>
      <c r="N3602">
        <v>1.6427595575378999</v>
      </c>
      <c r="O3602">
        <v>38.824078394773601</v>
      </c>
      <c r="P3602">
        <v>19.022493751735599</v>
      </c>
      <c r="Q3602">
        <v>9.0068089065827001E-2</v>
      </c>
    </row>
    <row r="3603" spans="1:17" hidden="1" x14ac:dyDescent="0.3">
      <c r="A3603" t="s">
        <v>7434</v>
      </c>
      <c r="B3603" t="s">
        <v>7435</v>
      </c>
      <c r="C3603" t="str">
        <f>IFERROR(VLOOKUP(Table1[[#This Row],[Ticker]],[1]!Table2[[Symbol]:[Industry]],2,FALSE),"-")</f>
        <v>-</v>
      </c>
      <c r="E3603">
        <v>38.178848674999998</v>
      </c>
      <c r="F3603">
        <v>12.43</v>
      </c>
      <c r="G3603">
        <v>24.842331782241999</v>
      </c>
      <c r="H3603">
        <v>1.09868611319434</v>
      </c>
      <c r="I3603">
        <v>15.5709558884617</v>
      </c>
      <c r="J3603">
        <v>0.83781231901417996</v>
      </c>
      <c r="K3603">
        <v>11.2657078538427</v>
      </c>
      <c r="L3603">
        <v>10.3768797737333</v>
      </c>
      <c r="M3603">
        <v>64.685278890049105</v>
      </c>
      <c r="N3603">
        <v>0.75034642759311598</v>
      </c>
      <c r="O3603">
        <v>17.4577634754625</v>
      </c>
    </row>
    <row r="3604" spans="1:17" hidden="1" x14ac:dyDescent="0.3">
      <c r="A3604" t="s">
        <v>7436</v>
      </c>
      <c r="B3604" t="s">
        <v>7437</v>
      </c>
      <c r="C3604" t="str">
        <f>IFERROR(VLOOKUP(Table1[[#This Row],[Ticker]],[1]!Table2[[Symbol]:[Industry]],2,FALSE),"-")</f>
        <v>-</v>
      </c>
      <c r="E3604">
        <v>38.177999999999997</v>
      </c>
      <c r="F3604">
        <v>35.35</v>
      </c>
      <c r="G3604">
        <v>1480.07514774676</v>
      </c>
      <c r="H3604">
        <v>38.602355264712102</v>
      </c>
      <c r="I3604">
        <v>561.93191575940295</v>
      </c>
      <c r="J3604">
        <v>5.6992093946591504</v>
      </c>
      <c r="K3604">
        <v>24.7825103261961</v>
      </c>
      <c r="L3604">
        <v>13.145636255866</v>
      </c>
      <c r="M3604">
        <v>100</v>
      </c>
      <c r="N3604">
        <v>1.63394988464667</v>
      </c>
      <c r="O3604">
        <v>0</v>
      </c>
      <c r="P3604">
        <v>1506.8181818181799</v>
      </c>
    </row>
    <row r="3605" spans="1:17" hidden="1" x14ac:dyDescent="0.3">
      <c r="A3605" t="s">
        <v>7438</v>
      </c>
      <c r="B3605" t="s">
        <v>7439</v>
      </c>
      <c r="C3605" t="str">
        <f>IFERROR(VLOOKUP(Table1[[#This Row],[Ticker]],[1]!Table2[[Symbol]:[Industry]],2,FALSE),"-")</f>
        <v>-</v>
      </c>
      <c r="D3605" t="s">
        <v>4553</v>
      </c>
      <c r="E3605">
        <v>38.1278352</v>
      </c>
      <c r="F3605">
        <v>56</v>
      </c>
      <c r="G3605">
        <v>-31.6666333922993</v>
      </c>
      <c r="H3605">
        <v>17.153258384580699</v>
      </c>
      <c r="I3605">
        <v>-35.838525261220902</v>
      </c>
      <c r="J3605">
        <v>11.920353083391401</v>
      </c>
      <c r="K3605">
        <v>50.994437050844901</v>
      </c>
      <c r="M3605">
        <v>68.830424389591599</v>
      </c>
      <c r="N3605">
        <v>2.15096418732782</v>
      </c>
      <c r="O3605">
        <v>60.357142857142797</v>
      </c>
      <c r="P3605">
        <v>28.735632183907999</v>
      </c>
    </row>
    <row r="3606" spans="1:17" hidden="1" x14ac:dyDescent="0.3">
      <c r="A3606" t="s">
        <v>7440</v>
      </c>
      <c r="B3606" t="s">
        <v>7441</v>
      </c>
      <c r="C3606" t="str">
        <f>IFERROR(VLOOKUP(Table1[[#This Row],[Ticker]],[1]!Table2[[Symbol]:[Industry]],2,FALSE),"-")</f>
        <v>-</v>
      </c>
      <c r="D3606" t="s">
        <v>1415</v>
      </c>
      <c r="E3606">
        <v>38.102063999999999</v>
      </c>
      <c r="F3606">
        <v>55.51</v>
      </c>
      <c r="G3606">
        <v>-54.764299631582404</v>
      </c>
      <c r="H3606">
        <v>16.9938380947257</v>
      </c>
      <c r="I3606">
        <v>-31.495115568478099</v>
      </c>
      <c r="J3606">
        <v>-9.9614023406716701</v>
      </c>
      <c r="K3606">
        <v>55.644672691710198</v>
      </c>
      <c r="M3606">
        <v>36.8370302541882</v>
      </c>
      <c r="N3606">
        <v>1.3463751438434901</v>
      </c>
      <c r="O3606">
        <v>60.4035308953341</v>
      </c>
      <c r="P3606">
        <v>28.346820809248499</v>
      </c>
    </row>
    <row r="3607" spans="1:17" hidden="1" x14ac:dyDescent="0.3">
      <c r="A3607" t="s">
        <v>7442</v>
      </c>
      <c r="B3607" t="s">
        <v>7443</v>
      </c>
      <c r="C3607" t="str">
        <f>IFERROR(VLOOKUP(Table1[[#This Row],[Ticker]],[1]!Table2[[Symbol]:[Industry]],2,FALSE),"-")</f>
        <v>-</v>
      </c>
      <c r="D3607" t="s">
        <v>424</v>
      </c>
      <c r="E3607">
        <v>38.054499999999997</v>
      </c>
      <c r="F3607">
        <v>205.7</v>
      </c>
      <c r="G3607">
        <v>52.126531145974802</v>
      </c>
      <c r="H3607">
        <v>6.13571452493166</v>
      </c>
      <c r="I3607">
        <v>100.982004536153</v>
      </c>
      <c r="J3607">
        <v>-5.5667824304688596</v>
      </c>
      <c r="K3607">
        <v>184.84037923896801</v>
      </c>
      <c r="L3607">
        <v>141.377161574187</v>
      </c>
      <c r="M3607">
        <v>55.370224085127198</v>
      </c>
      <c r="N3607">
        <v>0.72676297404190704</v>
      </c>
      <c r="O3607">
        <v>8.99368011667476</v>
      </c>
      <c r="P3607">
        <v>160.050568900126</v>
      </c>
      <c r="Q3607">
        <v>0.16672171958274701</v>
      </c>
    </row>
    <row r="3608" spans="1:17" hidden="1" x14ac:dyDescent="0.3">
      <c r="A3608" t="s">
        <v>7444</v>
      </c>
      <c r="B3608" t="s">
        <v>7445</v>
      </c>
      <c r="C3608" t="str">
        <f>IFERROR(VLOOKUP(Table1[[#This Row],[Ticker]],[1]!Table2[[Symbol]:[Industry]],2,FALSE),"-")</f>
        <v>-</v>
      </c>
      <c r="D3608" t="s">
        <v>424</v>
      </c>
      <c r="E3608">
        <v>37.999823520999897</v>
      </c>
      <c r="F3608">
        <v>22.67</v>
      </c>
      <c r="G3608">
        <v>536.12246300460697</v>
      </c>
      <c r="H3608">
        <v>2.9097868023995201</v>
      </c>
      <c r="I3608">
        <v>-20.377888596127601</v>
      </c>
      <c r="J3608">
        <v>-10.2164016758664</v>
      </c>
      <c r="K3608">
        <v>23.652724801102</v>
      </c>
      <c r="L3608">
        <v>19.963990486255</v>
      </c>
      <c r="M3608">
        <v>23.886925091776199</v>
      </c>
      <c r="N3608">
        <v>0.25365694894486601</v>
      </c>
      <c r="O3608">
        <v>79.003087781208606</v>
      </c>
      <c r="P3608">
        <v>628.93890675241096</v>
      </c>
    </row>
    <row r="3609" spans="1:17" hidden="1" x14ac:dyDescent="0.3">
      <c r="A3609" t="s">
        <v>7446</v>
      </c>
      <c r="B3609" t="s">
        <v>7447</v>
      </c>
      <c r="C3609" t="str">
        <f>IFERROR(VLOOKUP(Table1[[#This Row],[Ticker]],[1]!Table2[[Symbol]:[Industry]],2,FALSE),"-")</f>
        <v>-</v>
      </c>
      <c r="D3609" t="s">
        <v>289</v>
      </c>
      <c r="E3609">
        <v>37.9842911</v>
      </c>
      <c r="F3609">
        <v>20.03</v>
      </c>
      <c r="G3609">
        <v>-26.593034071416401</v>
      </c>
      <c r="H3609">
        <v>-32.927781370770802</v>
      </c>
      <c r="I3609">
        <v>-18.038139665958202</v>
      </c>
      <c r="J3609">
        <v>-11.7059409470746</v>
      </c>
      <c r="K3609">
        <v>24.209502564218699</v>
      </c>
      <c r="L3609">
        <v>23.295158276356901</v>
      </c>
      <c r="M3609">
        <v>34.197580337969498</v>
      </c>
      <c r="N3609">
        <v>0.49782714194452199</v>
      </c>
      <c r="O3609">
        <v>95.107338991512705</v>
      </c>
    </row>
    <row r="3610" spans="1:17" hidden="1" x14ac:dyDescent="0.3">
      <c r="A3610" t="s">
        <v>7448</v>
      </c>
      <c r="B3610" t="s">
        <v>7449</v>
      </c>
      <c r="C3610" t="str">
        <f>IFERROR(VLOOKUP(Table1[[#This Row],[Ticker]],[1]!Table2[[Symbol]:[Industry]],2,FALSE),"-")</f>
        <v>-</v>
      </c>
      <c r="D3610" t="s">
        <v>569</v>
      </c>
      <c r="E3610">
        <v>37.900332540000001</v>
      </c>
      <c r="F3610">
        <v>3.78</v>
      </c>
      <c r="G3610">
        <v>-49.2840176779738</v>
      </c>
      <c r="H3610">
        <v>-3.4169170540156899</v>
      </c>
      <c r="I3610">
        <v>-47.163041266587904</v>
      </c>
      <c r="J3610">
        <v>-3.0002622188265899</v>
      </c>
      <c r="K3610">
        <v>3.9264401229566799</v>
      </c>
      <c r="L3610">
        <v>4.5487373256310697</v>
      </c>
      <c r="M3610">
        <v>39.207607265252797</v>
      </c>
      <c r="N3610">
        <v>0.88990572373110999</v>
      </c>
      <c r="O3610">
        <v>116.931216931216</v>
      </c>
      <c r="P3610">
        <v>4.7091412742382204</v>
      </c>
      <c r="Q3610">
        <v>0.11087721428889299</v>
      </c>
    </row>
    <row r="3611" spans="1:17" hidden="1" x14ac:dyDescent="0.3">
      <c r="A3611" t="s">
        <v>7450</v>
      </c>
      <c r="B3611" t="s">
        <v>7451</v>
      </c>
      <c r="C3611" t="str">
        <f>IFERROR(VLOOKUP(Table1[[#This Row],[Ticker]],[1]!Table2[[Symbol]:[Industry]],2,FALSE),"-")</f>
        <v>-</v>
      </c>
      <c r="D3611" t="s">
        <v>626</v>
      </c>
      <c r="E3611">
        <v>37.821570668</v>
      </c>
      <c r="F3611">
        <v>36.11</v>
      </c>
      <c r="G3611">
        <v>-17.1527457557867</v>
      </c>
      <c r="H3611">
        <v>-8.1509744196520106</v>
      </c>
      <c r="I3611">
        <v>-43.4247506480745</v>
      </c>
      <c r="J3611">
        <v>-2.5057545001401</v>
      </c>
      <c r="K3611">
        <v>36.995108476756101</v>
      </c>
      <c r="L3611">
        <v>37.125365651465998</v>
      </c>
      <c r="M3611">
        <v>52.256028679646597</v>
      </c>
      <c r="N3611">
        <v>0.30460967603824701</v>
      </c>
      <c r="O3611">
        <v>53.143173636111797</v>
      </c>
      <c r="P3611">
        <v>16.898672709614701</v>
      </c>
    </row>
    <row r="3612" spans="1:17" hidden="1" x14ac:dyDescent="0.3">
      <c r="A3612" t="s">
        <v>7452</v>
      </c>
      <c r="B3612" t="s">
        <v>7453</v>
      </c>
      <c r="C3612" t="str">
        <f>IFERROR(VLOOKUP(Table1[[#This Row],[Ticker]],[1]!Table2[[Symbol]:[Industry]],2,FALSE),"-")</f>
        <v>-</v>
      </c>
      <c r="D3612" t="s">
        <v>21</v>
      </c>
      <c r="E3612">
        <v>37.773975374999999</v>
      </c>
      <c r="F3612">
        <v>149.35</v>
      </c>
      <c r="G3612">
        <v>45.0667107081659</v>
      </c>
      <c r="H3612">
        <v>-9.3718988481236192</v>
      </c>
      <c r="I3612">
        <v>3.30765173685608</v>
      </c>
      <c r="J3612">
        <v>-0.12312020187759801</v>
      </c>
      <c r="K3612">
        <v>158.41649557593499</v>
      </c>
      <c r="L3612">
        <v>134.981976191256</v>
      </c>
      <c r="M3612">
        <v>39.963287244429601</v>
      </c>
      <c r="N3612">
        <v>0.52240118207570096</v>
      </c>
      <c r="O3612">
        <v>63.341144961499801</v>
      </c>
      <c r="P3612">
        <v>112.71898589944399</v>
      </c>
      <c r="Q3612">
        <v>0.13442636655526799</v>
      </c>
    </row>
    <row r="3613" spans="1:17" hidden="1" x14ac:dyDescent="0.3">
      <c r="A3613" t="s">
        <v>7454</v>
      </c>
      <c r="B3613" t="s">
        <v>7455</v>
      </c>
      <c r="C3613" t="str">
        <f>IFERROR(VLOOKUP(Table1[[#This Row],[Ticker]],[1]!Table2[[Symbol]:[Industry]],2,FALSE),"-")</f>
        <v>-</v>
      </c>
      <c r="D3613" t="s">
        <v>2499</v>
      </c>
      <c r="E3613">
        <v>37.766809780000003</v>
      </c>
      <c r="F3613">
        <v>50.95</v>
      </c>
      <c r="G3613">
        <v>89.697067882704204</v>
      </c>
      <c r="H3613">
        <v>27.966828872064301</v>
      </c>
      <c r="I3613">
        <v>-31.5956690002503</v>
      </c>
      <c r="J3613">
        <v>15.5469723344996</v>
      </c>
      <c r="K3613">
        <v>42.272942876109603</v>
      </c>
      <c r="L3613">
        <v>41.699839000127703</v>
      </c>
      <c r="M3613">
        <v>89.357338255151006</v>
      </c>
      <c r="N3613">
        <v>1.8610784199339501</v>
      </c>
      <c r="O3613">
        <v>32.070657507360103</v>
      </c>
      <c r="P3613">
        <v>164.40062272963101</v>
      </c>
      <c r="Q3613">
        <v>0.11522115749747699</v>
      </c>
    </row>
    <row r="3614" spans="1:17" hidden="1" x14ac:dyDescent="0.3">
      <c r="A3614" t="s">
        <v>7456</v>
      </c>
      <c r="B3614" t="s">
        <v>7457</v>
      </c>
      <c r="C3614" t="str">
        <f>IFERROR(VLOOKUP(Table1[[#This Row],[Ticker]],[1]!Table2[[Symbol]:[Industry]],2,FALSE),"-")</f>
        <v>-</v>
      </c>
      <c r="D3614" t="s">
        <v>1525</v>
      </c>
      <c r="E3614">
        <v>37.706069122000002</v>
      </c>
      <c r="F3614">
        <v>0.89</v>
      </c>
      <c r="G3614">
        <v>-19.5141184087658</v>
      </c>
      <c r="H3614">
        <v>-0.191702855729287</v>
      </c>
      <c r="I3614">
        <v>-37.200973936099601</v>
      </c>
      <c r="J3614">
        <v>-6.7791442761555398</v>
      </c>
      <c r="K3614">
        <v>0.88659021368457502</v>
      </c>
      <c r="L3614">
        <v>0.93189756152519598</v>
      </c>
      <c r="M3614">
        <v>50.479862401703201</v>
      </c>
      <c r="N3614">
        <v>0.868823341816782</v>
      </c>
      <c r="O3614">
        <v>51.685393258426899</v>
      </c>
      <c r="P3614">
        <v>12.6582278481012</v>
      </c>
      <c r="Q3614">
        <v>-1.8251612953832E-2</v>
      </c>
    </row>
    <row r="3615" spans="1:17" hidden="1" x14ac:dyDescent="0.3">
      <c r="A3615" t="s">
        <v>7458</v>
      </c>
      <c r="B3615" t="s">
        <v>7459</v>
      </c>
      <c r="C3615" t="str">
        <f>IFERROR(VLOOKUP(Table1[[#This Row],[Ticker]],[1]!Table2[[Symbol]:[Industry]],2,FALSE),"-")</f>
        <v>-</v>
      </c>
      <c r="E3615">
        <v>37.636216500000003</v>
      </c>
      <c r="F3615">
        <v>5.89</v>
      </c>
      <c r="G3615">
        <v>-40.252578858494203</v>
      </c>
      <c r="H3615">
        <v>-16.1610490735622</v>
      </c>
      <c r="I3615">
        <v>-51.801321788489197</v>
      </c>
      <c r="J3615">
        <v>-8.8298605382829596</v>
      </c>
      <c r="K3615">
        <v>6.4601826236166504</v>
      </c>
      <c r="L3615">
        <v>5.4924546382178896</v>
      </c>
      <c r="M3615">
        <v>49.826967788719401</v>
      </c>
      <c r="N3615">
        <v>2.28770310526395</v>
      </c>
      <c r="O3615">
        <v>65.365025466893002</v>
      </c>
      <c r="P3615">
        <v>7.8754578754578697</v>
      </c>
    </row>
    <row r="3616" spans="1:17" hidden="1" x14ac:dyDescent="0.3">
      <c r="A3616" t="s">
        <v>7460</v>
      </c>
      <c r="B3616" t="s">
        <v>7461</v>
      </c>
      <c r="C3616" t="str">
        <f>IFERROR(VLOOKUP(Table1[[#This Row],[Ticker]],[1]!Table2[[Symbol]:[Industry]],2,FALSE),"-")</f>
        <v>-</v>
      </c>
      <c r="D3616" t="s">
        <v>424</v>
      </c>
      <c r="E3616">
        <v>37.556399999999996</v>
      </c>
      <c r="F3616">
        <v>44.71</v>
      </c>
      <c r="G3616">
        <v>528.87617838347705</v>
      </c>
      <c r="H3616">
        <v>44.5281738680155</v>
      </c>
      <c r="I3616">
        <v>480.23250833315802</v>
      </c>
      <c r="J3616">
        <v>5.7154156915757701</v>
      </c>
      <c r="K3616">
        <v>33.759698000436799</v>
      </c>
      <c r="L3616">
        <v>21.539027585981099</v>
      </c>
      <c r="M3616">
        <v>100</v>
      </c>
      <c r="N3616">
        <v>1.78977272727272</v>
      </c>
      <c r="O3616">
        <v>0</v>
      </c>
      <c r="P3616">
        <v>555.61921245489305</v>
      </c>
    </row>
    <row r="3617" spans="1:17" hidden="1" x14ac:dyDescent="0.3">
      <c r="A3617" t="s">
        <v>7462</v>
      </c>
      <c r="B3617" t="s">
        <v>7463</v>
      </c>
      <c r="C3617" t="str">
        <f>IFERROR(VLOOKUP(Table1[[#This Row],[Ticker]],[1]!Table2[[Symbol]:[Industry]],2,FALSE),"-")</f>
        <v>-</v>
      </c>
      <c r="D3617" t="s">
        <v>1564</v>
      </c>
      <c r="E3617">
        <v>37.544939999999997</v>
      </c>
      <c r="F3617">
        <v>37.47</v>
      </c>
      <c r="G3617">
        <v>47.374066300330703</v>
      </c>
      <c r="H3617">
        <v>-1.6150969751842601</v>
      </c>
      <c r="I3617">
        <v>-39.466981865086503</v>
      </c>
      <c r="J3617">
        <v>-4.6680426221140596</v>
      </c>
      <c r="K3617">
        <v>37.586694625639602</v>
      </c>
      <c r="L3617">
        <v>35.630829396982797</v>
      </c>
      <c r="M3617">
        <v>62.4909861134701</v>
      </c>
      <c r="N3617">
        <v>1.26273113139916</v>
      </c>
      <c r="O3617">
        <v>54.737123031758699</v>
      </c>
      <c r="P3617">
        <v>92.055356227575501</v>
      </c>
      <c r="Q3617">
        <v>3.0697045293873002E-2</v>
      </c>
    </row>
    <row r="3618" spans="1:17" hidden="1" x14ac:dyDescent="0.3">
      <c r="A3618" t="s">
        <v>7464</v>
      </c>
      <c r="B3618" t="s">
        <v>7465</v>
      </c>
      <c r="C3618" t="str">
        <f>IFERROR(VLOOKUP(Table1[[#This Row],[Ticker]],[1]!Table2[[Symbol]:[Industry]],2,FALSE),"-")</f>
        <v>-</v>
      </c>
      <c r="D3618" t="s">
        <v>1349</v>
      </c>
      <c r="E3618">
        <v>37.539007900000001</v>
      </c>
      <c r="F3618">
        <v>33.1</v>
      </c>
      <c r="G3618">
        <v>-64.623218403213599</v>
      </c>
      <c r="H3618">
        <v>-8.2126528524352498</v>
      </c>
      <c r="I3618">
        <v>-54.257324489903397</v>
      </c>
      <c r="J3618">
        <v>8.9268896703476095</v>
      </c>
      <c r="K3618">
        <v>34.712188399103702</v>
      </c>
      <c r="M3618">
        <v>43.582971371725698</v>
      </c>
      <c r="N3618">
        <v>0.99465240641711195</v>
      </c>
      <c r="O3618">
        <v>77.643504531722002</v>
      </c>
      <c r="P3618">
        <v>13.1623931623931</v>
      </c>
    </row>
    <row r="3619" spans="1:17" hidden="1" x14ac:dyDescent="0.3">
      <c r="A3619" t="s">
        <v>7466</v>
      </c>
      <c r="B3619" t="s">
        <v>7467</v>
      </c>
      <c r="C3619" t="str">
        <f>IFERROR(VLOOKUP(Table1[[#This Row],[Ticker]],[1]!Table2[[Symbol]:[Industry]],2,FALSE),"-")</f>
        <v>-</v>
      </c>
      <c r="D3619" t="s">
        <v>183</v>
      </c>
      <c r="E3619">
        <v>37.511390800000001</v>
      </c>
      <c r="F3619">
        <v>59.54</v>
      </c>
      <c r="G3619">
        <v>34.219388204874399</v>
      </c>
      <c r="H3619">
        <v>-3.0855249900407302</v>
      </c>
      <c r="I3619">
        <v>-13.126699211717799</v>
      </c>
      <c r="J3619">
        <v>-1.80038305692512</v>
      </c>
      <c r="K3619">
        <v>60.100697775785399</v>
      </c>
      <c r="L3619">
        <v>55.629822058718801</v>
      </c>
      <c r="M3619">
        <v>39.1627952710286</v>
      </c>
      <c r="N3619">
        <v>0.94772638996106096</v>
      </c>
      <c r="O3619">
        <v>20.759153510245199</v>
      </c>
      <c r="P3619">
        <v>92.002579812963504</v>
      </c>
      <c r="Q3619">
        <v>3.2066577159039003E-2</v>
      </c>
    </row>
    <row r="3620" spans="1:17" hidden="1" x14ac:dyDescent="0.3">
      <c r="A3620" t="s">
        <v>7468</v>
      </c>
      <c r="B3620" t="s">
        <v>7469</v>
      </c>
      <c r="C3620" t="str">
        <f>IFERROR(VLOOKUP(Table1[[#This Row],[Ticker]],[1]!Table2[[Symbol]:[Industry]],2,FALSE),"-")</f>
        <v>-</v>
      </c>
      <c r="D3620" t="s">
        <v>133</v>
      </c>
      <c r="E3620">
        <v>37.470999999999997</v>
      </c>
      <c r="F3620">
        <v>101</v>
      </c>
      <c r="G3620">
        <v>-38.916947114894697</v>
      </c>
      <c r="H3620">
        <v>6.7365917179141199</v>
      </c>
      <c r="I3620">
        <v>-20.9667609526606</v>
      </c>
      <c r="J3620">
        <v>-6.2610070140273796E-2</v>
      </c>
      <c r="K3620">
        <v>98.478116074346502</v>
      </c>
      <c r="L3620">
        <v>72.986811638290106</v>
      </c>
      <c r="M3620">
        <v>56.569365314567598</v>
      </c>
      <c r="N3620">
        <v>0.602923425122595</v>
      </c>
      <c r="O3620">
        <v>32.524752475247503</v>
      </c>
      <c r="P3620">
        <v>30.406714009038001</v>
      </c>
      <c r="Q3620">
        <v>0.102432333490119</v>
      </c>
    </row>
    <row r="3621" spans="1:17" hidden="1" x14ac:dyDescent="0.3">
      <c r="A3621" t="s">
        <v>7470</v>
      </c>
      <c r="B3621" t="s">
        <v>7471</v>
      </c>
      <c r="C3621" t="str">
        <f>IFERROR(VLOOKUP(Table1[[#This Row],[Ticker]],[1]!Table2[[Symbol]:[Industry]],2,FALSE),"-")</f>
        <v>-</v>
      </c>
      <c r="D3621" t="s">
        <v>728</v>
      </c>
      <c r="E3621">
        <v>37.354653050000003</v>
      </c>
      <c r="F3621">
        <v>270.73</v>
      </c>
      <c r="G3621">
        <v>1.40104696233182</v>
      </c>
      <c r="H3621">
        <v>0.207464100188786</v>
      </c>
      <c r="I3621">
        <v>0.85220998019796301</v>
      </c>
      <c r="J3621">
        <v>0.146892894520842</v>
      </c>
      <c r="K3621">
        <v>258.54443764448501</v>
      </c>
      <c r="L3621">
        <v>239.12548089160799</v>
      </c>
      <c r="M3621">
        <v>62.782489239617902</v>
      </c>
      <c r="N3621">
        <v>0.54005696602468201</v>
      </c>
      <c r="O3621">
        <v>1.5772171536216899</v>
      </c>
      <c r="P3621">
        <v>36.801414855987801</v>
      </c>
      <c r="Q3621">
        <v>1.5022786694405E-2</v>
      </c>
    </row>
    <row r="3622" spans="1:17" hidden="1" x14ac:dyDescent="0.3">
      <c r="A3622" t="s">
        <v>7472</v>
      </c>
      <c r="B3622" t="s">
        <v>7473</v>
      </c>
      <c r="C3622" t="str">
        <f>IFERROR(VLOOKUP(Table1[[#This Row],[Ticker]],[1]!Table2[[Symbol]:[Industry]],2,FALSE),"-")</f>
        <v>-</v>
      </c>
      <c r="D3622" t="s">
        <v>626</v>
      </c>
      <c r="E3622">
        <v>37.273671749999998</v>
      </c>
      <c r="F3622">
        <v>36.33</v>
      </c>
      <c r="G3622">
        <v>16.740378250858399</v>
      </c>
      <c r="H3622">
        <v>-4.8244182517434497</v>
      </c>
      <c r="I3622">
        <v>-17.055415392538698</v>
      </c>
      <c r="J3622">
        <v>-5.0165305457998803</v>
      </c>
      <c r="K3622">
        <v>37.146035289314803</v>
      </c>
      <c r="L3622">
        <v>34.670386517448598</v>
      </c>
      <c r="M3622">
        <v>33.564490557075402</v>
      </c>
      <c r="N3622">
        <v>1.6649632450080101</v>
      </c>
      <c r="O3622">
        <v>20.561519405449999</v>
      </c>
      <c r="P3622">
        <v>64.389140271493105</v>
      </c>
      <c r="Q3622">
        <v>2.3348065467436001E-2</v>
      </c>
    </row>
    <row r="3623" spans="1:17" hidden="1" x14ac:dyDescent="0.3">
      <c r="A3623" t="s">
        <v>7474</v>
      </c>
      <c r="B3623" t="s">
        <v>7475</v>
      </c>
      <c r="C3623" t="str">
        <f>IFERROR(VLOOKUP(Table1[[#This Row],[Ticker]],[1]!Table2[[Symbol]:[Industry]],2,FALSE),"-")</f>
        <v>-</v>
      </c>
      <c r="D3623" t="s">
        <v>106</v>
      </c>
      <c r="E3623">
        <v>37.2462552</v>
      </c>
      <c r="F3623">
        <v>37.03</v>
      </c>
      <c r="G3623">
        <v>-46.243034071416403</v>
      </c>
      <c r="H3623">
        <v>-0.89455962841828396</v>
      </c>
      <c r="I3623">
        <v>-21.381697042038802</v>
      </c>
      <c r="J3623">
        <v>-2.5863527106409898</v>
      </c>
      <c r="K3623">
        <v>36.854989042689397</v>
      </c>
      <c r="L3623">
        <v>39.021888867907599</v>
      </c>
      <c r="M3623">
        <v>50.341108418951698</v>
      </c>
      <c r="N3623">
        <v>0.32788246543466998</v>
      </c>
      <c r="O3623">
        <v>52.119902781528403</v>
      </c>
      <c r="P3623">
        <v>36.0396767083027</v>
      </c>
      <c r="Q3623">
        <v>1.7450532227489001E-2</v>
      </c>
    </row>
    <row r="3624" spans="1:17" hidden="1" x14ac:dyDescent="0.3">
      <c r="A3624" t="s">
        <v>7476</v>
      </c>
      <c r="B3624" t="s">
        <v>7477</v>
      </c>
      <c r="C3624" t="str">
        <f>IFERROR(VLOOKUP(Table1[[#This Row],[Ticker]],[1]!Table2[[Symbol]:[Industry]],2,FALSE),"-")</f>
        <v>-</v>
      </c>
      <c r="D3624" t="s">
        <v>1525</v>
      </c>
      <c r="E3624">
        <v>37.239917456000001</v>
      </c>
      <c r="F3624">
        <v>91.16</v>
      </c>
      <c r="G3624">
        <v>77.559969066190007</v>
      </c>
      <c r="H3624">
        <v>53.492338844350797</v>
      </c>
      <c r="I3624">
        <v>37.938934658917297</v>
      </c>
      <c r="J3624">
        <v>-5.5199749847899398</v>
      </c>
      <c r="K3624">
        <v>82.633175003445501</v>
      </c>
      <c r="L3624">
        <v>64.700853731529804</v>
      </c>
      <c r="M3624">
        <v>45.197720067077299</v>
      </c>
      <c r="N3624">
        <v>0.32828282828282801</v>
      </c>
      <c r="O3624">
        <v>27.906976744186</v>
      </c>
      <c r="P3624">
        <v>156.06741573033699</v>
      </c>
      <c r="Q3624">
        <v>0.141896178310747</v>
      </c>
    </row>
    <row r="3625" spans="1:17" hidden="1" x14ac:dyDescent="0.3">
      <c r="A3625" t="s">
        <v>7478</v>
      </c>
      <c r="B3625" t="s">
        <v>7479</v>
      </c>
      <c r="C3625" t="str">
        <f>IFERROR(VLOOKUP(Table1[[#This Row],[Ticker]],[1]!Table2[[Symbol]:[Industry]],2,FALSE),"-")</f>
        <v>-</v>
      </c>
      <c r="D3625" t="s">
        <v>133</v>
      </c>
      <c r="E3625">
        <v>37.001036982999999</v>
      </c>
      <c r="F3625">
        <v>6.43</v>
      </c>
      <c r="G3625">
        <v>0.58369860185086597</v>
      </c>
      <c r="H3625">
        <v>-5.3543519654953204</v>
      </c>
      <c r="I3625">
        <v>-43.826704930251601</v>
      </c>
      <c r="J3625">
        <v>-4.4507548950469804</v>
      </c>
      <c r="K3625">
        <v>6.6849536097314797</v>
      </c>
      <c r="L3625">
        <v>6.5331288576947504</v>
      </c>
      <c r="M3625">
        <v>34.630344680253501</v>
      </c>
      <c r="N3625">
        <v>0.87781553992295602</v>
      </c>
      <c r="O3625">
        <v>67.185069984447907</v>
      </c>
      <c r="P3625">
        <v>29.8989898989898</v>
      </c>
      <c r="Q3625">
        <v>-4.8478398632213003E-2</v>
      </c>
    </row>
    <row r="3626" spans="1:17" hidden="1" x14ac:dyDescent="0.3">
      <c r="A3626" t="s">
        <v>7480</v>
      </c>
      <c r="B3626" t="s">
        <v>7481</v>
      </c>
      <c r="C3626" t="str">
        <f>IFERROR(VLOOKUP(Table1[[#This Row],[Ticker]],[1]!Table2[[Symbol]:[Industry]],2,FALSE),"-")</f>
        <v>-</v>
      </c>
      <c r="D3626" t="s">
        <v>1465</v>
      </c>
      <c r="E3626">
        <v>36.995681419999997</v>
      </c>
      <c r="F3626">
        <v>24.55</v>
      </c>
      <c r="G3626">
        <v>22.497087509130601</v>
      </c>
      <c r="H3626">
        <v>8.5208819890465008</v>
      </c>
      <c r="I3626">
        <v>10.626286522739701</v>
      </c>
      <c r="J3626">
        <v>-15.626217155486399</v>
      </c>
      <c r="K3626">
        <v>23.139544861806201</v>
      </c>
      <c r="L3626">
        <v>20.777155020845999</v>
      </c>
      <c r="M3626">
        <v>46.897149751745097</v>
      </c>
      <c r="N3626">
        <v>1.6109009860867201</v>
      </c>
      <c r="O3626">
        <v>24.643584521384899</v>
      </c>
      <c r="P3626">
        <v>81.851851851851805</v>
      </c>
    </row>
    <row r="3627" spans="1:17" hidden="1" x14ac:dyDescent="0.3">
      <c r="A3627" t="s">
        <v>7482</v>
      </c>
      <c r="B3627" t="s">
        <v>7483</v>
      </c>
      <c r="C3627" t="str">
        <f>IFERROR(VLOOKUP(Table1[[#This Row],[Ticker]],[1]!Table2[[Symbol]:[Industry]],2,FALSE),"-")</f>
        <v>-</v>
      </c>
      <c r="D3627" t="s">
        <v>292</v>
      </c>
      <c r="E3627">
        <v>36.971994559999999</v>
      </c>
      <c r="F3627">
        <v>37.04</v>
      </c>
      <c r="G3627">
        <v>27.912498287664899</v>
      </c>
      <c r="H3627">
        <v>-30.582584204202899</v>
      </c>
      <c r="I3627">
        <v>-25.105618702836299</v>
      </c>
      <c r="J3627">
        <v>1.0465450328597301</v>
      </c>
      <c r="K3627">
        <v>37.101578067489498</v>
      </c>
      <c r="L3627">
        <v>35.698621928038897</v>
      </c>
      <c r="M3627">
        <v>56.717650283540003</v>
      </c>
      <c r="N3627">
        <v>1.18529626165777</v>
      </c>
      <c r="O3627">
        <v>74.1360691144708</v>
      </c>
      <c r="P3627">
        <v>64.549089293647199</v>
      </c>
      <c r="Q3627">
        <v>-3.0228673084340001E-2</v>
      </c>
    </row>
    <row r="3628" spans="1:17" hidden="1" x14ac:dyDescent="0.3">
      <c r="A3628" t="s">
        <v>7484</v>
      </c>
      <c r="B3628" t="s">
        <v>7485</v>
      </c>
      <c r="C3628" t="str">
        <f>IFERROR(VLOOKUP(Table1[[#This Row],[Ticker]],[1]!Table2[[Symbol]:[Industry]],2,FALSE),"-")</f>
        <v>-</v>
      </c>
      <c r="E3628">
        <v>36.948</v>
      </c>
      <c r="F3628">
        <v>61.58</v>
      </c>
      <c r="G3628">
        <v>454.200362154998</v>
      </c>
      <c r="H3628">
        <v>-15.345806861259501</v>
      </c>
      <c r="I3628">
        <v>67.513059589388106</v>
      </c>
      <c r="J3628">
        <v>14.296722466248299</v>
      </c>
      <c r="K3628">
        <v>59.149694148980601</v>
      </c>
      <c r="L3628">
        <v>42.324912585929901</v>
      </c>
      <c r="M3628">
        <v>53.555206763288702</v>
      </c>
      <c r="N3628">
        <v>1.05643156798369</v>
      </c>
      <c r="O3628">
        <v>19.275738876258501</v>
      </c>
      <c r="P3628">
        <v>480.94339622641502</v>
      </c>
      <c r="Q3628">
        <v>0.103518973292084</v>
      </c>
    </row>
    <row r="3629" spans="1:17" hidden="1" x14ac:dyDescent="0.3">
      <c r="A3629" t="s">
        <v>7486</v>
      </c>
      <c r="B3629" t="s">
        <v>7487</v>
      </c>
      <c r="C3629" t="str">
        <f>IFERROR(VLOOKUP(Table1[[#This Row],[Ticker]],[1]!Table2[[Symbol]:[Industry]],2,FALSE),"-")</f>
        <v>-</v>
      </c>
      <c r="D3629" t="s">
        <v>4990</v>
      </c>
      <c r="E3629">
        <v>36.923417999999998</v>
      </c>
      <c r="F3629">
        <v>139.5</v>
      </c>
      <c r="G3629">
        <v>-11.2150837608574</v>
      </c>
      <c r="H3629">
        <v>-10.6800749487525</v>
      </c>
      <c r="I3629">
        <v>0.25680093586289998</v>
      </c>
      <c r="J3629">
        <v>-6.2711724556141997</v>
      </c>
      <c r="K3629">
        <v>145.010134073405</v>
      </c>
      <c r="M3629">
        <v>16.828009140412</v>
      </c>
      <c r="N3629">
        <v>0.36363636363636298</v>
      </c>
      <c r="O3629">
        <v>21.971326164874501</v>
      </c>
      <c r="P3629">
        <v>25.4496402877697</v>
      </c>
    </row>
    <row r="3630" spans="1:17" hidden="1" x14ac:dyDescent="0.3">
      <c r="A3630" t="s">
        <v>7488</v>
      </c>
      <c r="B3630" t="s">
        <v>7489</v>
      </c>
      <c r="C3630" t="str">
        <f>IFERROR(VLOOKUP(Table1[[#This Row],[Ticker]],[1]!Table2[[Symbol]:[Industry]],2,FALSE),"-")</f>
        <v>-</v>
      </c>
      <c r="D3630" t="s">
        <v>396</v>
      </c>
      <c r="E3630">
        <v>36.8707365</v>
      </c>
      <c r="F3630">
        <v>61.35</v>
      </c>
      <c r="G3630">
        <v>40.1957414387876</v>
      </c>
      <c r="H3630">
        <v>15.8440132119652</v>
      </c>
      <c r="I3630">
        <v>-30.533580313922599</v>
      </c>
      <c r="J3630">
        <v>1.3986520341875801E-2</v>
      </c>
      <c r="K3630">
        <v>54.8136898277059</v>
      </c>
      <c r="L3630">
        <v>53.799432733141302</v>
      </c>
      <c r="M3630">
        <v>72.196661799576901</v>
      </c>
      <c r="N3630">
        <v>0.66779242254182303</v>
      </c>
      <c r="O3630">
        <v>53.871230643846701</v>
      </c>
      <c r="Q3630">
        <v>6.2471048804635998E-2</v>
      </c>
    </row>
    <row r="3631" spans="1:17" hidden="1" x14ac:dyDescent="0.3">
      <c r="A3631" t="s">
        <v>7490</v>
      </c>
      <c r="B3631" t="s">
        <v>7491</v>
      </c>
      <c r="C3631" t="str">
        <f>IFERROR(VLOOKUP(Table1[[#This Row],[Ticker]],[1]!Table2[[Symbol]:[Industry]],2,FALSE),"-")</f>
        <v>-</v>
      </c>
      <c r="D3631" t="s">
        <v>728</v>
      </c>
      <c r="E3631">
        <v>36.765885388999997</v>
      </c>
      <c r="F3631">
        <v>270.25</v>
      </c>
      <c r="G3631">
        <v>43.065322824593501</v>
      </c>
      <c r="H3631">
        <v>1.1492501094320799</v>
      </c>
      <c r="I3631">
        <v>22.337690179252601</v>
      </c>
      <c r="J3631">
        <v>2.7594699334716202</v>
      </c>
      <c r="K3631">
        <v>253.70346176791099</v>
      </c>
      <c r="L3631">
        <v>217.39386769680101</v>
      </c>
      <c r="M3631">
        <v>30.790198502182001</v>
      </c>
      <c r="N3631">
        <v>1.11567278707565</v>
      </c>
      <c r="O3631">
        <v>1.5578168362627001</v>
      </c>
      <c r="P3631">
        <v>75.715214564369205</v>
      </c>
    </row>
    <row r="3632" spans="1:17" hidden="1" x14ac:dyDescent="0.3">
      <c r="A3632" t="s">
        <v>7492</v>
      </c>
      <c r="B3632" t="s">
        <v>7493</v>
      </c>
      <c r="C3632" t="str">
        <f>IFERROR(VLOOKUP(Table1[[#This Row],[Ticker]],[1]!Table2[[Symbol]:[Industry]],2,FALSE),"-")</f>
        <v>-</v>
      </c>
      <c r="D3632" t="s">
        <v>626</v>
      </c>
      <c r="E3632">
        <v>36.752138911999999</v>
      </c>
      <c r="F3632">
        <v>13.12</v>
      </c>
      <c r="G3632">
        <v>178.37324499835</v>
      </c>
      <c r="H3632">
        <v>23.740924031879398</v>
      </c>
      <c r="I3632">
        <v>81.430499800716106</v>
      </c>
      <c r="J3632">
        <v>2.4757513117212699</v>
      </c>
      <c r="K3632">
        <v>7.2882758886169503</v>
      </c>
      <c r="L3632">
        <v>4.9586343101998702</v>
      </c>
      <c r="M3632">
        <v>100</v>
      </c>
      <c r="N3632">
        <v>0.94963428207982103</v>
      </c>
      <c r="O3632">
        <v>0</v>
      </c>
      <c r="P3632">
        <v>220.782396088019</v>
      </c>
    </row>
    <row r="3633" spans="1:17" hidden="1" x14ac:dyDescent="0.3">
      <c r="A3633" t="s">
        <v>7494</v>
      </c>
      <c r="B3633" t="s">
        <v>7495</v>
      </c>
      <c r="C3633" t="str">
        <f>IFERROR(VLOOKUP(Table1[[#This Row],[Ticker]],[1]!Table2[[Symbol]:[Industry]],2,FALSE),"-")</f>
        <v>-</v>
      </c>
      <c r="D3633" t="s">
        <v>396</v>
      </c>
      <c r="E3633">
        <v>36.74268</v>
      </c>
      <c r="F3633">
        <v>108</v>
      </c>
      <c r="G3633">
        <v>2.1352475514952398</v>
      </c>
      <c r="H3633">
        <v>-0.86727184496980503</v>
      </c>
      <c r="I3633">
        <v>-7.7549721721077498</v>
      </c>
      <c r="J3633">
        <v>-2.9942585896940401</v>
      </c>
      <c r="K3633">
        <v>100.59822145914799</v>
      </c>
      <c r="L3633">
        <v>95.606303773586504</v>
      </c>
      <c r="M3633">
        <v>58.998956506875999</v>
      </c>
      <c r="N3633">
        <v>0.371325417149721</v>
      </c>
      <c r="O3633">
        <v>10.925925925925901</v>
      </c>
      <c r="P3633">
        <v>36.174505106543897</v>
      </c>
      <c r="Q3633">
        <v>1.8438909757751001E-2</v>
      </c>
    </row>
    <row r="3634" spans="1:17" hidden="1" x14ac:dyDescent="0.3">
      <c r="A3634" t="s">
        <v>7496</v>
      </c>
      <c r="B3634" t="s">
        <v>7497</v>
      </c>
      <c r="C3634" t="str">
        <f>IFERROR(VLOOKUP(Table1[[#This Row],[Ticker]],[1]!Table2[[Symbol]:[Industry]],2,FALSE),"-")</f>
        <v>-</v>
      </c>
      <c r="D3634" t="s">
        <v>396</v>
      </c>
      <c r="E3634">
        <v>36.632923687999998</v>
      </c>
      <c r="F3634">
        <v>90.94</v>
      </c>
      <c r="G3634">
        <v>-30.8451114730826</v>
      </c>
      <c r="H3634">
        <v>-2.5550749487525501</v>
      </c>
      <c r="I3634">
        <v>-18.7011164555074</v>
      </c>
      <c r="J3634">
        <v>-1.35306900733834</v>
      </c>
      <c r="K3634">
        <v>89.993293641076505</v>
      </c>
      <c r="L3634">
        <v>91.454449176169206</v>
      </c>
      <c r="M3634">
        <v>57.145011437380198</v>
      </c>
      <c r="N3634">
        <v>0.81511175681048398</v>
      </c>
      <c r="O3634">
        <v>26.4570046184297</v>
      </c>
      <c r="P3634">
        <v>16.589743589743499</v>
      </c>
      <c r="Q3634">
        <v>-2.9952902428091E-2</v>
      </c>
    </row>
    <row r="3635" spans="1:17" hidden="1" x14ac:dyDescent="0.3">
      <c r="A3635" t="s">
        <v>7498</v>
      </c>
      <c r="B3635" t="s">
        <v>7499</v>
      </c>
      <c r="C3635" t="str">
        <f>IFERROR(VLOOKUP(Table1[[#This Row],[Ticker]],[1]!Table2[[Symbol]:[Industry]],2,FALSE),"-")</f>
        <v>-</v>
      </c>
      <c r="D3635" t="s">
        <v>424</v>
      </c>
      <c r="E3635">
        <v>36.468289499999997</v>
      </c>
      <c r="F3635">
        <v>69.989999999999995</v>
      </c>
      <c r="G3635">
        <v>-43.737815855097601</v>
      </c>
      <c r="H3635">
        <v>10.3695118281069</v>
      </c>
      <c r="I3635">
        <v>-4.2305120497896802E-2</v>
      </c>
      <c r="J3635">
        <v>0.66094444557644705</v>
      </c>
      <c r="K3635">
        <v>65.177942357600898</v>
      </c>
      <c r="L3635">
        <v>64.800460640650897</v>
      </c>
      <c r="M3635">
        <v>59.543361986828103</v>
      </c>
      <c r="N3635">
        <v>1.2839973918116601</v>
      </c>
      <c r="O3635">
        <v>34.876410915845099</v>
      </c>
      <c r="P3635">
        <v>33.568702290076303</v>
      </c>
    </row>
    <row r="3636" spans="1:17" hidden="1" x14ac:dyDescent="0.3">
      <c r="A3636" t="s">
        <v>7500</v>
      </c>
      <c r="B3636" t="s">
        <v>7501</v>
      </c>
      <c r="C3636" t="str">
        <f>IFERROR(VLOOKUP(Table1[[#This Row],[Ticker]],[1]!Table2[[Symbol]:[Industry]],2,FALSE),"-")</f>
        <v>-</v>
      </c>
      <c r="E3636">
        <v>36.33</v>
      </c>
      <c r="F3636">
        <v>51.9</v>
      </c>
      <c r="G3636">
        <v>289.12235054396803</v>
      </c>
      <c r="H3636">
        <v>-10.315475330896</v>
      </c>
      <c r="I3636">
        <v>-31.790370864160401</v>
      </c>
      <c r="J3636">
        <v>-7.6307070874512704</v>
      </c>
      <c r="K3636">
        <v>56.646604736203003</v>
      </c>
      <c r="L3636">
        <v>51.071503076264101</v>
      </c>
      <c r="M3636">
        <v>43.689151691241797</v>
      </c>
      <c r="N3636">
        <v>1.19832952409811</v>
      </c>
      <c r="O3636">
        <v>72.408477842003805</v>
      </c>
      <c r="P3636">
        <v>398.559077809798</v>
      </c>
    </row>
    <row r="3637" spans="1:17" hidden="1" x14ac:dyDescent="0.3">
      <c r="A3637" t="s">
        <v>7502</v>
      </c>
      <c r="B3637" t="s">
        <v>7503</v>
      </c>
      <c r="C3637" t="str">
        <f>IFERROR(VLOOKUP(Table1[[#This Row],[Ticker]],[1]!Table2[[Symbol]:[Industry]],2,FALSE),"-")</f>
        <v>-</v>
      </c>
      <c r="D3637" t="s">
        <v>59</v>
      </c>
      <c r="E3637">
        <v>36.326941560000002</v>
      </c>
      <c r="F3637">
        <v>15.6</v>
      </c>
      <c r="G3637">
        <v>-78.114605143735602</v>
      </c>
      <c r="H3637">
        <v>-27.983253432860099</v>
      </c>
      <c r="I3637">
        <v>-69.158231845875505</v>
      </c>
      <c r="J3637">
        <v>-2.4134277662265098</v>
      </c>
      <c r="K3637">
        <v>21.173299324134501</v>
      </c>
      <c r="L3637">
        <v>28.163902501001001</v>
      </c>
      <c r="M3637">
        <v>18.726927883826299</v>
      </c>
      <c r="N3637">
        <v>0.39203773402893899</v>
      </c>
      <c r="O3637">
        <v>277.24358974358898</v>
      </c>
      <c r="P3637">
        <v>3.5169210351692</v>
      </c>
      <c r="Q3637">
        <v>-7.8514301975779993E-2</v>
      </c>
    </row>
    <row r="3638" spans="1:17" hidden="1" x14ac:dyDescent="0.3">
      <c r="A3638" t="s">
        <v>7504</v>
      </c>
      <c r="B3638" t="s">
        <v>7505</v>
      </c>
      <c r="C3638" t="str">
        <f>IFERROR(VLOOKUP(Table1[[#This Row],[Ticker]],[1]!Table2[[Symbol]:[Industry]],2,FALSE),"-")</f>
        <v>-</v>
      </c>
      <c r="D3638" t="s">
        <v>424</v>
      </c>
      <c r="E3638">
        <v>36.244936000000003</v>
      </c>
      <c r="F3638">
        <v>0.91</v>
      </c>
      <c r="G3638">
        <v>-28.870693645884501</v>
      </c>
      <c r="H3638">
        <v>-13.4839965173799</v>
      </c>
      <c r="I3638">
        <v>-29.4220927709225</v>
      </c>
      <c r="J3638">
        <v>-0.25584678511611703</v>
      </c>
      <c r="K3638">
        <v>0.94298779158606705</v>
      </c>
      <c r="L3638">
        <v>0.93883702892506304</v>
      </c>
      <c r="M3638">
        <v>46.185903419303898</v>
      </c>
      <c r="N3638">
        <v>0.49961950148644602</v>
      </c>
      <c r="O3638">
        <v>35.164835164835097</v>
      </c>
      <c r="P3638">
        <v>22.972972972972901</v>
      </c>
      <c r="Q3638">
        <v>0.101248930472967</v>
      </c>
    </row>
    <row r="3639" spans="1:17" hidden="1" x14ac:dyDescent="0.3">
      <c r="A3639" t="s">
        <v>7506</v>
      </c>
      <c r="B3639" t="s">
        <v>7507</v>
      </c>
      <c r="C3639" t="str">
        <f>IFERROR(VLOOKUP(Table1[[#This Row],[Ticker]],[1]!Table2[[Symbol]:[Industry]],2,FALSE),"-")</f>
        <v>-</v>
      </c>
      <c r="D3639" t="s">
        <v>1525</v>
      </c>
      <c r="E3639">
        <v>36.207067500000001</v>
      </c>
      <c r="F3639">
        <v>61.29</v>
      </c>
      <c r="G3639">
        <v>-8.4454081304784197</v>
      </c>
      <c r="H3639">
        <v>1.7929913495899901</v>
      </c>
      <c r="I3639">
        <v>-24.886250392245099</v>
      </c>
      <c r="J3639">
        <v>0.55785610650885697</v>
      </c>
      <c r="K3639">
        <v>57.783037971280898</v>
      </c>
      <c r="L3639">
        <v>55.752518162403099</v>
      </c>
      <c r="M3639">
        <v>70.067705883648401</v>
      </c>
      <c r="N3639">
        <v>1.9068770523060701</v>
      </c>
      <c r="O3639">
        <v>22.369065100342599</v>
      </c>
      <c r="P3639">
        <v>44.211764705882302</v>
      </c>
      <c r="Q3639">
        <v>3.2727151234453002E-2</v>
      </c>
    </row>
    <row r="3640" spans="1:17" hidden="1" x14ac:dyDescent="0.3">
      <c r="A3640" t="s">
        <v>7508</v>
      </c>
      <c r="B3640" t="s">
        <v>7509</v>
      </c>
      <c r="C3640" t="str">
        <f>IFERROR(VLOOKUP(Table1[[#This Row],[Ticker]],[1]!Table2[[Symbol]:[Industry]],2,FALSE),"-")</f>
        <v>-</v>
      </c>
      <c r="D3640" t="s">
        <v>46</v>
      </c>
      <c r="E3640">
        <v>36.204000000000001</v>
      </c>
      <c r="F3640">
        <v>7</v>
      </c>
      <c r="G3640">
        <v>-23.3456928601904</v>
      </c>
      <c r="H3640">
        <v>-5.35839662707422</v>
      </c>
      <c r="I3640">
        <v>9.9524642210105103</v>
      </c>
      <c r="J3640">
        <v>0.149668218939039</v>
      </c>
      <c r="K3640">
        <v>6.7463352067889497</v>
      </c>
      <c r="L3640">
        <v>6.4677899962028702</v>
      </c>
      <c r="M3640">
        <v>51.454802808441499</v>
      </c>
      <c r="N3640">
        <v>1.4903111235809301</v>
      </c>
      <c r="O3640">
        <v>43.999999999999901</v>
      </c>
      <c r="P3640">
        <v>59.817351598173502</v>
      </c>
      <c r="Q3640">
        <v>1.1347492772745001E-2</v>
      </c>
    </row>
    <row r="3641" spans="1:17" hidden="1" x14ac:dyDescent="0.3">
      <c r="A3641" t="s">
        <v>7510</v>
      </c>
      <c r="B3641" t="s">
        <v>7511</v>
      </c>
      <c r="C3641" t="str">
        <f>IFERROR(VLOOKUP(Table1[[#This Row],[Ticker]],[1]!Table2[[Symbol]:[Industry]],2,FALSE),"-")</f>
        <v>-</v>
      </c>
      <c r="D3641" t="s">
        <v>1170</v>
      </c>
      <c r="E3641">
        <v>36.157220000000002</v>
      </c>
      <c r="F3641">
        <v>14.74</v>
      </c>
      <c r="G3641">
        <v>23.9378360275151</v>
      </c>
      <c r="H3641">
        <v>14.8683121480216</v>
      </c>
      <c r="I3641">
        <v>37.832993360655799</v>
      </c>
      <c r="J3641">
        <v>3.6591151081851199</v>
      </c>
      <c r="K3641">
        <v>11.8334490051913</v>
      </c>
      <c r="L3641">
        <v>9.8804019641451095</v>
      </c>
      <c r="M3641">
        <v>75.671420113217195</v>
      </c>
      <c r="N3641">
        <v>1.0542308922467201</v>
      </c>
      <c r="O3641">
        <v>1.56037991858888</v>
      </c>
      <c r="P3641">
        <v>139.052949540958</v>
      </c>
      <c r="Q3641">
        <v>5.8005431507744003E-2</v>
      </c>
    </row>
    <row r="3642" spans="1:17" hidden="1" x14ac:dyDescent="0.3">
      <c r="A3642" t="s">
        <v>7512</v>
      </c>
      <c r="B3642" t="s">
        <v>7513</v>
      </c>
      <c r="C3642" t="str">
        <f>IFERROR(VLOOKUP(Table1[[#This Row],[Ticker]],[1]!Table2[[Symbol]:[Industry]],2,FALSE),"-")</f>
        <v>-</v>
      </c>
      <c r="D3642" t="s">
        <v>777</v>
      </c>
      <c r="E3642">
        <v>36.018749999999997</v>
      </c>
      <c r="F3642">
        <v>85</v>
      </c>
      <c r="G3642">
        <v>-29.6001769285593</v>
      </c>
      <c r="H3642">
        <v>-3.6800749487525399</v>
      </c>
      <c r="I3642">
        <v>11.689268847857999</v>
      </c>
      <c r="J3642">
        <v>-2.4780690073383398</v>
      </c>
      <c r="K3642">
        <v>73.395031061163095</v>
      </c>
      <c r="M3642">
        <v>86.249356129260605</v>
      </c>
      <c r="N3642">
        <v>1</v>
      </c>
      <c r="O3642">
        <v>8.3529411764705799</v>
      </c>
      <c r="P3642">
        <v>39.802631578947299</v>
      </c>
    </row>
    <row r="3643" spans="1:17" hidden="1" x14ac:dyDescent="0.3">
      <c r="A3643" t="s">
        <v>7514</v>
      </c>
      <c r="B3643" t="s">
        <v>7515</v>
      </c>
      <c r="C3643" t="str">
        <f>IFERROR(VLOOKUP(Table1[[#This Row],[Ticker]],[1]!Table2[[Symbol]:[Industry]],2,FALSE),"-")</f>
        <v>-</v>
      </c>
      <c r="D3643" t="s">
        <v>7232</v>
      </c>
      <c r="E3643">
        <v>35.993874060000003</v>
      </c>
      <c r="F3643">
        <v>99.95</v>
      </c>
      <c r="G3643">
        <v>-35.045786364994399</v>
      </c>
      <c r="H3643">
        <v>-22.485923852083101</v>
      </c>
      <c r="I3643">
        <v>-31.2795527360406</v>
      </c>
      <c r="J3643">
        <v>-4.5838476557222698</v>
      </c>
      <c r="K3643">
        <v>124.692165235308</v>
      </c>
      <c r="L3643">
        <v>128.52685571552999</v>
      </c>
      <c r="M3643">
        <v>4.5737602765158002E-2</v>
      </c>
      <c r="N3643">
        <v>3.15</v>
      </c>
      <c r="O3643">
        <v>59.079539769884903</v>
      </c>
      <c r="P3643">
        <v>5.2105263157894797</v>
      </c>
    </row>
    <row r="3644" spans="1:17" hidden="1" x14ac:dyDescent="0.3">
      <c r="A3644" t="s">
        <v>7516</v>
      </c>
      <c r="B3644" t="s">
        <v>7517</v>
      </c>
      <c r="C3644" t="str">
        <f>IFERROR(VLOOKUP(Table1[[#This Row],[Ticker]],[1]!Table2[[Symbol]:[Industry]],2,FALSE),"-")</f>
        <v>-</v>
      </c>
      <c r="D3644" t="s">
        <v>777</v>
      </c>
      <c r="E3644">
        <v>35.892000000000003</v>
      </c>
      <c r="F3644">
        <v>40</v>
      </c>
      <c r="G3644">
        <v>97.346601782925205</v>
      </c>
      <c r="H3644">
        <v>22.492391011913099</v>
      </c>
      <c r="I3644">
        <v>94.152934394937304</v>
      </c>
      <c r="J3644">
        <v>9.4682397174938799</v>
      </c>
      <c r="K3644">
        <v>33.954487641373298</v>
      </c>
      <c r="L3644">
        <v>26.593436363362901</v>
      </c>
      <c r="M3644">
        <v>59.2648129124102</v>
      </c>
      <c r="N3644">
        <v>1.4680955900468</v>
      </c>
      <c r="O3644">
        <v>5</v>
      </c>
      <c r="P3644">
        <v>162.29508196721301</v>
      </c>
    </row>
    <row r="3645" spans="1:17" hidden="1" x14ac:dyDescent="0.3">
      <c r="A3645" t="s">
        <v>7518</v>
      </c>
      <c r="B3645" t="s">
        <v>7519</v>
      </c>
      <c r="C3645" t="str">
        <f>IFERROR(VLOOKUP(Table1[[#This Row],[Ticker]],[1]!Table2[[Symbol]:[Industry]],2,FALSE),"-")</f>
        <v>-</v>
      </c>
      <c r="D3645" t="s">
        <v>95</v>
      </c>
      <c r="E3645">
        <v>35.820999999999998</v>
      </c>
      <c r="F3645">
        <v>1.1299999999999999</v>
      </c>
      <c r="G3645">
        <v>6.1981423991717604</v>
      </c>
      <c r="H3645">
        <v>12.8147704120721</v>
      </c>
      <c r="I3645">
        <v>10.284406180859399</v>
      </c>
      <c r="J3645">
        <v>-2.4780690073383398</v>
      </c>
      <c r="K3645">
        <v>0.973035051187776</v>
      </c>
      <c r="L3645">
        <v>0.98010339793095602</v>
      </c>
      <c r="M3645">
        <v>31.6884525986823</v>
      </c>
      <c r="N3645">
        <v>0.26718063933249198</v>
      </c>
      <c r="O3645">
        <v>17.699115044247801</v>
      </c>
      <c r="P3645">
        <v>61.428571428571402</v>
      </c>
      <c r="Q3645">
        <v>4.3707800855580002E-3</v>
      </c>
    </row>
    <row r="3646" spans="1:17" hidden="1" x14ac:dyDescent="0.3">
      <c r="A3646" t="s">
        <v>7520</v>
      </c>
      <c r="B3646" t="s">
        <v>7521</v>
      </c>
      <c r="C3646" t="str">
        <f>IFERROR(VLOOKUP(Table1[[#This Row],[Ticker]],[1]!Table2[[Symbol]:[Industry]],2,FALSE),"-")</f>
        <v>-</v>
      </c>
      <c r="D3646" t="s">
        <v>2179</v>
      </c>
      <c r="E3646">
        <v>35.742307500000003</v>
      </c>
      <c r="F3646">
        <v>191</v>
      </c>
      <c r="G3646">
        <v>-46.321981439837501</v>
      </c>
      <c r="H3646">
        <v>22.729217842501299</v>
      </c>
      <c r="I3646">
        <v>-17.822169782859302</v>
      </c>
      <c r="J3646">
        <v>0.32826608574307597</v>
      </c>
      <c r="K3646">
        <v>163.15054856106701</v>
      </c>
      <c r="M3646">
        <v>86.904977773223294</v>
      </c>
      <c r="N3646">
        <v>1.2049488972565801</v>
      </c>
      <c r="O3646">
        <v>33.507853403141297</v>
      </c>
      <c r="P3646">
        <v>56.557377049180303</v>
      </c>
    </row>
    <row r="3647" spans="1:17" hidden="1" x14ac:dyDescent="0.3">
      <c r="A3647" t="s">
        <v>7522</v>
      </c>
      <c r="B3647" t="s">
        <v>7523</v>
      </c>
      <c r="C3647" t="str">
        <f>IFERROR(VLOOKUP(Table1[[#This Row],[Ticker]],[1]!Table2[[Symbol]:[Industry]],2,FALSE),"-")</f>
        <v>-</v>
      </c>
      <c r="D3647" t="s">
        <v>1684</v>
      </c>
      <c r="E3647">
        <v>35.735633999999997</v>
      </c>
      <c r="F3647">
        <v>54</v>
      </c>
      <c r="G3647">
        <v>-81.630252116529206</v>
      </c>
      <c r="H3647">
        <v>-3.2947538478351102</v>
      </c>
      <c r="I3647">
        <v>-70.158367419808798</v>
      </c>
      <c r="J3647">
        <v>-5.80021072849049</v>
      </c>
      <c r="K3647">
        <v>60.660122472092198</v>
      </c>
      <c r="M3647">
        <v>44.018565502789102</v>
      </c>
      <c r="O3647">
        <v>121.666666666666</v>
      </c>
      <c r="P3647">
        <v>18.1360752570553</v>
      </c>
    </row>
    <row r="3648" spans="1:17" hidden="1" x14ac:dyDescent="0.3">
      <c r="A3648" t="s">
        <v>7524</v>
      </c>
      <c r="B3648" t="s">
        <v>7525</v>
      </c>
      <c r="C3648" t="str">
        <f>IFERROR(VLOOKUP(Table1[[#This Row],[Ticker]],[1]!Table2[[Symbol]:[Industry]],2,FALSE),"-")</f>
        <v>-</v>
      </c>
      <c r="D3648" t="s">
        <v>1415</v>
      </c>
      <c r="E3648">
        <v>35.709274260000001</v>
      </c>
      <c r="F3648">
        <v>9.06</v>
      </c>
      <c r="G3648">
        <v>94.772858349121407</v>
      </c>
      <c r="H3648">
        <v>4.6240186184988996</v>
      </c>
      <c r="I3648">
        <v>-17.6418390298685</v>
      </c>
      <c r="J3648">
        <v>-4.9016728008051498</v>
      </c>
      <c r="K3648">
        <v>8.9602916324925292</v>
      </c>
      <c r="L3648">
        <v>8.2933790690966909</v>
      </c>
      <c r="M3648">
        <v>48.146221801020097</v>
      </c>
      <c r="N3648">
        <v>0.81215872443540704</v>
      </c>
      <c r="O3648">
        <v>26.931567328918302</v>
      </c>
      <c r="P3648">
        <v>164.13994169096199</v>
      </c>
      <c r="Q3648">
        <v>7.1731826167504995E-2</v>
      </c>
    </row>
    <row r="3649" spans="1:17" hidden="1" x14ac:dyDescent="0.3">
      <c r="A3649" t="s">
        <v>7526</v>
      </c>
      <c r="B3649" t="s">
        <v>7527</v>
      </c>
      <c r="C3649" t="str">
        <f>IFERROR(VLOOKUP(Table1[[#This Row],[Ticker]],[1]!Table2[[Symbol]:[Industry]],2,FALSE),"-")</f>
        <v>-</v>
      </c>
      <c r="D3649" t="s">
        <v>62</v>
      </c>
      <c r="E3649">
        <v>35.469034000000001</v>
      </c>
      <c r="F3649">
        <v>47.8</v>
      </c>
      <c r="G3649">
        <v>72.340681047283994</v>
      </c>
      <c r="H3649">
        <v>-8.8833269812728695</v>
      </c>
      <c r="I3649">
        <v>52.801987052870601</v>
      </c>
      <c r="J3649">
        <v>-6.2138791208574302</v>
      </c>
      <c r="K3649">
        <v>49.675062812405699</v>
      </c>
      <c r="L3649">
        <v>42.545903325195603</v>
      </c>
      <c r="M3649">
        <v>50.701205397305202</v>
      </c>
      <c r="N3649">
        <v>0.63675221310084196</v>
      </c>
      <c r="O3649">
        <v>48.347280334727998</v>
      </c>
      <c r="P3649">
        <v>187.08708708708701</v>
      </c>
      <c r="Q3649">
        <v>0.103322689686709</v>
      </c>
    </row>
    <row r="3650" spans="1:17" hidden="1" x14ac:dyDescent="0.3">
      <c r="A3650" t="s">
        <v>7528</v>
      </c>
      <c r="B3650" t="s">
        <v>7529</v>
      </c>
      <c r="C3650" t="str">
        <f>IFERROR(VLOOKUP(Table1[[#This Row],[Ticker]],[1]!Table2[[Symbol]:[Industry]],2,FALSE),"-")</f>
        <v>-</v>
      </c>
      <c r="E3650">
        <v>35.457127300000003</v>
      </c>
      <c r="F3650">
        <v>70.91</v>
      </c>
      <c r="G3650">
        <v>122.15131482293199</v>
      </c>
      <c r="H3650">
        <v>68.352365454294798</v>
      </c>
      <c r="I3650">
        <v>68.148405721009993</v>
      </c>
      <c r="J3650">
        <v>-7.8834744127437402</v>
      </c>
      <c r="K3650">
        <v>48.490341479171697</v>
      </c>
      <c r="L3650">
        <v>40.438388184313801</v>
      </c>
      <c r="M3650">
        <v>76.070015912660097</v>
      </c>
      <c r="N3650">
        <v>3.0171926644890501</v>
      </c>
      <c r="O3650">
        <v>14.497250035255901</v>
      </c>
      <c r="P3650">
        <v>162.62962962962899</v>
      </c>
      <c r="Q3650">
        <v>0.10421123284361999</v>
      </c>
    </row>
    <row r="3651" spans="1:17" hidden="1" x14ac:dyDescent="0.3">
      <c r="A3651" t="s">
        <v>7530</v>
      </c>
      <c r="B3651" t="s">
        <v>7531</v>
      </c>
      <c r="C3651" t="str">
        <f>IFERROR(VLOOKUP(Table1[[#This Row],[Ticker]],[1]!Table2[[Symbol]:[Industry]],2,FALSE),"-")</f>
        <v>-</v>
      </c>
      <c r="D3651" t="s">
        <v>7425</v>
      </c>
      <c r="E3651">
        <v>35.357247999999998</v>
      </c>
      <c r="F3651">
        <v>18.079999999999998</v>
      </c>
      <c r="G3651">
        <v>-76.729202812771902</v>
      </c>
      <c r="H3651">
        <v>-13.380074948752499</v>
      </c>
      <c r="I3651">
        <v>-57.746491404603802</v>
      </c>
      <c r="J3651">
        <v>-6.1066709283628802</v>
      </c>
      <c r="K3651">
        <v>18.683074747226399</v>
      </c>
      <c r="L3651">
        <v>21.571633242803301</v>
      </c>
      <c r="M3651">
        <v>40.892043204776698</v>
      </c>
      <c r="N3651">
        <v>0.46671277653583398</v>
      </c>
      <c r="O3651">
        <v>103.539823008849</v>
      </c>
      <c r="P3651">
        <v>20.292747837657998</v>
      </c>
      <c r="Q3651">
        <v>5.0946461662921001E-2</v>
      </c>
    </row>
    <row r="3652" spans="1:17" hidden="1" x14ac:dyDescent="0.3">
      <c r="A3652" t="s">
        <v>7532</v>
      </c>
      <c r="B3652" t="s">
        <v>7533</v>
      </c>
      <c r="C3652" t="str">
        <f>IFERROR(VLOOKUP(Table1[[#This Row],[Ticker]],[1]!Table2[[Symbol]:[Industry]],2,FALSE),"-")</f>
        <v>-</v>
      </c>
      <c r="D3652" t="s">
        <v>1340</v>
      </c>
      <c r="E3652">
        <v>35.335546641000001</v>
      </c>
      <c r="F3652">
        <v>999.99</v>
      </c>
      <c r="G3652">
        <v>-26.7430340714164</v>
      </c>
      <c r="H3652">
        <v>-3.6810749487525398</v>
      </c>
      <c r="I3652">
        <v>-15.271149374696099</v>
      </c>
      <c r="J3652">
        <v>-2.4780690073383398</v>
      </c>
      <c r="K3652">
        <v>999.99363557273603</v>
      </c>
      <c r="L3652">
        <v>999.99297898703401</v>
      </c>
      <c r="M3652">
        <v>45.349584451913898</v>
      </c>
      <c r="N3652">
        <v>0.787418840143983</v>
      </c>
      <c r="O3652">
        <v>4.5010450104500999</v>
      </c>
      <c r="P3652">
        <v>0.88171500630516098</v>
      </c>
      <c r="Q3652">
        <v>-0.10191173764686701</v>
      </c>
    </row>
    <row r="3653" spans="1:17" hidden="1" x14ac:dyDescent="0.3">
      <c r="A3653" t="s">
        <v>7534</v>
      </c>
      <c r="B3653" t="s">
        <v>7535</v>
      </c>
      <c r="C3653" t="str">
        <f>IFERROR(VLOOKUP(Table1[[#This Row],[Ticker]],[1]!Table2[[Symbol]:[Industry]],2,FALSE),"-")</f>
        <v>-</v>
      </c>
      <c r="D3653" t="s">
        <v>133</v>
      </c>
      <c r="E3653">
        <v>35.300699999999999</v>
      </c>
      <c r="F3653">
        <v>30.5</v>
      </c>
      <c r="G3653">
        <v>-35.013710763145703</v>
      </c>
      <c r="I3653">
        <v>-23.541826066425401</v>
      </c>
      <c r="M3653">
        <v>0</v>
      </c>
      <c r="N3653">
        <v>1</v>
      </c>
      <c r="O3653">
        <v>9.01639344262294</v>
      </c>
      <c r="P3653">
        <v>0</v>
      </c>
    </row>
    <row r="3654" spans="1:17" hidden="1" x14ac:dyDescent="0.3">
      <c r="A3654" t="s">
        <v>7536</v>
      </c>
      <c r="B3654" t="s">
        <v>7537</v>
      </c>
      <c r="C3654" t="str">
        <f>IFERROR(VLOOKUP(Table1[[#This Row],[Ticker]],[1]!Table2[[Symbol]:[Industry]],2,FALSE),"-")</f>
        <v>-</v>
      </c>
      <c r="D3654" t="s">
        <v>262</v>
      </c>
      <c r="E3654">
        <v>35.284168919999999</v>
      </c>
      <c r="F3654">
        <v>6.38</v>
      </c>
      <c r="G3654">
        <v>345.84955852117599</v>
      </c>
      <c r="H3654">
        <v>42.581607294237998</v>
      </c>
      <c r="I3654">
        <v>130.11346600991899</v>
      </c>
      <c r="J3654">
        <v>5.4529654754202799</v>
      </c>
      <c r="K3654">
        <v>4.6468383878543298</v>
      </c>
      <c r="L3654">
        <v>3.1774845228233501</v>
      </c>
      <c r="M3654">
        <v>99.839728139254504</v>
      </c>
      <c r="N3654">
        <v>1.4238627115932501</v>
      </c>
      <c r="O3654">
        <v>0</v>
      </c>
      <c r="P3654">
        <v>507.61904761904702</v>
      </c>
      <c r="Q3654">
        <v>0.20332385089791999</v>
      </c>
    </row>
    <row r="3655" spans="1:17" hidden="1" x14ac:dyDescent="0.3">
      <c r="A3655" t="s">
        <v>7538</v>
      </c>
      <c r="B3655" t="s">
        <v>7539</v>
      </c>
      <c r="C3655" t="str">
        <f>IFERROR(VLOOKUP(Table1[[#This Row],[Ticker]],[1]!Table2[[Symbol]:[Industry]],2,FALSE),"-")</f>
        <v>-</v>
      </c>
      <c r="D3655" t="s">
        <v>424</v>
      </c>
      <c r="E3655">
        <v>35.088768000000002</v>
      </c>
      <c r="F3655">
        <v>0.96</v>
      </c>
      <c r="G3655">
        <v>16.540548018135699</v>
      </c>
      <c r="H3655">
        <v>-4.7004831120178503</v>
      </c>
      <c r="I3655">
        <v>-35.271149374696101</v>
      </c>
      <c r="J3655">
        <v>1.82300626147885</v>
      </c>
      <c r="K3655">
        <v>0.97488319355305997</v>
      </c>
      <c r="L3655">
        <v>0.96626529883446299</v>
      </c>
      <c r="M3655">
        <v>51.971665477686301</v>
      </c>
      <c r="N3655">
        <v>0.87280793793536404</v>
      </c>
      <c r="O3655">
        <v>37.5</v>
      </c>
      <c r="P3655">
        <v>62.711864406779597</v>
      </c>
      <c r="Q3655">
        <v>2.8531980828118999E-2</v>
      </c>
    </row>
    <row r="3656" spans="1:17" hidden="1" x14ac:dyDescent="0.3">
      <c r="A3656" t="s">
        <v>7540</v>
      </c>
      <c r="B3656" t="s">
        <v>7541</v>
      </c>
      <c r="C3656" t="str">
        <f>IFERROR(VLOOKUP(Table1[[#This Row],[Ticker]],[1]!Table2[[Symbol]:[Industry]],2,FALSE),"-")</f>
        <v>-</v>
      </c>
      <c r="D3656" t="s">
        <v>396</v>
      </c>
      <c r="E3656">
        <v>35.018506463999998</v>
      </c>
      <c r="F3656">
        <v>70.08</v>
      </c>
      <c r="G3656">
        <v>-39.956656362438103</v>
      </c>
      <c r="H3656">
        <v>9.4545828878920393</v>
      </c>
      <c r="I3656">
        <v>-28.484771665717702</v>
      </c>
      <c r="J3656">
        <v>10.0003758899809</v>
      </c>
      <c r="K3656">
        <v>67.075457716901496</v>
      </c>
      <c r="M3656">
        <v>59.219663702929097</v>
      </c>
      <c r="N3656">
        <v>1.7366554150695099</v>
      </c>
      <c r="O3656">
        <v>26.997716894977099</v>
      </c>
      <c r="P3656">
        <v>40.553549939831498</v>
      </c>
    </row>
    <row r="3657" spans="1:17" hidden="1" x14ac:dyDescent="0.3">
      <c r="A3657" t="s">
        <v>7542</v>
      </c>
      <c r="B3657" t="s">
        <v>7543</v>
      </c>
      <c r="C3657" t="str">
        <f>IFERROR(VLOOKUP(Table1[[#This Row],[Ticker]],[1]!Table2[[Symbol]:[Industry]],2,FALSE),"-")</f>
        <v>-</v>
      </c>
      <c r="D3657" t="s">
        <v>68</v>
      </c>
      <c r="E3657">
        <v>34.895019499999997</v>
      </c>
      <c r="F3657">
        <v>0.61</v>
      </c>
      <c r="G3657">
        <v>-35.853293756388702</v>
      </c>
      <c r="H3657">
        <v>-33.091839654634903</v>
      </c>
      <c r="I3657">
        <v>-61.842720946267598</v>
      </c>
      <c r="J3657">
        <v>-2.4780690073383398</v>
      </c>
      <c r="K3657">
        <v>0.88402165282295198</v>
      </c>
      <c r="L3657">
        <v>0.98670496865754997</v>
      </c>
      <c r="M3657">
        <v>33.845388331371197</v>
      </c>
      <c r="N3657">
        <v>0.62850404692816797</v>
      </c>
      <c r="O3657">
        <v>196.72131147540901</v>
      </c>
      <c r="P3657">
        <v>7.0175438596491198</v>
      </c>
      <c r="Q3657">
        <v>8.7169632630461999E-2</v>
      </c>
    </row>
    <row r="3658" spans="1:17" hidden="1" x14ac:dyDescent="0.3">
      <c r="A3658" t="s">
        <v>7544</v>
      </c>
      <c r="B3658" t="s">
        <v>7545</v>
      </c>
      <c r="C3658" t="str">
        <f>IFERROR(VLOOKUP(Table1[[#This Row],[Ticker]],[1]!Table2[[Symbol]:[Industry]],2,FALSE),"-")</f>
        <v>-</v>
      </c>
      <c r="D3658" t="s">
        <v>59</v>
      </c>
      <c r="E3658">
        <v>34.837249999999997</v>
      </c>
      <c r="F3658">
        <v>81.97</v>
      </c>
      <c r="G3658">
        <v>109.617980922816</v>
      </c>
      <c r="H3658">
        <v>31.646671454436898</v>
      </c>
      <c r="I3658">
        <v>50.626442205955499</v>
      </c>
      <c r="J3658">
        <v>17.629623300353899</v>
      </c>
      <c r="K3658">
        <v>58.982937515258897</v>
      </c>
      <c r="L3658">
        <v>51.252704166574297</v>
      </c>
      <c r="M3658">
        <v>92.509209050000905</v>
      </c>
      <c r="N3658">
        <v>1.5372928755656301</v>
      </c>
      <c r="O3658">
        <v>0</v>
      </c>
      <c r="P3658">
        <v>182.655172413793</v>
      </c>
      <c r="Q3658">
        <v>0.142432880789085</v>
      </c>
    </row>
    <row r="3659" spans="1:17" hidden="1" x14ac:dyDescent="0.3">
      <c r="A3659" t="s">
        <v>7546</v>
      </c>
      <c r="B3659" t="s">
        <v>7547</v>
      </c>
      <c r="C3659" t="str">
        <f>IFERROR(VLOOKUP(Table1[[#This Row],[Ticker]],[1]!Table2[[Symbol]:[Industry]],2,FALSE),"-")</f>
        <v>-</v>
      </c>
      <c r="D3659" t="s">
        <v>46</v>
      </c>
      <c r="E3659">
        <v>34.792370535000003</v>
      </c>
      <c r="F3659">
        <v>64.95</v>
      </c>
      <c r="G3659">
        <v>-53.103578289103503</v>
      </c>
      <c r="H3659">
        <v>-29.144863681146902</v>
      </c>
      <c r="I3659">
        <v>-41.631693592383101</v>
      </c>
      <c r="J3659">
        <v>-7.3666383818890102</v>
      </c>
      <c r="M3659">
        <v>9.8479279726209903</v>
      </c>
      <c r="O3659">
        <v>41.416474210931398</v>
      </c>
      <c r="P3659">
        <v>7.7041602465332995E-2</v>
      </c>
    </row>
    <row r="3660" spans="1:17" hidden="1" x14ac:dyDescent="0.3">
      <c r="A3660" t="s">
        <v>7548</v>
      </c>
      <c r="B3660" t="s">
        <v>7549</v>
      </c>
      <c r="C3660" t="str">
        <f>IFERROR(VLOOKUP(Table1[[#This Row],[Ticker]],[1]!Table2[[Symbol]:[Industry]],2,FALSE),"-")</f>
        <v>-</v>
      </c>
      <c r="D3660" t="s">
        <v>289</v>
      </c>
      <c r="E3660">
        <v>34.734738664999902</v>
      </c>
      <c r="F3660">
        <v>46.45</v>
      </c>
      <c r="G3660">
        <v>-7.5793603926067901</v>
      </c>
      <c r="H3660">
        <v>-12.2997373122083</v>
      </c>
      <c r="I3660">
        <v>-17.378630934232401</v>
      </c>
      <c r="J3660">
        <v>-4.5844519860617501</v>
      </c>
      <c r="K3660">
        <v>48.561865726619402</v>
      </c>
      <c r="L3660">
        <v>49.156785207762397</v>
      </c>
      <c r="M3660">
        <v>49.1538845682811</v>
      </c>
      <c r="N3660">
        <v>0.49926404714345402</v>
      </c>
      <c r="O3660">
        <v>44.176533907427299</v>
      </c>
      <c r="P3660">
        <v>30.257992148065</v>
      </c>
      <c r="Q3660">
        <v>3.4174115942523002E-2</v>
      </c>
    </row>
    <row r="3661" spans="1:17" hidden="1" x14ac:dyDescent="0.3">
      <c r="A3661" t="s">
        <v>7550</v>
      </c>
      <c r="B3661" t="s">
        <v>7551</v>
      </c>
      <c r="C3661" t="str">
        <f>IFERROR(VLOOKUP(Table1[[#This Row],[Ticker]],[1]!Table2[[Symbol]:[Industry]],2,FALSE),"-")</f>
        <v>-</v>
      </c>
      <c r="D3661" t="s">
        <v>2945</v>
      </c>
      <c r="E3661">
        <v>34.727499999999999</v>
      </c>
      <c r="F3661">
        <v>72.5</v>
      </c>
      <c r="G3661">
        <v>-99.965564080649997</v>
      </c>
      <c r="H3661">
        <v>-16.239598758276301</v>
      </c>
      <c r="I3661">
        <v>-88.493679383929702</v>
      </c>
      <c r="J3661">
        <v>-3.8874649804927</v>
      </c>
      <c r="K3661">
        <v>98.949180133819098</v>
      </c>
      <c r="M3661">
        <v>33.984771693956198</v>
      </c>
      <c r="N3661">
        <v>0.18329528669262701</v>
      </c>
      <c r="O3661">
        <v>312.758620689655</v>
      </c>
      <c r="P3661">
        <v>18.638520700376301</v>
      </c>
    </row>
    <row r="3662" spans="1:17" hidden="1" x14ac:dyDescent="0.3">
      <c r="A3662" t="s">
        <v>7552</v>
      </c>
      <c r="B3662" t="s">
        <v>7553</v>
      </c>
      <c r="C3662" t="str">
        <f>IFERROR(VLOOKUP(Table1[[#This Row],[Ticker]],[1]!Table2[[Symbol]:[Industry]],2,FALSE),"-")</f>
        <v>-</v>
      </c>
      <c r="D3662" t="s">
        <v>204</v>
      </c>
      <c r="E3662">
        <v>34.684440000000002</v>
      </c>
      <c r="F3662">
        <v>54.95</v>
      </c>
      <c r="G3662">
        <v>-33.290653119035497</v>
      </c>
      <c r="H3662">
        <v>-0.79545956413716201</v>
      </c>
      <c r="I3662">
        <v>-15.5433816795962</v>
      </c>
      <c r="J3662">
        <v>1.50638191588808</v>
      </c>
      <c r="K3662">
        <v>56.892411033258298</v>
      </c>
      <c r="L3662">
        <v>61.062229870354201</v>
      </c>
      <c r="M3662">
        <v>55.048526825549402</v>
      </c>
      <c r="N3662">
        <v>1.2063829787233999</v>
      </c>
      <c r="O3662">
        <v>84.968152866241994</v>
      </c>
      <c r="P3662">
        <v>48.513513513513502</v>
      </c>
      <c r="Q3662">
        <v>-5.1571606381582001E-2</v>
      </c>
    </row>
    <row r="3663" spans="1:17" hidden="1" x14ac:dyDescent="0.3">
      <c r="A3663" t="s">
        <v>7554</v>
      </c>
      <c r="B3663" t="s">
        <v>7555</v>
      </c>
      <c r="C3663" t="str">
        <f>IFERROR(VLOOKUP(Table1[[#This Row],[Ticker]],[1]!Table2[[Symbol]:[Industry]],2,FALSE),"-")</f>
        <v>-</v>
      </c>
      <c r="D3663" t="s">
        <v>610</v>
      </c>
      <c r="E3663">
        <v>34.647514999999999</v>
      </c>
      <c r="F3663">
        <v>14</v>
      </c>
      <c r="G3663">
        <v>-77.620227053872597</v>
      </c>
      <c r="H3663">
        <v>-8.4098046784822795</v>
      </c>
      <c r="I3663">
        <v>-44.564078667625402</v>
      </c>
      <c r="J3663">
        <v>-5.2366896969935102</v>
      </c>
      <c r="K3663">
        <v>14.880568769777399</v>
      </c>
      <c r="L3663">
        <v>17.152609232129699</v>
      </c>
      <c r="M3663">
        <v>35.652205468279</v>
      </c>
      <c r="N3663">
        <v>0.60431654676258995</v>
      </c>
      <c r="O3663">
        <v>114.28571428571399</v>
      </c>
      <c r="P3663">
        <v>5.6603773584905603</v>
      </c>
    </row>
    <row r="3664" spans="1:17" hidden="1" x14ac:dyDescent="0.3">
      <c r="A3664" t="s">
        <v>7556</v>
      </c>
      <c r="B3664" t="s">
        <v>7557</v>
      </c>
      <c r="C3664" t="str">
        <f>IFERROR(VLOOKUP(Table1[[#This Row],[Ticker]],[1]!Table2[[Symbol]:[Industry]],2,FALSE),"-")</f>
        <v>-</v>
      </c>
      <c r="D3664" t="s">
        <v>2499</v>
      </c>
      <c r="E3664">
        <v>34.515784799999999</v>
      </c>
      <c r="F3664">
        <v>48.57</v>
      </c>
      <c r="G3664">
        <v>77.6761578477754</v>
      </c>
      <c r="H3664">
        <v>8.8285318908159702</v>
      </c>
      <c r="I3664">
        <v>-37.955008018440097</v>
      </c>
      <c r="J3664">
        <v>11.867627283774301</v>
      </c>
      <c r="K3664">
        <v>45.600995550220198</v>
      </c>
      <c r="L3664">
        <v>44.114377130657203</v>
      </c>
      <c r="M3664">
        <v>60.224282161437799</v>
      </c>
      <c r="N3664">
        <v>0.85177507350963999</v>
      </c>
      <c r="O3664">
        <v>42.7424336009882</v>
      </c>
      <c r="P3664">
        <v>117.121144389807</v>
      </c>
      <c r="Q3664">
        <v>8.1965410610344999E-2</v>
      </c>
    </row>
    <row r="3665" spans="1:17" hidden="1" x14ac:dyDescent="0.3">
      <c r="A3665" t="s">
        <v>7558</v>
      </c>
      <c r="B3665" t="s">
        <v>7559</v>
      </c>
      <c r="C3665" t="str">
        <f>IFERROR(VLOOKUP(Table1[[#This Row],[Ticker]],[1]!Table2[[Symbol]:[Industry]],2,FALSE),"-")</f>
        <v>-</v>
      </c>
      <c r="D3665" t="s">
        <v>3809</v>
      </c>
      <c r="E3665">
        <v>34.387306799999998</v>
      </c>
      <c r="F3665">
        <v>66.989999999999995</v>
      </c>
      <c r="G3665">
        <v>43.2823466392434</v>
      </c>
      <c r="H3665">
        <v>5.1948838107327697</v>
      </c>
      <c r="I3665">
        <v>12.426143801056799</v>
      </c>
      <c r="J3665">
        <v>-0.93960746887680302</v>
      </c>
      <c r="K3665">
        <v>64.750095782814199</v>
      </c>
      <c r="L3665">
        <v>59.718425153979901</v>
      </c>
      <c r="M3665">
        <v>62.936261319009702</v>
      </c>
      <c r="N3665">
        <v>1.3295547672399399</v>
      </c>
      <c r="O3665">
        <v>45.887445887445899</v>
      </c>
      <c r="P3665">
        <v>91.399999999999906</v>
      </c>
      <c r="Q3665">
        <v>7.5784665868266002E-2</v>
      </c>
    </row>
    <row r="3666" spans="1:17" hidden="1" x14ac:dyDescent="0.3">
      <c r="A3666" t="s">
        <v>7560</v>
      </c>
      <c r="B3666" t="s">
        <v>7561</v>
      </c>
      <c r="C3666" t="str">
        <f>IFERROR(VLOOKUP(Table1[[#This Row],[Ticker]],[1]!Table2[[Symbol]:[Industry]],2,FALSE),"-")</f>
        <v>-</v>
      </c>
      <c r="D3666" t="s">
        <v>1709</v>
      </c>
      <c r="E3666">
        <v>34.326159924000002</v>
      </c>
      <c r="F3666">
        <v>41.16</v>
      </c>
      <c r="G3666">
        <v>-61.002736994272198</v>
      </c>
      <c r="H3666">
        <v>20.690402619988401</v>
      </c>
      <c r="I3666">
        <v>-37.727818553294398</v>
      </c>
      <c r="J3666">
        <v>-0.26589013007858903</v>
      </c>
      <c r="K3666">
        <v>39.5419354816298</v>
      </c>
      <c r="L3666">
        <v>44.554358868843103</v>
      </c>
      <c r="M3666">
        <v>50.543711072640598</v>
      </c>
      <c r="N3666">
        <v>0.85429737400865802</v>
      </c>
      <c r="O3666">
        <v>72.011661807580097</v>
      </c>
      <c r="P3666">
        <v>32.347266881028901</v>
      </c>
      <c r="Q3666">
        <v>-1.1238428685785E-2</v>
      </c>
    </row>
    <row r="3667" spans="1:17" hidden="1" x14ac:dyDescent="0.3">
      <c r="A3667" t="s">
        <v>7562</v>
      </c>
      <c r="B3667" t="s">
        <v>7563</v>
      </c>
      <c r="C3667" t="str">
        <f>IFERROR(VLOOKUP(Table1[[#This Row],[Ticker]],[1]!Table2[[Symbol]:[Industry]],2,FALSE),"-")</f>
        <v>-</v>
      </c>
      <c r="D3667" t="s">
        <v>610</v>
      </c>
      <c r="E3667">
        <v>34.271999999999998</v>
      </c>
      <c r="F3667">
        <v>112</v>
      </c>
      <c r="G3667">
        <v>48.256965928583497</v>
      </c>
      <c r="H3667">
        <v>-11.574811790857799</v>
      </c>
      <c r="I3667">
        <v>-21.976688733296601</v>
      </c>
      <c r="J3667">
        <v>-2.4780690073383398</v>
      </c>
      <c r="K3667">
        <v>119.131462085686</v>
      </c>
      <c r="L3667">
        <v>112.035449298556</v>
      </c>
      <c r="M3667">
        <v>6.0198736705232E-2</v>
      </c>
      <c r="N3667">
        <v>0</v>
      </c>
      <c r="O3667">
        <v>24.0178571428571</v>
      </c>
      <c r="P3667">
        <v>75</v>
      </c>
    </row>
    <row r="3668" spans="1:17" hidden="1" x14ac:dyDescent="0.3">
      <c r="A3668" t="s">
        <v>7564</v>
      </c>
      <c r="B3668" t="s">
        <v>7565</v>
      </c>
      <c r="C3668" t="str">
        <f>IFERROR(VLOOKUP(Table1[[#This Row],[Ticker]],[1]!Table2[[Symbol]:[Industry]],2,FALSE),"-")</f>
        <v>-</v>
      </c>
      <c r="D3668" t="s">
        <v>7032</v>
      </c>
      <c r="E3668">
        <v>34.17</v>
      </c>
      <c r="F3668">
        <v>33.5</v>
      </c>
      <c r="G3668">
        <v>-46.981129309511701</v>
      </c>
      <c r="H3668">
        <v>-9.5789513532469304</v>
      </c>
      <c r="I3668">
        <v>-45.494019610063702</v>
      </c>
      <c r="J3668">
        <v>-6.7364285386329996</v>
      </c>
      <c r="K3668">
        <v>35.746936711832497</v>
      </c>
      <c r="L3668">
        <v>40.702501727934497</v>
      </c>
      <c r="M3668">
        <v>36.629656638633797</v>
      </c>
      <c r="N3668">
        <v>0.59090909090909005</v>
      </c>
      <c r="O3668">
        <v>72.835820895522303</v>
      </c>
      <c r="P3668">
        <v>12.9848229342327</v>
      </c>
    </row>
    <row r="3669" spans="1:17" hidden="1" x14ac:dyDescent="0.3">
      <c r="A3669" t="s">
        <v>7566</v>
      </c>
      <c r="B3669" t="s">
        <v>7567</v>
      </c>
      <c r="C3669" t="str">
        <f>IFERROR(VLOOKUP(Table1[[#This Row],[Ticker]],[1]!Table2[[Symbol]:[Industry]],2,FALSE),"-")</f>
        <v>-</v>
      </c>
      <c r="E3669">
        <v>34.148749228</v>
      </c>
      <c r="F3669">
        <v>44.44</v>
      </c>
      <c r="G3669">
        <v>-52.378910912112502</v>
      </c>
      <c r="H3669">
        <v>-13.1689814463753</v>
      </c>
      <c r="I3669">
        <v>0.76018221799318797</v>
      </c>
      <c r="J3669">
        <v>-8.2718834403280308</v>
      </c>
      <c r="K3669">
        <v>47.128313447911403</v>
      </c>
      <c r="L3669">
        <v>46.899983656711299</v>
      </c>
      <c r="M3669">
        <v>39.721026322458002</v>
      </c>
      <c r="N3669">
        <v>0.74778764656777996</v>
      </c>
      <c r="O3669">
        <v>67.416741674167397</v>
      </c>
      <c r="P3669">
        <v>59.226083840917198</v>
      </c>
      <c r="Q3669">
        <v>0.16203299525204901</v>
      </c>
    </row>
    <row r="3670" spans="1:17" hidden="1" x14ac:dyDescent="0.3">
      <c r="A3670" t="s">
        <v>7568</v>
      </c>
      <c r="B3670" t="s">
        <v>7569</v>
      </c>
      <c r="C3670" t="str">
        <f>IFERROR(VLOOKUP(Table1[[#This Row],[Ticker]],[1]!Table2[[Symbol]:[Industry]],2,FALSE),"-")</f>
        <v>-</v>
      </c>
      <c r="D3670" t="s">
        <v>59</v>
      </c>
      <c r="E3670">
        <v>34.056628740000001</v>
      </c>
      <c r="F3670">
        <v>51.93</v>
      </c>
      <c r="G3670">
        <v>30.6206022922199</v>
      </c>
      <c r="H3670">
        <v>-4.26967275881782</v>
      </c>
      <c r="I3670">
        <v>-15.9596175330437</v>
      </c>
      <c r="J3670">
        <v>6.0007912867793003</v>
      </c>
      <c r="K3670">
        <v>45.086980346216897</v>
      </c>
      <c r="L3670">
        <v>43.997481225444901</v>
      </c>
      <c r="M3670">
        <v>82.514647172304706</v>
      </c>
      <c r="N3670">
        <v>2.6011682110285199</v>
      </c>
      <c r="O3670">
        <v>39.533988060851101</v>
      </c>
      <c r="P3670">
        <v>64.857142857142804</v>
      </c>
      <c r="Q3670">
        <v>4.3648970959701001E-2</v>
      </c>
    </row>
    <row r="3671" spans="1:17" hidden="1" x14ac:dyDescent="0.3">
      <c r="A3671" t="s">
        <v>7570</v>
      </c>
      <c r="B3671" t="s">
        <v>7571</v>
      </c>
      <c r="C3671" t="str">
        <f>IFERROR(VLOOKUP(Table1[[#This Row],[Ticker]],[1]!Table2[[Symbol]:[Industry]],2,FALSE),"-")</f>
        <v>-</v>
      </c>
      <c r="D3671" t="s">
        <v>424</v>
      </c>
      <c r="E3671">
        <v>34.041925480000003</v>
      </c>
      <c r="F3671">
        <v>13.4</v>
      </c>
      <c r="G3671">
        <v>-5.6951569259783303</v>
      </c>
      <c r="H3671">
        <v>-4.9282394127760396</v>
      </c>
      <c r="I3671">
        <v>-38.699720803267503</v>
      </c>
      <c r="J3671">
        <v>-1.5020930313623699</v>
      </c>
      <c r="K3671">
        <v>13.9303973355255</v>
      </c>
      <c r="L3671">
        <v>14.624205595759999</v>
      </c>
      <c r="M3671">
        <v>42.689207692186201</v>
      </c>
      <c r="N3671">
        <v>1.2844670337222599</v>
      </c>
      <c r="O3671">
        <v>81.343283582089498</v>
      </c>
      <c r="P3671">
        <v>33.866133866133801</v>
      </c>
      <c r="Q3671">
        <v>6.1158380323602997E-2</v>
      </c>
    </row>
    <row r="3672" spans="1:17" hidden="1" x14ac:dyDescent="0.3">
      <c r="A3672" t="s">
        <v>7572</v>
      </c>
      <c r="B3672" t="s">
        <v>7573</v>
      </c>
      <c r="C3672" t="str">
        <f>IFERROR(VLOOKUP(Table1[[#This Row],[Ticker]],[1]!Table2[[Symbol]:[Industry]],2,FALSE),"-")</f>
        <v>-</v>
      </c>
      <c r="D3672" t="s">
        <v>62</v>
      </c>
      <c r="E3672">
        <v>34.040607699999903</v>
      </c>
      <c r="F3672">
        <v>5.5</v>
      </c>
      <c r="G3672">
        <v>-5.5931859894901201</v>
      </c>
      <c r="H3672">
        <v>-1.87035303188851</v>
      </c>
      <c r="I3672">
        <v>-12.2495918825592</v>
      </c>
      <c r="J3672">
        <v>1.0670674632677399</v>
      </c>
      <c r="K3672">
        <v>3.84060084798248</v>
      </c>
      <c r="L3672">
        <v>2.670549716824</v>
      </c>
      <c r="M3672">
        <v>38.443217552922597</v>
      </c>
      <c r="N3672">
        <v>1</v>
      </c>
      <c r="Q3672">
        <v>2.0202940921462999E-2</v>
      </c>
    </row>
    <row r="3673" spans="1:17" hidden="1" x14ac:dyDescent="0.3">
      <c r="A3673" t="s">
        <v>7574</v>
      </c>
      <c r="B3673" t="s">
        <v>7575</v>
      </c>
      <c r="C3673" t="str">
        <f>IFERROR(VLOOKUP(Table1[[#This Row],[Ticker]],[1]!Table2[[Symbol]:[Industry]],2,FALSE),"-")</f>
        <v>-</v>
      </c>
      <c r="E3673">
        <v>34.020633599999996</v>
      </c>
      <c r="F3673">
        <v>192</v>
      </c>
      <c r="G3673">
        <v>86.590299261916797</v>
      </c>
      <c r="H3673">
        <v>-12.073808874401299</v>
      </c>
      <c r="I3673">
        <v>19.844966036985799</v>
      </c>
      <c r="J3673">
        <v>-8.2953766996460292</v>
      </c>
      <c r="K3673">
        <v>189.03020208134899</v>
      </c>
      <c r="L3673">
        <v>144.13378115957599</v>
      </c>
      <c r="M3673">
        <v>43.997339156446898</v>
      </c>
      <c r="N3673">
        <v>1.3197489041262001</v>
      </c>
      <c r="O3673">
        <v>36.171874999999901</v>
      </c>
      <c r="P3673">
        <v>145.83866837387899</v>
      </c>
      <c r="Q3673">
        <v>0.106563553715657</v>
      </c>
    </row>
    <row r="3674" spans="1:17" hidden="1" x14ac:dyDescent="0.3">
      <c r="A3674" t="s">
        <v>7576</v>
      </c>
      <c r="B3674" t="s">
        <v>7577</v>
      </c>
      <c r="C3674" t="str">
        <f>IFERROR(VLOOKUP(Table1[[#This Row],[Ticker]],[1]!Table2[[Symbol]:[Industry]],2,FALSE),"-")</f>
        <v>-</v>
      </c>
      <c r="D3674" t="s">
        <v>262</v>
      </c>
      <c r="E3674">
        <v>33.965395200000003</v>
      </c>
      <c r="F3674">
        <v>85.6</v>
      </c>
      <c r="G3674">
        <v>-23.660182433651499</v>
      </c>
      <c r="H3674">
        <v>-1.0657738863196899</v>
      </c>
      <c r="I3674">
        <v>-14.4466499636242</v>
      </c>
      <c r="J3674">
        <v>-3.4458109428222099</v>
      </c>
      <c r="K3674">
        <v>83.208777748326696</v>
      </c>
      <c r="L3674">
        <v>81.812525140917501</v>
      </c>
      <c r="M3674">
        <v>54.488005802672198</v>
      </c>
      <c r="N3674">
        <v>0.710845583791611</v>
      </c>
      <c r="O3674">
        <v>26.343457943925198</v>
      </c>
      <c r="P3674">
        <v>17.906336088154202</v>
      </c>
      <c r="Q3674">
        <v>-9.0838043464348997E-2</v>
      </c>
    </row>
    <row r="3675" spans="1:17" hidden="1" x14ac:dyDescent="0.3">
      <c r="A3675" t="s">
        <v>7578</v>
      </c>
      <c r="B3675" t="s">
        <v>7579</v>
      </c>
      <c r="C3675" t="str">
        <f>IFERROR(VLOOKUP(Table1[[#This Row],[Ticker]],[1]!Table2[[Symbol]:[Industry]],2,FALSE),"-")</f>
        <v>-</v>
      </c>
      <c r="D3675" t="s">
        <v>75</v>
      </c>
      <c r="E3675">
        <v>33.960356429999997</v>
      </c>
      <c r="F3675">
        <v>11.55</v>
      </c>
      <c r="G3675">
        <v>67.374612987407005</v>
      </c>
      <c r="H3675">
        <v>2.5299707133479199</v>
      </c>
      <c r="I3675">
        <v>1.3955172919705601</v>
      </c>
      <c r="J3675">
        <v>3.6350696787930401</v>
      </c>
      <c r="K3675">
        <v>10.820292202249799</v>
      </c>
      <c r="L3675">
        <v>9.6594173503941594</v>
      </c>
      <c r="M3675">
        <v>59.234459917747103</v>
      </c>
      <c r="N3675">
        <v>1.1055998363466699</v>
      </c>
      <c r="O3675">
        <v>25.108225108225099</v>
      </c>
      <c r="P3675">
        <v>99.137931034482705</v>
      </c>
      <c r="Q3675">
        <v>4.0327812366430004E-3</v>
      </c>
    </row>
    <row r="3676" spans="1:17" hidden="1" x14ac:dyDescent="0.3">
      <c r="A3676" t="s">
        <v>7580</v>
      </c>
      <c r="B3676" t="s">
        <v>7581</v>
      </c>
      <c r="C3676" t="str">
        <f>IFERROR(VLOOKUP(Table1[[#This Row],[Ticker]],[1]!Table2[[Symbol]:[Industry]],2,FALSE),"-")</f>
        <v>-</v>
      </c>
      <c r="D3676" t="s">
        <v>2179</v>
      </c>
      <c r="E3676">
        <v>33.923955759999998</v>
      </c>
      <c r="F3676">
        <v>60.56</v>
      </c>
      <c r="G3676">
        <v>-29.769455208325901</v>
      </c>
      <c r="H3676">
        <v>-1.4088885080745699</v>
      </c>
      <c r="I3676">
        <v>-8.3313648082119105</v>
      </c>
      <c r="J3676">
        <v>-3.5438174906962598</v>
      </c>
      <c r="K3676">
        <v>60.2178370900114</v>
      </c>
      <c r="L3676">
        <v>58.703374652618599</v>
      </c>
      <c r="M3676">
        <v>49.517752700297301</v>
      </c>
      <c r="N3676">
        <v>0.48616977812069101</v>
      </c>
      <c r="O3676">
        <v>30.118890356670999</v>
      </c>
      <c r="P3676">
        <v>41.660818713450197</v>
      </c>
      <c r="Q3676">
        <v>7.6780551160700002E-4</v>
      </c>
    </row>
    <row r="3677" spans="1:17" hidden="1" x14ac:dyDescent="0.3">
      <c r="A3677" t="s">
        <v>7582</v>
      </c>
      <c r="B3677" t="s">
        <v>7583</v>
      </c>
      <c r="C3677" t="str">
        <f>IFERROR(VLOOKUP(Table1[[#This Row],[Ticker]],[1]!Table2[[Symbol]:[Industry]],2,FALSE),"-")</f>
        <v>-</v>
      </c>
      <c r="D3677" t="s">
        <v>5643</v>
      </c>
      <c r="E3677">
        <v>33.922800000000002</v>
      </c>
      <c r="F3677">
        <v>62.82</v>
      </c>
      <c r="G3677">
        <v>-53.696522443509402</v>
      </c>
      <c r="H3677">
        <v>-8.4982567669343592</v>
      </c>
      <c r="I3677">
        <v>-46.839776825676402</v>
      </c>
      <c r="J3677">
        <v>-6.1283757558046004</v>
      </c>
      <c r="K3677">
        <v>67.353853055189703</v>
      </c>
      <c r="L3677">
        <v>77.073542593852693</v>
      </c>
      <c r="M3677">
        <v>23.974023806711902</v>
      </c>
      <c r="N3677">
        <v>1.04601919819311</v>
      </c>
      <c r="O3677">
        <v>73.432028016555194</v>
      </c>
      <c r="P3677">
        <v>5.5798319327731098</v>
      </c>
    </row>
    <row r="3678" spans="1:17" hidden="1" x14ac:dyDescent="0.3">
      <c r="A3678" t="s">
        <v>7584</v>
      </c>
      <c r="B3678" t="s">
        <v>7585</v>
      </c>
      <c r="C3678" t="str">
        <f>IFERROR(VLOOKUP(Table1[[#This Row],[Ticker]],[1]!Table2[[Symbol]:[Industry]],2,FALSE),"-")</f>
        <v>-</v>
      </c>
      <c r="D3678" t="s">
        <v>391</v>
      </c>
      <c r="E3678">
        <v>33.914790000000004</v>
      </c>
      <c r="F3678">
        <v>26.65</v>
      </c>
      <c r="G3678">
        <v>-40.775292135932503</v>
      </c>
      <c r="H3678">
        <v>-10.0404989770211</v>
      </c>
      <c r="I3678">
        <v>-45.139570427327598</v>
      </c>
      <c r="J3678">
        <v>-8.8384930356068896</v>
      </c>
      <c r="K3678">
        <v>29.697683886528701</v>
      </c>
      <c r="M3678">
        <v>42.303066170560399</v>
      </c>
      <c r="N3678">
        <v>0.86274509803921495</v>
      </c>
      <c r="O3678">
        <v>93.058161350844301</v>
      </c>
      <c r="P3678">
        <v>9.8969072164948297</v>
      </c>
    </row>
    <row r="3679" spans="1:17" hidden="1" x14ac:dyDescent="0.3">
      <c r="A3679" t="s">
        <v>7586</v>
      </c>
      <c r="B3679" t="s">
        <v>7587</v>
      </c>
      <c r="C3679" t="str">
        <f>IFERROR(VLOOKUP(Table1[[#This Row],[Ticker]],[1]!Table2[[Symbol]:[Industry]],2,FALSE),"-")</f>
        <v>-</v>
      </c>
      <c r="D3679" t="s">
        <v>262</v>
      </c>
      <c r="E3679">
        <v>33.834234600000002</v>
      </c>
      <c r="F3679">
        <v>26.82</v>
      </c>
      <c r="G3679">
        <v>22.672007711313299</v>
      </c>
      <c r="H3679">
        <v>-13.7257370492091</v>
      </c>
      <c r="I3679">
        <v>28.5358211346872</v>
      </c>
      <c r="J3679">
        <v>-3.1760139472375202</v>
      </c>
      <c r="K3679">
        <v>24.7594716328238</v>
      </c>
      <c r="L3679">
        <v>20.9551980452195</v>
      </c>
      <c r="M3679">
        <v>52.318704854409297</v>
      </c>
      <c r="N3679">
        <v>0.79888885537295395</v>
      </c>
      <c r="O3679">
        <v>16.6666666666666</v>
      </c>
      <c r="P3679">
        <v>90.212765957446805</v>
      </c>
      <c r="Q3679">
        <v>9.4239787030526004E-2</v>
      </c>
    </row>
    <row r="3680" spans="1:17" hidden="1" x14ac:dyDescent="0.3">
      <c r="A3680" t="s">
        <v>7588</v>
      </c>
      <c r="B3680" t="s">
        <v>7589</v>
      </c>
      <c r="C3680" t="str">
        <f>IFERROR(VLOOKUP(Table1[[#This Row],[Ticker]],[1]!Table2[[Symbol]:[Industry]],2,FALSE),"-")</f>
        <v>-</v>
      </c>
      <c r="E3680">
        <v>33.725968430000002</v>
      </c>
      <c r="F3680">
        <v>55.99</v>
      </c>
      <c r="G3680">
        <v>-67.160188482398596</v>
      </c>
      <c r="H3680">
        <v>1.7455564824915999</v>
      </c>
      <c r="I3680">
        <v>-31.666550300483699</v>
      </c>
      <c r="J3680">
        <v>-4.1016723592936399</v>
      </c>
      <c r="K3680">
        <v>59.6616980927596</v>
      </c>
      <c r="L3680">
        <v>64.824721029923694</v>
      </c>
      <c r="M3680">
        <v>27.511213721180798</v>
      </c>
      <c r="N3680">
        <v>0.54815567811881105</v>
      </c>
      <c r="O3680">
        <v>82.086086801214407</v>
      </c>
      <c r="P3680">
        <v>32.458008043529603</v>
      </c>
      <c r="Q3680">
        <v>5.1579164328287998E-2</v>
      </c>
    </row>
    <row r="3681" spans="1:17" hidden="1" x14ac:dyDescent="0.3">
      <c r="A3681" t="s">
        <v>7590</v>
      </c>
      <c r="B3681" t="s">
        <v>7591</v>
      </c>
      <c r="C3681" t="str">
        <f>IFERROR(VLOOKUP(Table1[[#This Row],[Ticker]],[1]!Table2[[Symbol]:[Industry]],2,FALSE),"-")</f>
        <v>-</v>
      </c>
      <c r="D3681" t="s">
        <v>46</v>
      </c>
      <c r="E3681">
        <v>33.62977566</v>
      </c>
      <c r="F3681">
        <v>971.1</v>
      </c>
      <c r="G3681">
        <v>79.873987205179205</v>
      </c>
      <c r="H3681">
        <v>30.911761785941302</v>
      </c>
      <c r="I3681">
        <v>-17.011511612882799</v>
      </c>
      <c r="J3681">
        <v>-8.0839850378726901</v>
      </c>
      <c r="K3681">
        <v>886.62676257032695</v>
      </c>
      <c r="L3681">
        <v>772.44265328615597</v>
      </c>
      <c r="M3681">
        <v>45.218026012720401</v>
      </c>
      <c r="N3681">
        <v>0.458849146298766</v>
      </c>
      <c r="O3681">
        <v>25.903614457831299</v>
      </c>
      <c r="P3681">
        <v>111.108695652173</v>
      </c>
      <c r="Q3681">
        <v>8.2725243136200999E-2</v>
      </c>
    </row>
    <row r="3682" spans="1:17" hidden="1" x14ac:dyDescent="0.3">
      <c r="A3682" t="s">
        <v>7592</v>
      </c>
      <c r="B3682" t="s">
        <v>7593</v>
      </c>
      <c r="C3682" t="str">
        <f>IFERROR(VLOOKUP(Table1[[#This Row],[Ticker]],[1]!Table2[[Symbol]:[Industry]],2,FALSE),"-")</f>
        <v>-</v>
      </c>
      <c r="D3682" t="s">
        <v>933</v>
      </c>
      <c r="E3682">
        <v>33.545679999999997</v>
      </c>
      <c r="F3682">
        <v>32.380000000000003</v>
      </c>
      <c r="G3682">
        <v>104.54268021429699</v>
      </c>
      <c r="H3682">
        <v>-1.18838059659307</v>
      </c>
      <c r="I3682">
        <v>40.476806373259599</v>
      </c>
      <c r="J3682">
        <v>2.3469394873949301</v>
      </c>
      <c r="K3682">
        <v>27.7435038860974</v>
      </c>
      <c r="L3682">
        <v>25.978679581767601</v>
      </c>
      <c r="M3682">
        <v>93.348096688305503</v>
      </c>
      <c r="N3682">
        <v>0.4</v>
      </c>
      <c r="O3682">
        <v>17.325509573810901</v>
      </c>
      <c r="P3682">
        <v>131.28571428571399</v>
      </c>
    </row>
    <row r="3683" spans="1:17" hidden="1" x14ac:dyDescent="0.3">
      <c r="A3683" t="s">
        <v>7594</v>
      </c>
      <c r="B3683" t="s">
        <v>7595</v>
      </c>
      <c r="C3683" t="str">
        <f>IFERROR(VLOOKUP(Table1[[#This Row],[Ticker]],[1]!Table2[[Symbol]:[Industry]],2,FALSE),"-")</f>
        <v>-</v>
      </c>
      <c r="D3683" t="s">
        <v>391</v>
      </c>
      <c r="E3683">
        <v>33.479301999999997</v>
      </c>
      <c r="F3683">
        <v>92.9</v>
      </c>
      <c r="G3683">
        <v>-56.893410011265999</v>
      </c>
      <c r="H3683">
        <v>2.1434544630121599</v>
      </c>
      <c r="I3683">
        <v>-2.6650887686354898</v>
      </c>
      <c r="J3683">
        <v>-6.6846717762414301</v>
      </c>
      <c r="K3683">
        <v>83.810635513276793</v>
      </c>
      <c r="M3683">
        <v>50.448368411226703</v>
      </c>
      <c r="N3683">
        <v>0.17499999999999999</v>
      </c>
      <c r="O3683">
        <v>50.699677072120501</v>
      </c>
      <c r="P3683">
        <v>71.719038817005497</v>
      </c>
    </row>
    <row r="3684" spans="1:17" hidden="1" x14ac:dyDescent="0.3">
      <c r="A3684" t="s">
        <v>7596</v>
      </c>
      <c r="B3684" t="s">
        <v>7597</v>
      </c>
      <c r="C3684" t="str">
        <f>IFERROR(VLOOKUP(Table1[[#This Row],[Ticker]],[1]!Table2[[Symbol]:[Industry]],2,FALSE),"-")</f>
        <v>-</v>
      </c>
      <c r="D3684" t="s">
        <v>127</v>
      </c>
      <c r="E3684">
        <v>33.452399999999997</v>
      </c>
      <c r="F3684">
        <v>61</v>
      </c>
      <c r="G3684">
        <v>-11.8654446175558</v>
      </c>
      <c r="H3684">
        <v>-10.512373085398499</v>
      </c>
      <c r="I3684">
        <v>-15.271149374696099</v>
      </c>
      <c r="J3684">
        <v>-7.2399737692431003</v>
      </c>
      <c r="K3684">
        <v>59.344164524860602</v>
      </c>
      <c r="L3684">
        <v>61.847791590455998</v>
      </c>
      <c r="M3684">
        <v>53.029493376213203</v>
      </c>
      <c r="N3684">
        <v>0.42542016806722599</v>
      </c>
      <c r="O3684">
        <v>96.639344262294998</v>
      </c>
      <c r="P3684">
        <v>31.1827956989247</v>
      </c>
    </row>
    <row r="3685" spans="1:17" hidden="1" x14ac:dyDescent="0.3">
      <c r="A3685" t="s">
        <v>7598</v>
      </c>
      <c r="B3685" t="s">
        <v>7599</v>
      </c>
      <c r="C3685" t="str">
        <f>IFERROR(VLOOKUP(Table1[[#This Row],[Ticker]],[1]!Table2[[Symbol]:[Industry]],2,FALSE),"-")</f>
        <v>-</v>
      </c>
      <c r="D3685" t="s">
        <v>127</v>
      </c>
      <c r="E3685">
        <v>33.452159999999999</v>
      </c>
      <c r="F3685">
        <v>42</v>
      </c>
      <c r="G3685">
        <v>10.8265695971063</v>
      </c>
      <c r="H3685">
        <v>-15.705525638041999</v>
      </c>
      <c r="I3685">
        <v>-25.026198794549899</v>
      </c>
      <c r="J3685">
        <v>-23.166405527414799</v>
      </c>
      <c r="K3685">
        <v>46.279148843184998</v>
      </c>
      <c r="L3685">
        <v>41.911090255769601</v>
      </c>
      <c r="M3685">
        <v>31.8724176007</v>
      </c>
      <c r="N3685">
        <v>2.7269759670260498</v>
      </c>
      <c r="O3685">
        <v>46.190476190476097</v>
      </c>
      <c r="P3685">
        <v>59.271899886234301</v>
      </c>
      <c r="Q3685">
        <v>6.8671079798689E-2</v>
      </c>
    </row>
    <row r="3686" spans="1:17" hidden="1" x14ac:dyDescent="0.3">
      <c r="A3686" t="s">
        <v>7600</v>
      </c>
      <c r="B3686" t="s">
        <v>7601</v>
      </c>
      <c r="C3686" t="str">
        <f>IFERROR(VLOOKUP(Table1[[#This Row],[Ticker]],[1]!Table2[[Symbol]:[Industry]],2,FALSE),"-")</f>
        <v>-</v>
      </c>
      <c r="D3686" t="s">
        <v>533</v>
      </c>
      <c r="E3686">
        <v>33.434199999999997</v>
      </c>
      <c r="F3686">
        <v>4.45</v>
      </c>
      <c r="K3686">
        <v>4.2784012200506201</v>
      </c>
      <c r="L3686">
        <v>4.6367428745490402</v>
      </c>
      <c r="M3686">
        <v>37.211772227299498</v>
      </c>
      <c r="N3686">
        <v>1</v>
      </c>
      <c r="Q3686">
        <v>4.2811073451381999E-2</v>
      </c>
    </row>
    <row r="3687" spans="1:17" hidden="1" x14ac:dyDescent="0.3">
      <c r="A3687" t="s">
        <v>7602</v>
      </c>
      <c r="B3687" t="s">
        <v>7603</v>
      </c>
      <c r="C3687" t="str">
        <f>IFERROR(VLOOKUP(Table1[[#This Row],[Ticker]],[1]!Table2[[Symbol]:[Industry]],2,FALSE),"-")</f>
        <v>-</v>
      </c>
      <c r="D3687" t="s">
        <v>3541</v>
      </c>
      <c r="E3687">
        <v>33.414036680000002</v>
      </c>
      <c r="F3687">
        <v>69.819999999999993</v>
      </c>
      <c r="G3687">
        <v>78.308360935925606</v>
      </c>
      <c r="H3687">
        <v>-2.8519943337105499E-2</v>
      </c>
      <c r="I3687">
        <v>11.6743051707584</v>
      </c>
      <c r="J3687">
        <v>-3.8908725393471801</v>
      </c>
      <c r="K3687">
        <v>65.783406352399794</v>
      </c>
      <c r="L3687">
        <v>56.895668447083303</v>
      </c>
      <c r="M3687">
        <v>60.650776622909703</v>
      </c>
      <c r="N3687">
        <v>0.72898510744718203</v>
      </c>
      <c r="O3687">
        <v>12.431967917502099</v>
      </c>
      <c r="P3687">
        <v>112.865853658536</v>
      </c>
      <c r="Q3687">
        <v>9.3955748531679997E-2</v>
      </c>
    </row>
    <row r="3688" spans="1:17" hidden="1" x14ac:dyDescent="0.3">
      <c r="A3688" t="s">
        <v>7604</v>
      </c>
      <c r="B3688" t="s">
        <v>7605</v>
      </c>
      <c r="C3688" t="str">
        <f>IFERROR(VLOOKUP(Table1[[#This Row],[Ticker]],[1]!Table2[[Symbol]:[Industry]],2,FALSE),"-")</f>
        <v>-</v>
      </c>
      <c r="D3688" t="s">
        <v>933</v>
      </c>
      <c r="E3688">
        <v>33.3236548</v>
      </c>
      <c r="F3688">
        <v>1.63</v>
      </c>
      <c r="G3688">
        <v>-4.1866430939728598</v>
      </c>
      <c r="H3688">
        <v>-4.2861355548131499</v>
      </c>
      <c r="I3688">
        <v>1.1574220538753199</v>
      </c>
      <c r="J3688">
        <v>-4.8590213882907198</v>
      </c>
      <c r="K3688">
        <v>1.5708475099479799</v>
      </c>
      <c r="L3688">
        <v>1.5846048433937601</v>
      </c>
      <c r="M3688">
        <v>45.190690976176199</v>
      </c>
      <c r="N3688">
        <v>1.0059652273456301</v>
      </c>
      <c r="O3688">
        <v>21.472392638036801</v>
      </c>
      <c r="P3688">
        <v>48.181818181818102</v>
      </c>
      <c r="Q3688">
        <v>-8.6315724226122006E-2</v>
      </c>
    </row>
    <row r="3689" spans="1:17" hidden="1" x14ac:dyDescent="0.3">
      <c r="A3689" t="s">
        <v>7606</v>
      </c>
      <c r="B3689" t="s">
        <v>7607</v>
      </c>
      <c r="C3689" t="str">
        <f>IFERROR(VLOOKUP(Table1[[#This Row],[Ticker]],[1]!Table2[[Symbol]:[Industry]],2,FALSE),"-")</f>
        <v>-</v>
      </c>
      <c r="D3689" t="s">
        <v>465</v>
      </c>
      <c r="E3689">
        <v>33.213376889999999</v>
      </c>
      <c r="F3689">
        <v>120.15</v>
      </c>
      <c r="G3689">
        <v>-43.043974510287903</v>
      </c>
      <c r="H3689">
        <v>-5.4818767505543402</v>
      </c>
      <c r="I3689">
        <v>-37.175601763386297</v>
      </c>
      <c r="J3689">
        <v>-8.6665935975022705</v>
      </c>
      <c r="K3689">
        <v>119.360980493242</v>
      </c>
      <c r="L3689">
        <v>128.831918163186</v>
      </c>
      <c r="M3689">
        <v>56.980616780506402</v>
      </c>
      <c r="N3689">
        <v>0.83111853432544802</v>
      </c>
      <c r="O3689">
        <v>66.458593424885507</v>
      </c>
      <c r="P3689">
        <v>16.368038740920099</v>
      </c>
      <c r="Q3689">
        <v>6.4184892938457E-2</v>
      </c>
    </row>
    <row r="3690" spans="1:17" hidden="1" x14ac:dyDescent="0.3">
      <c r="A3690" t="s">
        <v>7608</v>
      </c>
      <c r="B3690" t="s">
        <v>7609</v>
      </c>
      <c r="C3690" t="str">
        <f>IFERROR(VLOOKUP(Table1[[#This Row],[Ticker]],[1]!Table2[[Symbol]:[Industry]],2,FALSE),"-")</f>
        <v>-</v>
      </c>
      <c r="D3690" t="s">
        <v>626</v>
      </c>
      <c r="E3690">
        <v>33.206764323000002</v>
      </c>
      <c r="F3690">
        <v>17.07</v>
      </c>
      <c r="G3690">
        <v>120.64827027640899</v>
      </c>
      <c r="H3690">
        <v>7.5566271789070303</v>
      </c>
      <c r="I3690">
        <v>-8.3832345343704908</v>
      </c>
      <c r="J3690">
        <v>4.9031890157682003</v>
      </c>
      <c r="K3690">
        <v>14.795378521208001</v>
      </c>
      <c r="L3690">
        <v>12.362460926187399</v>
      </c>
      <c r="M3690">
        <v>66.825452900051502</v>
      </c>
      <c r="N3690">
        <v>1.57533168438503</v>
      </c>
      <c r="O3690">
        <v>32.220269478617404</v>
      </c>
      <c r="P3690">
        <v>184.5</v>
      </c>
      <c r="Q3690">
        <v>0.142087868729532</v>
      </c>
    </row>
    <row r="3691" spans="1:17" hidden="1" x14ac:dyDescent="0.3">
      <c r="A3691" t="s">
        <v>7610</v>
      </c>
      <c r="B3691" t="s">
        <v>7611</v>
      </c>
      <c r="C3691" t="str">
        <f>IFERROR(VLOOKUP(Table1[[#This Row],[Ticker]],[1]!Table2[[Symbol]:[Industry]],2,FALSE),"-")</f>
        <v>-</v>
      </c>
      <c r="E3691">
        <v>33.149536750000003</v>
      </c>
      <c r="F3691">
        <v>68.05</v>
      </c>
      <c r="G3691">
        <v>-49.806911968533399</v>
      </c>
      <c r="H3691">
        <v>1.8238010202396899</v>
      </c>
      <c r="I3691">
        <v>-22.179494107938201</v>
      </c>
      <c r="J3691">
        <v>-6.6329985848031301</v>
      </c>
      <c r="K3691">
        <v>67.804631495364703</v>
      </c>
      <c r="L3691">
        <v>68.877981336916605</v>
      </c>
      <c r="M3691">
        <v>41.377598593097197</v>
      </c>
      <c r="N3691">
        <v>0.49966248329636698</v>
      </c>
      <c r="O3691">
        <v>45.4518736223365</v>
      </c>
      <c r="P3691">
        <v>36.1</v>
      </c>
      <c r="Q3691">
        <v>0.13132048703049601</v>
      </c>
    </row>
    <row r="3692" spans="1:17" hidden="1" x14ac:dyDescent="0.3">
      <c r="A3692" t="s">
        <v>7612</v>
      </c>
      <c r="B3692" t="s">
        <v>7613</v>
      </c>
      <c r="C3692" t="str">
        <f>IFERROR(VLOOKUP(Table1[[#This Row],[Ticker]],[1]!Table2[[Symbol]:[Industry]],2,FALSE),"-")</f>
        <v>-</v>
      </c>
      <c r="D3692" t="s">
        <v>626</v>
      </c>
      <c r="E3692">
        <v>33.146550509999997</v>
      </c>
      <c r="F3692">
        <v>15.45</v>
      </c>
      <c r="G3692">
        <v>-88.021229560138195</v>
      </c>
      <c r="H3692">
        <v>-9.4376507063283004</v>
      </c>
      <c r="I3692">
        <v>-61.718289755978603</v>
      </c>
      <c r="J3692">
        <v>-6.49041468635067</v>
      </c>
      <c r="K3692">
        <v>17.3670878086822</v>
      </c>
      <c r="M3692">
        <v>31.964989210041001</v>
      </c>
      <c r="N3692">
        <v>0.63932702418506804</v>
      </c>
      <c r="O3692">
        <v>171.844660194174</v>
      </c>
      <c r="P3692">
        <v>2.3178807947019799</v>
      </c>
    </row>
    <row r="3693" spans="1:17" hidden="1" x14ac:dyDescent="0.3">
      <c r="A3693" t="s">
        <v>7614</v>
      </c>
      <c r="B3693" t="s">
        <v>7615</v>
      </c>
      <c r="C3693" t="str">
        <f>IFERROR(VLOOKUP(Table1[[#This Row],[Ticker]],[1]!Table2[[Symbol]:[Industry]],2,FALSE),"-")</f>
        <v>-</v>
      </c>
      <c r="D3693" t="s">
        <v>521</v>
      </c>
      <c r="E3693">
        <v>33.076467299999997</v>
      </c>
      <c r="F3693">
        <v>64.41</v>
      </c>
      <c r="G3693">
        <v>-50.563258790517501</v>
      </c>
      <c r="H3693">
        <v>5.9733102148367001</v>
      </c>
      <c r="I3693">
        <v>-15.518942467463599</v>
      </c>
      <c r="J3693">
        <v>-5.6254223692839798</v>
      </c>
      <c r="K3693">
        <v>66.869726442266497</v>
      </c>
      <c r="L3693">
        <v>68.180141746623704</v>
      </c>
      <c r="M3693">
        <v>30.4842239471174</v>
      </c>
      <c r="N3693">
        <v>1.25837676842889</v>
      </c>
      <c r="O3693">
        <v>42.602080422294598</v>
      </c>
      <c r="P3693">
        <v>18.075160403299702</v>
      </c>
      <c r="Q3693">
        <v>0.15629554257578901</v>
      </c>
    </row>
    <row r="3694" spans="1:17" hidden="1" x14ac:dyDescent="0.3">
      <c r="A3694" t="s">
        <v>7616</v>
      </c>
      <c r="B3694" t="s">
        <v>7617</v>
      </c>
      <c r="C3694" t="str">
        <f>IFERROR(VLOOKUP(Table1[[#This Row],[Ticker]],[1]!Table2[[Symbol]:[Industry]],2,FALSE),"-")</f>
        <v>-</v>
      </c>
      <c r="D3694" t="s">
        <v>626</v>
      </c>
      <c r="E3694">
        <v>33.008474184000001</v>
      </c>
      <c r="F3694">
        <v>83.69</v>
      </c>
      <c r="G3694">
        <v>7.9211723400941694E-2</v>
      </c>
      <c r="H3694">
        <v>-1.9451351897164</v>
      </c>
      <c r="I3694">
        <v>-33.701948594968997</v>
      </c>
      <c r="J3694">
        <v>-1.9542594835288201</v>
      </c>
      <c r="K3694">
        <v>81.526627797188098</v>
      </c>
      <c r="L3694">
        <v>78.213664600971597</v>
      </c>
      <c r="M3694">
        <v>53.836687880592898</v>
      </c>
      <c r="N3694">
        <v>0.23952954440605301</v>
      </c>
      <c r="O3694">
        <v>39.789700083641897</v>
      </c>
      <c r="P3694">
        <v>36.6367346938775</v>
      </c>
      <c r="Q3694">
        <v>2.1959406090339998E-3</v>
      </c>
    </row>
    <row r="3695" spans="1:17" hidden="1" x14ac:dyDescent="0.3">
      <c r="A3695" t="s">
        <v>7618</v>
      </c>
      <c r="B3695" t="s">
        <v>7619</v>
      </c>
      <c r="C3695" t="str">
        <f>IFERROR(VLOOKUP(Table1[[#This Row],[Ticker]],[1]!Table2[[Symbol]:[Industry]],2,FALSE),"-")</f>
        <v>-</v>
      </c>
      <c r="E3695">
        <v>32.927999999999997</v>
      </c>
      <c r="F3695">
        <v>17.149999999999999</v>
      </c>
      <c r="G3695">
        <v>109.087962477332</v>
      </c>
      <c r="H3695">
        <v>-13.571883294965801</v>
      </c>
      <c r="I3695">
        <v>-46.600054594217497</v>
      </c>
      <c r="J3695">
        <v>-5.3114023406716804</v>
      </c>
      <c r="K3695">
        <v>25.6582160640327</v>
      </c>
      <c r="L3695">
        <v>26.651894099541298</v>
      </c>
      <c r="M3695">
        <v>25.8300200730542</v>
      </c>
      <c r="N3695">
        <v>0.55620397886366901</v>
      </c>
      <c r="O3695">
        <v>324.198250728863</v>
      </c>
      <c r="P3695">
        <v>188.79203605566801</v>
      </c>
    </row>
    <row r="3696" spans="1:17" hidden="1" x14ac:dyDescent="0.3">
      <c r="A3696" t="s">
        <v>7620</v>
      </c>
      <c r="B3696" t="s">
        <v>7621</v>
      </c>
      <c r="C3696" t="str">
        <f>IFERROR(VLOOKUP(Table1[[#This Row],[Ticker]],[1]!Table2[[Symbol]:[Industry]],2,FALSE),"-")</f>
        <v>-</v>
      </c>
      <c r="D3696" t="s">
        <v>5546</v>
      </c>
      <c r="E3696">
        <v>32.884276741000001</v>
      </c>
      <c r="F3696">
        <v>4.21</v>
      </c>
      <c r="G3696">
        <v>26.9066009650798</v>
      </c>
      <c r="H3696">
        <v>-24.830353241887899</v>
      </c>
      <c r="I3696">
        <v>-38.305884292429099</v>
      </c>
      <c r="J3696">
        <v>-16.619483148752401</v>
      </c>
      <c r="K3696">
        <v>5.0926672138392099</v>
      </c>
      <c r="L3696">
        <v>4.93914093525715</v>
      </c>
      <c r="M3696">
        <v>10.890315224341199</v>
      </c>
      <c r="N3696">
        <v>1.0903402901417201</v>
      </c>
      <c r="O3696">
        <v>74.346793349168607</v>
      </c>
      <c r="P3696">
        <v>130.05464480874301</v>
      </c>
      <c r="Q3696">
        <v>6.3097914662627999E-2</v>
      </c>
    </row>
    <row r="3697" spans="1:17" hidden="1" x14ac:dyDescent="0.3">
      <c r="A3697" t="s">
        <v>7622</v>
      </c>
      <c r="B3697" t="s">
        <v>7623</v>
      </c>
      <c r="C3697" t="str">
        <f>IFERROR(VLOOKUP(Table1[[#This Row],[Ticker]],[1]!Table2[[Symbol]:[Industry]],2,FALSE),"-")</f>
        <v>-</v>
      </c>
      <c r="D3697" t="s">
        <v>396</v>
      </c>
      <c r="E3697">
        <v>32.872057079999998</v>
      </c>
      <c r="F3697">
        <v>26.76</v>
      </c>
      <c r="G3697">
        <v>-2.5152869300410301</v>
      </c>
      <c r="H3697">
        <v>-6.0754986169684804</v>
      </c>
      <c r="I3697">
        <v>-14.8056161200064</v>
      </c>
      <c r="J3697">
        <v>-10.154768364795199</v>
      </c>
      <c r="K3697">
        <v>29.290416688432401</v>
      </c>
      <c r="L3697">
        <v>27.015334851913799</v>
      </c>
      <c r="M3697">
        <v>16.524432270170401</v>
      </c>
      <c r="N3697">
        <v>0.77612569208076698</v>
      </c>
      <c r="O3697">
        <v>58.632286995515699</v>
      </c>
      <c r="P3697">
        <v>54.358291191312901</v>
      </c>
      <c r="Q3697">
        <v>0.13965979391589201</v>
      </c>
    </row>
    <row r="3698" spans="1:17" hidden="1" x14ac:dyDescent="0.3">
      <c r="A3698" t="s">
        <v>7624</v>
      </c>
      <c r="B3698" t="s">
        <v>7625</v>
      </c>
      <c r="C3698" t="str">
        <f>IFERROR(VLOOKUP(Table1[[#This Row],[Ticker]],[1]!Table2[[Symbol]:[Industry]],2,FALSE),"-")</f>
        <v>-</v>
      </c>
      <c r="D3698" t="s">
        <v>2945</v>
      </c>
      <c r="E3698">
        <v>32.848540440000001</v>
      </c>
      <c r="F3698">
        <v>25.98</v>
      </c>
      <c r="G3698">
        <v>-55.740027785545998</v>
      </c>
      <c r="H3698">
        <v>-0.76240908144638997</v>
      </c>
      <c r="I3698">
        <v>-69.207319587461996</v>
      </c>
      <c r="J3698">
        <v>-6.7175632431137204</v>
      </c>
      <c r="K3698">
        <v>27.4355457417177</v>
      </c>
      <c r="L3698">
        <v>35.298738602580897</v>
      </c>
      <c r="M3698">
        <v>48.9051889326321</v>
      </c>
      <c r="N3698">
        <v>1.63203463203463</v>
      </c>
      <c r="O3698">
        <v>163.664357197844</v>
      </c>
      <c r="P3698">
        <v>10.5531914893617</v>
      </c>
      <c r="Q3698">
        <v>1.8820652762037E-2</v>
      </c>
    </row>
    <row r="3699" spans="1:17" hidden="1" x14ac:dyDescent="0.3">
      <c r="A3699" t="s">
        <v>7626</v>
      </c>
      <c r="B3699" t="s">
        <v>7627</v>
      </c>
      <c r="C3699" t="str">
        <f>IFERROR(VLOOKUP(Table1[[#This Row],[Ticker]],[1]!Table2[[Symbol]:[Industry]],2,FALSE),"-")</f>
        <v>-</v>
      </c>
      <c r="D3699" t="s">
        <v>89</v>
      </c>
      <c r="E3699">
        <v>32.737651800000002</v>
      </c>
      <c r="F3699">
        <v>50.33</v>
      </c>
      <c r="G3699">
        <v>4.9419476135652198</v>
      </c>
      <c r="H3699">
        <v>9.3653693198434294</v>
      </c>
      <c r="I3699">
        <v>16.4138323102855</v>
      </c>
      <c r="J3699">
        <v>-9.3681993611558507</v>
      </c>
      <c r="M3699">
        <v>53.705700237221102</v>
      </c>
      <c r="O3699">
        <v>12.656467315716201</v>
      </c>
      <c r="P3699">
        <v>43.8</v>
      </c>
    </row>
    <row r="3700" spans="1:17" hidden="1" x14ac:dyDescent="0.3">
      <c r="A3700" t="s">
        <v>7628</v>
      </c>
      <c r="B3700" t="s">
        <v>7629</v>
      </c>
      <c r="C3700" t="str">
        <f>IFERROR(VLOOKUP(Table1[[#This Row],[Ticker]],[1]!Table2[[Symbol]:[Industry]],2,FALSE),"-")</f>
        <v>-</v>
      </c>
      <c r="D3700" t="s">
        <v>7630</v>
      </c>
      <c r="E3700">
        <v>32.732289999999999</v>
      </c>
      <c r="F3700">
        <v>26.59</v>
      </c>
      <c r="G3700">
        <v>211.983080578265</v>
      </c>
      <c r="H3700">
        <v>27.021679437212299</v>
      </c>
      <c r="I3700">
        <v>93.769731128448498</v>
      </c>
      <c r="J3700">
        <v>17.1723797408902</v>
      </c>
      <c r="K3700">
        <v>19.403240156808199</v>
      </c>
      <c r="L3700">
        <v>14.5390883570869</v>
      </c>
      <c r="M3700">
        <v>80.906283514643704</v>
      </c>
      <c r="N3700">
        <v>2.31429537005745</v>
      </c>
      <c r="O3700">
        <v>0</v>
      </c>
      <c r="P3700">
        <v>322.06349206349199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257</v>
      </c>
      <c r="E3701">
        <v>32.708114999999999</v>
      </c>
      <c r="F3701">
        <v>108.9</v>
      </c>
      <c r="G3701">
        <v>535.26304495593899</v>
      </c>
      <c r="H3701">
        <v>-9.9958644224367497</v>
      </c>
      <c r="I3701">
        <v>10.493950521365701</v>
      </c>
      <c r="J3701">
        <v>-8.2981748274441696</v>
      </c>
      <c r="K3701">
        <v>107.74277446128799</v>
      </c>
      <c r="L3701">
        <v>87.352084857057207</v>
      </c>
      <c r="M3701">
        <v>55.573413617442299</v>
      </c>
      <c r="N3701">
        <v>0.770097714085764</v>
      </c>
      <c r="O3701">
        <v>15.702479338842901</v>
      </c>
      <c r="P3701">
        <v>637.80487804877998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1564</v>
      </c>
      <c r="E3702">
        <v>32.676405971999998</v>
      </c>
      <c r="F3702">
        <v>6.51</v>
      </c>
      <c r="G3702">
        <v>14.7787050590183</v>
      </c>
      <c r="H3702">
        <v>-18.022180211910399</v>
      </c>
      <c r="I3702">
        <v>-21.602084626494602</v>
      </c>
      <c r="J3702">
        <v>-1.7040751992887999</v>
      </c>
      <c r="K3702">
        <v>6.4890178981912996</v>
      </c>
      <c r="L3702">
        <v>5.9516974455327096</v>
      </c>
      <c r="M3702">
        <v>13.561228325218901</v>
      </c>
      <c r="N3702">
        <v>0.73771476433697802</v>
      </c>
      <c r="O3702">
        <v>29.646697388632798</v>
      </c>
      <c r="P3702">
        <v>47.954545454545404</v>
      </c>
      <c r="Q3702">
        <v>5.2165274359285002E-2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D3703" t="s">
        <v>4553</v>
      </c>
      <c r="E3703">
        <v>32.602499999999999</v>
      </c>
      <c r="F3703">
        <v>31.05</v>
      </c>
      <c r="G3703">
        <v>-47.229589769239702</v>
      </c>
      <c r="H3703">
        <v>-6.0469388540779798</v>
      </c>
      <c r="I3703">
        <v>-56.686243714318699</v>
      </c>
      <c r="J3703">
        <v>3.97354389588746</v>
      </c>
      <c r="K3703">
        <v>33.727470955167803</v>
      </c>
      <c r="L3703">
        <v>40.636795220724501</v>
      </c>
      <c r="M3703">
        <v>40.176350920916398</v>
      </c>
      <c r="N3703">
        <v>0.79630529897909497</v>
      </c>
      <c r="O3703">
        <v>98.711755233494301</v>
      </c>
      <c r="P3703">
        <v>15</v>
      </c>
      <c r="Q3703">
        <v>-0.184594522910877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D3704" t="s">
        <v>4067</v>
      </c>
      <c r="E3704">
        <v>32.5207701</v>
      </c>
      <c r="F3704">
        <v>13.02</v>
      </c>
      <c r="G3704">
        <v>3.3986376490066299E-2</v>
      </c>
      <c r="H3704">
        <v>-12.3467416154192</v>
      </c>
      <c r="I3704">
        <v>-4.4626387363982296</v>
      </c>
      <c r="J3704">
        <v>6.3384520411127996</v>
      </c>
      <c r="K3704">
        <v>14.064189328119699</v>
      </c>
      <c r="L3704">
        <v>12.9766806117893</v>
      </c>
      <c r="M3704">
        <v>38.821928740185299</v>
      </c>
      <c r="N3704">
        <v>0.94931506849314995</v>
      </c>
      <c r="O3704">
        <v>63.440860215053704</v>
      </c>
      <c r="P3704">
        <v>34.226804123711297</v>
      </c>
      <c r="Q3704">
        <v>-3.3352176239160002E-3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D3705" t="s">
        <v>5669</v>
      </c>
      <c r="E3705">
        <v>32.491875</v>
      </c>
      <c r="F3705">
        <v>60.45</v>
      </c>
      <c r="G3705">
        <v>55.609907105054099</v>
      </c>
      <c r="H3705">
        <v>-10.2796101927494</v>
      </c>
      <c r="I3705">
        <v>-25.315792231838898</v>
      </c>
      <c r="J3705">
        <v>-10.8519291897091</v>
      </c>
      <c r="K3705">
        <v>62.822482185287299</v>
      </c>
      <c r="L3705">
        <v>63.300437672262397</v>
      </c>
      <c r="M3705">
        <v>52.447648463487099</v>
      </c>
      <c r="N3705">
        <v>1.1316524259377301</v>
      </c>
      <c r="O3705">
        <v>56.9396195202646</v>
      </c>
      <c r="P3705">
        <v>86</v>
      </c>
      <c r="Q3705">
        <v>9.0038116757680003E-2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62</v>
      </c>
      <c r="E3706">
        <v>32.448540880000003</v>
      </c>
      <c r="F3706">
        <v>47.53</v>
      </c>
      <c r="G3706">
        <v>65.297369968987496</v>
      </c>
      <c r="H3706">
        <v>-14.8685019767693</v>
      </c>
      <c r="I3706">
        <v>19.949334266840101</v>
      </c>
      <c r="J3706">
        <v>-8.3033117257849405</v>
      </c>
      <c r="K3706">
        <v>48.5601252605843</v>
      </c>
      <c r="L3706">
        <v>38.443673103171001</v>
      </c>
      <c r="M3706">
        <v>20.7167288652855</v>
      </c>
      <c r="N3706">
        <v>0.36099784330332502</v>
      </c>
      <c r="O3706">
        <v>36.229749631811401</v>
      </c>
      <c r="P3706">
        <v>104.430107526881</v>
      </c>
      <c r="Q3706">
        <v>4.7618795404170002E-2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521</v>
      </c>
      <c r="E3707">
        <v>32.408835760000002</v>
      </c>
      <c r="F3707">
        <v>82.54</v>
      </c>
      <c r="G3707">
        <v>69.780775452393002</v>
      </c>
      <c r="H3707">
        <v>-5.0350884988880402</v>
      </c>
      <c r="I3707">
        <v>10.264972298307701</v>
      </c>
      <c r="J3707">
        <v>1.04866591871399</v>
      </c>
      <c r="K3707">
        <v>67.771801686274799</v>
      </c>
      <c r="L3707">
        <v>57.059632759917797</v>
      </c>
      <c r="M3707">
        <v>80.914261502374998</v>
      </c>
      <c r="N3707">
        <v>2.3734716649545899</v>
      </c>
      <c r="O3707">
        <v>5.8395929246425702</v>
      </c>
      <c r="P3707">
        <v>150.12121212121201</v>
      </c>
      <c r="Q3707">
        <v>0.12050491469293401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D3708" t="s">
        <v>610</v>
      </c>
      <c r="E3708">
        <v>32.351999999999997</v>
      </c>
      <c r="F3708">
        <v>6.4</v>
      </c>
      <c r="G3708">
        <v>-25.955632496613202</v>
      </c>
      <c r="H3708">
        <v>13.7511177117979</v>
      </c>
      <c r="I3708">
        <v>-32.1542662578129</v>
      </c>
      <c r="J3708">
        <v>6.9236403943710698</v>
      </c>
      <c r="K3708">
        <v>5.7444318285626101</v>
      </c>
      <c r="L3708">
        <v>5.8631578798890898</v>
      </c>
      <c r="M3708">
        <v>65.768386103815104</v>
      </c>
      <c r="N3708">
        <v>1.8563789152024399</v>
      </c>
      <c r="O3708">
        <v>37.5</v>
      </c>
      <c r="P3708">
        <v>33.3333333333333</v>
      </c>
      <c r="Q3708">
        <v>-2.9423556439514002E-2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D3709" t="s">
        <v>626</v>
      </c>
      <c r="E3709">
        <v>32.188117499999997</v>
      </c>
      <c r="F3709">
        <v>163.35</v>
      </c>
      <c r="G3709">
        <v>-10.064462642844999</v>
      </c>
      <c r="H3709">
        <v>2.58764158668051</v>
      </c>
      <c r="I3709">
        <v>-12.5029832847307</v>
      </c>
      <c r="J3709">
        <v>2.7621056651507199</v>
      </c>
      <c r="K3709">
        <v>166.54489709725399</v>
      </c>
      <c r="L3709">
        <v>163.292277888277</v>
      </c>
      <c r="M3709">
        <v>46.563566671139696</v>
      </c>
      <c r="N3709">
        <v>1.2903749964676201</v>
      </c>
      <c r="O3709">
        <v>33.7618610345883</v>
      </c>
      <c r="P3709">
        <v>28.7234042553191</v>
      </c>
      <c r="Q3709">
        <v>-7.4453338845360002E-3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1170</v>
      </c>
      <c r="E3710">
        <v>32.182730800000002</v>
      </c>
      <c r="F3710">
        <v>18.920000000000002</v>
      </c>
      <c r="G3710">
        <v>-69.3227002322662</v>
      </c>
      <c r="H3710">
        <v>315.80600642169702</v>
      </c>
      <c r="I3710">
        <v>-55.492318411031</v>
      </c>
      <c r="J3710">
        <v>7.4545909253215799</v>
      </c>
      <c r="K3710">
        <v>20.125350103453101</v>
      </c>
      <c r="L3710">
        <v>25.079658365978201</v>
      </c>
      <c r="M3710">
        <v>42.002151337018603</v>
      </c>
      <c r="N3710">
        <v>1.6780606678452601</v>
      </c>
      <c r="O3710">
        <v>123.308668076109</v>
      </c>
      <c r="P3710">
        <v>22.618276085547599</v>
      </c>
      <c r="Q3710">
        <v>-6.0394626764859998E-3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626</v>
      </c>
      <c r="E3711">
        <v>32.124124999999999</v>
      </c>
      <c r="F3711">
        <v>167.75</v>
      </c>
      <c r="G3711">
        <v>76.147628724906696</v>
      </c>
      <c r="H3711">
        <v>7.2921472734696797</v>
      </c>
      <c r="I3711">
        <v>5.1523969282471702</v>
      </c>
      <c r="J3711">
        <v>2.48088008954179</v>
      </c>
      <c r="K3711">
        <v>149.344363269534</v>
      </c>
      <c r="L3711">
        <v>133.72568741898101</v>
      </c>
      <c r="M3711">
        <v>80.5246523596429</v>
      </c>
      <c r="N3711">
        <v>0.68869477149006197</v>
      </c>
      <c r="O3711">
        <v>12.637853949329299</v>
      </c>
      <c r="P3711">
        <v>103.333333333333</v>
      </c>
      <c r="Q3711">
        <v>0.15063919660320499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D3712" t="s">
        <v>1684</v>
      </c>
      <c r="E3712">
        <v>32.088000000000001</v>
      </c>
      <c r="F3712">
        <v>40.11</v>
      </c>
      <c r="G3712">
        <v>-26.468034071416401</v>
      </c>
      <c r="H3712">
        <v>-5.9300749487525399</v>
      </c>
      <c r="I3712">
        <v>-37.266481930121998</v>
      </c>
      <c r="J3712">
        <v>-9.3828309121002391</v>
      </c>
      <c r="K3712">
        <v>41.079528126762398</v>
      </c>
      <c r="L3712">
        <v>43.402461156885998</v>
      </c>
      <c r="M3712">
        <v>47.3709335042969</v>
      </c>
      <c r="N3712">
        <v>1.04685279152158</v>
      </c>
      <c r="O3712">
        <v>46.347544253303397</v>
      </c>
      <c r="P3712">
        <v>11.4166666666666</v>
      </c>
      <c r="Q3712">
        <v>2.5354977619493999E-2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E3713">
        <v>32.054285591000003</v>
      </c>
      <c r="F3713">
        <v>8.6300000000000008</v>
      </c>
      <c r="G3713">
        <v>-93.866843595225902</v>
      </c>
      <c r="H3713">
        <v>-10.5910697131504</v>
      </c>
      <c r="I3713">
        <v>-57.545396866334897</v>
      </c>
      <c r="J3713">
        <v>-3.7002912295605501</v>
      </c>
      <c r="K3713">
        <v>9.5026543142361994</v>
      </c>
      <c r="L3713">
        <v>12.0245703519602</v>
      </c>
      <c r="M3713">
        <v>33.806497525348803</v>
      </c>
      <c r="N3713">
        <v>1.06392243681139</v>
      </c>
      <c r="O3713">
        <v>274.15990730011498</v>
      </c>
      <c r="P3713">
        <v>6.4118372379778199</v>
      </c>
      <c r="Q3713">
        <v>5.9082710531389998E-2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7659</v>
      </c>
      <c r="E3714">
        <v>31.988104199999999</v>
      </c>
      <c r="F3714">
        <v>86</v>
      </c>
      <c r="G3714">
        <v>68.268303797064206</v>
      </c>
      <c r="H3714">
        <v>13.326727772335801</v>
      </c>
      <c r="I3714">
        <v>79.740188493784601</v>
      </c>
      <c r="J3714">
        <v>1.7643552350859</v>
      </c>
      <c r="K3714">
        <v>66.554279185057894</v>
      </c>
      <c r="M3714">
        <v>61.839097248494099</v>
      </c>
      <c r="N3714">
        <v>0.17136998340005799</v>
      </c>
      <c r="O3714">
        <v>4.65116279069768</v>
      </c>
      <c r="P3714">
        <v>167.080745341614</v>
      </c>
    </row>
    <row r="3715" spans="1:17" hidden="1" x14ac:dyDescent="0.3">
      <c r="A3715" t="s">
        <v>7660</v>
      </c>
      <c r="B3715" t="s">
        <v>7661</v>
      </c>
      <c r="C3715" t="str">
        <f>IFERROR(VLOOKUP(Table1[[#This Row],[Ticker]],[1]!Table2[[Symbol]:[Industry]],2,FALSE),"-")</f>
        <v>-</v>
      </c>
      <c r="D3715" t="s">
        <v>424</v>
      </c>
      <c r="E3715">
        <v>31.984904</v>
      </c>
      <c r="F3715">
        <v>53.2</v>
      </c>
      <c r="G3715">
        <v>186.19814239917099</v>
      </c>
      <c r="H3715">
        <v>17.334889267252599</v>
      </c>
      <c r="I3715">
        <v>20.132261162336199</v>
      </c>
      <c r="J3715">
        <v>-2.9240993374007802</v>
      </c>
      <c r="K3715">
        <v>47.631463674353199</v>
      </c>
      <c r="L3715">
        <v>36.101752795020602</v>
      </c>
      <c r="M3715">
        <v>44.944983925168103</v>
      </c>
      <c r="N3715">
        <v>0.59127314311317902</v>
      </c>
      <c r="O3715">
        <v>27.819548872180398</v>
      </c>
      <c r="P3715">
        <v>277.30496453900702</v>
      </c>
      <c r="Q3715">
        <v>5.7943891793670002E-2</v>
      </c>
    </row>
    <row r="3716" spans="1:17" hidden="1" x14ac:dyDescent="0.3">
      <c r="A3716" t="s">
        <v>7662</v>
      </c>
      <c r="B3716" t="s">
        <v>7663</v>
      </c>
      <c r="C3716" t="str">
        <f>IFERROR(VLOOKUP(Table1[[#This Row],[Ticker]],[1]!Table2[[Symbol]:[Industry]],2,FALSE),"-")</f>
        <v>-</v>
      </c>
      <c r="D3716" t="s">
        <v>626</v>
      </c>
      <c r="E3716">
        <v>31.9827189999999</v>
      </c>
      <c r="F3716">
        <v>7.6</v>
      </c>
      <c r="G3716">
        <v>-5.5931859894901201</v>
      </c>
      <c r="H3716">
        <v>-1.87035303188851</v>
      </c>
      <c r="I3716">
        <v>-12.2495918825592</v>
      </c>
      <c r="J3716">
        <v>1.0670674632677399</v>
      </c>
      <c r="K3716">
        <v>10.0372087729983</v>
      </c>
      <c r="L3716">
        <v>10.066633630706701</v>
      </c>
      <c r="M3716">
        <v>25.7607462659657</v>
      </c>
      <c r="N3716">
        <v>1</v>
      </c>
      <c r="Q3716">
        <v>-9.4079221239847993E-2</v>
      </c>
    </row>
    <row r="3717" spans="1:17" hidden="1" x14ac:dyDescent="0.3">
      <c r="A3717" t="s">
        <v>7664</v>
      </c>
      <c r="B3717" t="s">
        <v>7665</v>
      </c>
      <c r="C3717" t="str">
        <f>IFERROR(VLOOKUP(Table1[[#This Row],[Ticker]],[1]!Table2[[Symbol]:[Industry]],2,FALSE),"-")</f>
        <v>-</v>
      </c>
      <c r="D3717" t="s">
        <v>728</v>
      </c>
      <c r="E3717">
        <v>31.948726656000002</v>
      </c>
      <c r="F3717">
        <v>329.59</v>
      </c>
      <c r="G3717">
        <v>12.7954926008951</v>
      </c>
      <c r="H3717">
        <v>1.6676561220791699</v>
      </c>
      <c r="I3717">
        <v>3.7101148395921801</v>
      </c>
      <c r="J3717">
        <v>0.97129508519172003</v>
      </c>
      <c r="K3717">
        <v>310.929772362996</v>
      </c>
      <c r="L3717">
        <v>283.65678662983203</v>
      </c>
      <c r="M3717">
        <v>50.554369654686603</v>
      </c>
      <c r="N3717">
        <v>0.52778439827385704</v>
      </c>
      <c r="O3717">
        <v>5.7647380078273899E-2</v>
      </c>
      <c r="P3717">
        <v>44.855623434272303</v>
      </c>
    </row>
    <row r="3718" spans="1:17" hidden="1" x14ac:dyDescent="0.3">
      <c r="A3718" t="s">
        <v>7666</v>
      </c>
      <c r="B3718" t="s">
        <v>7667</v>
      </c>
      <c r="C3718" t="str">
        <f>IFERROR(VLOOKUP(Table1[[#This Row],[Ticker]],[1]!Table2[[Symbol]:[Industry]],2,FALSE),"-")</f>
        <v>-</v>
      </c>
      <c r="E3718">
        <v>31.944889199999999</v>
      </c>
      <c r="F3718">
        <v>12.39</v>
      </c>
      <c r="G3718">
        <v>8.2242861900214592</v>
      </c>
      <c r="H3718">
        <v>14.7961155274379</v>
      </c>
      <c r="I3718">
        <v>-19.0007531042998</v>
      </c>
      <c r="J3718">
        <v>4.5787296157253401</v>
      </c>
      <c r="K3718">
        <v>11.5219449837127</v>
      </c>
      <c r="L3718">
        <v>10.9501143234361</v>
      </c>
      <c r="M3718">
        <v>61.539042379488301</v>
      </c>
      <c r="N3718">
        <v>1.4089816873341501</v>
      </c>
      <c r="O3718">
        <v>19.8547215496367</v>
      </c>
      <c r="P3718">
        <v>51.838235294117602</v>
      </c>
      <c r="Q3718">
        <v>-1.6900685588554999E-2</v>
      </c>
    </row>
    <row r="3719" spans="1:17" hidden="1" x14ac:dyDescent="0.3">
      <c r="A3719" t="s">
        <v>7668</v>
      </c>
      <c r="B3719" t="s">
        <v>7669</v>
      </c>
      <c r="C3719" t="str">
        <f>IFERROR(VLOOKUP(Table1[[#This Row],[Ticker]],[1]!Table2[[Symbol]:[Industry]],2,FALSE),"-")</f>
        <v>-</v>
      </c>
      <c r="D3719" t="s">
        <v>292</v>
      </c>
      <c r="E3719">
        <v>31.939178999999999</v>
      </c>
      <c r="F3719">
        <v>31.03</v>
      </c>
      <c r="G3719">
        <v>-9.6044912250593306</v>
      </c>
      <c r="H3719">
        <v>2.0532583845807801</v>
      </c>
      <c r="I3719">
        <v>-27.067624644735901</v>
      </c>
      <c r="J3719">
        <v>3.2552643259949798</v>
      </c>
      <c r="K3719">
        <v>30.830809480803701</v>
      </c>
      <c r="L3719">
        <v>32.793553261937703</v>
      </c>
      <c r="M3719">
        <v>48.667953968199598</v>
      </c>
      <c r="N3719">
        <v>0.212085563348792</v>
      </c>
      <c r="O3719">
        <v>59.523042217209102</v>
      </c>
      <c r="P3719">
        <v>24.12</v>
      </c>
      <c r="Q3719">
        <v>-5.2542933180860004E-3</v>
      </c>
    </row>
    <row r="3720" spans="1:17" hidden="1" x14ac:dyDescent="0.3">
      <c r="A3720" t="s">
        <v>7670</v>
      </c>
      <c r="B3720" t="s">
        <v>7671</v>
      </c>
      <c r="C3720" t="str">
        <f>IFERROR(VLOOKUP(Table1[[#This Row],[Ticker]],[1]!Table2[[Symbol]:[Industry]],2,FALSE),"-")</f>
        <v>-</v>
      </c>
      <c r="D3720" t="s">
        <v>43</v>
      </c>
      <c r="E3720">
        <v>31.835999999999999</v>
      </c>
      <c r="F3720">
        <v>795.9</v>
      </c>
      <c r="G3720">
        <v>243.01306348955899</v>
      </c>
      <c r="H3720">
        <v>1.62695478172814</v>
      </c>
      <c r="I3720">
        <v>37.786542932996099</v>
      </c>
      <c r="J3720">
        <v>1.2793740150420601</v>
      </c>
      <c r="K3720">
        <v>645.72745638029198</v>
      </c>
      <c r="L3720">
        <v>515.16912995446296</v>
      </c>
      <c r="M3720">
        <v>65.603295847698305</v>
      </c>
      <c r="N3720">
        <v>0.55944055944055904</v>
      </c>
      <c r="O3720">
        <v>9.8944591029023599</v>
      </c>
      <c r="P3720">
        <v>269.75609756097498</v>
      </c>
    </row>
    <row r="3721" spans="1:17" hidden="1" x14ac:dyDescent="0.3">
      <c r="A3721" t="s">
        <v>7672</v>
      </c>
      <c r="B3721" t="s">
        <v>7673</v>
      </c>
      <c r="C3721" t="str">
        <f>IFERROR(VLOOKUP(Table1[[#This Row],[Ticker]],[1]!Table2[[Symbol]:[Industry]],2,FALSE),"-")</f>
        <v>-</v>
      </c>
      <c r="D3721" t="s">
        <v>728</v>
      </c>
      <c r="E3721">
        <v>31.730069843999999</v>
      </c>
      <c r="F3721">
        <v>237.15</v>
      </c>
      <c r="G3721">
        <v>13.3668560384736</v>
      </c>
      <c r="H3721">
        <v>4.1430543029481299</v>
      </c>
      <c r="I3721">
        <v>5.8102352878179202</v>
      </c>
      <c r="J3721">
        <v>-0.25078259894516602</v>
      </c>
      <c r="K3721">
        <v>223.266664869919</v>
      </c>
      <c r="L3721">
        <v>201.71439187064499</v>
      </c>
      <c r="M3721">
        <v>48.807085432446698</v>
      </c>
      <c r="N3721">
        <v>0.41281019893592602</v>
      </c>
      <c r="O3721">
        <v>2.21378874130298</v>
      </c>
      <c r="P3721">
        <v>52.891496357423698</v>
      </c>
      <c r="Q3721">
        <v>5.0860317588420001E-3</v>
      </c>
    </row>
    <row r="3722" spans="1:17" hidden="1" x14ac:dyDescent="0.3">
      <c r="A3722" t="s">
        <v>7674</v>
      </c>
      <c r="B3722" t="s">
        <v>7675</v>
      </c>
      <c r="C3722" t="str">
        <f>IFERROR(VLOOKUP(Table1[[#This Row],[Ticker]],[1]!Table2[[Symbol]:[Industry]],2,FALSE),"-")</f>
        <v>-</v>
      </c>
      <c r="D3722" t="s">
        <v>155</v>
      </c>
      <c r="E3722">
        <v>31.707940000000001</v>
      </c>
      <c r="F3722">
        <v>111.1</v>
      </c>
      <c r="G3722">
        <v>9.4089267128972693</v>
      </c>
      <c r="H3722">
        <v>-10.004710065957299</v>
      </c>
      <c r="I3722">
        <v>-35.885654555117597</v>
      </c>
      <c r="J3722">
        <v>-2.14647260752781</v>
      </c>
      <c r="K3722">
        <v>115.96414393704001</v>
      </c>
      <c r="L3722">
        <v>111.345495831577</v>
      </c>
      <c r="M3722">
        <v>51.323246210134997</v>
      </c>
      <c r="N3722">
        <v>0.94274809160305295</v>
      </c>
      <c r="O3722">
        <v>50.045004500449998</v>
      </c>
      <c r="P3722">
        <v>37.160493827160401</v>
      </c>
    </row>
    <row r="3723" spans="1:17" hidden="1" x14ac:dyDescent="0.3">
      <c r="A3723" t="s">
        <v>7676</v>
      </c>
      <c r="B3723" t="s">
        <v>7677</v>
      </c>
      <c r="C3723" t="str">
        <f>IFERROR(VLOOKUP(Table1[[#This Row],[Ticker]],[1]!Table2[[Symbol]:[Industry]],2,FALSE),"-")</f>
        <v>-</v>
      </c>
      <c r="D3723" t="s">
        <v>424</v>
      </c>
      <c r="E3723">
        <v>31.676183999999999</v>
      </c>
      <c r="F3723">
        <v>16.2</v>
      </c>
      <c r="G3723">
        <v>54.8713157043682</v>
      </c>
      <c r="H3723">
        <v>-15.2375873318015</v>
      </c>
      <c r="I3723">
        <v>-21.953177024465599</v>
      </c>
      <c r="J3723">
        <v>-7.22021482832234</v>
      </c>
      <c r="K3723">
        <v>17.342770980042602</v>
      </c>
      <c r="L3723">
        <v>16.046360227853899</v>
      </c>
      <c r="M3723">
        <v>40.012751212473297</v>
      </c>
      <c r="N3723">
        <v>0.15344818420836401</v>
      </c>
      <c r="O3723">
        <v>40.987654320987602</v>
      </c>
      <c r="P3723">
        <v>93.317422434367501</v>
      </c>
      <c r="Q3723">
        <v>9.1211499929292006E-2</v>
      </c>
    </row>
    <row r="3724" spans="1:17" hidden="1" x14ac:dyDescent="0.3">
      <c r="A3724" t="s">
        <v>7678</v>
      </c>
      <c r="B3724" t="s">
        <v>7679</v>
      </c>
      <c r="C3724" t="str">
        <f>IFERROR(VLOOKUP(Table1[[#This Row],[Ticker]],[1]!Table2[[Symbol]:[Industry]],2,FALSE),"-")</f>
        <v>-</v>
      </c>
      <c r="D3724" t="s">
        <v>46</v>
      </c>
      <c r="E3724">
        <v>31.634050800000001</v>
      </c>
      <c r="F3724">
        <v>1.32</v>
      </c>
      <c r="G3724">
        <v>61.828394500012102</v>
      </c>
      <c r="H3724">
        <v>-21.180074948752502</v>
      </c>
      <c r="I3724">
        <v>-24.2366666160754</v>
      </c>
      <c r="J3724">
        <v>-3.2299487065864598</v>
      </c>
      <c r="K3724">
        <v>1.27586820964307</v>
      </c>
      <c r="L3724">
        <v>1.0632111416402701</v>
      </c>
      <c r="M3724">
        <v>14.060776827855401</v>
      </c>
      <c r="N3724">
        <v>1.7333806761315</v>
      </c>
      <c r="O3724">
        <v>24.999999999999901</v>
      </c>
      <c r="P3724">
        <v>88.571428571428498</v>
      </c>
      <c r="Q3724">
        <v>6.7034657697361E-2</v>
      </c>
    </row>
    <row r="3725" spans="1:17" hidden="1" x14ac:dyDescent="0.3">
      <c r="A3725" t="s">
        <v>7680</v>
      </c>
      <c r="B3725" t="s">
        <v>7681</v>
      </c>
      <c r="C3725" t="str">
        <f>IFERROR(VLOOKUP(Table1[[#This Row],[Ticker]],[1]!Table2[[Symbol]:[Industry]],2,FALSE),"-")</f>
        <v>-</v>
      </c>
      <c r="E3725">
        <v>31.6</v>
      </c>
      <c r="F3725">
        <v>79</v>
      </c>
      <c r="G3725">
        <v>14.3283945000121</v>
      </c>
      <c r="H3725">
        <v>-7.6946734888985198</v>
      </c>
      <c r="I3725">
        <v>-16.521149374696101</v>
      </c>
      <c r="J3725">
        <v>-3.6925425268074701</v>
      </c>
      <c r="K3725">
        <v>81.306710505444798</v>
      </c>
      <c r="L3725">
        <v>78.748173437258302</v>
      </c>
      <c r="M3725">
        <v>51.6523842092802</v>
      </c>
      <c r="N3725">
        <v>0.44254439256807099</v>
      </c>
      <c r="O3725">
        <v>45.569620253164501</v>
      </c>
      <c r="P3725">
        <v>50.190114068440998</v>
      </c>
      <c r="Q3725">
        <v>0.10754203624301401</v>
      </c>
    </row>
    <row r="3726" spans="1:17" hidden="1" x14ac:dyDescent="0.3">
      <c r="A3726" t="s">
        <v>7682</v>
      </c>
      <c r="B3726" t="s">
        <v>7683</v>
      </c>
      <c r="C3726" t="str">
        <f>IFERROR(VLOOKUP(Table1[[#This Row],[Ticker]],[1]!Table2[[Symbol]:[Industry]],2,FALSE),"-")</f>
        <v>-</v>
      </c>
      <c r="D3726" t="s">
        <v>728</v>
      </c>
      <c r="E3726">
        <v>31.504857428999902</v>
      </c>
      <c r="F3726">
        <v>255.3</v>
      </c>
      <c r="G3726">
        <v>1.3103340381286099</v>
      </c>
      <c r="H3726">
        <v>-1.12163651996308</v>
      </c>
      <c r="I3726">
        <v>0.71631144035091399</v>
      </c>
      <c r="J3726">
        <v>0.46073612045331802</v>
      </c>
      <c r="K3726">
        <v>244.75276564201801</v>
      </c>
      <c r="L3726">
        <v>226.24780010960299</v>
      </c>
      <c r="M3726">
        <v>51.891311594454301</v>
      </c>
      <c r="N3726">
        <v>0.61490264438889597</v>
      </c>
      <c r="O3726">
        <v>8.4998041519780596</v>
      </c>
      <c r="P3726">
        <v>34.0509320031504</v>
      </c>
      <c r="Q3726">
        <v>1.5187022887975E-2</v>
      </c>
    </row>
    <row r="3727" spans="1:17" hidden="1" x14ac:dyDescent="0.3">
      <c r="A3727" t="s">
        <v>7684</v>
      </c>
      <c r="B3727" t="s">
        <v>7685</v>
      </c>
      <c r="C3727" t="str">
        <f>IFERROR(VLOOKUP(Table1[[#This Row],[Ticker]],[1]!Table2[[Symbol]:[Industry]],2,FALSE),"-")</f>
        <v>-</v>
      </c>
      <c r="D3727" t="s">
        <v>127</v>
      </c>
      <c r="E3727">
        <v>31.391582627999998</v>
      </c>
      <c r="F3727">
        <v>3.57</v>
      </c>
      <c r="G3727">
        <v>-5.7260849188740996</v>
      </c>
      <c r="H3727">
        <v>-5.59788316793062</v>
      </c>
      <c r="I3727">
        <v>-49.160038263585001</v>
      </c>
      <c r="J3727">
        <v>-3.8554794756578898</v>
      </c>
      <c r="K3727">
        <v>3.6255282643137701</v>
      </c>
      <c r="L3727">
        <v>3.7985940692665601</v>
      </c>
      <c r="M3727">
        <v>56.748976801361501</v>
      </c>
      <c r="N3727">
        <v>1.10726453456423</v>
      </c>
      <c r="O3727">
        <v>79.271708683473307</v>
      </c>
      <c r="P3727">
        <v>32.2222222222222</v>
      </c>
      <c r="Q3727">
        <v>9.6294129604347994E-2</v>
      </c>
    </row>
    <row r="3728" spans="1:17" hidden="1" x14ac:dyDescent="0.3">
      <c r="A3728" t="s">
        <v>7686</v>
      </c>
      <c r="B3728" t="s">
        <v>7687</v>
      </c>
      <c r="C3728" t="str">
        <f>IFERROR(VLOOKUP(Table1[[#This Row],[Ticker]],[1]!Table2[[Symbol]:[Industry]],2,FALSE),"-")</f>
        <v>-</v>
      </c>
      <c r="D3728" t="s">
        <v>1525</v>
      </c>
      <c r="E3728">
        <v>31.351595007999901</v>
      </c>
      <c r="F3728">
        <v>2.56</v>
      </c>
      <c r="G3728">
        <v>15.479188150805699</v>
      </c>
      <c r="H3728">
        <v>-1.68804307624257</v>
      </c>
      <c r="I3728">
        <v>-55.035855257049</v>
      </c>
      <c r="J3728">
        <v>-7.8069007338339394E-2</v>
      </c>
      <c r="K3728">
        <v>3.2224554178814899</v>
      </c>
      <c r="L3728">
        <v>3.2079446974275898</v>
      </c>
      <c r="M3728">
        <v>71.464870370221107</v>
      </c>
      <c r="N3728">
        <v>0.96998873199212099</v>
      </c>
      <c r="O3728">
        <v>79.687499999999901</v>
      </c>
      <c r="P3728">
        <v>50.588235294117602</v>
      </c>
      <c r="Q3728">
        <v>-8.6717786509499998E-4</v>
      </c>
    </row>
    <row r="3729" spans="1:17" hidden="1" x14ac:dyDescent="0.3">
      <c r="A3729" t="s">
        <v>7688</v>
      </c>
      <c r="B3729" t="s">
        <v>7689</v>
      </c>
      <c r="C3729" t="str">
        <f>IFERROR(VLOOKUP(Table1[[#This Row],[Ticker]],[1]!Table2[[Symbol]:[Industry]],2,FALSE),"-")</f>
        <v>-</v>
      </c>
      <c r="D3729" t="s">
        <v>133</v>
      </c>
      <c r="E3729">
        <v>31.35</v>
      </c>
      <c r="F3729">
        <v>28.5</v>
      </c>
      <c r="G3729">
        <v>-117.652124980507</v>
      </c>
      <c r="H3729">
        <v>-13.6195461179147</v>
      </c>
      <c r="I3729">
        <v>-31.447619962931299</v>
      </c>
      <c r="J3729">
        <v>-10.6327148812824</v>
      </c>
      <c r="K3729">
        <v>30.992243066208701</v>
      </c>
      <c r="L3729">
        <v>80.953901350084806</v>
      </c>
      <c r="M3729">
        <v>33.379621730024198</v>
      </c>
      <c r="N3729">
        <v>0.90505560468971902</v>
      </c>
      <c r="O3729">
        <v>1176.4912280701701</v>
      </c>
      <c r="P3729">
        <v>17.719950433705002</v>
      </c>
    </row>
    <row r="3730" spans="1:17" hidden="1" x14ac:dyDescent="0.3">
      <c r="A3730" t="s">
        <v>7690</v>
      </c>
      <c r="B3730" t="s">
        <v>7691</v>
      </c>
      <c r="C3730" t="str">
        <f>IFERROR(VLOOKUP(Table1[[#This Row],[Ticker]],[1]!Table2[[Symbol]:[Industry]],2,FALSE),"-")</f>
        <v>-</v>
      </c>
      <c r="D3730" t="s">
        <v>569</v>
      </c>
      <c r="E3730">
        <v>31.344300499999999</v>
      </c>
      <c r="F3730">
        <v>8.09</v>
      </c>
      <c r="G3730">
        <v>196.85696592858301</v>
      </c>
      <c r="H3730">
        <v>11.844400575722901</v>
      </c>
      <c r="I3730">
        <v>53.270517291970499</v>
      </c>
      <c r="J3730">
        <v>-10.3933421400027</v>
      </c>
      <c r="K3730">
        <v>7.7025673471688503</v>
      </c>
      <c r="L3730">
        <v>5.7842386347863401</v>
      </c>
      <c r="M3730">
        <v>29.187861650194002</v>
      </c>
      <c r="N3730">
        <v>0.63642369371715901</v>
      </c>
      <c r="O3730">
        <v>25.5871446229913</v>
      </c>
      <c r="P3730">
        <v>237.083333333333</v>
      </c>
      <c r="Q3730">
        <v>0.119094813790667</v>
      </c>
    </row>
    <row r="3731" spans="1:17" hidden="1" x14ac:dyDescent="0.3">
      <c r="A3731" t="s">
        <v>7692</v>
      </c>
      <c r="B3731" t="s">
        <v>7693</v>
      </c>
      <c r="C3731" t="str">
        <f>IFERROR(VLOOKUP(Table1[[#This Row],[Ticker]],[1]!Table2[[Symbol]:[Industry]],2,FALSE),"-")</f>
        <v>-</v>
      </c>
      <c r="D3731" t="s">
        <v>626</v>
      </c>
      <c r="E3731">
        <v>31.27110296</v>
      </c>
      <c r="F3731">
        <v>39.46</v>
      </c>
      <c r="G3731">
        <v>-37.345662073228802</v>
      </c>
      <c r="H3731">
        <v>-3.57604373938974</v>
      </c>
      <c r="I3731">
        <v>-28.412245566639701</v>
      </c>
      <c r="J3731">
        <v>-7.2057917796155602</v>
      </c>
      <c r="K3731">
        <v>38.585728796457602</v>
      </c>
      <c r="L3731">
        <v>40.4731950643109</v>
      </c>
      <c r="M3731">
        <v>53.1727178327587</v>
      </c>
      <c r="N3731">
        <v>0.78075858645311202</v>
      </c>
      <c r="O3731">
        <v>29.244804865686699</v>
      </c>
      <c r="P3731">
        <v>23.3125</v>
      </c>
      <c r="Q3731">
        <v>-4.3843287107207002E-2</v>
      </c>
    </row>
    <row r="3732" spans="1:17" hidden="1" x14ac:dyDescent="0.3">
      <c r="A3732" t="s">
        <v>7694</v>
      </c>
      <c r="B3732" t="s">
        <v>7695</v>
      </c>
      <c r="C3732" t="str">
        <f>IFERROR(VLOOKUP(Table1[[#This Row],[Ticker]],[1]!Table2[[Symbol]:[Industry]],2,FALSE),"-")</f>
        <v>-</v>
      </c>
      <c r="D3732" t="s">
        <v>1340</v>
      </c>
      <c r="E3732">
        <v>31.257184429999999</v>
      </c>
      <c r="F3732">
        <v>57.17</v>
      </c>
      <c r="G3732">
        <v>-18.0341540562044</v>
      </c>
      <c r="H3732">
        <v>-2.3670870140470699</v>
      </c>
      <c r="I3732">
        <v>-10.889188447181001</v>
      </c>
      <c r="J3732">
        <v>-1.7726016352042999</v>
      </c>
      <c r="K3732">
        <v>56.374987196109998</v>
      </c>
      <c r="L3732">
        <v>55.034396004237998</v>
      </c>
      <c r="M3732">
        <v>56.093149880285502</v>
      </c>
      <c r="N3732">
        <v>0.91843481910740199</v>
      </c>
      <c r="O3732">
        <v>1.8891026762287899</v>
      </c>
      <c r="P3732">
        <v>11.9882468168462</v>
      </c>
    </row>
    <row r="3733" spans="1:17" hidden="1" x14ac:dyDescent="0.3">
      <c r="A3733" t="s">
        <v>7696</v>
      </c>
      <c r="B3733" t="s">
        <v>7697</v>
      </c>
      <c r="C3733" t="str">
        <f>IFERROR(VLOOKUP(Table1[[#This Row],[Ticker]],[1]!Table2[[Symbol]:[Industry]],2,FALSE),"-")</f>
        <v>-</v>
      </c>
      <c r="D3733" t="s">
        <v>121</v>
      </c>
      <c r="E3733">
        <v>31.254031354999999</v>
      </c>
      <c r="F3733">
        <v>29.35</v>
      </c>
      <c r="G3733">
        <v>-42.741889251725503</v>
      </c>
      <c r="H3733">
        <v>2.8447477462829101</v>
      </c>
      <c r="I3733">
        <v>-13.573297676844399</v>
      </c>
      <c r="J3733">
        <v>-14.0991340264616</v>
      </c>
      <c r="K3733">
        <v>29.161408148568299</v>
      </c>
      <c r="L3733">
        <v>31.226238213616298</v>
      </c>
      <c r="M3733">
        <v>49.5749724048597</v>
      </c>
      <c r="N3733">
        <v>0.74342833484017601</v>
      </c>
      <c r="O3733">
        <v>66.950596252129401</v>
      </c>
      <c r="P3733">
        <v>21.2308963238331</v>
      </c>
    </row>
    <row r="3734" spans="1:17" hidden="1" x14ac:dyDescent="0.3">
      <c r="A3734" t="s">
        <v>7698</v>
      </c>
      <c r="B3734" t="s">
        <v>7699</v>
      </c>
      <c r="C3734" t="str">
        <f>IFERROR(VLOOKUP(Table1[[#This Row],[Ticker]],[1]!Table2[[Symbol]:[Industry]],2,FALSE),"-")</f>
        <v>-</v>
      </c>
      <c r="D3734" t="s">
        <v>2499</v>
      </c>
      <c r="E3734">
        <v>31.237319683999999</v>
      </c>
      <c r="F3734">
        <v>39.58</v>
      </c>
      <c r="G3734">
        <v>4.7083109966672296</v>
      </c>
      <c r="H3734">
        <v>-1.5028597588791299</v>
      </c>
      <c r="I3734">
        <v>22.8789378853388</v>
      </c>
      <c r="J3734">
        <v>5.6966830698527504</v>
      </c>
      <c r="K3734">
        <v>37.948707234792302</v>
      </c>
      <c r="L3734">
        <v>33.222801470206001</v>
      </c>
      <c r="M3734">
        <v>59.710920901296603</v>
      </c>
      <c r="N3734">
        <v>0.78522926059889497</v>
      </c>
      <c r="O3734">
        <v>28.8529560384032</v>
      </c>
      <c r="P3734">
        <v>64.847980008329799</v>
      </c>
      <c r="Q3734">
        <v>7.7403491612835995E-2</v>
      </c>
    </row>
    <row r="3735" spans="1:17" hidden="1" x14ac:dyDescent="0.3">
      <c r="A3735" t="s">
        <v>7700</v>
      </c>
      <c r="B3735" t="s">
        <v>7701</v>
      </c>
      <c r="C3735" t="str">
        <f>IFERROR(VLOOKUP(Table1[[#This Row],[Ticker]],[1]!Table2[[Symbol]:[Industry]],2,FALSE),"-")</f>
        <v>-</v>
      </c>
      <c r="D3735" t="s">
        <v>21</v>
      </c>
      <c r="E3735">
        <v>31.147500000000001</v>
      </c>
      <c r="F3735">
        <v>41.53</v>
      </c>
      <c r="G3735">
        <v>3.0382159285835399</v>
      </c>
      <c r="H3735">
        <v>-2.1434319227478</v>
      </c>
      <c r="I3735">
        <v>-2.2643466536076602</v>
      </c>
      <c r="J3735">
        <v>-4.3739118579550498</v>
      </c>
      <c r="K3735">
        <v>41.716527110080698</v>
      </c>
      <c r="L3735">
        <v>38.670153973061304</v>
      </c>
      <c r="M3735">
        <v>44.002761609080501</v>
      </c>
      <c r="N3735">
        <v>1.1012909614756701</v>
      </c>
      <c r="O3735">
        <v>26.896219600288902</v>
      </c>
      <c r="P3735">
        <v>56.657864956620102</v>
      </c>
      <c r="Q3735">
        <v>2.8730651442378002E-2</v>
      </c>
    </row>
    <row r="3736" spans="1:17" hidden="1" x14ac:dyDescent="0.3">
      <c r="A3736" t="s">
        <v>7702</v>
      </c>
      <c r="B3736" t="s">
        <v>7703</v>
      </c>
      <c r="C3736" t="str">
        <f>IFERROR(VLOOKUP(Table1[[#This Row],[Ticker]],[1]!Table2[[Symbol]:[Industry]],2,FALSE),"-")</f>
        <v>-</v>
      </c>
      <c r="D3736" t="s">
        <v>521</v>
      </c>
      <c r="E3736">
        <v>31.141960000000001</v>
      </c>
      <c r="F3736">
        <v>55.76</v>
      </c>
      <c r="G3736">
        <v>10.935978274262499</v>
      </c>
      <c r="H3736">
        <v>-8.6030967890676209</v>
      </c>
      <c r="I3736">
        <v>-10.063602204884701</v>
      </c>
      <c r="J3736">
        <v>5.9096860947024696</v>
      </c>
      <c r="K3736">
        <v>53.5407073117848</v>
      </c>
      <c r="L3736">
        <v>54.2980871991223</v>
      </c>
      <c r="M3736">
        <v>73.633798326105094</v>
      </c>
      <c r="N3736">
        <v>4.2416395248068604</v>
      </c>
      <c r="O3736">
        <v>55.989956958393101</v>
      </c>
      <c r="P3736">
        <v>44.643320363164698</v>
      </c>
      <c r="Q3736">
        <v>4.2127906809399998E-2</v>
      </c>
    </row>
    <row r="3737" spans="1:17" hidden="1" x14ac:dyDescent="0.3">
      <c r="A3737" t="s">
        <v>7704</v>
      </c>
      <c r="B3737" t="s">
        <v>7705</v>
      </c>
      <c r="C3737" t="str">
        <f>IFERROR(VLOOKUP(Table1[[#This Row],[Ticker]],[1]!Table2[[Symbol]:[Industry]],2,FALSE),"-")</f>
        <v>-</v>
      </c>
      <c r="D3737" t="s">
        <v>121</v>
      </c>
      <c r="E3737">
        <v>31.065000000000001</v>
      </c>
      <c r="F3737">
        <v>2.1800000000000002</v>
      </c>
      <c r="G3737">
        <v>45.849638692261202</v>
      </c>
      <c r="H3737">
        <v>-35.484356294318196</v>
      </c>
      <c r="I3737">
        <v>4.4870317266312796</v>
      </c>
      <c r="J3737">
        <v>-10.7085216822354</v>
      </c>
      <c r="K3737">
        <v>2.67695393706278</v>
      </c>
      <c r="L3737">
        <v>2.3121020826895902</v>
      </c>
      <c r="M3737">
        <v>8.2655566296758103</v>
      </c>
      <c r="N3737">
        <v>0.65420552807124299</v>
      </c>
      <c r="O3737">
        <v>57.339449541284402</v>
      </c>
      <c r="P3737">
        <v>95.605029132167999</v>
      </c>
      <c r="Q3737">
        <v>5.5976095440450999E-2</v>
      </c>
    </row>
    <row r="3738" spans="1:17" hidden="1" x14ac:dyDescent="0.3">
      <c r="A3738" t="s">
        <v>7706</v>
      </c>
      <c r="B3738" t="s">
        <v>7707</v>
      </c>
      <c r="C3738" t="str">
        <f>IFERROR(VLOOKUP(Table1[[#This Row],[Ticker]],[1]!Table2[[Symbol]:[Industry]],2,FALSE),"-")</f>
        <v>-</v>
      </c>
      <c r="D3738" t="s">
        <v>1684</v>
      </c>
      <c r="E3738">
        <v>30.979864800000001</v>
      </c>
      <c r="F3738">
        <v>49.59</v>
      </c>
      <c r="G3738">
        <v>135.637918309535</v>
      </c>
      <c r="H3738">
        <v>37.058511849735297</v>
      </c>
      <c r="I3738">
        <v>98.755609365053502</v>
      </c>
      <c r="J3738">
        <v>13.8401237347909</v>
      </c>
      <c r="K3738">
        <v>35.098597096725101</v>
      </c>
      <c r="L3738">
        <v>27.548747509011701</v>
      </c>
      <c r="M3738">
        <v>92.0886249083092</v>
      </c>
      <c r="N3738">
        <v>1.6952701083344499</v>
      </c>
      <c r="O3738">
        <v>4.5573704375882098</v>
      </c>
      <c r="P3738">
        <v>208.971962616822</v>
      </c>
      <c r="Q3738">
        <v>7.5487881753968006E-2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95</v>
      </c>
      <c r="E3739">
        <v>30.91066</v>
      </c>
      <c r="F3739">
        <v>29.15</v>
      </c>
      <c r="G3739">
        <v>-95.994088923737095</v>
      </c>
      <c r="H3739">
        <v>-8.8042985512370198</v>
      </c>
      <c r="I3739">
        <v>-80.671742846506106</v>
      </c>
      <c r="J3739">
        <v>-7.0093190073383296</v>
      </c>
      <c r="K3739">
        <v>38.693868319595801</v>
      </c>
      <c r="L3739">
        <v>60.935113470996399</v>
      </c>
      <c r="M3739">
        <v>20.838416748989602</v>
      </c>
      <c r="N3739">
        <v>0.51296665716728396</v>
      </c>
      <c r="O3739">
        <v>239.62264150943301</v>
      </c>
      <c r="P3739">
        <v>0</v>
      </c>
      <c r="Q3739">
        <v>7.0899181589352003E-2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692</v>
      </c>
      <c r="E3740">
        <v>30.9036264</v>
      </c>
      <c r="F3740">
        <v>236.4</v>
      </c>
      <c r="G3740">
        <v>38.571651243268803</v>
      </c>
      <c r="H3740">
        <v>-4.4073476760252701</v>
      </c>
      <c r="I3740">
        <v>11.349097009877999</v>
      </c>
      <c r="J3740">
        <v>-8.1368163075543194</v>
      </c>
      <c r="K3740">
        <v>219.628832723887</v>
      </c>
      <c r="L3740">
        <v>197.46715403101899</v>
      </c>
      <c r="M3740">
        <v>59.742462009127898</v>
      </c>
      <c r="N3740">
        <v>1.1174775228415601</v>
      </c>
      <c r="O3740">
        <v>10.850253807106601</v>
      </c>
      <c r="P3740">
        <v>67.659574468085097</v>
      </c>
      <c r="Q3740">
        <v>7.5089427507396E-2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D3741" t="s">
        <v>68</v>
      </c>
      <c r="E3741">
        <v>30.873879937999899</v>
      </c>
      <c r="F3741">
        <v>49.22</v>
      </c>
      <c r="G3741">
        <v>-14.879397707780001</v>
      </c>
      <c r="H3741">
        <v>21.563827490271802</v>
      </c>
      <c r="I3741">
        <v>-57.938592589605797</v>
      </c>
      <c r="J3741">
        <v>1.2593047300353899</v>
      </c>
      <c r="K3741">
        <v>48.405729005194097</v>
      </c>
      <c r="L3741">
        <v>53.193657717212503</v>
      </c>
      <c r="M3741">
        <v>50.633794371962999</v>
      </c>
      <c r="N3741">
        <v>0.34822122029977598</v>
      </c>
      <c r="O3741">
        <v>163.612352702153</v>
      </c>
      <c r="P3741">
        <v>32.418617164379803</v>
      </c>
      <c r="Q3741">
        <v>7.2125839696611002E-2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1709</v>
      </c>
      <c r="E3742">
        <v>30.864411</v>
      </c>
      <c r="F3742">
        <v>31.14</v>
      </c>
      <c r="G3742">
        <v>46.064957049560199</v>
      </c>
      <c r="H3742">
        <v>-22.375250387348999</v>
      </c>
      <c r="I3742">
        <v>-3.6582461488896398</v>
      </c>
      <c r="J3742">
        <v>-18.574250054014399</v>
      </c>
      <c r="K3742">
        <v>31.997310707257899</v>
      </c>
      <c r="L3742">
        <v>28.127523484581701</v>
      </c>
      <c r="M3742">
        <v>40.4720630121436</v>
      </c>
      <c r="N3742">
        <v>0.15726094283916101</v>
      </c>
      <c r="O3742">
        <v>28.387925497752001</v>
      </c>
      <c r="P3742">
        <v>77.942857142857093</v>
      </c>
      <c r="Q3742">
        <v>0.12282932164296401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133</v>
      </c>
      <c r="E3743">
        <v>30.855049999999999</v>
      </c>
      <c r="F3743">
        <v>95</v>
      </c>
      <c r="G3743">
        <v>43.2032986656139</v>
      </c>
      <c r="H3743">
        <v>16.4251882091421</v>
      </c>
      <c r="I3743">
        <v>29.877819303684301</v>
      </c>
      <c r="J3743">
        <v>-8.35556952290856</v>
      </c>
      <c r="K3743">
        <v>79.746980806500204</v>
      </c>
      <c r="L3743">
        <v>67.504175817066994</v>
      </c>
      <c r="M3743">
        <v>68.912231774588307</v>
      </c>
      <c r="N3743">
        <v>2.6442334549923601</v>
      </c>
      <c r="O3743">
        <v>16.778947368421001</v>
      </c>
      <c r="P3743">
        <v>130.079922499394</v>
      </c>
      <c r="Q3743">
        <v>3.4593016041252998E-2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201</v>
      </c>
      <c r="E3744">
        <v>30.846095695999999</v>
      </c>
      <c r="F3744">
        <v>17.420000000000002</v>
      </c>
      <c r="G3744">
        <v>-4.4974200363287302</v>
      </c>
      <c r="H3744">
        <v>2.3785985206352001</v>
      </c>
      <c r="I3744">
        <v>-13.3998043454563</v>
      </c>
      <c r="J3744">
        <v>9.1326692476951994</v>
      </c>
      <c r="K3744">
        <v>15.8605969620048</v>
      </c>
      <c r="L3744">
        <v>16.008478007507101</v>
      </c>
      <c r="M3744">
        <v>75.368093961298101</v>
      </c>
      <c r="N3744">
        <v>2.1080368906455802</v>
      </c>
      <c r="O3744">
        <v>53.559127439724399</v>
      </c>
      <c r="P3744">
        <v>45.287739783152603</v>
      </c>
      <c r="Q3744">
        <v>3.4162492401428997E-2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626</v>
      </c>
      <c r="E3745">
        <v>30.812324400000001</v>
      </c>
      <c r="F3745">
        <v>33</v>
      </c>
      <c r="G3745">
        <v>-18.3686498349632</v>
      </c>
      <c r="H3745">
        <v>-12.1405465160202</v>
      </c>
      <c r="I3745">
        <v>-27.012256622623301</v>
      </c>
      <c r="J3745">
        <v>2.2838357545664199</v>
      </c>
      <c r="K3745">
        <v>33.455832602708597</v>
      </c>
      <c r="L3745">
        <v>31.644718956693598</v>
      </c>
      <c r="M3745">
        <v>50.690130875934898</v>
      </c>
      <c r="N3745">
        <v>0.275623210307332</v>
      </c>
      <c r="O3745">
        <v>22.848484848484802</v>
      </c>
      <c r="P3745">
        <v>46.471371504660397</v>
      </c>
      <c r="Q3745">
        <v>3.4853602661591002E-2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118</v>
      </c>
      <c r="E3746">
        <v>30.79</v>
      </c>
      <c r="F3746">
        <v>323.25</v>
      </c>
      <c r="G3746">
        <v>-16.7940544795797</v>
      </c>
      <c r="H3746">
        <v>-3.6800749487525399</v>
      </c>
      <c r="I3746">
        <v>-5.3221697828593699</v>
      </c>
      <c r="J3746">
        <v>-2.4780690073383398</v>
      </c>
      <c r="K3746">
        <v>321.970639004899</v>
      </c>
      <c r="L3746">
        <v>310.72243393332502</v>
      </c>
      <c r="M3746">
        <v>0.32897047686164199</v>
      </c>
      <c r="N3746">
        <v>0</v>
      </c>
      <c r="O3746">
        <v>0.26295436968291003</v>
      </c>
      <c r="P3746">
        <v>9.9489795918367303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424</v>
      </c>
      <c r="E3747">
        <v>30.7422</v>
      </c>
      <c r="F3747">
        <v>56.93</v>
      </c>
      <c r="G3747">
        <v>106.86385965037201</v>
      </c>
      <c r="H3747">
        <v>-7.7694220277903501</v>
      </c>
      <c r="I3747">
        <v>34.229901045471898</v>
      </c>
      <c r="J3747">
        <v>-5.0439618333114504</v>
      </c>
      <c r="K3747">
        <v>56.678406151244502</v>
      </c>
      <c r="L3747">
        <v>45.7835923687772</v>
      </c>
      <c r="M3747">
        <v>47.116732027362303</v>
      </c>
      <c r="N3747">
        <v>0.27413841983378401</v>
      </c>
      <c r="O3747">
        <v>49.341296328824797</v>
      </c>
      <c r="P3747">
        <v>177.16650438169401</v>
      </c>
      <c r="Q3747">
        <v>0.212498033029692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62</v>
      </c>
      <c r="E3748">
        <v>30.738707999999999</v>
      </c>
      <c r="F3748">
        <v>5.72</v>
      </c>
      <c r="G3748">
        <v>24.175601099187201</v>
      </c>
      <c r="H3748">
        <v>26.96508634157</v>
      </c>
      <c r="I3748">
        <v>28.087246615278801</v>
      </c>
      <c r="J3748">
        <v>6.9813904521211203</v>
      </c>
      <c r="K3748">
        <v>5.1118398390204698</v>
      </c>
      <c r="L3748">
        <v>4.7151042304602901</v>
      </c>
      <c r="M3748">
        <v>56.074145481270797</v>
      </c>
      <c r="N3748">
        <v>1.0862947549500701</v>
      </c>
      <c r="O3748">
        <v>19.7552447552447</v>
      </c>
      <c r="P3748">
        <v>58.448753462603797</v>
      </c>
      <c r="Q3748">
        <v>-3.5994438934478998E-2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E3749">
        <v>30.683986149999999</v>
      </c>
      <c r="F3749">
        <v>9.91</v>
      </c>
      <c r="G3749">
        <v>-25.723666079571402</v>
      </c>
      <c r="H3749">
        <v>-29.2543475368076</v>
      </c>
      <c r="I3749">
        <v>-7.7874183551733296</v>
      </c>
      <c r="J3749">
        <v>-8.0174276079214106</v>
      </c>
      <c r="K3749">
        <v>10.8606540318415</v>
      </c>
      <c r="L3749">
        <v>9.4049413655776899</v>
      </c>
      <c r="M3749">
        <v>25.8821595054042</v>
      </c>
      <c r="N3749">
        <v>0.69857989355314498</v>
      </c>
      <c r="O3749">
        <v>37.1342078708375</v>
      </c>
      <c r="P3749">
        <v>60.8766233766233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396</v>
      </c>
      <c r="E3750">
        <v>30.66</v>
      </c>
      <c r="F3750">
        <v>15.33</v>
      </c>
      <c r="G3750">
        <v>-0.36216020496964002</v>
      </c>
      <c r="H3750">
        <v>-7.1877672564448503</v>
      </c>
      <c r="I3750">
        <v>-32.0915508939581</v>
      </c>
      <c r="J3750">
        <v>-1.05504184045607</v>
      </c>
      <c r="K3750">
        <v>15.709699154482101</v>
      </c>
      <c r="L3750">
        <v>14.860833851867801</v>
      </c>
      <c r="M3750">
        <v>34.0737817749133</v>
      </c>
      <c r="N3750">
        <v>0.21342291192023299</v>
      </c>
      <c r="O3750">
        <v>36.986301369863</v>
      </c>
      <c r="P3750">
        <v>43.271028037383097</v>
      </c>
      <c r="Q3750">
        <v>3.0893518745350001E-3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1778</v>
      </c>
      <c r="E3751">
        <v>30.629127945</v>
      </c>
      <c r="F3751">
        <v>20.47</v>
      </c>
      <c r="G3751">
        <v>35.727461601282101</v>
      </c>
      <c r="H3751">
        <v>-5.2537516297253504</v>
      </c>
      <c r="I3751">
        <v>-45.975279367925602</v>
      </c>
      <c r="J3751">
        <v>-6.9225134517827804</v>
      </c>
      <c r="K3751">
        <v>20.812833582829199</v>
      </c>
      <c r="L3751">
        <v>19.830246992535599</v>
      </c>
      <c r="M3751">
        <v>43.1753938751853</v>
      </c>
      <c r="N3751">
        <v>0.97757752919430896</v>
      </c>
      <c r="O3751">
        <v>61.211529066927199</v>
      </c>
      <c r="P3751">
        <v>69.173553719008197</v>
      </c>
      <c r="Q3751">
        <v>3.1115126487733999E-2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D3752" t="s">
        <v>231</v>
      </c>
      <c r="E3752">
        <v>30.628</v>
      </c>
      <c r="F3752">
        <v>76.569999999999993</v>
      </c>
      <c r="G3752">
        <v>133.69914279933101</v>
      </c>
      <c r="H3752">
        <v>10.219659550700801</v>
      </c>
      <c r="I3752">
        <v>127.653977528857</v>
      </c>
      <c r="J3752">
        <v>15.5125473977741</v>
      </c>
      <c r="K3752">
        <v>62.471379794393599</v>
      </c>
      <c r="L3752">
        <v>49.933002104939</v>
      </c>
      <c r="M3752">
        <v>89.017567554549998</v>
      </c>
      <c r="N3752">
        <v>0.37848825596014402</v>
      </c>
      <c r="O3752">
        <v>12.4461277262635</v>
      </c>
      <c r="P3752">
        <v>187.85714285714201</v>
      </c>
      <c r="Q3752">
        <v>3.6304727457336997E-2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424</v>
      </c>
      <c r="E3753">
        <v>30.6182425199998</v>
      </c>
      <c r="F3753">
        <v>244.45</v>
      </c>
      <c r="G3753">
        <v>-26.7430340714164</v>
      </c>
      <c r="H3753">
        <v>-3.6800749487525399</v>
      </c>
      <c r="I3753">
        <v>-15.271149374696099</v>
      </c>
      <c r="J3753">
        <v>-2.4780690073383398</v>
      </c>
      <c r="K3753">
        <v>244.45</v>
      </c>
      <c r="L3753">
        <v>244.44999999999899</v>
      </c>
      <c r="M3753">
        <v>50</v>
      </c>
      <c r="O3753">
        <v>0</v>
      </c>
      <c r="P3753">
        <v>0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E3754">
        <v>30.471390599999999</v>
      </c>
      <c r="F3754">
        <v>63.49</v>
      </c>
      <c r="G3754">
        <v>350.625386981215</v>
      </c>
      <c r="H3754">
        <v>28.524006683900499</v>
      </c>
      <c r="I3754">
        <v>70.752876409071803</v>
      </c>
      <c r="J3754">
        <v>-12.041101256395899</v>
      </c>
      <c r="K3754">
        <v>56.000153158960998</v>
      </c>
      <c r="L3754">
        <v>41.313668238916001</v>
      </c>
      <c r="M3754">
        <v>49.550043664073399</v>
      </c>
      <c r="N3754">
        <v>1.93822544349107</v>
      </c>
      <c r="O3754">
        <v>12.820916679791999</v>
      </c>
      <c r="P3754">
        <v>377.36842105263099</v>
      </c>
      <c r="Q3754">
        <v>0.13276140912734799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626</v>
      </c>
      <c r="E3755">
        <v>30.440855536000001</v>
      </c>
      <c r="F3755">
        <v>1.04</v>
      </c>
      <c r="G3755">
        <v>-11.187478515860899</v>
      </c>
      <c r="H3755">
        <v>-10.6365966878829</v>
      </c>
      <c r="I3755">
        <v>-52.240846344392999</v>
      </c>
      <c r="J3755">
        <v>-4.3129313926594399</v>
      </c>
      <c r="K3755">
        <v>1.1185715258793101</v>
      </c>
      <c r="L3755">
        <v>1.1229798976676899</v>
      </c>
      <c r="M3755">
        <v>22.0864741224837</v>
      </c>
      <c r="N3755">
        <v>0.56099989108350401</v>
      </c>
      <c r="O3755">
        <v>101.923076923076</v>
      </c>
      <c r="P3755">
        <v>30</v>
      </c>
      <c r="Q3755">
        <v>2.6505169996825E-2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2160</v>
      </c>
      <c r="E3756">
        <v>30.4178484</v>
      </c>
      <c r="F3756">
        <v>96.56</v>
      </c>
      <c r="G3756">
        <v>39.739724549273099</v>
      </c>
      <c r="H3756">
        <v>-22.391460650429501</v>
      </c>
      <c r="I3756">
        <v>-39.892538914118397</v>
      </c>
      <c r="J3756">
        <v>-12.4487434941418</v>
      </c>
      <c r="K3756">
        <v>111.91745179778999</v>
      </c>
      <c r="L3756">
        <v>113.220497190375</v>
      </c>
      <c r="M3756">
        <v>37.267611023183903</v>
      </c>
      <c r="N3756">
        <v>1.55151515151515</v>
      </c>
      <c r="O3756">
        <v>106.607290803645</v>
      </c>
      <c r="P3756">
        <v>114.10199556540999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201</v>
      </c>
      <c r="E3757">
        <v>30.248000000000001</v>
      </c>
      <c r="F3757">
        <v>0.45</v>
      </c>
      <c r="G3757">
        <v>-5.5931859894901201</v>
      </c>
      <c r="H3757">
        <v>-1.87035303188851</v>
      </c>
      <c r="I3757">
        <v>-12.2495918825592</v>
      </c>
      <c r="J3757">
        <v>1.0670674632677399</v>
      </c>
      <c r="K3757">
        <v>0.59267168328142406</v>
      </c>
      <c r="L3757">
        <v>0.50771284078795198</v>
      </c>
      <c r="M3757">
        <v>92.112121951265095</v>
      </c>
      <c r="N3757">
        <v>1</v>
      </c>
      <c r="Q3757">
        <v>4.6288916988924997E-2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7232</v>
      </c>
      <c r="E3758">
        <v>30.182123485000002</v>
      </c>
      <c r="F3758">
        <v>528.04999999999995</v>
      </c>
      <c r="G3758">
        <v>31.025116511194799</v>
      </c>
      <c r="H3758">
        <v>-24.134620403298001</v>
      </c>
      <c r="I3758">
        <v>-41.930871596918301</v>
      </c>
      <c r="J3758">
        <v>-12.038792521550199</v>
      </c>
      <c r="K3758">
        <v>628.79331110867497</v>
      </c>
      <c r="L3758">
        <v>714.28373410199799</v>
      </c>
      <c r="M3758">
        <v>26.454570147270299</v>
      </c>
      <c r="N3758">
        <v>0.52197145468607098</v>
      </c>
      <c r="O3758">
        <v>139.38074046018301</v>
      </c>
      <c r="P3758">
        <v>66.419791994957393</v>
      </c>
      <c r="Q3758">
        <v>7.4544301954951001E-2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E3759">
        <v>30.136288</v>
      </c>
      <c r="F3759">
        <v>22.12</v>
      </c>
      <c r="G3759">
        <v>-26.7430340714164</v>
      </c>
      <c r="H3759">
        <v>-3.6800749487525399</v>
      </c>
      <c r="I3759">
        <v>32.195517291970503</v>
      </c>
      <c r="K3759">
        <v>19.375004189490902</v>
      </c>
      <c r="M3759">
        <v>100</v>
      </c>
      <c r="N3759">
        <v>26.125</v>
      </c>
      <c r="O3759">
        <v>0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121</v>
      </c>
      <c r="E3760">
        <v>30.120650000000001</v>
      </c>
      <c r="F3760">
        <v>16.399999999999999</v>
      </c>
      <c r="G3760">
        <v>-32.975166718643401</v>
      </c>
      <c r="H3760">
        <v>-0.104317372994971</v>
      </c>
      <c r="I3760">
        <v>-25.260172426287699</v>
      </c>
      <c r="J3760">
        <v>3.0157581531554798</v>
      </c>
      <c r="K3760">
        <v>17.852151921957098</v>
      </c>
      <c r="L3760">
        <v>18.252701592993599</v>
      </c>
      <c r="M3760">
        <v>47.105864270946697</v>
      </c>
      <c r="N3760">
        <v>0.29586885524546302</v>
      </c>
      <c r="O3760">
        <v>118.536585365853</v>
      </c>
      <c r="P3760">
        <v>8.8254810882548007</v>
      </c>
      <c r="Q3760">
        <v>5.8757412541560004E-3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303</v>
      </c>
      <c r="E3761">
        <v>30.04355</v>
      </c>
      <c r="F3761">
        <v>17.829999999999998</v>
      </c>
      <c r="G3761">
        <v>-64.487447479237602</v>
      </c>
      <c r="H3761">
        <v>-5.2809897572145097</v>
      </c>
      <c r="I3761">
        <v>-25.402197761792799</v>
      </c>
      <c r="J3761">
        <v>-2.4199294724546099</v>
      </c>
      <c r="K3761">
        <v>17.7591704979321</v>
      </c>
      <c r="L3761">
        <v>20.889764762160699</v>
      </c>
      <c r="M3761">
        <v>58.869004839634698</v>
      </c>
      <c r="N3761">
        <v>1.1113592020946801</v>
      </c>
      <c r="O3761">
        <v>85.978687605159806</v>
      </c>
      <c r="P3761">
        <v>22.965517241379199</v>
      </c>
      <c r="Q3761">
        <v>-1.9296706234440001E-3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1465</v>
      </c>
      <c r="E3762">
        <v>30.031567608</v>
      </c>
      <c r="F3762">
        <v>55.69</v>
      </c>
      <c r="G3762">
        <v>73.221059285854594</v>
      </c>
      <c r="H3762">
        <v>22.489613880439201</v>
      </c>
      <c r="I3762">
        <v>-3.55600393838718</v>
      </c>
      <c r="J3762">
        <v>1.31566948253274</v>
      </c>
      <c r="K3762">
        <v>47.395154358531599</v>
      </c>
      <c r="L3762">
        <v>43.383465375856296</v>
      </c>
      <c r="M3762">
        <v>63.857135042150503</v>
      </c>
      <c r="N3762">
        <v>3.1946184439342198</v>
      </c>
      <c r="O3762">
        <v>13.844496318908201</v>
      </c>
      <c r="P3762">
        <v>105.87800369685699</v>
      </c>
      <c r="Q3762">
        <v>1.9969153615654E-2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1525</v>
      </c>
      <c r="E3763">
        <v>29.950883999999999</v>
      </c>
      <c r="F3763">
        <v>95.3</v>
      </c>
      <c r="G3763">
        <v>-74.018276118442699</v>
      </c>
      <c r="H3763">
        <v>-31.1609909792869</v>
      </c>
      <c r="I3763">
        <v>-62.546391421722298</v>
      </c>
      <c r="J3763">
        <v>-2.10828559476571</v>
      </c>
      <c r="K3763">
        <v>143.35492097186099</v>
      </c>
      <c r="M3763">
        <v>20.757586509761499</v>
      </c>
      <c r="N3763">
        <v>0.51893939393939303</v>
      </c>
      <c r="O3763">
        <v>202.41343126967399</v>
      </c>
      <c r="P3763">
        <v>0.68674062334916897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95</v>
      </c>
      <c r="E3764">
        <v>29.8877773839999</v>
      </c>
      <c r="F3764">
        <v>83.74</v>
      </c>
      <c r="G3764">
        <v>302.25286756792701</v>
      </c>
      <c r="H3764">
        <v>-8.0035803677013906</v>
      </c>
      <c r="I3764">
        <v>244.900893636056</v>
      </c>
      <c r="J3764">
        <v>-3.9186452378305399</v>
      </c>
      <c r="K3764">
        <v>80.426802745134694</v>
      </c>
      <c r="L3764">
        <v>52.216618365674002</v>
      </c>
      <c r="M3764">
        <v>40.640735324840101</v>
      </c>
      <c r="N3764">
        <v>0.54681801846278899</v>
      </c>
      <c r="O3764">
        <v>22.880343921662199</v>
      </c>
      <c r="P3764">
        <v>392.588235294117</v>
      </c>
      <c r="Q3764">
        <v>0.18400718332184901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626</v>
      </c>
      <c r="E3765">
        <v>29.697036180000001</v>
      </c>
      <c r="F3765">
        <v>4.2</v>
      </c>
      <c r="G3765">
        <v>-77.620227053872597</v>
      </c>
      <c r="H3765">
        <v>6.1865917179141201</v>
      </c>
      <c r="I3765">
        <v>-3.2711493746960998</v>
      </c>
      <c r="J3765">
        <v>1.82572846101608</v>
      </c>
      <c r="K3765">
        <v>3.7415956041644498</v>
      </c>
      <c r="L3765">
        <v>4.07060745056617</v>
      </c>
      <c r="M3765">
        <v>80.267972300400103</v>
      </c>
      <c r="N3765">
        <v>1.33249912639658</v>
      </c>
      <c r="O3765">
        <v>114.28571428571399</v>
      </c>
      <c r="P3765">
        <v>42.372881355932201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4192</v>
      </c>
      <c r="E3766">
        <v>29.678474999999999</v>
      </c>
      <c r="F3766">
        <v>176.5</v>
      </c>
      <c r="G3766">
        <v>-50.003903636633801</v>
      </c>
      <c r="H3766">
        <v>12.9865917179141</v>
      </c>
      <c r="I3766">
        <v>-29.2575041505245</v>
      </c>
      <c r="J3766">
        <v>2.4724260421666</v>
      </c>
      <c r="K3766">
        <v>167.659305282123</v>
      </c>
      <c r="L3766">
        <v>174.13214875686501</v>
      </c>
      <c r="M3766">
        <v>48.831244306075803</v>
      </c>
      <c r="N3766">
        <v>0.82090909090909003</v>
      </c>
      <c r="O3766">
        <v>43.909348441926298</v>
      </c>
      <c r="P3766">
        <v>44.672131147540902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372</v>
      </c>
      <c r="E3767">
        <v>29.600458445999902</v>
      </c>
      <c r="F3767">
        <v>51.51</v>
      </c>
      <c r="G3767">
        <v>15.471212201361</v>
      </c>
      <c r="H3767">
        <v>15.8704868490002</v>
      </c>
      <c r="I3767">
        <v>50.090006323538198</v>
      </c>
      <c r="J3767">
        <v>-16.726940703018499</v>
      </c>
      <c r="K3767">
        <v>55.337750867312202</v>
      </c>
      <c r="L3767">
        <v>46.3848422380389</v>
      </c>
      <c r="M3767">
        <v>16.135087949419798</v>
      </c>
      <c r="N3767">
        <v>1.0636363636363599</v>
      </c>
      <c r="O3767">
        <v>43.758493496408398</v>
      </c>
      <c r="P3767">
        <v>86.630434782608603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E3768">
        <v>29.583749999999998</v>
      </c>
      <c r="F3768">
        <v>7.35</v>
      </c>
      <c r="G3768">
        <v>-7.0361936805369698</v>
      </c>
      <c r="H3768">
        <v>8.3199250512474503</v>
      </c>
      <c r="I3768">
        <v>-22.115255838574399</v>
      </c>
      <c r="J3768">
        <v>5.2142386849693496</v>
      </c>
      <c r="K3768">
        <v>7.0652439789059196</v>
      </c>
      <c r="L3768">
        <v>6.4353773270125902</v>
      </c>
      <c r="M3768">
        <v>56.778790295172598</v>
      </c>
      <c r="N3768">
        <v>0.98480717859476796</v>
      </c>
      <c r="O3768">
        <v>31.156462585033999</v>
      </c>
      <c r="P3768">
        <v>46.123260437375698</v>
      </c>
      <c r="Q3768">
        <v>7.7244904727086006E-2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424</v>
      </c>
      <c r="E3769">
        <v>29.576554039999898</v>
      </c>
      <c r="F3769">
        <v>8.69</v>
      </c>
      <c r="G3769">
        <v>-32.999776250488701</v>
      </c>
      <c r="H3769">
        <v>-3.6800749487525399</v>
      </c>
      <c r="I3769">
        <v>-29.570952136037299</v>
      </c>
      <c r="J3769">
        <v>2.4747611813409001</v>
      </c>
      <c r="K3769">
        <v>8.8793214723960006</v>
      </c>
      <c r="L3769">
        <v>9.1925032264830406</v>
      </c>
      <c r="M3769">
        <v>37.456246315346597</v>
      </c>
      <c r="N3769">
        <v>0.83288219868242597</v>
      </c>
      <c r="O3769">
        <v>25.891829689298</v>
      </c>
      <c r="P3769">
        <v>3.4523809523809401</v>
      </c>
      <c r="Q3769">
        <v>0.12669295162308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728</v>
      </c>
      <c r="E3770">
        <v>29.575091889999999</v>
      </c>
      <c r="F3770">
        <v>42.48</v>
      </c>
      <c r="G3770">
        <v>9.8486057999661494</v>
      </c>
      <c r="H3770">
        <v>9.7384554026851493</v>
      </c>
      <c r="I3770">
        <v>-3.0682967597991202</v>
      </c>
      <c r="J3770">
        <v>-0.44214086362576299</v>
      </c>
      <c r="K3770">
        <v>39.015750434924897</v>
      </c>
      <c r="L3770">
        <v>36.340308012812599</v>
      </c>
      <c r="M3770">
        <v>56.725246441840902</v>
      </c>
      <c r="N3770">
        <v>0.55865600390966796</v>
      </c>
      <c r="O3770">
        <v>3.5781544256120599</v>
      </c>
      <c r="P3770">
        <v>59.519339091250401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303</v>
      </c>
      <c r="E3771">
        <v>29.570126399999999</v>
      </c>
      <c r="F3771">
        <v>18.21</v>
      </c>
      <c r="G3771">
        <v>25.641903167077199</v>
      </c>
      <c r="H3771">
        <v>-4.6245193931969997</v>
      </c>
      <c r="I3771">
        <v>-16.303758070348199</v>
      </c>
      <c r="J3771">
        <v>-1.7436057305021799</v>
      </c>
      <c r="K3771">
        <v>17.811373973628498</v>
      </c>
      <c r="L3771">
        <v>16.619295940015402</v>
      </c>
      <c r="M3771">
        <v>57.185734340158902</v>
      </c>
      <c r="N3771">
        <v>1.24897031885322</v>
      </c>
      <c r="O3771">
        <v>14.44261394838</v>
      </c>
      <c r="P3771">
        <v>80.118694362017806</v>
      </c>
      <c r="Q3771">
        <v>8.5272904006981995E-2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2499</v>
      </c>
      <c r="E3772">
        <v>29.569222314999902</v>
      </c>
      <c r="F3772">
        <v>13.85</v>
      </c>
      <c r="G3772">
        <v>54.3027175625704</v>
      </c>
      <c r="H3772">
        <v>22.439328036321999</v>
      </c>
      <c r="I3772">
        <v>35.108872340830402</v>
      </c>
      <c r="J3772">
        <v>-2.3299208591901901</v>
      </c>
      <c r="K3772">
        <v>10.838898157820401</v>
      </c>
      <c r="L3772">
        <v>9.3421662787221393</v>
      </c>
      <c r="M3772">
        <v>83.300597871497303</v>
      </c>
      <c r="N3772">
        <v>2.0249930131352998</v>
      </c>
      <c r="O3772">
        <v>3.3935018050541501</v>
      </c>
      <c r="P3772">
        <v>102.18978102189701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E3773">
        <v>29.532802499999999</v>
      </c>
      <c r="F3773">
        <v>47</v>
      </c>
      <c r="G3773">
        <v>280.18337285499001</v>
      </c>
      <c r="H3773">
        <v>-1.17189610469584</v>
      </c>
      <c r="I3773">
        <v>64.805478977794294</v>
      </c>
      <c r="J3773">
        <v>12.408266851864701</v>
      </c>
      <c r="K3773">
        <v>42.945447482822601</v>
      </c>
      <c r="L3773">
        <v>35.0132854479739</v>
      </c>
      <c r="M3773">
        <v>72.151309261943794</v>
      </c>
      <c r="N3773">
        <v>0.798533405404937</v>
      </c>
      <c r="O3773">
        <v>20.361702127659498</v>
      </c>
      <c r="P3773">
        <v>317.77777777777698</v>
      </c>
      <c r="Q3773">
        <v>9.7617788032344999E-2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424</v>
      </c>
      <c r="E3774">
        <v>29.5</v>
      </c>
      <c r="F3774">
        <v>2.95</v>
      </c>
      <c r="G3774">
        <v>-16.668407205744799</v>
      </c>
      <c r="H3774">
        <v>-0.10864637732397101</v>
      </c>
      <c r="I3774">
        <v>-57.989595976637801</v>
      </c>
      <c r="J3774">
        <v>-10.4145769438462</v>
      </c>
      <c r="K3774">
        <v>2.9328381641819399</v>
      </c>
      <c r="L3774">
        <v>2.8256870017298601</v>
      </c>
      <c r="M3774">
        <v>45.692034995867999</v>
      </c>
      <c r="N3774">
        <v>1.02130657296827</v>
      </c>
      <c r="O3774">
        <v>92.881355932203306</v>
      </c>
      <c r="P3774">
        <v>47.5</v>
      </c>
      <c r="Q3774">
        <v>5.9843447824067003E-2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5669</v>
      </c>
      <c r="E3775">
        <v>29.463986999999999</v>
      </c>
      <c r="F3775">
        <v>34.090000000000003</v>
      </c>
      <c r="G3775">
        <v>64.130426174944105</v>
      </c>
      <c r="H3775">
        <v>-1.3097045783821799</v>
      </c>
      <c r="I3775">
        <v>-20.365804163114799</v>
      </c>
      <c r="J3775">
        <v>-5.1541253453665101</v>
      </c>
      <c r="K3775">
        <v>33.844330237597397</v>
      </c>
      <c r="L3775">
        <v>32.080345163262997</v>
      </c>
      <c r="M3775">
        <v>48.146134099138301</v>
      </c>
      <c r="N3775">
        <v>1.2209062536050901</v>
      </c>
      <c r="O3775">
        <v>25.9313581695511</v>
      </c>
      <c r="P3775">
        <v>112.929419113054</v>
      </c>
      <c r="Q3775">
        <v>2.1005717320376999E-2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289</v>
      </c>
      <c r="E3776">
        <v>29.412524122000001</v>
      </c>
      <c r="F3776">
        <v>5.63</v>
      </c>
      <c r="G3776">
        <v>5.7275541638776497</v>
      </c>
      <c r="H3776">
        <v>-3.3364323370686999</v>
      </c>
      <c r="I3776">
        <v>-24.3179991323697</v>
      </c>
      <c r="J3776">
        <v>1.9942029067940299</v>
      </c>
      <c r="K3776">
        <v>5.7063350714823597</v>
      </c>
      <c r="L3776">
        <v>5.5277135123432402</v>
      </c>
      <c r="M3776">
        <v>43.995201335731203</v>
      </c>
      <c r="N3776">
        <v>1.11358654451404</v>
      </c>
      <c r="O3776">
        <v>20.781527531083398</v>
      </c>
      <c r="P3776">
        <v>47.382198952879499</v>
      </c>
      <c r="Q3776">
        <v>6.2501626607331995E-2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133</v>
      </c>
      <c r="E3777">
        <v>29.351227004999998</v>
      </c>
      <c r="F3777">
        <v>56.95</v>
      </c>
      <c r="G3777">
        <v>35.971251642869198</v>
      </c>
      <c r="H3777">
        <v>-13.057061598466399</v>
      </c>
      <c r="I3777">
        <v>-18.745725645882501</v>
      </c>
      <c r="J3777">
        <v>6.1314548021854698</v>
      </c>
      <c r="K3777">
        <v>57.073343295507499</v>
      </c>
      <c r="L3777">
        <v>51.7932097385034</v>
      </c>
      <c r="M3777">
        <v>47.834249884275003</v>
      </c>
      <c r="N3777">
        <v>0.371210184361005</v>
      </c>
      <c r="O3777">
        <v>34.855136084284403</v>
      </c>
      <c r="P3777">
        <v>73.575129533678705</v>
      </c>
      <c r="Q3777">
        <v>4.2460583492538E-2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68</v>
      </c>
      <c r="E3778">
        <v>29.324999999999999</v>
      </c>
      <c r="F3778">
        <v>1.1499999999999999</v>
      </c>
      <c r="G3778">
        <v>47.499390171007697</v>
      </c>
      <c r="H3778">
        <v>-29.6294420373601</v>
      </c>
      <c r="I3778">
        <v>-27.4848898327113</v>
      </c>
      <c r="J3778">
        <v>-5.7838541313052803</v>
      </c>
      <c r="K3778">
        <v>1.2559513021890401</v>
      </c>
      <c r="L3778">
        <v>1.1525831150059</v>
      </c>
      <c r="M3778">
        <v>30.389510067573902</v>
      </c>
      <c r="N3778">
        <v>0.94200439455472895</v>
      </c>
      <c r="O3778">
        <v>82.608695652173907</v>
      </c>
      <c r="P3778">
        <v>82.539682539682502</v>
      </c>
      <c r="Q3778">
        <v>5.8010515523804998E-2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728</v>
      </c>
      <c r="E3779">
        <v>29.289530723999999</v>
      </c>
      <c r="F3779">
        <v>18.18</v>
      </c>
      <c r="G3779">
        <v>32.7586328876991</v>
      </c>
      <c r="H3779">
        <v>1.8371664305577999</v>
      </c>
      <c r="I3779">
        <v>11.613272735856601</v>
      </c>
      <c r="J3779">
        <v>2.7368307061286998</v>
      </c>
      <c r="K3779">
        <v>17.204255748006901</v>
      </c>
      <c r="L3779">
        <v>15.1410892216691</v>
      </c>
      <c r="M3779">
        <v>37.603805705755697</v>
      </c>
      <c r="N3779">
        <v>1.2540405390810601</v>
      </c>
      <c r="O3779">
        <v>5.6105610561055999</v>
      </c>
      <c r="P3779">
        <v>62.932425165800304</v>
      </c>
      <c r="Q3779">
        <v>3.3034621500889999E-3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413</v>
      </c>
      <c r="E3780">
        <v>29.279250000000001</v>
      </c>
      <c r="F3780">
        <v>24.75</v>
      </c>
      <c r="G3780">
        <v>227.84149314921299</v>
      </c>
      <c r="H3780">
        <v>49.7356700089572</v>
      </c>
      <c r="I3780">
        <v>27.958017291970499</v>
      </c>
      <c r="J3780">
        <v>7.0944216989813498</v>
      </c>
      <c r="K3780">
        <v>17.506256198463198</v>
      </c>
      <c r="L3780">
        <v>13.902577580274199</v>
      </c>
      <c r="M3780">
        <v>76.487624319444706</v>
      </c>
      <c r="N3780">
        <v>2.1468113373048401</v>
      </c>
      <c r="O3780">
        <v>1.0101010101010099</v>
      </c>
      <c r="P3780">
        <v>315.26845637583801</v>
      </c>
      <c r="Q3780">
        <v>0.16659341682987899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E3781">
        <v>29.238692069999999</v>
      </c>
      <c r="F3781">
        <v>37.380000000000003</v>
      </c>
      <c r="G3781">
        <v>60.156965928583503</v>
      </c>
      <c r="H3781">
        <v>74.319925051247395</v>
      </c>
      <c r="I3781">
        <v>98.3288506253039</v>
      </c>
      <c r="J3781">
        <v>23.272549148790201</v>
      </c>
      <c r="K3781">
        <v>25.2154018104717</v>
      </c>
      <c r="L3781">
        <v>20.864295903363899</v>
      </c>
      <c r="M3781">
        <v>83.334492187488095</v>
      </c>
      <c r="N3781">
        <v>2.4412197544455401</v>
      </c>
      <c r="O3781">
        <v>0</v>
      </c>
      <c r="P3781">
        <v>149.19999999999999</v>
      </c>
      <c r="Q3781">
        <v>7.963748554139E-3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1128</v>
      </c>
      <c r="E3782">
        <v>29.088000000000001</v>
      </c>
      <c r="F3782">
        <v>72</v>
      </c>
      <c r="G3782">
        <v>11.905146171217799</v>
      </c>
      <c r="H3782">
        <v>8.0837045788065005</v>
      </c>
      <c r="I3782">
        <v>-1.34709874178471</v>
      </c>
      <c r="J3782">
        <v>1.5377598069662</v>
      </c>
      <c r="K3782">
        <v>66.567922389919303</v>
      </c>
      <c r="L3782">
        <v>61.099501685585501</v>
      </c>
      <c r="M3782">
        <v>64.451901357890193</v>
      </c>
      <c r="N3782">
        <v>0.494573919231453</v>
      </c>
      <c r="O3782">
        <v>5.125</v>
      </c>
      <c r="P3782">
        <v>54.307758251178697</v>
      </c>
      <c r="Q3782">
        <v>3.0274437266501E-2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626</v>
      </c>
      <c r="E3783">
        <v>28.943511749999999</v>
      </c>
      <c r="F3783">
        <v>46.49</v>
      </c>
      <c r="G3783">
        <v>24.443957798502201</v>
      </c>
      <c r="H3783">
        <v>1.36500877816888</v>
      </c>
      <c r="I3783">
        <v>-12.644217807367101</v>
      </c>
      <c r="J3783">
        <v>6.7406809926616598</v>
      </c>
      <c r="K3783">
        <v>45.079987188667502</v>
      </c>
      <c r="L3783">
        <v>43.659414365460698</v>
      </c>
      <c r="M3783">
        <v>49.305574043006501</v>
      </c>
      <c r="N3783">
        <v>3.9771952985633701</v>
      </c>
      <c r="O3783">
        <v>39.384813938481301</v>
      </c>
      <c r="P3783">
        <v>63.122807017543799</v>
      </c>
      <c r="Q3783">
        <v>6.1398479431456002E-2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289</v>
      </c>
      <c r="E3784">
        <v>28.929600000000001</v>
      </c>
      <c r="F3784">
        <v>68.88</v>
      </c>
      <c r="G3784">
        <v>23.322325405707701</v>
      </c>
      <c r="H3784">
        <v>-16.957586910475001</v>
      </c>
      <c r="I3784">
        <v>59.862336513938502</v>
      </c>
      <c r="J3784">
        <v>0.43179614525214299</v>
      </c>
      <c r="K3784">
        <v>75.119654404556599</v>
      </c>
      <c r="L3784">
        <v>66.236736877610994</v>
      </c>
      <c r="M3784">
        <v>31.914711659631799</v>
      </c>
      <c r="N3784">
        <v>0.26421059423188498</v>
      </c>
      <c r="O3784">
        <v>37.921022067363502</v>
      </c>
      <c r="P3784">
        <v>98.615916955017198</v>
      </c>
      <c r="Q3784">
        <v>5.2956795756118002E-2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521</v>
      </c>
      <c r="E3785">
        <v>28.916014000000001</v>
      </c>
      <c r="F3785">
        <v>94.76</v>
      </c>
      <c r="G3785">
        <v>48.414082379600103</v>
      </c>
      <c r="H3785">
        <v>1.36371177112331</v>
      </c>
      <c r="I3785">
        <v>-9.5712051471445108</v>
      </c>
      <c r="J3785">
        <v>-2.4780690073383398</v>
      </c>
      <c r="K3785">
        <v>85.8929053403334</v>
      </c>
      <c r="L3785">
        <v>74.327860534761598</v>
      </c>
      <c r="M3785">
        <v>22.496353394328299</v>
      </c>
      <c r="N3785">
        <v>0.101206831528473</v>
      </c>
      <c r="O3785">
        <v>19.333051920641601</v>
      </c>
      <c r="Q3785">
        <v>0.121992979189882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D3786" t="s">
        <v>121</v>
      </c>
      <c r="E3786">
        <v>28.875</v>
      </c>
      <c r="F3786">
        <v>19.25</v>
      </c>
      <c r="G3786">
        <v>65.564658236275804</v>
      </c>
      <c r="H3786">
        <v>10.0923801410678</v>
      </c>
      <c r="I3786">
        <v>-14.9061858710464</v>
      </c>
      <c r="J3786">
        <v>1.63152003375754</v>
      </c>
      <c r="K3786">
        <v>17.468779422896102</v>
      </c>
      <c r="L3786">
        <v>16.646872890809298</v>
      </c>
      <c r="M3786">
        <v>73.5284065090148</v>
      </c>
      <c r="N3786">
        <v>0.60808613400314104</v>
      </c>
      <c r="O3786">
        <v>48.779220779220701</v>
      </c>
      <c r="P3786">
        <v>98.658410732714103</v>
      </c>
      <c r="Q3786">
        <v>8.3862069026714003E-2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626</v>
      </c>
      <c r="E3787">
        <v>28.826115999999999</v>
      </c>
      <c r="F3787">
        <v>23.78</v>
      </c>
      <c r="G3787">
        <v>-8.0486720536123002</v>
      </c>
      <c r="H3787">
        <v>-5.1701411739180996</v>
      </c>
      <c r="I3787">
        <v>-16.352680156725999</v>
      </c>
      <c r="J3787">
        <v>3.3938171136581001</v>
      </c>
      <c r="K3787">
        <v>22.321765609808001</v>
      </c>
      <c r="L3787">
        <v>23.8142306670068</v>
      </c>
      <c r="M3787">
        <v>68.587190237659399</v>
      </c>
      <c r="N3787">
        <v>1.05918017604131</v>
      </c>
      <c r="O3787">
        <v>79.394449116904894</v>
      </c>
      <c r="P3787">
        <v>44.033918837068398</v>
      </c>
      <c r="Q3787">
        <v>-6.2730576751851994E-2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D3788" t="s">
        <v>626</v>
      </c>
      <c r="E3788">
        <v>28.77</v>
      </c>
      <c r="F3788">
        <v>68.5</v>
      </c>
      <c r="G3788">
        <v>93.443401158413096</v>
      </c>
      <c r="H3788">
        <v>-14.098106661503101</v>
      </c>
      <c r="I3788">
        <v>1.8228677193209799</v>
      </c>
      <c r="J3788">
        <v>-6.2912109800413001</v>
      </c>
      <c r="K3788">
        <v>72.149048051284893</v>
      </c>
      <c r="L3788">
        <v>62.467619673271699</v>
      </c>
      <c r="M3788">
        <v>14.449837080158</v>
      </c>
      <c r="N3788">
        <v>0.13884297520661101</v>
      </c>
      <c r="O3788">
        <v>36.802919708029101</v>
      </c>
      <c r="P3788">
        <v>136.20689655172399</v>
      </c>
      <c r="Q3788">
        <v>0.120032724347896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424</v>
      </c>
      <c r="E3789">
        <v>28.728000000000002</v>
      </c>
      <c r="F3789">
        <v>0.36</v>
      </c>
      <c r="G3789">
        <v>-43.0221038388583</v>
      </c>
      <c r="H3789">
        <v>2.03421076553317</v>
      </c>
      <c r="I3789">
        <v>-41.801761619593996</v>
      </c>
      <c r="J3789">
        <v>0.299708770439438</v>
      </c>
      <c r="K3789">
        <v>0.36451670588636598</v>
      </c>
      <c r="L3789">
        <v>0.384017996869844</v>
      </c>
      <c r="M3789">
        <v>46.5596219628912</v>
      </c>
      <c r="N3789">
        <v>0.84053489989612296</v>
      </c>
      <c r="O3789">
        <v>58.3333333333333</v>
      </c>
      <c r="P3789">
        <v>16.129032258064498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292</v>
      </c>
      <c r="E3790">
        <v>28.695590639999999</v>
      </c>
      <c r="F3790">
        <v>38.42</v>
      </c>
      <c r="G3790">
        <v>33.340299261916797</v>
      </c>
      <c r="H3790">
        <v>-8.7700492418116607</v>
      </c>
      <c r="I3790">
        <v>-16.758328861875501</v>
      </c>
      <c r="J3790">
        <v>7.7486548217218607E-2</v>
      </c>
      <c r="K3790">
        <v>36.122015160517698</v>
      </c>
      <c r="L3790">
        <v>34.687377459496403</v>
      </c>
      <c r="M3790">
        <v>61.767663549791997</v>
      </c>
      <c r="N3790">
        <v>1.2328282179685</v>
      </c>
      <c r="O3790">
        <v>42.243623112961899</v>
      </c>
      <c r="P3790">
        <v>82.952380952380906</v>
      </c>
      <c r="Q3790">
        <v>7.7069732690931994E-2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E3791">
        <v>28.688800000000001</v>
      </c>
      <c r="F3791">
        <v>51.23</v>
      </c>
      <c r="G3791">
        <v>106.120602292219</v>
      </c>
      <c r="H3791">
        <v>59.1928173988479</v>
      </c>
      <c r="I3791">
        <v>99.080315060450303</v>
      </c>
      <c r="J3791">
        <v>19.2031325430492</v>
      </c>
      <c r="K3791">
        <v>35.357623631256601</v>
      </c>
      <c r="L3791">
        <v>29.195107089724999</v>
      </c>
      <c r="M3791">
        <v>94.797560613406304</v>
      </c>
      <c r="N3791">
        <v>0.40906004652872602</v>
      </c>
      <c r="O3791">
        <v>0</v>
      </c>
      <c r="P3791">
        <v>153.36300692383699</v>
      </c>
      <c r="Q3791">
        <v>0.13894235398556901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521</v>
      </c>
      <c r="E3792">
        <v>28.625923199999999</v>
      </c>
      <c r="F3792">
        <v>95.28</v>
      </c>
      <c r="G3792">
        <v>107.130309080277</v>
      </c>
      <c r="H3792">
        <v>43.377858798033103</v>
      </c>
      <c r="I3792">
        <v>119.29310468734199</v>
      </c>
      <c r="J3792">
        <v>-10.221473827987399</v>
      </c>
      <c r="K3792">
        <v>77.615710682425402</v>
      </c>
      <c r="L3792">
        <v>53.769575732599698</v>
      </c>
      <c r="M3792">
        <v>37.292452904709002</v>
      </c>
      <c r="N3792">
        <v>0.79878636071304299</v>
      </c>
      <c r="O3792">
        <v>19.7418136020151</v>
      </c>
      <c r="P3792">
        <v>158.56173677069199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521</v>
      </c>
      <c r="E3793">
        <v>28.607814900000001</v>
      </c>
      <c r="F3793">
        <v>27</v>
      </c>
      <c r="G3793">
        <v>170.94164068051299</v>
      </c>
      <c r="H3793">
        <v>-23.8155429290481</v>
      </c>
      <c r="I3793">
        <v>23.904108357262601</v>
      </c>
      <c r="J3793">
        <v>-5.5061063905158996</v>
      </c>
      <c r="K3793">
        <v>30.326702623680401</v>
      </c>
      <c r="L3793">
        <v>25.7848625461002</v>
      </c>
      <c r="M3793">
        <v>47.726257046048801</v>
      </c>
      <c r="N3793">
        <v>0.84155334853736796</v>
      </c>
      <c r="O3793">
        <v>59.259259259259203</v>
      </c>
      <c r="P3793">
        <v>241.34007585334999</v>
      </c>
      <c r="Q3793">
        <v>0.212330945599848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692</v>
      </c>
      <c r="E3794">
        <v>28.56</v>
      </c>
      <c r="F3794">
        <v>4.76</v>
      </c>
      <c r="G3794">
        <v>-65.795530870392099</v>
      </c>
      <c r="H3794">
        <v>-9.3943606630382508</v>
      </c>
      <c r="I3794">
        <v>-52.141175899895003</v>
      </c>
      <c r="J3794">
        <v>-6.1745670618130397</v>
      </c>
      <c r="K3794">
        <v>5.2362573299981898</v>
      </c>
      <c r="L3794">
        <v>6.4665783162790502</v>
      </c>
      <c r="M3794">
        <v>33.419819574278598</v>
      </c>
      <c r="N3794">
        <v>1.0924965880997299</v>
      </c>
      <c r="O3794">
        <v>150.63025210084001</v>
      </c>
      <c r="P3794">
        <v>8.6757990867579906</v>
      </c>
      <c r="Q3794">
        <v>4.5638214314984001E-2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4990</v>
      </c>
      <c r="E3795">
        <v>28.551375</v>
      </c>
      <c r="F3795">
        <v>51.25</v>
      </c>
      <c r="G3795">
        <v>-41.369054394588197</v>
      </c>
      <c r="H3795">
        <v>65.799091717914095</v>
      </c>
      <c r="I3795">
        <v>-6.3907584675365499</v>
      </c>
      <c r="J3795">
        <v>22.675777146507802</v>
      </c>
      <c r="K3795">
        <v>33.480056794279299</v>
      </c>
      <c r="L3795">
        <v>39.537282366812697</v>
      </c>
      <c r="M3795">
        <v>95.809103669229501</v>
      </c>
      <c r="N3795">
        <v>2.3260724605467802</v>
      </c>
      <c r="O3795">
        <v>94.009756097560995</v>
      </c>
      <c r="P3795">
        <v>121.191195511437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424</v>
      </c>
      <c r="E3796">
        <v>28.55</v>
      </c>
      <c r="F3796">
        <v>28.55</v>
      </c>
      <c r="G3796">
        <v>-5.0465293825844002</v>
      </c>
      <c r="H3796">
        <v>-15.260902576022501</v>
      </c>
      <c r="I3796">
        <v>-39.279666808819002</v>
      </c>
      <c r="J3796">
        <v>-8.6392064480966297</v>
      </c>
      <c r="K3796">
        <v>31.774901458368799</v>
      </c>
      <c r="L3796">
        <v>29.066259960226599</v>
      </c>
      <c r="M3796">
        <v>29.0086506797916</v>
      </c>
      <c r="N3796">
        <v>1.0344626139387401</v>
      </c>
      <c r="O3796">
        <v>45.3940455341506</v>
      </c>
      <c r="P3796">
        <v>55.163043478260803</v>
      </c>
      <c r="Q3796">
        <v>4.7388551353761001E-2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D3797" t="s">
        <v>1159</v>
      </c>
      <c r="E3797">
        <v>28.538618199999998</v>
      </c>
      <c r="F3797">
        <v>6.95</v>
      </c>
      <c r="G3797">
        <v>-91.993034071416403</v>
      </c>
      <c r="H3797">
        <v>-35.362317939406701</v>
      </c>
      <c r="I3797">
        <v>-82.096925031020604</v>
      </c>
      <c r="J3797">
        <v>-14.9331588276976</v>
      </c>
      <c r="K3797">
        <v>11.4751598436357</v>
      </c>
      <c r="L3797">
        <v>16.911595350585301</v>
      </c>
      <c r="M3797">
        <v>9.6565239333531707</v>
      </c>
      <c r="N3797">
        <v>0.650426248396896</v>
      </c>
      <c r="O3797">
        <v>265.46762589927999</v>
      </c>
      <c r="P3797">
        <v>0.144092219020164</v>
      </c>
      <c r="Q3797">
        <v>6.5240809555106999E-2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D3798" t="s">
        <v>7032</v>
      </c>
      <c r="E3798">
        <v>28.463068</v>
      </c>
      <c r="F3798">
        <v>0.79</v>
      </c>
      <c r="G3798">
        <v>-3.3055340714164498</v>
      </c>
      <c r="H3798">
        <v>-1.0826723513499401</v>
      </c>
      <c r="I3798">
        <v>8.16635062530389</v>
      </c>
      <c r="J3798">
        <v>-6.1366055927041803</v>
      </c>
      <c r="K3798">
        <v>0.78305622195245195</v>
      </c>
      <c r="L3798">
        <v>0.753398142271823</v>
      </c>
      <c r="M3798">
        <v>39.840554646054997</v>
      </c>
      <c r="N3798">
        <v>0.81303590886098398</v>
      </c>
      <c r="O3798">
        <v>40.506329113923996</v>
      </c>
      <c r="P3798">
        <v>49.056603773584897</v>
      </c>
      <c r="Q3798">
        <v>6.7457810699612E-2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933</v>
      </c>
      <c r="E3799">
        <v>28.452299400000001</v>
      </c>
      <c r="F3799">
        <v>21</v>
      </c>
      <c r="G3799">
        <v>-20.144049299842798</v>
      </c>
      <c r="H3799">
        <v>-7.9306342328688899</v>
      </c>
      <c r="I3799">
        <v>-52.771149374696101</v>
      </c>
      <c r="J3799">
        <v>-1.2002649372957499</v>
      </c>
      <c r="K3799">
        <v>21.829172272654301</v>
      </c>
      <c r="L3799">
        <v>22.055490675185698</v>
      </c>
      <c r="M3799">
        <v>38.205870095701997</v>
      </c>
      <c r="N3799">
        <v>0.17567504009563401</v>
      </c>
      <c r="O3799">
        <v>66.428571428571402</v>
      </c>
      <c r="P3799">
        <v>17.977528089887599</v>
      </c>
      <c r="Q3799">
        <v>3.3879301607059001E-2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1340</v>
      </c>
      <c r="E3800">
        <v>28.388294607999999</v>
      </c>
      <c r="F3800">
        <v>234.62</v>
      </c>
      <c r="G3800">
        <v>-18.628200653601599</v>
      </c>
      <c r="H3800">
        <v>-3.0226607778248602</v>
      </c>
      <c r="I3800">
        <v>-11.3558335805602</v>
      </c>
      <c r="J3800">
        <v>-2.3027429436222802</v>
      </c>
      <c r="K3800">
        <v>232.456847978767</v>
      </c>
      <c r="L3800">
        <v>226.79126044040601</v>
      </c>
      <c r="M3800">
        <v>54.0220772595234</v>
      </c>
      <c r="N3800">
        <v>1.13563324039721</v>
      </c>
      <c r="O3800">
        <v>13.801039979541301</v>
      </c>
      <c r="P3800">
        <v>9.7380729653882003</v>
      </c>
      <c r="Q3800">
        <v>-6.2435120747125997E-2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303</v>
      </c>
      <c r="E3801">
        <v>28.269682319999902</v>
      </c>
      <c r="F3801">
        <v>39.159999999999997</v>
      </c>
      <c r="G3801">
        <v>-11.566563483181101</v>
      </c>
      <c r="H3801">
        <v>-3.6800749487525399</v>
      </c>
      <c r="I3801">
        <v>-5.27114937469611</v>
      </c>
      <c r="J3801">
        <v>-2.4780690073383398</v>
      </c>
      <c r="K3801">
        <v>39.009853763734199</v>
      </c>
      <c r="L3801">
        <v>36.598263378352797</v>
      </c>
      <c r="M3801">
        <v>99.990699005494903</v>
      </c>
      <c r="O3801">
        <v>0</v>
      </c>
      <c r="P3801">
        <v>21.2383900928792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3145</v>
      </c>
      <c r="E3802">
        <v>28.263458400000001</v>
      </c>
      <c r="F3802">
        <v>53</v>
      </c>
      <c r="G3802">
        <v>-74.603339039443995</v>
      </c>
      <c r="H3802">
        <v>21.023012937233101</v>
      </c>
      <c r="I3802">
        <v>-17.7550500186703</v>
      </c>
      <c r="J3802">
        <v>-3.4214652337534299</v>
      </c>
      <c r="K3802">
        <v>46.778829495423402</v>
      </c>
      <c r="M3802">
        <v>63.355132761948397</v>
      </c>
      <c r="N3802">
        <v>2.9297227595099899</v>
      </c>
      <c r="O3802">
        <v>101.88679245282999</v>
      </c>
      <c r="P3802">
        <v>65.625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E3803">
        <v>28.26033357</v>
      </c>
      <c r="F3803">
        <v>381.45</v>
      </c>
      <c r="G3803">
        <v>955.99894719455006</v>
      </c>
      <c r="H3803">
        <v>-2.0908328949628201</v>
      </c>
      <c r="I3803">
        <v>150.45507842049699</v>
      </c>
      <c r="J3803">
        <v>3.60703737564037</v>
      </c>
      <c r="K3803">
        <v>336.17550243250702</v>
      </c>
      <c r="L3803">
        <v>220.182240786585</v>
      </c>
      <c r="M3803">
        <v>83.686229326660893</v>
      </c>
      <c r="N3803">
        <v>0.53191489361702105</v>
      </c>
      <c r="O3803">
        <v>9.6867217197535709</v>
      </c>
      <c r="P3803">
        <v>982.74198126596605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D3804" t="s">
        <v>626</v>
      </c>
      <c r="E3804">
        <v>28.155326474999999</v>
      </c>
      <c r="F3804">
        <v>12.75</v>
      </c>
      <c r="G3804">
        <v>-22.661401418355201</v>
      </c>
      <c r="H3804">
        <v>14.035752389376899</v>
      </c>
      <c r="I3804">
        <v>-48.517222673125403</v>
      </c>
      <c r="J3804">
        <v>8.4541343824921498</v>
      </c>
      <c r="K3804">
        <v>12.2711893418708</v>
      </c>
      <c r="L3804">
        <v>13.413644192801099</v>
      </c>
      <c r="M3804">
        <v>67.919896552352796</v>
      </c>
      <c r="N3804">
        <v>2.21228033711074</v>
      </c>
      <c r="O3804">
        <v>76.470588235294102</v>
      </c>
      <c r="P3804">
        <v>27.499999999999901</v>
      </c>
      <c r="Q3804">
        <v>-3.6787404569651003E-2</v>
      </c>
    </row>
    <row r="3805" spans="1:17" hidden="1" x14ac:dyDescent="0.3">
      <c r="A3805" t="s">
        <v>7840</v>
      </c>
      <c r="B3805" t="s">
        <v>7841</v>
      </c>
      <c r="C3805" t="str">
        <f>IFERROR(VLOOKUP(Table1[[#This Row],[Ticker]],[1]!Table2[[Symbol]:[Industry]],2,FALSE),"-")</f>
        <v>-</v>
      </c>
      <c r="D3805" t="s">
        <v>21</v>
      </c>
      <c r="E3805">
        <v>28.063961643786399</v>
      </c>
      <c r="F3805">
        <v>67</v>
      </c>
      <c r="G3805">
        <v>-16.906968497645899</v>
      </c>
      <c r="H3805">
        <v>-13.383578991879199</v>
      </c>
      <c r="I3805">
        <v>-23.9407240748051</v>
      </c>
      <c r="J3805">
        <v>-2.4780690073383398</v>
      </c>
      <c r="K3805">
        <v>71.296533127487393</v>
      </c>
      <c r="L3805">
        <v>69.337567827398303</v>
      </c>
      <c r="M3805">
        <v>1.4649220408959999E-3</v>
      </c>
      <c r="N3805">
        <v>0</v>
      </c>
      <c r="O3805">
        <v>14.179104477611901</v>
      </c>
      <c r="P3805">
        <v>21.818181818181799</v>
      </c>
    </row>
    <row r="3806" spans="1:17" hidden="1" x14ac:dyDescent="0.3">
      <c r="A3806" t="s">
        <v>7842</v>
      </c>
      <c r="B3806" t="s">
        <v>7843</v>
      </c>
      <c r="C3806" t="str">
        <f>IFERROR(VLOOKUP(Table1[[#This Row],[Ticker]],[1]!Table2[[Symbol]:[Industry]],2,FALSE),"-")</f>
        <v>-</v>
      </c>
      <c r="D3806" t="s">
        <v>4067</v>
      </c>
      <c r="E3806">
        <v>28</v>
      </c>
      <c r="F3806">
        <v>140</v>
      </c>
      <c r="G3806">
        <v>-50.552557880940199</v>
      </c>
      <c r="H3806">
        <v>4.0122327435551401</v>
      </c>
      <c r="I3806">
        <v>-39.328648696637998</v>
      </c>
      <c r="J3806">
        <v>4.3921600002952399</v>
      </c>
      <c r="K3806">
        <v>137.142979041324</v>
      </c>
      <c r="M3806">
        <v>54.608759398874398</v>
      </c>
      <c r="N3806">
        <v>0.41041116559788698</v>
      </c>
      <c r="O3806">
        <v>37</v>
      </c>
      <c r="P3806">
        <v>17.845117845117802</v>
      </c>
    </row>
    <row r="3807" spans="1:17" hidden="1" x14ac:dyDescent="0.3">
      <c r="A3807" t="s">
        <v>7844</v>
      </c>
      <c r="B3807" t="s">
        <v>7845</v>
      </c>
      <c r="C3807" t="str">
        <f>IFERROR(VLOOKUP(Table1[[#This Row],[Ticker]],[1]!Table2[[Symbol]:[Industry]],2,FALSE),"-")</f>
        <v>-</v>
      </c>
      <c r="D3807" t="s">
        <v>7846</v>
      </c>
      <c r="E3807">
        <v>27.9864</v>
      </c>
      <c r="F3807">
        <v>207</v>
      </c>
      <c r="G3807">
        <v>26.703963704713999</v>
      </c>
      <c r="H3807">
        <v>-7.45997925497264</v>
      </c>
      <c r="I3807">
        <v>38.175848401434301</v>
      </c>
      <c r="J3807">
        <v>15.781266482223501</v>
      </c>
      <c r="M3807">
        <v>54.479609321543897</v>
      </c>
      <c r="O3807">
        <v>13.2367149758454</v>
      </c>
      <c r="P3807">
        <v>69.9507389162561</v>
      </c>
    </row>
    <row r="3808" spans="1:17" hidden="1" x14ac:dyDescent="0.3">
      <c r="A3808" t="s">
        <v>7847</v>
      </c>
      <c r="B3808" t="s">
        <v>7848</v>
      </c>
      <c r="C3808" t="str">
        <f>IFERROR(VLOOKUP(Table1[[#This Row],[Ticker]],[1]!Table2[[Symbol]:[Industry]],2,FALSE),"-")</f>
        <v>-</v>
      </c>
      <c r="D3808" t="s">
        <v>124</v>
      </c>
      <c r="E3808">
        <v>27.971800000000002</v>
      </c>
      <c r="F3808">
        <v>0.38</v>
      </c>
      <c r="G3808">
        <v>-18.171605499987798</v>
      </c>
      <c r="H3808">
        <v>-13.436172509728101</v>
      </c>
      <c r="I3808">
        <v>-39.271149374696101</v>
      </c>
      <c r="J3808">
        <v>-2.4780690073383398</v>
      </c>
      <c r="K3808">
        <v>0.413807443821049</v>
      </c>
      <c r="L3808">
        <v>0.53601470649323102</v>
      </c>
      <c r="M3808">
        <v>43.9625830434303</v>
      </c>
      <c r="N3808">
        <v>1.11198865059319</v>
      </c>
      <c r="O3808">
        <v>71.052631578947299</v>
      </c>
      <c r="P3808">
        <v>26.6666666666666</v>
      </c>
      <c r="Q3808">
        <v>-5.7054686780430002E-3</v>
      </c>
    </row>
    <row r="3809" spans="1:17" hidden="1" x14ac:dyDescent="0.3">
      <c r="A3809" t="s">
        <v>7849</v>
      </c>
      <c r="B3809" t="s">
        <v>7850</v>
      </c>
      <c r="C3809" t="str">
        <f>IFERROR(VLOOKUP(Table1[[#This Row],[Ticker]],[1]!Table2[[Symbol]:[Industry]],2,FALSE),"-")</f>
        <v>-</v>
      </c>
      <c r="D3809" t="s">
        <v>384</v>
      </c>
      <c r="E3809">
        <v>27.971781750000002</v>
      </c>
      <c r="F3809">
        <v>38.1</v>
      </c>
      <c r="G3809">
        <v>-54.856241618586203</v>
      </c>
      <c r="H3809">
        <v>16.715663255204799</v>
      </c>
      <c r="I3809">
        <v>1.7795418695435401</v>
      </c>
      <c r="J3809">
        <v>13.165205846462801</v>
      </c>
      <c r="K3809">
        <v>34.926031779072702</v>
      </c>
      <c r="L3809">
        <v>37.994344908688603</v>
      </c>
      <c r="M3809">
        <v>58.260721649941203</v>
      </c>
      <c r="N3809">
        <v>1.8127136021872801</v>
      </c>
      <c r="O3809">
        <v>41.207349081364796</v>
      </c>
      <c r="P3809">
        <v>32.9842931937172</v>
      </c>
    </row>
    <row r="3810" spans="1:17" hidden="1" x14ac:dyDescent="0.3">
      <c r="A3810" t="s">
        <v>7851</v>
      </c>
      <c r="B3810" t="s">
        <v>7852</v>
      </c>
      <c r="C3810" t="str">
        <f>IFERROR(VLOOKUP(Table1[[#This Row],[Ticker]],[1]!Table2[[Symbol]:[Industry]],2,FALSE),"-")</f>
        <v>-</v>
      </c>
      <c r="D3810" t="s">
        <v>4281</v>
      </c>
      <c r="E3810">
        <v>27.952079999999999</v>
      </c>
      <c r="F3810">
        <v>93</v>
      </c>
      <c r="G3810">
        <v>308.242934123157</v>
      </c>
      <c r="H3810">
        <v>24.420224860459701</v>
      </c>
      <c r="I3810">
        <v>24.6205473762064</v>
      </c>
      <c r="J3810">
        <v>7.9802153639895099</v>
      </c>
      <c r="K3810">
        <v>80.815266741963597</v>
      </c>
      <c r="L3810">
        <v>66.821019728263096</v>
      </c>
      <c r="M3810">
        <v>52.431471072879702</v>
      </c>
      <c r="N3810">
        <v>1.32963572031112</v>
      </c>
      <c r="O3810">
        <v>28.451612903225701</v>
      </c>
      <c r="P3810">
        <v>379.13446676970602</v>
      </c>
      <c r="Q3810">
        <v>0.121949334261371</v>
      </c>
    </row>
    <row r="3811" spans="1:17" hidden="1" x14ac:dyDescent="0.3">
      <c r="A3811" t="s">
        <v>7853</v>
      </c>
      <c r="B3811" t="s">
        <v>7854</v>
      </c>
      <c r="C3811" t="str">
        <f>IFERROR(VLOOKUP(Table1[[#This Row],[Ticker]],[1]!Table2[[Symbol]:[Industry]],2,FALSE),"-")</f>
        <v>-</v>
      </c>
      <c r="D3811" t="s">
        <v>928</v>
      </c>
      <c r="E3811">
        <v>27.88141405</v>
      </c>
      <c r="F3811">
        <v>24.5</v>
      </c>
      <c r="G3811">
        <v>349.910662426638</v>
      </c>
      <c r="H3811">
        <v>-7.2879180860074504</v>
      </c>
      <c r="I3811">
        <v>-24.328313442995999</v>
      </c>
      <c r="J3811">
        <v>-2.1515383950934499</v>
      </c>
      <c r="K3811">
        <v>27.0135092345831</v>
      </c>
      <c r="L3811">
        <v>25.686643386316501</v>
      </c>
      <c r="M3811">
        <v>39.804225328938898</v>
      </c>
      <c r="N3811">
        <v>1.3728294177732301</v>
      </c>
      <c r="O3811">
        <v>64.938775510203996</v>
      </c>
      <c r="P3811">
        <v>444.444444444444</v>
      </c>
      <c r="Q3811">
        <v>9.2174129193605001E-2</v>
      </c>
    </row>
    <row r="3812" spans="1:17" hidden="1" x14ac:dyDescent="0.3">
      <c r="A3812" t="s">
        <v>7855</v>
      </c>
      <c r="B3812" t="s">
        <v>7856</v>
      </c>
      <c r="C3812" t="str">
        <f>IFERROR(VLOOKUP(Table1[[#This Row],[Ticker]],[1]!Table2[[Symbol]:[Industry]],2,FALSE),"-")</f>
        <v>-</v>
      </c>
      <c r="D3812" t="s">
        <v>133</v>
      </c>
      <c r="E3812">
        <v>27.860398</v>
      </c>
      <c r="F3812">
        <v>19.899999999999999</v>
      </c>
      <c r="G3812">
        <v>-29.527596846208802</v>
      </c>
      <c r="H3812">
        <v>13.6697285324377</v>
      </c>
      <c r="I3812">
        <v>-37.201318068301397</v>
      </c>
      <c r="J3812">
        <v>-17.171946558358702</v>
      </c>
      <c r="K3812">
        <v>20.5595124622869</v>
      </c>
      <c r="L3812">
        <v>20.2620956648984</v>
      </c>
      <c r="M3812">
        <v>38.620588064634902</v>
      </c>
      <c r="N3812">
        <v>1.73430434299999</v>
      </c>
      <c r="O3812">
        <v>44.874371859296403</v>
      </c>
      <c r="P3812">
        <v>44.202898550724598</v>
      </c>
    </row>
    <row r="3813" spans="1:17" hidden="1" x14ac:dyDescent="0.3">
      <c r="A3813" t="s">
        <v>7857</v>
      </c>
      <c r="B3813" t="s">
        <v>7858</v>
      </c>
      <c r="C3813" t="str">
        <f>IFERROR(VLOOKUP(Table1[[#This Row],[Ticker]],[1]!Table2[[Symbol]:[Industry]],2,FALSE),"-")</f>
        <v>-</v>
      </c>
      <c r="D3813" t="s">
        <v>95</v>
      </c>
      <c r="E3813">
        <v>27.82095</v>
      </c>
      <c r="F3813">
        <v>5.79</v>
      </c>
      <c r="G3813">
        <v>-30.373397107719999</v>
      </c>
      <c r="H3813">
        <v>-5.0201084495900599</v>
      </c>
      <c r="I3813">
        <v>-36.922028941678498</v>
      </c>
      <c r="J3813">
        <v>-1.4489094876127899</v>
      </c>
      <c r="K3813">
        <v>5.9723259334646803</v>
      </c>
      <c r="L3813">
        <v>6.5288191275458098</v>
      </c>
      <c r="M3813">
        <v>37.655445909930599</v>
      </c>
      <c r="N3813">
        <v>1.1010918512510199</v>
      </c>
      <c r="O3813">
        <v>60.449050086355697</v>
      </c>
      <c r="P3813">
        <v>11.992263056092799</v>
      </c>
      <c r="Q3813">
        <v>0.130375662325973</v>
      </c>
    </row>
    <row r="3814" spans="1:17" hidden="1" x14ac:dyDescent="0.3">
      <c r="A3814" t="s">
        <v>7859</v>
      </c>
      <c r="B3814" t="s">
        <v>7860</v>
      </c>
      <c r="C3814" t="str">
        <f>IFERROR(VLOOKUP(Table1[[#This Row],[Ticker]],[1]!Table2[[Symbol]:[Industry]],2,FALSE),"-")</f>
        <v>-</v>
      </c>
      <c r="D3814" t="s">
        <v>728</v>
      </c>
      <c r="E3814">
        <v>27.800666394</v>
      </c>
      <c r="F3814">
        <v>43.09</v>
      </c>
      <c r="G3814">
        <v>9.70408435796924</v>
      </c>
      <c r="H3814">
        <v>8.8588658612162892</v>
      </c>
      <c r="I3814">
        <v>-3.49423627482579</v>
      </c>
      <c r="J3814">
        <v>0.73621670694737595</v>
      </c>
      <c r="K3814">
        <v>39.710092631640698</v>
      </c>
      <c r="L3814">
        <v>36.960000214679603</v>
      </c>
      <c r="M3814">
        <v>53.1716620480071</v>
      </c>
      <c r="N3814">
        <v>1.36033095059264</v>
      </c>
      <c r="O3814">
        <v>2.8312833604084502</v>
      </c>
      <c r="P3814">
        <v>39.269553975436303</v>
      </c>
    </row>
    <row r="3815" spans="1:17" hidden="1" x14ac:dyDescent="0.3">
      <c r="A3815" t="s">
        <v>7861</v>
      </c>
      <c r="B3815" t="s">
        <v>7862</v>
      </c>
      <c r="C3815" t="str">
        <f>IFERROR(VLOOKUP(Table1[[#This Row],[Ticker]],[1]!Table2[[Symbol]:[Industry]],2,FALSE),"-")</f>
        <v>-</v>
      </c>
      <c r="E3815">
        <v>27.559979999999999</v>
      </c>
      <c r="F3815">
        <v>120.75</v>
      </c>
      <c r="G3815">
        <v>-26.7430340714164</v>
      </c>
      <c r="I3815">
        <v>-15.271149374696099</v>
      </c>
      <c r="M3815">
        <v>50</v>
      </c>
      <c r="O3815">
        <v>0</v>
      </c>
      <c r="P3815">
        <v>9.7727272727272592</v>
      </c>
    </row>
    <row r="3816" spans="1:17" hidden="1" x14ac:dyDescent="0.3">
      <c r="A3816" t="s">
        <v>7863</v>
      </c>
      <c r="B3816" t="s">
        <v>7864</v>
      </c>
      <c r="C3816" t="str">
        <f>IFERROR(VLOOKUP(Table1[[#This Row],[Ticker]],[1]!Table2[[Symbol]:[Industry]],2,FALSE),"-")</f>
        <v>-</v>
      </c>
      <c r="D3816" t="s">
        <v>127</v>
      </c>
      <c r="E3816">
        <v>27.478290000000001</v>
      </c>
      <c r="F3816">
        <v>9.0299999999999994</v>
      </c>
      <c r="G3816">
        <v>4.1265311459748197</v>
      </c>
      <c r="H3816">
        <v>1.3199250512474501</v>
      </c>
      <c r="I3816">
        <v>-0.96735190634168799</v>
      </c>
      <c r="J3816">
        <v>-2.4780690073383398</v>
      </c>
      <c r="K3816">
        <v>8.0268948906449094</v>
      </c>
      <c r="L3816">
        <v>5.7907567175155101</v>
      </c>
      <c r="M3816">
        <v>58.283255962507198</v>
      </c>
      <c r="N3816">
        <v>1.9105750240969499</v>
      </c>
      <c r="O3816">
        <v>5.2048726467331203</v>
      </c>
      <c r="P3816">
        <v>30.869565217391202</v>
      </c>
      <c r="Q3816">
        <v>8.6820530229325996E-2</v>
      </c>
    </row>
    <row r="3817" spans="1:17" hidden="1" x14ac:dyDescent="0.3">
      <c r="A3817" t="s">
        <v>7865</v>
      </c>
      <c r="B3817" t="s">
        <v>7866</v>
      </c>
      <c r="C3817" t="str">
        <f>IFERROR(VLOOKUP(Table1[[#This Row],[Ticker]],[1]!Table2[[Symbol]:[Industry]],2,FALSE),"-")</f>
        <v>-</v>
      </c>
      <c r="D3817" t="s">
        <v>1170</v>
      </c>
      <c r="E3817">
        <v>27.44</v>
      </c>
      <c r="F3817">
        <v>25</v>
      </c>
      <c r="G3817">
        <v>-86.316125921351698</v>
      </c>
      <c r="H3817">
        <v>-9.2562831271911996</v>
      </c>
      <c r="I3817">
        <v>-52.3622414733372</v>
      </c>
      <c r="J3817">
        <v>-4.4085709378402704</v>
      </c>
      <c r="K3817">
        <v>26.8749735080156</v>
      </c>
      <c r="L3817">
        <v>32.1127076657855</v>
      </c>
      <c r="M3817">
        <v>30.394034822512001</v>
      </c>
      <c r="N3817">
        <v>0.58625542300078803</v>
      </c>
      <c r="O3817">
        <v>186.27999999999901</v>
      </c>
      <c r="P3817">
        <v>13.533151680290599</v>
      </c>
      <c r="Q3817">
        <v>5.4700259270316999E-2</v>
      </c>
    </row>
    <row r="3818" spans="1:17" hidden="1" x14ac:dyDescent="0.3">
      <c r="A3818" t="s">
        <v>7867</v>
      </c>
      <c r="B3818" t="s">
        <v>7868</v>
      </c>
      <c r="C3818" t="str">
        <f>IFERROR(VLOOKUP(Table1[[#This Row],[Ticker]],[1]!Table2[[Symbol]:[Industry]],2,FALSE),"-")</f>
        <v>-</v>
      </c>
      <c r="D3818" t="s">
        <v>424</v>
      </c>
      <c r="E3818">
        <v>27.411999999999999</v>
      </c>
      <c r="F3818">
        <v>391.6</v>
      </c>
      <c r="G3818">
        <v>3.81205844400279</v>
      </c>
      <c r="H3818">
        <v>-6.3306773583910996</v>
      </c>
      <c r="I3818">
        <v>-30.159217186041399</v>
      </c>
      <c r="J3818">
        <v>-5.9197516077207402</v>
      </c>
      <c r="K3818">
        <v>399.91566404420399</v>
      </c>
      <c r="L3818">
        <v>375.285028874099</v>
      </c>
      <c r="M3818">
        <v>37.733838630131501</v>
      </c>
      <c r="N3818">
        <v>2.3625468644855299</v>
      </c>
      <c r="O3818">
        <v>35.852911133809997</v>
      </c>
      <c r="P3818">
        <v>94.922847187655506</v>
      </c>
      <c r="Q3818">
        <v>0.116849871453838</v>
      </c>
    </row>
    <row r="3819" spans="1:17" hidden="1" x14ac:dyDescent="0.3">
      <c r="A3819" t="s">
        <v>7869</v>
      </c>
      <c r="B3819" t="s">
        <v>7870</v>
      </c>
      <c r="C3819" t="str">
        <f>IFERROR(VLOOKUP(Table1[[#This Row],[Ticker]],[1]!Table2[[Symbol]:[Industry]],2,FALSE),"-")</f>
        <v>-</v>
      </c>
      <c r="D3819" t="s">
        <v>2945</v>
      </c>
      <c r="E3819">
        <v>27.389979397000001</v>
      </c>
      <c r="F3819">
        <v>2.09</v>
      </c>
      <c r="G3819">
        <v>-14.377442673567</v>
      </c>
      <c r="H3819">
        <v>33.819925051247402</v>
      </c>
      <c r="I3819">
        <v>4.8437931540395098</v>
      </c>
      <c r="J3819">
        <v>26.1769017528955</v>
      </c>
      <c r="K3819">
        <v>1.76057276205278</v>
      </c>
      <c r="L3819">
        <v>1.93648567967536</v>
      </c>
      <c r="M3819">
        <v>61.002797051764901</v>
      </c>
      <c r="N3819">
        <v>3.6045272481571899</v>
      </c>
      <c r="O3819">
        <v>39.2344497607655</v>
      </c>
      <c r="P3819">
        <v>74.1666666666666</v>
      </c>
    </row>
    <row r="3820" spans="1:17" hidden="1" x14ac:dyDescent="0.3">
      <c r="A3820" t="s">
        <v>7871</v>
      </c>
      <c r="B3820" t="s">
        <v>7872</v>
      </c>
      <c r="C3820" t="str">
        <f>IFERROR(VLOOKUP(Table1[[#This Row],[Ticker]],[1]!Table2[[Symbol]:[Industry]],2,FALSE),"-")</f>
        <v>-</v>
      </c>
      <c r="D3820" t="s">
        <v>68</v>
      </c>
      <c r="E3820">
        <v>27.295400000000001</v>
      </c>
      <c r="F3820">
        <v>2.09</v>
      </c>
      <c r="G3820">
        <v>-64.168183772015198</v>
      </c>
      <c r="H3820">
        <v>-32.2035648816384</v>
      </c>
      <c r="I3820">
        <v>-52.696299075294903</v>
      </c>
      <c r="J3820">
        <v>-9.4649685706571205</v>
      </c>
      <c r="M3820">
        <v>4.2853114722337002</v>
      </c>
      <c r="O3820">
        <v>71.770334928229602</v>
      </c>
      <c r="P3820">
        <v>0</v>
      </c>
    </row>
    <row r="3821" spans="1:17" hidden="1" x14ac:dyDescent="0.3">
      <c r="A3821" t="s">
        <v>7873</v>
      </c>
      <c r="B3821" t="s">
        <v>7874</v>
      </c>
      <c r="C3821" t="str">
        <f>IFERROR(VLOOKUP(Table1[[#This Row],[Ticker]],[1]!Table2[[Symbol]:[Industry]],2,FALSE),"-")</f>
        <v>-</v>
      </c>
      <c r="D3821" t="s">
        <v>933</v>
      </c>
      <c r="E3821">
        <v>27.277774999999998</v>
      </c>
      <c r="F3821">
        <v>0.53</v>
      </c>
      <c r="G3821">
        <v>-43.930534071416403</v>
      </c>
      <c r="H3821">
        <v>-3.6800749487525399</v>
      </c>
      <c r="I3821">
        <v>2.5066284030816699</v>
      </c>
      <c r="J3821">
        <v>-4.3648614601685303</v>
      </c>
      <c r="K3821">
        <v>0.531302848697358</v>
      </c>
      <c r="L3821">
        <v>0.59706923366567199</v>
      </c>
      <c r="M3821">
        <v>53.7047272035121</v>
      </c>
      <c r="N3821">
        <v>1.0960137016753699</v>
      </c>
      <c r="O3821">
        <v>47.169811320754697</v>
      </c>
      <c r="P3821">
        <v>23.2558139534883</v>
      </c>
      <c r="Q3821">
        <v>-0.104050740245849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521</v>
      </c>
      <c r="E3822">
        <v>27.177752000000002</v>
      </c>
      <c r="F3822">
        <v>0.82</v>
      </c>
      <c r="G3822">
        <v>-73.1482628295864</v>
      </c>
      <c r="H3822">
        <v>-7.1684470417758002</v>
      </c>
      <c r="I3822">
        <v>-81.937816041362694</v>
      </c>
      <c r="J3822">
        <v>-8.9332048692174395E-3</v>
      </c>
      <c r="K3822">
        <v>0.81757847707294595</v>
      </c>
      <c r="L3822">
        <v>1.16077831671428</v>
      </c>
      <c r="M3822">
        <v>55.4291384377917</v>
      </c>
      <c r="N3822">
        <v>1.03289415488405</v>
      </c>
      <c r="O3822">
        <v>260.97560975609701</v>
      </c>
      <c r="P3822">
        <v>26.1538461538461</v>
      </c>
      <c r="Q3822">
        <v>5.3554543471261998E-2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62</v>
      </c>
      <c r="E3823">
        <v>27.1698658</v>
      </c>
      <c r="F3823">
        <v>90.86</v>
      </c>
      <c r="G3823">
        <v>-0.89815872515607897</v>
      </c>
      <c r="H3823">
        <v>35.606771327000203</v>
      </c>
      <c r="I3823">
        <v>-4.4392391526907398</v>
      </c>
      <c r="J3823">
        <v>9.5550731214060693</v>
      </c>
      <c r="K3823">
        <v>70.906771108577203</v>
      </c>
      <c r="L3823">
        <v>69.273321332616504</v>
      </c>
      <c r="M3823">
        <v>81.788562311825999</v>
      </c>
      <c r="N3823">
        <v>3.7238831377039898</v>
      </c>
      <c r="O3823">
        <v>15.2872551177635</v>
      </c>
      <c r="P3823">
        <v>62.25</v>
      </c>
      <c r="Q3823">
        <v>6.8374919066778006E-2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D3824" t="s">
        <v>127</v>
      </c>
      <c r="E3824">
        <v>27.098084870999902</v>
      </c>
      <c r="F3824">
        <v>19.690000000000001</v>
      </c>
      <c r="G3824">
        <v>4.00065782765392</v>
      </c>
      <c r="H3824">
        <v>-4.4380335136843199</v>
      </c>
      <c r="I3824">
        <v>-40.517922343564699</v>
      </c>
      <c r="J3824">
        <v>-3.03503103265479</v>
      </c>
      <c r="K3824">
        <v>20.134578195676699</v>
      </c>
      <c r="L3824">
        <v>21.0107286183285</v>
      </c>
      <c r="M3824">
        <v>58.453602244526898</v>
      </c>
      <c r="N3824">
        <v>0.60399987517195197</v>
      </c>
      <c r="O3824">
        <v>89.791772473336593</v>
      </c>
      <c r="P3824">
        <v>40.642857142857103</v>
      </c>
      <c r="Q3824">
        <v>0.112726246944957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E3825">
        <v>27.042750000000002</v>
      </c>
      <c r="F3825">
        <v>600.95000000000005</v>
      </c>
      <c r="G3825">
        <v>53.858017769304801</v>
      </c>
      <c r="H3825">
        <v>36.499537834079199</v>
      </c>
      <c r="I3825">
        <v>23.148751581194698</v>
      </c>
      <c r="J3825">
        <v>7.7677574465233299</v>
      </c>
      <c r="K3825">
        <v>513.04091578904001</v>
      </c>
      <c r="L3825">
        <v>458.03292455518601</v>
      </c>
      <c r="M3825">
        <v>88.825203090374004</v>
      </c>
      <c r="N3825">
        <v>1.6969696969696899</v>
      </c>
      <c r="O3825">
        <v>0</v>
      </c>
      <c r="P3825">
        <v>130.24904214559299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413</v>
      </c>
      <c r="E3826">
        <v>27.020317500000001</v>
      </c>
      <c r="F3826">
        <v>79.53</v>
      </c>
      <c r="G3826">
        <v>340.80546681041699</v>
      </c>
      <c r="H3826">
        <v>2.0268519863159198</v>
      </c>
      <c r="I3826">
        <v>224.60064549709799</v>
      </c>
      <c r="J3826">
        <v>-10.2267972694937</v>
      </c>
      <c r="K3826">
        <v>68.210461529478707</v>
      </c>
      <c r="L3826">
        <v>41.892327948502199</v>
      </c>
      <c r="M3826">
        <v>36.9246232028568</v>
      </c>
      <c r="N3826">
        <v>1.0351369553070799</v>
      </c>
      <c r="O3826">
        <v>19.891864705142702</v>
      </c>
      <c r="P3826">
        <v>421.16644823066798</v>
      </c>
      <c r="Q3826">
        <v>0.13706924150875499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133</v>
      </c>
      <c r="E3827">
        <v>27.009203249999999</v>
      </c>
      <c r="F3827">
        <v>20.89</v>
      </c>
      <c r="G3827">
        <v>21.940239949935801</v>
      </c>
      <c r="H3827">
        <v>3.5199250512474598</v>
      </c>
      <c r="I3827">
        <v>-17.654326944789499</v>
      </c>
      <c r="J3827">
        <v>6.1705796413103098</v>
      </c>
      <c r="K3827">
        <v>19.497206688820999</v>
      </c>
      <c r="L3827">
        <v>18.882127354414799</v>
      </c>
      <c r="M3827">
        <v>66.0271430675446</v>
      </c>
      <c r="N3827">
        <v>0.97717201916123397</v>
      </c>
      <c r="O3827">
        <v>50.550502632838601</v>
      </c>
      <c r="P3827">
        <v>60.692307692307601</v>
      </c>
      <c r="Q3827">
        <v>3.4338945978003001E-2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2499</v>
      </c>
      <c r="E3828">
        <v>27.007912000000001</v>
      </c>
      <c r="F3828">
        <v>3.94</v>
      </c>
      <c r="G3828">
        <v>-64.302463548437004</v>
      </c>
      <c r="H3828">
        <v>-15.3654682071795</v>
      </c>
      <c r="I3828">
        <v>-49.713745048572903</v>
      </c>
      <c r="J3828">
        <v>-1.70883823810756</v>
      </c>
      <c r="K3828">
        <v>4.2318912872852499</v>
      </c>
      <c r="L3828">
        <v>4.7507197070647997</v>
      </c>
      <c r="M3828">
        <v>40.443787211142002</v>
      </c>
      <c r="N3828">
        <v>0.77761827323725397</v>
      </c>
      <c r="O3828">
        <v>89.086294416243604</v>
      </c>
      <c r="P3828">
        <v>20.121951219512098</v>
      </c>
      <c r="Q3828">
        <v>-1.1528531972533E-2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59</v>
      </c>
      <c r="E3829">
        <v>26.995099679999999</v>
      </c>
      <c r="F3829">
        <v>45.6</v>
      </c>
      <c r="G3829">
        <v>-26.7430340714164</v>
      </c>
      <c r="H3829">
        <v>-3.6800749487525399</v>
      </c>
      <c r="I3829">
        <v>-15.271149374696099</v>
      </c>
      <c r="J3829">
        <v>-2.4780690073383398</v>
      </c>
      <c r="K3829">
        <v>45.600000069750102</v>
      </c>
      <c r="L3829">
        <v>45.601868042608999</v>
      </c>
      <c r="M3829">
        <v>0</v>
      </c>
      <c r="O3829">
        <v>5.26315789473683</v>
      </c>
      <c r="P3829">
        <v>0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138</v>
      </c>
      <c r="E3830">
        <v>26.994727999999999</v>
      </c>
      <c r="F3830">
        <v>20.5</v>
      </c>
      <c r="G3830">
        <v>-59.197729293821702</v>
      </c>
      <c r="H3830">
        <v>-2.2022424364372699</v>
      </c>
      <c r="I3830">
        <v>-39.345223448770099</v>
      </c>
      <c r="J3830">
        <v>-6.6641155189662404</v>
      </c>
      <c r="K3830">
        <v>21.626862851793899</v>
      </c>
      <c r="M3830">
        <v>36.6036355791178</v>
      </c>
      <c r="N3830">
        <v>1.4189640768588101</v>
      </c>
      <c r="O3830">
        <v>72.682926829268297</v>
      </c>
      <c r="P3830">
        <v>12.6373626373626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D3831" t="s">
        <v>728</v>
      </c>
      <c r="E3831">
        <v>26.973934176</v>
      </c>
      <c r="F3831">
        <v>139.30000000000001</v>
      </c>
      <c r="G3831">
        <v>17.759040617380201</v>
      </c>
      <c r="H3831">
        <v>5.7135788369841798</v>
      </c>
      <c r="I3831">
        <v>6.0069282850636103</v>
      </c>
      <c r="J3831">
        <v>1.4932657194457599</v>
      </c>
      <c r="K3831">
        <v>129.689531341763</v>
      </c>
      <c r="L3831">
        <v>117.241807419314</v>
      </c>
      <c r="M3831">
        <v>49.068310851650402</v>
      </c>
      <c r="N3831">
        <v>1.4947837000776001</v>
      </c>
      <c r="O3831">
        <v>0.76094759511844401</v>
      </c>
      <c r="P3831">
        <v>62.543757292882098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D3832" t="s">
        <v>728</v>
      </c>
      <c r="E3832">
        <v>26.947385721</v>
      </c>
      <c r="F3832">
        <v>41.77</v>
      </c>
      <c r="G3832">
        <v>9.5998305323177107</v>
      </c>
      <c r="H3832">
        <v>11.242034917331001</v>
      </c>
      <c r="I3832">
        <v>-3.1970951756083599</v>
      </c>
      <c r="J3832">
        <v>8.2906602417748901E-2</v>
      </c>
      <c r="K3832">
        <v>38.384855491902499</v>
      </c>
      <c r="L3832">
        <v>35.697184192734497</v>
      </c>
      <c r="N3832">
        <v>0.57044691508092404</v>
      </c>
      <c r="O3832">
        <v>6.3442662197749504</v>
      </c>
      <c r="P3832">
        <v>39.507698473664803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3035</v>
      </c>
      <c r="E3833">
        <v>26.9424915899999</v>
      </c>
      <c r="F3833">
        <v>21.35</v>
      </c>
      <c r="G3833">
        <v>-9.4206296998317693</v>
      </c>
      <c r="H3833">
        <v>-8.8702315483051102</v>
      </c>
      <c r="I3833">
        <v>-54.514177263142301</v>
      </c>
      <c r="J3833">
        <v>-7.2421139511585597</v>
      </c>
      <c r="K3833">
        <v>21.878242048612002</v>
      </c>
      <c r="L3833">
        <v>22.418161861299701</v>
      </c>
      <c r="M3833">
        <v>50.252244166511801</v>
      </c>
      <c r="N3833">
        <v>1.82984007755792</v>
      </c>
      <c r="O3833">
        <v>80.327868852458906</v>
      </c>
      <c r="P3833">
        <v>35.900700190961103</v>
      </c>
      <c r="Q3833">
        <v>9.6990482085218002E-2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396</v>
      </c>
      <c r="E3834">
        <v>26.916875999999998</v>
      </c>
      <c r="F3834">
        <v>44.1</v>
      </c>
      <c r="G3834">
        <v>236.51890991540299</v>
      </c>
      <c r="H3834">
        <v>41.0805544452882</v>
      </c>
      <c r="I3834">
        <v>286.00273597562199</v>
      </c>
      <c r="J3834">
        <v>5.7030668445505803</v>
      </c>
      <c r="K3834">
        <v>29.6129239412139</v>
      </c>
      <c r="L3834">
        <v>18.149112902834101</v>
      </c>
      <c r="M3834">
        <v>99.154527731657694</v>
      </c>
      <c r="N3834">
        <v>0.48871015270881002</v>
      </c>
      <c r="O3834">
        <v>0</v>
      </c>
      <c r="P3834">
        <v>415.18691588784998</v>
      </c>
      <c r="Q3834">
        <v>0.13227518320913001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521</v>
      </c>
      <c r="E3835">
        <v>26.909324999999999</v>
      </c>
      <c r="F3835">
        <v>10.25</v>
      </c>
      <c r="G3835">
        <v>38.256965928583497</v>
      </c>
      <c r="H3835">
        <v>21.4362041210148</v>
      </c>
      <c r="I3835">
        <v>7.1900214735715204</v>
      </c>
      <c r="J3835">
        <v>-15.493428748647901</v>
      </c>
      <c r="K3835">
        <v>9.3915016208913205</v>
      </c>
      <c r="L3835">
        <v>8.3387620698466201</v>
      </c>
      <c r="M3835">
        <v>49.217875062191403</v>
      </c>
      <c r="N3835">
        <v>2.84015162288379</v>
      </c>
      <c r="O3835">
        <v>30.634146341463399</v>
      </c>
      <c r="P3835">
        <v>112.655601659751</v>
      </c>
      <c r="Q3835">
        <v>7.3447824669524001E-2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95</v>
      </c>
      <c r="E3836">
        <v>26.830500111999999</v>
      </c>
      <c r="F3836">
        <v>17.84</v>
      </c>
      <c r="G3836">
        <v>22.340299261916801</v>
      </c>
      <c r="H3836">
        <v>-3.6800749487525399</v>
      </c>
      <c r="I3836">
        <v>-31.9845013821657</v>
      </c>
      <c r="J3836">
        <v>-7.7994599451676399</v>
      </c>
      <c r="K3836">
        <v>17.349768792672499</v>
      </c>
      <c r="L3836">
        <v>16.7426173904751</v>
      </c>
      <c r="M3836">
        <v>56.119397906683801</v>
      </c>
      <c r="N3836">
        <v>1.69840018738062</v>
      </c>
      <c r="O3836">
        <v>41.5358744394618</v>
      </c>
      <c r="P3836">
        <v>62.181818181818102</v>
      </c>
      <c r="Q3836">
        <v>2.0156736591165E-2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7346</v>
      </c>
      <c r="E3837">
        <v>26.752040000000001</v>
      </c>
      <c r="F3837">
        <v>682.45</v>
      </c>
      <c r="G3837">
        <v>23.245976917594501</v>
      </c>
      <c r="H3837">
        <v>-6.5731923003830204</v>
      </c>
      <c r="I3837">
        <v>14.496867358523099</v>
      </c>
      <c r="J3837">
        <v>9.1316870902226306</v>
      </c>
      <c r="K3837">
        <v>640.98302243570299</v>
      </c>
      <c r="L3837">
        <v>595.19555640682495</v>
      </c>
      <c r="M3837">
        <v>65.131321010128303</v>
      </c>
      <c r="N3837">
        <v>0.78496592647536001</v>
      </c>
      <c r="O3837">
        <v>39.504725620924503</v>
      </c>
      <c r="P3837">
        <v>70.612499999999997</v>
      </c>
      <c r="Q3837">
        <v>-1.7735324139845E-2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21</v>
      </c>
      <c r="E3838">
        <v>26.740046795000001</v>
      </c>
      <c r="F3838">
        <v>366.1</v>
      </c>
      <c r="G3838">
        <v>7.6549101282898704</v>
      </c>
      <c r="H3838">
        <v>7.6707970583417397</v>
      </c>
      <c r="I3838">
        <v>-2.6596452221276601</v>
      </c>
      <c r="J3838">
        <v>3.0401382755748201</v>
      </c>
      <c r="K3838">
        <v>354.19910742750898</v>
      </c>
      <c r="L3838">
        <v>322.07627291827299</v>
      </c>
      <c r="M3838">
        <v>74.284915173060398</v>
      </c>
      <c r="N3838">
        <v>1.16118314630164</v>
      </c>
      <c r="O3838">
        <v>8.9866156787762694</v>
      </c>
      <c r="P3838">
        <v>74.291835277314902</v>
      </c>
      <c r="Q3838">
        <v>2.0518194718030999E-2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928</v>
      </c>
      <c r="E3839">
        <v>26.673867903999898</v>
      </c>
      <c r="F3839">
        <v>3.11</v>
      </c>
      <c r="G3839">
        <v>-101.14632625248601</v>
      </c>
      <c r="H3839">
        <v>-22.3102119350539</v>
      </c>
      <c r="I3839">
        <v>-80.129906436843001</v>
      </c>
      <c r="J3839">
        <v>-1.8001029056434199</v>
      </c>
      <c r="K3839">
        <v>4.6730051862494504</v>
      </c>
      <c r="L3839">
        <v>8.62139066708062</v>
      </c>
      <c r="M3839">
        <v>41.525796074301702</v>
      </c>
      <c r="N3839">
        <v>1.0654550749012399</v>
      </c>
      <c r="O3839">
        <v>359.80707395498399</v>
      </c>
      <c r="P3839">
        <v>5.4237288135592996</v>
      </c>
      <c r="Q3839">
        <v>-0.174081518662345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626</v>
      </c>
      <c r="E3840">
        <v>26.6448</v>
      </c>
      <c r="F3840">
        <v>17.079999999999998</v>
      </c>
      <c r="G3840">
        <v>141.38883406045099</v>
      </c>
      <c r="H3840">
        <v>37.716028947351298</v>
      </c>
      <c r="I3840">
        <v>30.7117566082098</v>
      </c>
      <c r="J3840">
        <v>-6.44719800403072</v>
      </c>
      <c r="K3840">
        <v>14.415503913731801</v>
      </c>
      <c r="L3840">
        <v>12.320089148813301</v>
      </c>
      <c r="M3840">
        <v>55.2744119702907</v>
      </c>
      <c r="N3840">
        <v>1.0194251873804201</v>
      </c>
      <c r="O3840">
        <v>27.400468384074902</v>
      </c>
      <c r="P3840">
        <v>168.131868131868</v>
      </c>
      <c r="Q3840">
        <v>0.231450151768857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62</v>
      </c>
      <c r="E3841">
        <v>26.605440000000002</v>
      </c>
      <c r="F3841">
        <v>62</v>
      </c>
      <c r="G3841">
        <v>-49.048798482443999</v>
      </c>
      <c r="H3841">
        <v>-6.8050749487525399</v>
      </c>
      <c r="I3841">
        <v>-29.279471150008099</v>
      </c>
      <c r="J3841">
        <v>-4.0653705946399201</v>
      </c>
      <c r="K3841">
        <v>65.885228827814203</v>
      </c>
      <c r="M3841">
        <v>51.877137062582001</v>
      </c>
      <c r="N3841">
        <v>0.89113924050632898</v>
      </c>
      <c r="O3841">
        <v>35.4838709677419</v>
      </c>
      <c r="P3841">
        <v>8.0139372822299606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D3842" t="s">
        <v>59</v>
      </c>
      <c r="E3842">
        <v>26.548400000000001</v>
      </c>
      <c r="F3842">
        <v>21.41</v>
      </c>
      <c r="G3842">
        <v>30.106782778400301</v>
      </c>
      <c r="H3842">
        <v>-3.0505349971786799</v>
      </c>
      <c r="I3842">
        <v>-30.7134874473659</v>
      </c>
      <c r="J3842">
        <v>-6.3188834450986198</v>
      </c>
      <c r="K3842">
        <v>21.374312098944401</v>
      </c>
      <c r="L3842">
        <v>21.3100157352944</v>
      </c>
      <c r="M3842">
        <v>53.749830535179797</v>
      </c>
      <c r="N3842">
        <v>0.82312276730633605</v>
      </c>
      <c r="O3842">
        <v>50.6772536198038</v>
      </c>
      <c r="P3842">
        <v>76.796036333608598</v>
      </c>
      <c r="Q3842">
        <v>6.9404097752808994E-2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289</v>
      </c>
      <c r="E3843">
        <v>26.481790670999999</v>
      </c>
      <c r="F3843">
        <v>9.0299999999999994</v>
      </c>
      <c r="G3843">
        <v>13.256965928583501</v>
      </c>
      <c r="H3843">
        <v>-9.0134082820858694</v>
      </c>
      <c r="I3843">
        <v>-29.107027237291501</v>
      </c>
      <c r="J3843">
        <v>-3.2307571793813499</v>
      </c>
      <c r="K3843">
        <v>9.39193778694397</v>
      </c>
      <c r="L3843">
        <v>9.4553578737784001</v>
      </c>
      <c r="M3843">
        <v>37.079611141205902</v>
      </c>
      <c r="N3843">
        <v>0.772243063015848</v>
      </c>
      <c r="O3843">
        <v>52.270210409745303</v>
      </c>
      <c r="P3843">
        <v>44.943820224718998</v>
      </c>
      <c r="Q3843">
        <v>2.1338011110503999E-2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521</v>
      </c>
      <c r="E3844">
        <v>26.472986500000001</v>
      </c>
      <c r="F3844">
        <v>117.35</v>
      </c>
      <c r="G3844">
        <v>93.013520235699602</v>
      </c>
      <c r="H3844">
        <v>22.366056914893001</v>
      </c>
      <c r="I3844">
        <v>-1.9442541549954799</v>
      </c>
      <c r="J3844">
        <v>-1.5298917962871701</v>
      </c>
      <c r="K3844">
        <v>101.24955123060001</v>
      </c>
      <c r="L3844">
        <v>88.199184417003295</v>
      </c>
      <c r="M3844">
        <v>55.622529465402899</v>
      </c>
      <c r="N3844">
        <v>3.0107423844346202</v>
      </c>
      <c r="O3844">
        <v>20.673199829569601</v>
      </c>
      <c r="P3844">
        <v>131.00393700787399</v>
      </c>
      <c r="Q3844">
        <v>6.4500737008175005E-2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413</v>
      </c>
      <c r="E3845">
        <v>26.381810000000002</v>
      </c>
      <c r="F3845">
        <v>38.29</v>
      </c>
      <c r="G3845">
        <v>21.7253645326936</v>
      </c>
      <c r="H3845">
        <v>16.249749612650898</v>
      </c>
      <c r="I3845">
        <v>-6.8623158526122996</v>
      </c>
      <c r="J3845">
        <v>7.77999550879069</v>
      </c>
      <c r="K3845">
        <v>29.587592186692401</v>
      </c>
      <c r="L3845">
        <v>28.575261900398498</v>
      </c>
      <c r="M3845">
        <v>78.957363995747201</v>
      </c>
      <c r="N3845">
        <v>3.7184213123294501</v>
      </c>
      <c r="O3845">
        <v>8.2528075215461101</v>
      </c>
      <c r="P3845">
        <v>78.010227801022694</v>
      </c>
      <c r="Q3845">
        <v>3.8069007545253997E-2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1415</v>
      </c>
      <c r="E3846">
        <v>26.3523</v>
      </c>
      <c r="F3846">
        <v>22.62</v>
      </c>
      <c r="G3846">
        <v>146.44537172568499</v>
      </c>
      <c r="H3846">
        <v>47.820925718358801</v>
      </c>
      <c r="I3846">
        <v>29.8218589639825</v>
      </c>
      <c r="J3846">
        <v>-5.5096659330428697</v>
      </c>
      <c r="K3846">
        <v>20.3213674130781</v>
      </c>
      <c r="L3846">
        <v>16.5207177174427</v>
      </c>
      <c r="M3846">
        <v>44.652302659318003</v>
      </c>
      <c r="N3846">
        <v>1.04813378742204</v>
      </c>
      <c r="O3846">
        <v>26.392572944297001</v>
      </c>
      <c r="P3846">
        <v>185.60606060606</v>
      </c>
      <c r="Q3846">
        <v>0.12585794403030601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21</v>
      </c>
      <c r="E3847">
        <v>26.296834199999999</v>
      </c>
      <c r="F3847">
        <v>2.38</v>
      </c>
      <c r="G3847">
        <v>93.627336298953793</v>
      </c>
      <c r="H3847">
        <v>-4.4997470799000796</v>
      </c>
      <c r="I3847">
        <v>45.539661436114599</v>
      </c>
      <c r="J3847">
        <v>8.0242140976844905</v>
      </c>
      <c r="K3847">
        <v>2.4457729634806298</v>
      </c>
      <c r="L3847">
        <v>2.06798133576368</v>
      </c>
      <c r="M3847">
        <v>50.765065058735701</v>
      </c>
      <c r="N3847">
        <v>0.59578257204146601</v>
      </c>
      <c r="O3847">
        <v>54.2016806722689</v>
      </c>
      <c r="P3847">
        <v>131.06796116504799</v>
      </c>
      <c r="Q3847">
        <v>6.1843500720092003E-2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21</v>
      </c>
      <c r="E3848">
        <v>26.215251775999999</v>
      </c>
      <c r="F3848">
        <v>16.96</v>
      </c>
      <c r="G3848">
        <v>-10.1794601882549</v>
      </c>
      <c r="H3848">
        <v>-3.9750601994900099</v>
      </c>
      <c r="I3848">
        <v>-31.518062954943002</v>
      </c>
      <c r="J3848">
        <v>0.44519530447649902</v>
      </c>
      <c r="K3848">
        <v>16.869597982848099</v>
      </c>
      <c r="L3848">
        <v>16.688682234986899</v>
      </c>
      <c r="M3848">
        <v>50.311013966300898</v>
      </c>
      <c r="N3848">
        <v>0.870514779332898</v>
      </c>
      <c r="O3848">
        <v>37.087264150943298</v>
      </c>
      <c r="P3848">
        <v>41.3333333333333</v>
      </c>
      <c r="Q3848">
        <v>9.9159528803600006E-3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626</v>
      </c>
      <c r="E3849">
        <v>26.193439999999999</v>
      </c>
      <c r="F3849">
        <v>51.4</v>
      </c>
      <c r="G3849">
        <v>130.25696592858301</v>
      </c>
      <c r="H3849">
        <v>41.648644774430799</v>
      </c>
      <c r="I3849">
        <v>85.275085506302702</v>
      </c>
      <c r="J3849">
        <v>5.7228756040828603</v>
      </c>
      <c r="K3849">
        <v>36.944910079652701</v>
      </c>
      <c r="L3849">
        <v>25.249887714677801</v>
      </c>
      <c r="M3849">
        <v>96.913855238402704</v>
      </c>
      <c r="N3849">
        <v>1.5982974323041399</v>
      </c>
      <c r="O3849">
        <v>0</v>
      </c>
      <c r="P3849">
        <v>250.613915416098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7232</v>
      </c>
      <c r="E3850">
        <v>26.176430882999998</v>
      </c>
      <c r="F3850">
        <v>12.99</v>
      </c>
      <c r="G3850">
        <v>29.199342879363801</v>
      </c>
      <c r="H3850">
        <v>5.1532583845807904</v>
      </c>
      <c r="I3850">
        <v>16.875340961010899</v>
      </c>
      <c r="J3850">
        <v>-9.0588987641337599</v>
      </c>
      <c r="K3850">
        <v>12.6802303867983</v>
      </c>
      <c r="L3850">
        <v>10.7369932283161</v>
      </c>
      <c r="M3850">
        <v>38.335231002993801</v>
      </c>
      <c r="N3850">
        <v>0.64283337006909103</v>
      </c>
      <c r="O3850">
        <v>18.7836797536566</v>
      </c>
      <c r="P3850">
        <v>68.920676202860804</v>
      </c>
      <c r="Q3850">
        <v>5.2486209114612999E-2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626</v>
      </c>
      <c r="E3851">
        <v>26.098199999999999</v>
      </c>
      <c r="F3851">
        <v>48.33</v>
      </c>
      <c r="G3851">
        <v>-17.336311761468298</v>
      </c>
      <c r="H3851">
        <v>16.819925051247399</v>
      </c>
      <c r="I3851">
        <v>54.3673202637735</v>
      </c>
      <c r="J3851">
        <v>12.2838357545664</v>
      </c>
      <c r="K3851">
        <v>40.631597194526499</v>
      </c>
      <c r="L3851">
        <v>38.754487463836298</v>
      </c>
      <c r="M3851">
        <v>90.75303109475</v>
      </c>
      <c r="N3851">
        <v>1.5839505626142301</v>
      </c>
      <c r="O3851">
        <v>1.8828884750672501</v>
      </c>
      <c r="P3851">
        <v>98.317603610997097</v>
      </c>
      <c r="Q3851">
        <v>8.5479494558449998E-3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521</v>
      </c>
      <c r="E3852">
        <v>26.051400000000001</v>
      </c>
      <c r="F3852">
        <v>84.72</v>
      </c>
      <c r="G3852">
        <v>5.6319659285835399</v>
      </c>
      <c r="H3852">
        <v>40.613083565283397</v>
      </c>
      <c r="I3852">
        <v>1.7454252109392401</v>
      </c>
      <c r="J3852">
        <v>-6.8878685619040301</v>
      </c>
      <c r="K3852">
        <v>72.265951835665703</v>
      </c>
      <c r="L3852">
        <v>66.545456549137896</v>
      </c>
      <c r="M3852">
        <v>58.394677597009</v>
      </c>
      <c r="N3852">
        <v>2.4569043636022001</v>
      </c>
      <c r="O3852">
        <v>11.5439093484419</v>
      </c>
      <c r="P3852">
        <v>64.186046511627893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424</v>
      </c>
      <c r="E3853">
        <v>26.042779599999999</v>
      </c>
      <c r="F3853">
        <v>42.58</v>
      </c>
      <c r="G3853">
        <v>25.328394500012099</v>
      </c>
      <c r="H3853">
        <v>23.7443854829021</v>
      </c>
      <c r="I3853">
        <v>-3.5419444416076802</v>
      </c>
      <c r="J3853">
        <v>-0.45041923775308201</v>
      </c>
      <c r="K3853">
        <v>38.297650597921503</v>
      </c>
      <c r="L3853">
        <v>35.8366314207465</v>
      </c>
      <c r="M3853">
        <v>53.9816146113439</v>
      </c>
      <c r="N3853">
        <v>0.61747628448765901</v>
      </c>
      <c r="O3853">
        <v>20.7139502113668</v>
      </c>
      <c r="P3853">
        <v>68.633663366336606</v>
      </c>
      <c r="Q3853">
        <v>8.5069664278299996E-4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626</v>
      </c>
      <c r="E3854">
        <v>26.039059200000001</v>
      </c>
      <c r="F3854">
        <v>33.99</v>
      </c>
      <c r="G3854">
        <v>22.785055816223998</v>
      </c>
      <c r="H3854">
        <v>9.8632832844400493</v>
      </c>
      <c r="I3854">
        <v>-26.663224452902501</v>
      </c>
      <c r="J3854">
        <v>7.8406435202728897</v>
      </c>
      <c r="K3854">
        <v>30.021910200342202</v>
      </c>
      <c r="L3854">
        <v>28.7916877529237</v>
      </c>
      <c r="M3854">
        <v>63.124930182282696</v>
      </c>
      <c r="N3854">
        <v>2.2315895884617998</v>
      </c>
      <c r="O3854">
        <v>34.892615475139699</v>
      </c>
      <c r="P3854">
        <v>61.857142857142797</v>
      </c>
      <c r="Q3854">
        <v>4.2383379032401997E-2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3367</v>
      </c>
      <c r="E3855">
        <v>26.032499999999999</v>
      </c>
      <c r="F3855">
        <v>66.75</v>
      </c>
      <c r="G3855">
        <v>3.3574981580335699</v>
      </c>
      <c r="H3855">
        <v>3.7819241300129902</v>
      </c>
      <c r="I3855">
        <v>-26.176114671012101</v>
      </c>
      <c r="J3855">
        <v>-2.3493136425314902</v>
      </c>
      <c r="K3855">
        <v>68.377504392263802</v>
      </c>
      <c r="L3855">
        <v>63.6163377426492</v>
      </c>
      <c r="M3855">
        <v>42.585776822916799</v>
      </c>
      <c r="N3855">
        <v>1.5967569147365099</v>
      </c>
      <c r="O3855">
        <v>37.827715355805204</v>
      </c>
      <c r="P3855">
        <v>51.704545454545404</v>
      </c>
      <c r="Q3855">
        <v>6.34523724599E-2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626</v>
      </c>
      <c r="E3856">
        <v>26.030797199999999</v>
      </c>
      <c r="F3856">
        <v>9.77</v>
      </c>
      <c r="G3856">
        <v>-35.604974369923902</v>
      </c>
      <c r="H3856">
        <v>-10.9667480072376</v>
      </c>
      <c r="I3856">
        <v>-7.9085120120587398</v>
      </c>
      <c r="J3856">
        <v>3.7856672563979199</v>
      </c>
      <c r="K3856">
        <v>9.8121888919279492</v>
      </c>
      <c r="L3856">
        <v>9.4149330886264302</v>
      </c>
      <c r="M3856">
        <v>51.784436182431897</v>
      </c>
      <c r="N3856">
        <v>1.7905380346100901</v>
      </c>
      <c r="O3856">
        <v>43.295803480040902</v>
      </c>
      <c r="P3856">
        <v>39.571428571428498</v>
      </c>
      <c r="Q3856">
        <v>2.5872157634148001E-2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21</v>
      </c>
      <c r="E3857">
        <v>25.965</v>
      </c>
      <c r="F3857">
        <v>86.55</v>
      </c>
      <c r="G3857">
        <v>80.017596602257697</v>
      </c>
      <c r="H3857">
        <v>17.011910454680301</v>
      </c>
      <c r="I3857">
        <v>5.4569856511094397</v>
      </c>
      <c r="J3857">
        <v>0.36656994233342899</v>
      </c>
      <c r="K3857">
        <v>81.497050122206005</v>
      </c>
      <c r="L3857">
        <v>67.738591497416905</v>
      </c>
      <c r="M3857">
        <v>41.031901889085503</v>
      </c>
      <c r="N3857">
        <v>1.17333555605456</v>
      </c>
      <c r="O3857">
        <v>36.083188908145502</v>
      </c>
      <c r="P3857">
        <v>136.47540983606501</v>
      </c>
      <c r="Q3857">
        <v>0.12369816420870799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2160</v>
      </c>
      <c r="E3858">
        <v>25.957847839999999</v>
      </c>
      <c r="F3858">
        <v>13.76</v>
      </c>
      <c r="G3858">
        <v>-28.527473757355001</v>
      </c>
      <c r="H3858">
        <v>-7.0800749487525403</v>
      </c>
      <c r="I3858">
        <v>-20.765654869201601</v>
      </c>
      <c r="J3858">
        <v>-3.2314936648725801</v>
      </c>
      <c r="K3858">
        <v>14.971748210069</v>
      </c>
      <c r="L3858">
        <v>14.7145357160699</v>
      </c>
      <c r="M3858">
        <v>30.453720907127298</v>
      </c>
      <c r="N3858">
        <v>7.0843373493975903E-2</v>
      </c>
      <c r="O3858">
        <v>43.241279069767401</v>
      </c>
      <c r="P3858">
        <v>27.407407407407302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D3859" t="s">
        <v>1525</v>
      </c>
      <c r="E3859">
        <v>25.929871385999999</v>
      </c>
      <c r="F3859">
        <v>3.59</v>
      </c>
      <c r="G3859">
        <v>-34.691752020134402</v>
      </c>
      <c r="H3859">
        <v>-3.09867959991533</v>
      </c>
      <c r="I3859">
        <v>-27.710173764939999</v>
      </c>
      <c r="J3859">
        <v>-1.60343343882522</v>
      </c>
      <c r="K3859">
        <v>3.3060990734439999</v>
      </c>
      <c r="L3859">
        <v>3.70490691211507</v>
      </c>
      <c r="M3859">
        <v>77.212036781552399</v>
      </c>
      <c r="N3859">
        <v>1.15996718440992</v>
      </c>
      <c r="O3859">
        <v>64.345403899721404</v>
      </c>
      <c r="P3859">
        <v>28.214285714285701</v>
      </c>
      <c r="Q3859">
        <v>-8.0630563017366E-2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D3860" t="s">
        <v>186</v>
      </c>
      <c r="E3860">
        <v>25.901425</v>
      </c>
      <c r="F3860">
        <v>53.35</v>
      </c>
      <c r="G3860">
        <v>21.122819587120102</v>
      </c>
      <c r="H3860">
        <v>27.5115138362941</v>
      </c>
      <c r="I3860">
        <v>6.7274785695069603</v>
      </c>
      <c r="J3860">
        <v>21.336704972816001</v>
      </c>
      <c r="K3860">
        <v>45.0873696644285</v>
      </c>
      <c r="L3860">
        <v>42.035382729154897</v>
      </c>
      <c r="M3860">
        <v>56.459042448068303</v>
      </c>
      <c r="N3860">
        <v>4.1647047390806602</v>
      </c>
      <c r="O3860">
        <v>19.775070290534199</v>
      </c>
      <c r="P3860">
        <v>57.374631268436502</v>
      </c>
      <c r="Q3860">
        <v>4.3106408555237001E-2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521</v>
      </c>
      <c r="E3861">
        <v>25.889262299999999</v>
      </c>
      <c r="F3861">
        <v>15.41</v>
      </c>
      <c r="G3861">
        <v>19.879230438574002</v>
      </c>
      <c r="H3861">
        <v>-8.6638937189790806</v>
      </c>
      <c r="I3861">
        <v>-5.27828713343985</v>
      </c>
      <c r="J3861">
        <v>-7.4618877775648702</v>
      </c>
      <c r="K3861">
        <v>15.338462022690599</v>
      </c>
      <c r="L3861">
        <v>14.2106823892051</v>
      </c>
      <c r="M3861">
        <v>59.2426977826998</v>
      </c>
      <c r="N3861">
        <v>6.1025641025641004</v>
      </c>
      <c r="O3861">
        <v>5.2563270603504098</v>
      </c>
      <c r="P3861">
        <v>54.254254254254199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68</v>
      </c>
      <c r="E3862">
        <v>25.877800199999999</v>
      </c>
      <c r="F3862">
        <v>51.76</v>
      </c>
      <c r="G3862">
        <v>80.296965928583504</v>
      </c>
      <c r="H3862">
        <v>-1.26614538800858</v>
      </c>
      <c r="I3862">
        <v>12.4682385818685</v>
      </c>
      <c r="J3862">
        <v>-0.48792122408711402</v>
      </c>
      <c r="K3862">
        <v>50.630309322034499</v>
      </c>
      <c r="L3862">
        <v>43.887715077925002</v>
      </c>
      <c r="M3862">
        <v>43.960460660600397</v>
      </c>
      <c r="N3862">
        <v>0.54977327725959102</v>
      </c>
      <c r="O3862">
        <v>31.375579598145201</v>
      </c>
      <c r="P3862">
        <v>125.04347826086899</v>
      </c>
      <c r="Q3862">
        <v>7.4767015569397993E-2</v>
      </c>
    </row>
    <row r="3863" spans="1:17" hidden="1" x14ac:dyDescent="0.3">
      <c r="A3863" t="s">
        <v>7957</v>
      </c>
      <c r="B3863" t="s">
        <v>7958</v>
      </c>
      <c r="C3863" t="str">
        <f>IFERROR(VLOOKUP(Table1[[#This Row],[Ticker]],[1]!Table2[[Symbol]:[Industry]],2,FALSE),"-")</f>
        <v>-</v>
      </c>
      <c r="D3863" t="s">
        <v>7959</v>
      </c>
      <c r="E3863">
        <v>25.796765852</v>
      </c>
      <c r="F3863">
        <v>17.420000000000002</v>
      </c>
      <c r="G3863">
        <v>-20.781963511805699</v>
      </c>
      <c r="H3863">
        <v>-1.584266565519</v>
      </c>
      <c r="I3863">
        <v>-14.4609641895109</v>
      </c>
      <c r="J3863">
        <v>-2.1249200962141299</v>
      </c>
      <c r="K3863">
        <v>16.658343148115801</v>
      </c>
      <c r="L3863">
        <v>16.966761117419299</v>
      </c>
      <c r="M3863">
        <v>58.7175300263252</v>
      </c>
      <c r="N3863">
        <v>1.8904056405126699</v>
      </c>
      <c r="O3863">
        <v>24.512055109070001</v>
      </c>
      <c r="P3863">
        <v>34</v>
      </c>
      <c r="Q3863">
        <v>-5.5265616115060999E-2</v>
      </c>
    </row>
    <row r="3864" spans="1:17" hidden="1" x14ac:dyDescent="0.3">
      <c r="A3864" t="s">
        <v>7960</v>
      </c>
      <c r="B3864" t="s">
        <v>7961</v>
      </c>
      <c r="C3864" t="str">
        <f>IFERROR(VLOOKUP(Table1[[#This Row],[Ticker]],[1]!Table2[[Symbol]:[Industry]],2,FALSE),"-")</f>
        <v>-</v>
      </c>
      <c r="D3864" t="s">
        <v>68</v>
      </c>
      <c r="E3864">
        <v>25.781459999999999</v>
      </c>
      <c r="F3864">
        <v>25.73</v>
      </c>
      <c r="G3864">
        <v>20.960754677148302</v>
      </c>
      <c r="H3864">
        <v>-6.3694688881464696</v>
      </c>
      <c r="I3864">
        <v>0.68198266676400499</v>
      </c>
      <c r="J3864">
        <v>-2.7110787160762002</v>
      </c>
      <c r="K3864">
        <v>24.361252470913801</v>
      </c>
      <c r="L3864">
        <v>22.733223339369601</v>
      </c>
      <c r="M3864">
        <v>57.379013345080402</v>
      </c>
      <c r="N3864">
        <v>1.4086636866400899</v>
      </c>
      <c r="O3864">
        <v>11.542945977458199</v>
      </c>
      <c r="P3864">
        <v>60.913070669168199</v>
      </c>
      <c r="Q3864">
        <v>7.8965586099046997E-2</v>
      </c>
    </row>
    <row r="3865" spans="1:17" hidden="1" x14ac:dyDescent="0.3">
      <c r="A3865" t="s">
        <v>7962</v>
      </c>
      <c r="B3865" t="s">
        <v>7963</v>
      </c>
      <c r="C3865" t="str">
        <f>IFERROR(VLOOKUP(Table1[[#This Row],[Ticker]],[1]!Table2[[Symbol]:[Industry]],2,FALSE),"-")</f>
        <v>-</v>
      </c>
      <c r="D3865" t="s">
        <v>424</v>
      </c>
      <c r="E3865">
        <v>25.770612</v>
      </c>
      <c r="F3865">
        <v>50.92</v>
      </c>
      <c r="G3865">
        <v>150.750153939482</v>
      </c>
      <c r="H3865">
        <v>-7.5320386949761096</v>
      </c>
      <c r="I3865">
        <v>-20.5538874699341</v>
      </c>
      <c r="J3865">
        <v>3.58316823490286</v>
      </c>
      <c r="K3865">
        <v>51.153989353708702</v>
      </c>
      <c r="L3865">
        <v>50.9524531476088</v>
      </c>
      <c r="M3865">
        <v>62.9582046607946</v>
      </c>
      <c r="N3865">
        <v>0.52787605924174197</v>
      </c>
      <c r="O3865">
        <v>115.37706205812999</v>
      </c>
      <c r="P3865">
        <v>177.49318801089899</v>
      </c>
    </row>
    <row r="3866" spans="1:17" hidden="1" x14ac:dyDescent="0.3">
      <c r="A3866" t="s">
        <v>7964</v>
      </c>
      <c r="B3866" t="s">
        <v>7965</v>
      </c>
      <c r="C3866" t="str">
        <f>IFERROR(VLOOKUP(Table1[[#This Row],[Ticker]],[1]!Table2[[Symbol]:[Industry]],2,FALSE),"-")</f>
        <v>-</v>
      </c>
      <c r="E3866">
        <v>25.697659680000001</v>
      </c>
      <c r="F3866">
        <v>2.38</v>
      </c>
      <c r="G3866">
        <v>-19.050726379108699</v>
      </c>
      <c r="H3866">
        <v>1.40467081395932</v>
      </c>
      <c r="I3866">
        <v>-10.885184462415401</v>
      </c>
      <c r="J3866">
        <v>1.2876213692306899</v>
      </c>
      <c r="K3866">
        <v>2.41862044901172</v>
      </c>
      <c r="L3866">
        <v>2.3956688240742601</v>
      </c>
      <c r="M3866">
        <v>45.398053101108196</v>
      </c>
      <c r="N3866">
        <v>1.06345739941369</v>
      </c>
      <c r="O3866">
        <v>29.831932773109202</v>
      </c>
      <c r="P3866">
        <v>21.428571428571399</v>
      </c>
      <c r="Q3866">
        <v>1.0320755109291001E-2</v>
      </c>
    </row>
    <row r="3867" spans="1:17" hidden="1" x14ac:dyDescent="0.3">
      <c r="A3867" t="s">
        <v>7966</v>
      </c>
      <c r="B3867" t="s">
        <v>7967</v>
      </c>
      <c r="C3867" t="str">
        <f>IFERROR(VLOOKUP(Table1[[#This Row],[Ticker]],[1]!Table2[[Symbol]:[Industry]],2,FALSE),"-")</f>
        <v>-</v>
      </c>
      <c r="D3867" t="s">
        <v>62</v>
      </c>
      <c r="E3867">
        <v>25.662479130000001</v>
      </c>
      <c r="F3867">
        <v>39.42</v>
      </c>
      <c r="G3867">
        <v>-8.3290959518610297</v>
      </c>
      <c r="H3867">
        <v>-9.2651813317312701</v>
      </c>
      <c r="I3867">
        <v>-37.718522972964799</v>
      </c>
      <c r="J3867">
        <v>-4.0905658579304296</v>
      </c>
      <c r="K3867">
        <v>41.152290561512601</v>
      </c>
      <c r="L3867">
        <v>43.158884894910202</v>
      </c>
      <c r="M3867">
        <v>46.722826138016998</v>
      </c>
      <c r="N3867">
        <v>1.1503633786587699</v>
      </c>
      <c r="O3867">
        <v>77.574835109081604</v>
      </c>
      <c r="P3867">
        <v>25.9424920127795</v>
      </c>
      <c r="Q3867">
        <v>-1.1162332754102999E-2</v>
      </c>
    </row>
    <row r="3868" spans="1:17" hidden="1" x14ac:dyDescent="0.3">
      <c r="A3868" t="s">
        <v>7968</v>
      </c>
      <c r="B3868" t="s">
        <v>7969</v>
      </c>
      <c r="C3868" t="str">
        <f>IFERROR(VLOOKUP(Table1[[#This Row],[Ticker]],[1]!Table2[[Symbol]:[Industry]],2,FALSE),"-")</f>
        <v>-</v>
      </c>
      <c r="D3868" t="s">
        <v>124</v>
      </c>
      <c r="E3868">
        <v>25.585000000000001</v>
      </c>
      <c r="F3868">
        <v>7.31</v>
      </c>
      <c r="G3868">
        <v>-19.209799211741402</v>
      </c>
      <c r="H3868">
        <v>-3.4068509050367002</v>
      </c>
      <c r="I3868">
        <v>-45.251992286573497</v>
      </c>
      <c r="J3868">
        <v>-3.8221550288437198</v>
      </c>
      <c r="K3868">
        <v>7.5664840520596002</v>
      </c>
      <c r="L3868">
        <v>8.5076008920713306</v>
      </c>
      <c r="M3868">
        <v>49.255722719497697</v>
      </c>
      <c r="N3868">
        <v>0.82845410660545304</v>
      </c>
      <c r="O3868">
        <v>70.177838577291297</v>
      </c>
      <c r="P3868">
        <v>12.4615384615384</v>
      </c>
      <c r="Q3868">
        <v>9.1481009765939994E-3</v>
      </c>
    </row>
    <row r="3869" spans="1:17" hidden="1" x14ac:dyDescent="0.3">
      <c r="A3869" t="s">
        <v>7970</v>
      </c>
      <c r="B3869" t="s">
        <v>7971</v>
      </c>
      <c r="C3869" t="str">
        <f>IFERROR(VLOOKUP(Table1[[#This Row],[Ticker]],[1]!Table2[[Symbol]:[Industry]],2,FALSE),"-")</f>
        <v>-</v>
      </c>
      <c r="D3869" t="s">
        <v>289</v>
      </c>
      <c r="E3869">
        <v>25.56831</v>
      </c>
      <c r="F3869">
        <v>62.21</v>
      </c>
      <c r="G3869">
        <v>-25.834680462332901</v>
      </c>
      <c r="H3869">
        <v>5.1151057741390096</v>
      </c>
      <c r="I3869">
        <v>-20.727076426367798</v>
      </c>
      <c r="J3869">
        <v>-3.2940112637324899</v>
      </c>
      <c r="K3869">
        <v>61.930185063131503</v>
      </c>
      <c r="L3869">
        <v>61.309002393897302</v>
      </c>
      <c r="M3869">
        <v>43.050126706824898</v>
      </c>
      <c r="N3869">
        <v>1.1060711425801799</v>
      </c>
      <c r="O3869">
        <v>17.183732518887599</v>
      </c>
      <c r="P3869">
        <v>27.872559095580598</v>
      </c>
      <c r="Q3869">
        <v>2.7985018133205E-2</v>
      </c>
    </row>
    <row r="3870" spans="1:17" hidden="1" x14ac:dyDescent="0.3">
      <c r="A3870" t="s">
        <v>7972</v>
      </c>
      <c r="B3870" t="s">
        <v>7973</v>
      </c>
      <c r="C3870" t="str">
        <f>IFERROR(VLOOKUP(Table1[[#This Row],[Ticker]],[1]!Table2[[Symbol]:[Industry]],2,FALSE),"-")</f>
        <v>-</v>
      </c>
      <c r="D3870" t="s">
        <v>163</v>
      </c>
      <c r="E3870">
        <v>25.564514420999998</v>
      </c>
      <c r="F3870">
        <v>13.11</v>
      </c>
      <c r="G3870">
        <v>140.80798633674601</v>
      </c>
      <c r="H3870">
        <v>2.4737712050936098</v>
      </c>
      <c r="I3870">
        <v>84.881522381029001</v>
      </c>
      <c r="J3870">
        <v>15.3699241608939</v>
      </c>
      <c r="K3870">
        <v>12.268513897454699</v>
      </c>
      <c r="L3870">
        <v>9.3478243743157901</v>
      </c>
      <c r="M3870">
        <v>60.892722604797797</v>
      </c>
      <c r="N3870">
        <v>1.1704762690531301</v>
      </c>
      <c r="O3870">
        <v>13.501144164759699</v>
      </c>
      <c r="P3870">
        <v>201.37931034482699</v>
      </c>
      <c r="Q3870">
        <v>7.3904260401602001E-2</v>
      </c>
    </row>
    <row r="3871" spans="1:17" hidden="1" x14ac:dyDescent="0.3">
      <c r="A3871" t="s">
        <v>7974</v>
      </c>
      <c r="B3871" t="s">
        <v>7975</v>
      </c>
      <c r="C3871" t="str">
        <f>IFERROR(VLOOKUP(Table1[[#This Row],[Ticker]],[1]!Table2[[Symbol]:[Industry]],2,FALSE),"-")</f>
        <v>-</v>
      </c>
      <c r="D3871" t="s">
        <v>295</v>
      </c>
      <c r="E3871">
        <v>25.550519999999999</v>
      </c>
      <c r="F3871">
        <v>29.8</v>
      </c>
      <c r="G3871">
        <v>-70.780592756862404</v>
      </c>
      <c r="H3871">
        <v>-12.0898608814742</v>
      </c>
      <c r="I3871">
        <v>-40.864158113772199</v>
      </c>
      <c r="J3871">
        <v>3.5396301077059</v>
      </c>
      <c r="K3871">
        <v>31.214223400727299</v>
      </c>
      <c r="M3871">
        <v>32.564778813873097</v>
      </c>
      <c r="N3871">
        <v>0.71428571428571397</v>
      </c>
      <c r="O3871">
        <v>96.476510067114006</v>
      </c>
      <c r="P3871">
        <v>21.632653061224399</v>
      </c>
    </row>
    <row r="3872" spans="1:17" hidden="1" x14ac:dyDescent="0.3">
      <c r="A3872" t="s">
        <v>7976</v>
      </c>
      <c r="B3872" t="s">
        <v>7977</v>
      </c>
      <c r="C3872" t="str">
        <f>IFERROR(VLOOKUP(Table1[[#This Row],[Ticker]],[1]!Table2[[Symbol]:[Industry]],2,FALSE),"-")</f>
        <v>-</v>
      </c>
      <c r="D3872" t="s">
        <v>3541</v>
      </c>
      <c r="E3872">
        <v>25.5288</v>
      </c>
      <c r="F3872">
        <v>29.01</v>
      </c>
      <c r="G3872">
        <v>262.13096056665302</v>
      </c>
      <c r="H3872">
        <v>109.748282140519</v>
      </c>
      <c r="I3872">
        <v>204.927526121992</v>
      </c>
      <c r="J3872">
        <v>5.6557204263370604</v>
      </c>
      <c r="K3872">
        <v>17.111484303747599</v>
      </c>
      <c r="L3872">
        <v>8.9250481130059907</v>
      </c>
      <c r="M3872">
        <v>100</v>
      </c>
      <c r="N3872">
        <v>2.0066733617139798</v>
      </c>
      <c r="O3872">
        <v>0</v>
      </c>
      <c r="P3872">
        <v>288.87399463806901</v>
      </c>
      <c r="Q3872">
        <v>0.17678755009248301</v>
      </c>
    </row>
    <row r="3873" spans="1:17" hidden="1" x14ac:dyDescent="0.3">
      <c r="A3873" t="s">
        <v>7978</v>
      </c>
      <c r="B3873" t="s">
        <v>7979</v>
      </c>
      <c r="C3873" t="str">
        <f>IFERROR(VLOOKUP(Table1[[#This Row],[Ticker]],[1]!Table2[[Symbol]:[Industry]],2,FALSE),"-")</f>
        <v>-</v>
      </c>
      <c r="D3873" t="s">
        <v>5812</v>
      </c>
      <c r="E3873">
        <v>25.528682176</v>
      </c>
      <c r="F3873">
        <v>37.159999999999997</v>
      </c>
      <c r="G3873">
        <v>-48.0975314259138</v>
      </c>
      <c r="H3873">
        <v>-22.703827400266999</v>
      </c>
      <c r="I3873">
        <v>-36.625646729193399</v>
      </c>
      <c r="J3873">
        <v>-4.94526060838822</v>
      </c>
      <c r="M3873">
        <v>36.894841074528998</v>
      </c>
      <c r="O3873">
        <v>62.244348762109801</v>
      </c>
      <c r="P3873">
        <v>0.84124830393486005</v>
      </c>
    </row>
    <row r="3874" spans="1:17" hidden="1" x14ac:dyDescent="0.3">
      <c r="A3874" t="s">
        <v>7980</v>
      </c>
      <c r="B3874" t="s">
        <v>7981</v>
      </c>
      <c r="C3874" t="str">
        <f>IFERROR(VLOOKUP(Table1[[#This Row],[Ticker]],[1]!Table2[[Symbol]:[Industry]],2,FALSE),"-")</f>
        <v>-</v>
      </c>
      <c r="D3874" t="s">
        <v>7343</v>
      </c>
      <c r="E3874">
        <v>25.419465991999999</v>
      </c>
      <c r="F3874">
        <v>24.58</v>
      </c>
      <c r="G3874">
        <v>3.3098759814935899</v>
      </c>
      <c r="H3874">
        <v>11.6470278549857</v>
      </c>
      <c r="I3874">
        <v>-8.6796489410447606</v>
      </c>
      <c r="J3874">
        <v>0.39812940866833302</v>
      </c>
      <c r="K3874">
        <v>22.561121394307602</v>
      </c>
      <c r="L3874">
        <v>22.006983475065599</v>
      </c>
      <c r="M3874">
        <v>57.226833678616103</v>
      </c>
      <c r="N3874">
        <v>1.04225321659121</v>
      </c>
      <c r="O3874">
        <v>17.982099267697301</v>
      </c>
      <c r="P3874">
        <v>34.684931506849303</v>
      </c>
      <c r="Q3874">
        <v>5.9492966654116998E-2</v>
      </c>
    </row>
    <row r="3875" spans="1:17" hidden="1" x14ac:dyDescent="0.3">
      <c r="A3875" t="s">
        <v>7982</v>
      </c>
      <c r="B3875" t="s">
        <v>7983</v>
      </c>
      <c r="C3875" t="str">
        <f>IFERROR(VLOOKUP(Table1[[#This Row],[Ticker]],[1]!Table2[[Symbol]:[Industry]],2,FALSE),"-")</f>
        <v>-</v>
      </c>
      <c r="D3875" t="s">
        <v>521</v>
      </c>
      <c r="E3875">
        <v>25.355</v>
      </c>
      <c r="F3875">
        <v>50.71</v>
      </c>
      <c r="G3875">
        <v>75.934823642412397</v>
      </c>
      <c r="H3875">
        <v>-5.6800749487525399</v>
      </c>
      <c r="I3875">
        <v>3.7664093107498999</v>
      </c>
      <c r="J3875">
        <v>-4.2324549722506104</v>
      </c>
      <c r="K3875">
        <v>51.024861685607299</v>
      </c>
      <c r="L3875">
        <v>46.305883306640197</v>
      </c>
      <c r="M3875">
        <v>47.9725771911191</v>
      </c>
      <c r="N3875">
        <v>0.47733379224585798</v>
      </c>
      <c r="O3875">
        <v>25.02464997042</v>
      </c>
      <c r="P3875">
        <v>110.240464344941</v>
      </c>
      <c r="Q3875">
        <v>7.9474248301093994E-2</v>
      </c>
    </row>
    <row r="3876" spans="1:17" hidden="1" x14ac:dyDescent="0.3">
      <c r="A3876" t="s">
        <v>7984</v>
      </c>
      <c r="B3876" t="s">
        <v>7985</v>
      </c>
      <c r="C3876" t="str">
        <f>IFERROR(VLOOKUP(Table1[[#This Row],[Ticker]],[1]!Table2[[Symbol]:[Industry]],2,FALSE),"-")</f>
        <v>-</v>
      </c>
      <c r="D3876" t="s">
        <v>2838</v>
      </c>
      <c r="E3876">
        <v>25.295999999999999</v>
      </c>
      <c r="F3876">
        <v>62</v>
      </c>
      <c r="G3876">
        <v>-52.044238890693499</v>
      </c>
      <c r="H3876">
        <v>-2.0671717229460902</v>
      </c>
      <c r="I3876">
        <v>-35.783969887516598</v>
      </c>
      <c r="J3876">
        <v>-13.7331753603458</v>
      </c>
      <c r="K3876">
        <v>62.925466036134999</v>
      </c>
      <c r="L3876">
        <v>69.660472779085296</v>
      </c>
      <c r="M3876">
        <v>40.0441715266005</v>
      </c>
      <c r="N3876">
        <v>1.81728395061728</v>
      </c>
      <c r="O3876">
        <v>56.387096774193502</v>
      </c>
      <c r="P3876">
        <v>22.167487684729</v>
      </c>
    </row>
    <row r="3877" spans="1:17" hidden="1" x14ac:dyDescent="0.3">
      <c r="A3877" t="s">
        <v>7986</v>
      </c>
      <c r="B3877" t="s">
        <v>7987</v>
      </c>
      <c r="C3877" t="str">
        <f>IFERROR(VLOOKUP(Table1[[#This Row],[Ticker]],[1]!Table2[[Symbol]:[Industry]],2,FALSE),"-")</f>
        <v>-</v>
      </c>
      <c r="D3877" t="s">
        <v>424</v>
      </c>
      <c r="E3877">
        <v>25.2932229</v>
      </c>
      <c r="F3877">
        <v>35.090000000000003</v>
      </c>
      <c r="G3877">
        <v>20.384848528164198</v>
      </c>
      <c r="H3877">
        <v>-7.0854803541579399</v>
      </c>
      <c r="I3877">
        <v>-29.6857835210375</v>
      </c>
      <c r="J3877">
        <v>2.6395780514851901</v>
      </c>
      <c r="K3877">
        <v>35.1727237716944</v>
      </c>
      <c r="L3877">
        <v>34.489662963588302</v>
      </c>
      <c r="M3877">
        <v>50.128075659759503</v>
      </c>
      <c r="N3877">
        <v>0.94118453469279995</v>
      </c>
      <c r="O3877">
        <v>36.734112282701602</v>
      </c>
      <c r="P3877">
        <v>67.015706806282694</v>
      </c>
      <c r="Q3877">
        <v>4.9372422654332997E-2</v>
      </c>
    </row>
    <row r="3878" spans="1:17" hidden="1" x14ac:dyDescent="0.3">
      <c r="A3878" t="s">
        <v>7988</v>
      </c>
      <c r="B3878" t="s">
        <v>7989</v>
      </c>
      <c r="C3878" t="str">
        <f>IFERROR(VLOOKUP(Table1[[#This Row],[Ticker]],[1]!Table2[[Symbol]:[Industry]],2,FALSE),"-")</f>
        <v>-</v>
      </c>
      <c r="D3878" t="s">
        <v>424</v>
      </c>
      <c r="E3878">
        <v>25.2320718</v>
      </c>
      <c r="F3878">
        <v>42.78</v>
      </c>
      <c r="G3878">
        <v>-7.0786984070807897</v>
      </c>
      <c r="H3878">
        <v>-2.6660720516013998</v>
      </c>
      <c r="I3878">
        <v>16.562440763978699</v>
      </c>
      <c r="J3878">
        <v>-2.62126709803045</v>
      </c>
      <c r="K3878">
        <v>41.517530247145203</v>
      </c>
      <c r="L3878">
        <v>38.028021771437402</v>
      </c>
      <c r="M3878">
        <v>54.5429737149136</v>
      </c>
      <c r="N3878">
        <v>1.53544288084759</v>
      </c>
      <c r="O3878">
        <v>12.178588125292199</v>
      </c>
      <c r="P3878">
        <v>48.284228769497403</v>
      </c>
      <c r="Q3878">
        <v>5.4348899073894001E-2</v>
      </c>
    </row>
    <row r="3879" spans="1:17" hidden="1" x14ac:dyDescent="0.3">
      <c r="A3879" t="s">
        <v>7990</v>
      </c>
      <c r="B3879" t="s">
        <v>7991</v>
      </c>
      <c r="C3879" t="str">
        <f>IFERROR(VLOOKUP(Table1[[#This Row],[Ticker]],[1]!Table2[[Symbol]:[Industry]],2,FALSE),"-")</f>
        <v>-</v>
      </c>
      <c r="D3879" t="s">
        <v>2956</v>
      </c>
      <c r="E3879">
        <v>25.226975400000001</v>
      </c>
      <c r="F3879">
        <v>62</v>
      </c>
      <c r="G3879">
        <v>-27.5430340714164</v>
      </c>
      <c r="H3879">
        <v>-8.2954595641371593</v>
      </c>
      <c r="I3879">
        <v>-24.094678786460801</v>
      </c>
      <c r="J3879">
        <v>-3.5944964395552499</v>
      </c>
      <c r="K3879">
        <v>67.106197985676403</v>
      </c>
      <c r="L3879">
        <v>71.522274796006599</v>
      </c>
      <c r="M3879">
        <v>37.115503486885999</v>
      </c>
      <c r="N3879">
        <v>1.0194250194250101</v>
      </c>
      <c r="O3879">
        <v>91.145161290322505</v>
      </c>
      <c r="P3879">
        <v>5.0847457627118704</v>
      </c>
    </row>
    <row r="3880" spans="1:17" hidden="1" x14ac:dyDescent="0.3">
      <c r="A3880" t="s">
        <v>7992</v>
      </c>
      <c r="B3880" t="s">
        <v>7993</v>
      </c>
      <c r="C3880" t="str">
        <f>IFERROR(VLOOKUP(Table1[[#This Row],[Ticker]],[1]!Table2[[Symbol]:[Industry]],2,FALSE),"-")</f>
        <v>-</v>
      </c>
      <c r="D3880" t="s">
        <v>626</v>
      </c>
      <c r="E3880">
        <v>25.211783</v>
      </c>
      <c r="F3880">
        <v>1.93</v>
      </c>
      <c r="G3880">
        <v>-5.4930340714164698</v>
      </c>
      <c r="H3880">
        <v>-13.585735326110999</v>
      </c>
      <c r="I3880">
        <v>-1.06996594274344</v>
      </c>
      <c r="J3880">
        <v>-6.0134225426918801</v>
      </c>
      <c r="K3880">
        <v>1.88972841764662</v>
      </c>
      <c r="L3880">
        <v>1.8495975474372399</v>
      </c>
      <c r="M3880">
        <v>51.825173028715497</v>
      </c>
      <c r="N3880">
        <v>0.95997892889195802</v>
      </c>
      <c r="O3880">
        <v>39.896373056994797</v>
      </c>
      <c r="P3880">
        <v>44.0298507462686</v>
      </c>
      <c r="Q3880">
        <v>1.4771337774146E-2</v>
      </c>
    </row>
    <row r="3881" spans="1:17" hidden="1" x14ac:dyDescent="0.3">
      <c r="A3881" t="s">
        <v>7994</v>
      </c>
      <c r="B3881" t="s">
        <v>7995</v>
      </c>
      <c r="C3881" t="str">
        <f>IFERROR(VLOOKUP(Table1[[#This Row],[Ticker]],[1]!Table2[[Symbol]:[Industry]],2,FALSE),"-")</f>
        <v>-</v>
      </c>
      <c r="D3881" t="s">
        <v>5817</v>
      </c>
      <c r="E3881">
        <v>25.2</v>
      </c>
      <c r="F3881">
        <v>42</v>
      </c>
      <c r="G3881">
        <v>-25.781495609878</v>
      </c>
      <c r="H3881">
        <v>-10.5720269274097</v>
      </c>
      <c r="I3881">
        <v>-32.381865774932898</v>
      </c>
      <c r="J3881">
        <v>-16.991234959573401</v>
      </c>
      <c r="K3881">
        <v>43.001771922871797</v>
      </c>
      <c r="L3881">
        <v>44.159877783221098</v>
      </c>
      <c r="M3881">
        <v>42.319246566568403</v>
      </c>
      <c r="N3881">
        <v>0.60272615965957199</v>
      </c>
      <c r="O3881">
        <v>53.309523809523803</v>
      </c>
      <c r="P3881">
        <v>24.777183600712998</v>
      </c>
      <c r="Q3881">
        <v>4.8661098402186E-2</v>
      </c>
    </row>
    <row r="3882" spans="1:17" hidden="1" x14ac:dyDescent="0.3">
      <c r="A3882" t="s">
        <v>7996</v>
      </c>
      <c r="B3882" t="s">
        <v>7997</v>
      </c>
      <c r="C3882" t="str">
        <f>IFERROR(VLOOKUP(Table1[[#This Row],[Ticker]],[1]!Table2[[Symbol]:[Industry]],2,FALSE),"-")</f>
        <v>-</v>
      </c>
      <c r="D3882" t="s">
        <v>521</v>
      </c>
      <c r="E3882">
        <v>25.007000000000001</v>
      </c>
      <c r="F3882">
        <v>14.71</v>
      </c>
      <c r="G3882">
        <v>-19.527290631183199</v>
      </c>
      <c r="H3882">
        <v>-7.7218867954424404</v>
      </c>
      <c r="I3882">
        <v>-16.942272369348501</v>
      </c>
      <c r="J3882">
        <v>3.36359125399908</v>
      </c>
      <c r="K3882">
        <v>13.799133681479599</v>
      </c>
      <c r="L3882">
        <v>13.7538952945066</v>
      </c>
      <c r="M3882">
        <v>78.218259867670497</v>
      </c>
      <c r="N3882">
        <v>0.48295196885478903</v>
      </c>
      <c r="O3882">
        <v>22.365737593473799</v>
      </c>
      <c r="P3882">
        <v>35.826408125577103</v>
      </c>
      <c r="Q3882">
        <v>3.1373297048408001E-2</v>
      </c>
    </row>
    <row r="3883" spans="1:17" hidden="1" x14ac:dyDescent="0.3">
      <c r="A3883" t="s">
        <v>7998</v>
      </c>
      <c r="B3883" t="s">
        <v>7999</v>
      </c>
      <c r="C3883" t="str">
        <f>IFERROR(VLOOKUP(Table1[[#This Row],[Ticker]],[1]!Table2[[Symbol]:[Industry]],2,FALSE),"-")</f>
        <v>-</v>
      </c>
      <c r="E3883">
        <v>25.0046</v>
      </c>
      <c r="F3883">
        <v>80.66</v>
      </c>
      <c r="G3883">
        <v>231.74585481747201</v>
      </c>
      <c r="H3883">
        <v>-13.240514509192099</v>
      </c>
      <c r="I3883">
        <v>106.38315125734501</v>
      </c>
      <c r="J3883">
        <v>-2.5509199058327501</v>
      </c>
      <c r="K3883">
        <v>84.801806018532503</v>
      </c>
      <c r="L3883">
        <v>60.501863444165302</v>
      </c>
      <c r="M3883">
        <v>34.344160333369402</v>
      </c>
      <c r="N3883">
        <v>0.55897497470701396</v>
      </c>
      <c r="O3883">
        <v>26.047607240267801</v>
      </c>
      <c r="P3883">
        <v>258.48888888888803</v>
      </c>
      <c r="Q3883">
        <v>0.119531809209412</v>
      </c>
    </row>
    <row r="3884" spans="1:17" hidden="1" x14ac:dyDescent="0.3">
      <c r="A3884" t="s">
        <v>8000</v>
      </c>
      <c r="B3884" t="s">
        <v>8001</v>
      </c>
      <c r="C3884" t="str">
        <f>IFERROR(VLOOKUP(Table1[[#This Row],[Ticker]],[1]!Table2[[Symbol]:[Industry]],2,FALSE),"-")</f>
        <v>-</v>
      </c>
      <c r="E3884">
        <v>24.972456600000001</v>
      </c>
      <c r="F3884">
        <v>23.14</v>
      </c>
      <c r="G3884">
        <v>29.502745807044001</v>
      </c>
      <c r="H3884">
        <v>-4.53514121638828</v>
      </c>
      <c r="I3884">
        <v>-16.970384718791198</v>
      </c>
      <c r="J3884">
        <v>5.8864169739700802</v>
      </c>
      <c r="K3884">
        <v>22.787963679643902</v>
      </c>
      <c r="L3884">
        <v>21.771125851298699</v>
      </c>
      <c r="M3884">
        <v>51.708200611524397</v>
      </c>
      <c r="N3884">
        <v>2.6273409561453001</v>
      </c>
      <c r="O3884">
        <v>33.8807260155574</v>
      </c>
      <c r="P3884">
        <v>62.272089761570797</v>
      </c>
      <c r="Q3884">
        <v>-1.0363498974619999E-3</v>
      </c>
    </row>
    <row r="3885" spans="1:17" hidden="1" x14ac:dyDescent="0.3">
      <c r="A3885" t="s">
        <v>8002</v>
      </c>
      <c r="B3885" t="s">
        <v>8003</v>
      </c>
      <c r="C3885" t="str">
        <f>IFERROR(VLOOKUP(Table1[[#This Row],[Ticker]],[1]!Table2[[Symbol]:[Industry]],2,FALSE),"-")</f>
        <v>-</v>
      </c>
      <c r="D3885" t="s">
        <v>21</v>
      </c>
      <c r="E3885">
        <v>24.9610816</v>
      </c>
      <c r="F3885">
        <v>8.32</v>
      </c>
      <c r="G3885">
        <v>206.056965928583</v>
      </c>
      <c r="H3885">
        <v>-10.9010815133039</v>
      </c>
      <c r="I3885">
        <v>51.128850625303897</v>
      </c>
      <c r="J3885">
        <v>-10.103341338492999</v>
      </c>
      <c r="K3885">
        <v>7.9448527942542801</v>
      </c>
      <c r="L3885">
        <v>5.6864035367193404</v>
      </c>
      <c r="M3885">
        <v>19.689390350248001</v>
      </c>
      <c r="N3885">
        <v>0.15389402432591801</v>
      </c>
      <c r="O3885">
        <v>39.783653846153797</v>
      </c>
      <c r="P3885">
        <v>260.17316017316</v>
      </c>
      <c r="Q3885">
        <v>0.151972850469723</v>
      </c>
    </row>
    <row r="3886" spans="1:17" hidden="1" x14ac:dyDescent="0.3">
      <c r="A3886" t="s">
        <v>8004</v>
      </c>
      <c r="B3886" t="s">
        <v>8005</v>
      </c>
      <c r="C3886" t="str">
        <f>IFERROR(VLOOKUP(Table1[[#This Row],[Ticker]],[1]!Table2[[Symbol]:[Industry]],2,FALSE),"-")</f>
        <v>-</v>
      </c>
      <c r="D3886" t="s">
        <v>728</v>
      </c>
      <c r="E3886">
        <v>24.859794348000001</v>
      </c>
      <c r="F3886">
        <v>784.28</v>
      </c>
      <c r="G3886">
        <v>38.1775841601049</v>
      </c>
      <c r="H3886">
        <v>0.52572980058782204</v>
      </c>
      <c r="I3886">
        <v>18.995782077745101</v>
      </c>
      <c r="J3886">
        <v>2.1140920096108</v>
      </c>
      <c r="K3886">
        <v>749.05852857326295</v>
      </c>
      <c r="L3886">
        <v>645.65484291537598</v>
      </c>
      <c r="M3886">
        <v>42.579740679890797</v>
      </c>
      <c r="N3886">
        <v>1.19081317683296</v>
      </c>
      <c r="O3886">
        <v>1.17560055082368</v>
      </c>
      <c r="P3886">
        <v>75.985638954336295</v>
      </c>
      <c r="Q3886">
        <v>-2.2826330923839998E-3</v>
      </c>
    </row>
    <row r="3887" spans="1:17" hidden="1" x14ac:dyDescent="0.3">
      <c r="A3887" t="s">
        <v>8006</v>
      </c>
      <c r="B3887" t="s">
        <v>8007</v>
      </c>
      <c r="C3887" t="str">
        <f>IFERROR(VLOOKUP(Table1[[#This Row],[Ticker]],[1]!Table2[[Symbol]:[Industry]],2,FALSE),"-")</f>
        <v>-</v>
      </c>
      <c r="D3887" t="s">
        <v>46</v>
      </c>
      <c r="E3887">
        <v>24.830043861</v>
      </c>
      <c r="F3887">
        <v>1.47</v>
      </c>
      <c r="G3887">
        <v>-44.158764408495102</v>
      </c>
      <c r="H3887">
        <v>3.7273324586548502</v>
      </c>
      <c r="I3887">
        <v>-63.872547976094701</v>
      </c>
      <c r="J3887">
        <v>2.5943947607775999</v>
      </c>
      <c r="K3887">
        <v>1.5199576871913401</v>
      </c>
      <c r="L3887">
        <v>1.8762471368665401</v>
      </c>
      <c r="M3887">
        <v>62.3470333342026</v>
      </c>
      <c r="N3887">
        <v>0.73360778743828503</v>
      </c>
      <c r="O3887">
        <v>144.89795918367301</v>
      </c>
      <c r="P3887">
        <v>13.953488372093</v>
      </c>
      <c r="Q3887">
        <v>2.8208451908982E-2</v>
      </c>
    </row>
    <row r="3888" spans="1:17" hidden="1" x14ac:dyDescent="0.3">
      <c r="A3888" t="s">
        <v>8008</v>
      </c>
      <c r="B3888" t="s">
        <v>8009</v>
      </c>
      <c r="C3888" t="str">
        <f>IFERROR(VLOOKUP(Table1[[#This Row],[Ticker]],[1]!Table2[[Symbol]:[Industry]],2,FALSE),"-")</f>
        <v>-</v>
      </c>
      <c r="D3888" t="s">
        <v>133</v>
      </c>
      <c r="E3888">
        <v>24.772830669999902</v>
      </c>
      <c r="F3888">
        <v>79.099999999999994</v>
      </c>
      <c r="G3888">
        <v>44.062407517872998</v>
      </c>
      <c r="H3888">
        <v>19.424500214646098</v>
      </c>
      <c r="I3888">
        <v>-5.2266307325146899</v>
      </c>
      <c r="J3888">
        <v>19.451045736147599</v>
      </c>
      <c r="K3888">
        <v>60.464889804843203</v>
      </c>
      <c r="L3888">
        <v>53.1766867530309</v>
      </c>
      <c r="M3888">
        <v>92.263113223800403</v>
      </c>
      <c r="N3888">
        <v>1.20860307427975</v>
      </c>
      <c r="O3888">
        <v>7.4589127686472896</v>
      </c>
      <c r="P3888">
        <v>160.197368421052</v>
      </c>
    </row>
    <row r="3889" spans="1:17" hidden="1" x14ac:dyDescent="0.3">
      <c r="A3889" t="s">
        <v>8010</v>
      </c>
      <c r="B3889" t="s">
        <v>8011</v>
      </c>
      <c r="C3889" t="str">
        <f>IFERROR(VLOOKUP(Table1[[#This Row],[Ticker]],[1]!Table2[[Symbol]:[Industry]],2,FALSE),"-")</f>
        <v>-</v>
      </c>
      <c r="D3889" t="s">
        <v>289</v>
      </c>
      <c r="E3889">
        <v>24.7263579</v>
      </c>
      <c r="F3889">
        <v>26.37</v>
      </c>
      <c r="G3889">
        <v>-22.924136433621101</v>
      </c>
      <c r="H3889">
        <v>-3.4995695335900798</v>
      </c>
      <c r="I3889">
        <v>-11.4522517369008</v>
      </c>
      <c r="J3889">
        <v>1.4545152623245801</v>
      </c>
      <c r="K3889">
        <v>26.471674997786501</v>
      </c>
      <c r="L3889">
        <v>26.123088039422999</v>
      </c>
      <c r="M3889">
        <v>39.897270879038601</v>
      </c>
      <c r="N3889">
        <v>1.7379310344827501</v>
      </c>
      <c r="O3889">
        <v>14.903299203640501</v>
      </c>
      <c r="P3889">
        <v>21.801385681293301</v>
      </c>
    </row>
    <row r="3890" spans="1:17" hidden="1" x14ac:dyDescent="0.3">
      <c r="A3890" t="s">
        <v>8012</v>
      </c>
      <c r="B3890" t="s">
        <v>8013</v>
      </c>
      <c r="C3890" t="str">
        <f>IFERROR(VLOOKUP(Table1[[#This Row],[Ticker]],[1]!Table2[[Symbol]:[Industry]],2,FALSE),"-")</f>
        <v>-</v>
      </c>
      <c r="D3890" t="s">
        <v>121</v>
      </c>
      <c r="E3890">
        <v>24.691579999999998</v>
      </c>
      <c r="F3890">
        <v>22.57</v>
      </c>
      <c r="G3890">
        <v>-39.3301758219974</v>
      </c>
      <c r="H3890">
        <v>-3.6800749487525399</v>
      </c>
      <c r="I3890">
        <v>-22.428697708714999</v>
      </c>
      <c r="J3890">
        <v>-9.7046315073383393</v>
      </c>
      <c r="K3890">
        <v>23.921448532950201</v>
      </c>
      <c r="L3890">
        <v>21.151667884431301</v>
      </c>
      <c r="M3890">
        <v>27.7402882998779</v>
      </c>
      <c r="N3890">
        <v>0.33793233793233701</v>
      </c>
      <c r="O3890">
        <v>31.1475409836065</v>
      </c>
      <c r="P3890">
        <v>62.140804597701099</v>
      </c>
      <c r="Q3890">
        <v>6.6033725967591994E-2</v>
      </c>
    </row>
    <row r="3891" spans="1:17" hidden="1" x14ac:dyDescent="0.3">
      <c r="A3891" t="s">
        <v>8014</v>
      </c>
      <c r="B3891" t="s">
        <v>8015</v>
      </c>
      <c r="C3891" t="str">
        <f>IFERROR(VLOOKUP(Table1[[#This Row],[Ticker]],[1]!Table2[[Symbol]:[Industry]],2,FALSE),"-")</f>
        <v>-</v>
      </c>
      <c r="D3891" t="s">
        <v>728</v>
      </c>
      <c r="E3891">
        <v>24.652576575000001</v>
      </c>
      <c r="F3891">
        <v>14.07</v>
      </c>
      <c r="G3891">
        <v>19.060074736873599</v>
      </c>
      <c r="H3891">
        <v>5.4391768049497102</v>
      </c>
      <c r="I3891">
        <v>6.2314412988790204</v>
      </c>
      <c r="J3891">
        <v>1.7661603299662001</v>
      </c>
      <c r="K3891">
        <v>13.069374057770601</v>
      </c>
      <c r="L3891">
        <v>11.7994804435573</v>
      </c>
      <c r="M3891">
        <v>43.246163025678499</v>
      </c>
      <c r="N3891">
        <v>0.58575078022555804</v>
      </c>
      <c r="O3891">
        <v>2.8429282160625502</v>
      </c>
      <c r="P3891">
        <v>70.133010882708604</v>
      </c>
    </row>
    <row r="3892" spans="1:17" hidden="1" x14ac:dyDescent="0.3">
      <c r="A3892" t="s">
        <v>8016</v>
      </c>
      <c r="B3892" t="s">
        <v>8017</v>
      </c>
      <c r="C3892" t="str">
        <f>IFERROR(VLOOKUP(Table1[[#This Row],[Ticker]],[1]!Table2[[Symbol]:[Industry]],2,FALSE),"-")</f>
        <v>-</v>
      </c>
      <c r="D3892" t="s">
        <v>626</v>
      </c>
      <c r="E3892">
        <v>24.623999999999999</v>
      </c>
      <c r="F3892">
        <v>41.04</v>
      </c>
      <c r="G3892">
        <v>309.85271060943398</v>
      </c>
      <c r="H3892">
        <v>61.102889834212199</v>
      </c>
      <c r="I3892">
        <v>295.12885062530302</v>
      </c>
      <c r="J3892">
        <v>5.6939740034143398</v>
      </c>
      <c r="K3892">
        <v>26.193832514477901</v>
      </c>
      <c r="L3892">
        <v>15.5727150125965</v>
      </c>
      <c r="M3892">
        <v>99.998740402207801</v>
      </c>
      <c r="N3892">
        <v>0.40988965648572301</v>
      </c>
      <c r="O3892">
        <v>0</v>
      </c>
      <c r="P3892">
        <v>355.99999999999898</v>
      </c>
    </row>
    <row r="3893" spans="1:17" hidden="1" x14ac:dyDescent="0.3">
      <c r="A3893" t="s">
        <v>8018</v>
      </c>
      <c r="B3893" t="s">
        <v>8019</v>
      </c>
      <c r="C3893" t="str">
        <f>IFERROR(VLOOKUP(Table1[[#This Row],[Ticker]],[1]!Table2[[Symbol]:[Industry]],2,FALSE),"-")</f>
        <v>-</v>
      </c>
      <c r="D3893" t="s">
        <v>7369</v>
      </c>
      <c r="E3893">
        <v>24.60632</v>
      </c>
      <c r="F3893">
        <v>155.5</v>
      </c>
      <c r="G3893">
        <v>-58.270995321966801</v>
      </c>
      <c r="H3893">
        <v>-5.2623534297652004</v>
      </c>
      <c r="I3893">
        <v>-24.335476860076199</v>
      </c>
      <c r="J3893">
        <v>-1.50404303331236</v>
      </c>
      <c r="K3893">
        <v>161.58793396190401</v>
      </c>
      <c r="L3893">
        <v>179.27578549745499</v>
      </c>
      <c r="M3893">
        <v>46.935991231974697</v>
      </c>
      <c r="N3893">
        <v>0.66283084004602999</v>
      </c>
      <c r="O3893">
        <v>46.045016077170402</v>
      </c>
      <c r="P3893">
        <v>5.5310485239226299</v>
      </c>
      <c r="Q3893">
        <v>7.1621875189164005E-2</v>
      </c>
    </row>
    <row r="3894" spans="1:17" hidden="1" x14ac:dyDescent="0.3">
      <c r="A3894" t="s">
        <v>8020</v>
      </c>
      <c r="B3894" t="s">
        <v>8021</v>
      </c>
      <c r="C3894" t="str">
        <f>IFERROR(VLOOKUP(Table1[[#This Row],[Ticker]],[1]!Table2[[Symbol]:[Industry]],2,FALSE),"-")</f>
        <v>-</v>
      </c>
      <c r="E3894">
        <v>24.583836212000001</v>
      </c>
      <c r="F3894">
        <v>11.96</v>
      </c>
      <c r="G3894">
        <v>41.234494018471104</v>
      </c>
      <c r="H3894">
        <v>-7.1711533040667499</v>
      </c>
      <c r="I3894">
        <v>15.439233138965101</v>
      </c>
      <c r="J3894">
        <v>-3.98242371834389</v>
      </c>
      <c r="K3894">
        <v>11.173572285095201</v>
      </c>
      <c r="L3894">
        <v>9.1621501605877906</v>
      </c>
      <c r="M3894">
        <v>48.281159055797801</v>
      </c>
      <c r="N3894">
        <v>0.94602789087867001</v>
      </c>
      <c r="O3894">
        <v>18.645484949832699</v>
      </c>
      <c r="P3894">
        <v>102.027027027027</v>
      </c>
      <c r="Q3894">
        <v>0.11078908525520501</v>
      </c>
    </row>
    <row r="3895" spans="1:17" hidden="1" x14ac:dyDescent="0.3">
      <c r="A3895" t="s">
        <v>8022</v>
      </c>
      <c r="B3895" t="s">
        <v>8023</v>
      </c>
      <c r="C3895" t="str">
        <f>IFERROR(VLOOKUP(Table1[[#This Row],[Ticker]],[1]!Table2[[Symbol]:[Industry]],2,FALSE),"-")</f>
        <v>-</v>
      </c>
      <c r="D3895" t="s">
        <v>1170</v>
      </c>
      <c r="E3895">
        <v>24.580526681999999</v>
      </c>
      <c r="F3895">
        <v>67.33</v>
      </c>
      <c r="G3895">
        <v>20.619627342459601</v>
      </c>
      <c r="H3895">
        <v>-18.140859262477999</v>
      </c>
      <c r="I3895">
        <v>-47.288516095212998</v>
      </c>
      <c r="J3895">
        <v>4.0542875250181902</v>
      </c>
      <c r="K3895">
        <v>70.560045601601601</v>
      </c>
      <c r="L3895">
        <v>73.577258522639497</v>
      </c>
      <c r="M3895">
        <v>42.491686456613202</v>
      </c>
      <c r="N3895">
        <v>0.99364670745012695</v>
      </c>
      <c r="O3895">
        <v>76.563196197831502</v>
      </c>
      <c r="P3895">
        <v>55.4965357967667</v>
      </c>
      <c r="Q3895">
        <v>0.11176481469065599</v>
      </c>
    </row>
    <row r="3896" spans="1:17" hidden="1" x14ac:dyDescent="0.3">
      <c r="A3896" t="s">
        <v>8024</v>
      </c>
      <c r="B3896" t="s">
        <v>8025</v>
      </c>
      <c r="C3896" t="str">
        <f>IFERROR(VLOOKUP(Table1[[#This Row],[Ticker]],[1]!Table2[[Symbol]:[Industry]],2,FALSE),"-")</f>
        <v>-</v>
      </c>
      <c r="D3896" t="s">
        <v>46</v>
      </c>
      <c r="E3896">
        <v>24.570751999999999</v>
      </c>
      <c r="F3896">
        <v>27.62</v>
      </c>
      <c r="G3896">
        <v>99.095068953931005</v>
      </c>
      <c r="H3896">
        <v>-0.81229096365012698</v>
      </c>
      <c r="I3896">
        <v>137.196857937918</v>
      </c>
      <c r="J3896">
        <v>-3.4816532367290098</v>
      </c>
      <c r="K3896">
        <v>25.654874323162499</v>
      </c>
      <c r="L3896">
        <v>18.826431177122899</v>
      </c>
      <c r="M3896">
        <v>34.995261369720602</v>
      </c>
      <c r="N3896">
        <v>0.160344827586206</v>
      </c>
      <c r="O3896">
        <v>2.6068066618392298</v>
      </c>
      <c r="P3896">
        <v>239.729397293972</v>
      </c>
    </row>
    <row r="3897" spans="1:17" hidden="1" x14ac:dyDescent="0.3">
      <c r="A3897" t="s">
        <v>8026</v>
      </c>
      <c r="B3897" t="s">
        <v>8027</v>
      </c>
      <c r="C3897" t="str">
        <f>IFERROR(VLOOKUP(Table1[[#This Row],[Ticker]],[1]!Table2[[Symbol]:[Industry]],2,FALSE),"-")</f>
        <v>-</v>
      </c>
      <c r="D3897" t="s">
        <v>521</v>
      </c>
      <c r="E3897">
        <v>24.558534000000002</v>
      </c>
      <c r="F3897">
        <v>79.17</v>
      </c>
      <c r="G3897">
        <v>73.231707024819897</v>
      </c>
      <c r="H3897">
        <v>-17.435630504308001</v>
      </c>
      <c r="I3897">
        <v>17.944398328484102</v>
      </c>
      <c r="J3897">
        <v>2.0606515313822</v>
      </c>
      <c r="K3897">
        <v>74.852856376801398</v>
      </c>
      <c r="L3897">
        <v>58.885175288476297</v>
      </c>
      <c r="M3897">
        <v>63.1731055845433</v>
      </c>
      <c r="N3897">
        <v>0.394915573368121</v>
      </c>
      <c r="O3897">
        <v>13.679424024251601</v>
      </c>
      <c r="P3897">
        <v>160.68488640105301</v>
      </c>
    </row>
    <row r="3898" spans="1:17" hidden="1" x14ac:dyDescent="0.3">
      <c r="A3898" t="s">
        <v>8028</v>
      </c>
      <c r="B3898" t="s">
        <v>8029</v>
      </c>
      <c r="C3898" t="str">
        <f>IFERROR(VLOOKUP(Table1[[#This Row],[Ticker]],[1]!Table2[[Symbol]:[Industry]],2,FALSE),"-")</f>
        <v>-</v>
      </c>
      <c r="D3898" t="s">
        <v>59</v>
      </c>
      <c r="E3898">
        <v>24.521999999999998</v>
      </c>
      <c r="F3898">
        <v>2.44</v>
      </c>
      <c r="G3898">
        <v>-74.494640067133801</v>
      </c>
      <c r="H3898">
        <v>1.5830829459843001</v>
      </c>
      <c r="I3898">
        <v>-21.0626551662018</v>
      </c>
      <c r="J3898">
        <v>4.6647881355187799</v>
      </c>
      <c r="K3898">
        <v>2.3419615716944899</v>
      </c>
      <c r="L3898">
        <v>2.8482405582211801</v>
      </c>
      <c r="M3898">
        <v>64.428614204918404</v>
      </c>
      <c r="N3898">
        <v>0.69220004262064705</v>
      </c>
      <c r="O3898">
        <v>91.393442622950801</v>
      </c>
      <c r="P3898">
        <v>28.421052631578899</v>
      </c>
      <c r="Q3898">
        <v>5.0278589250079997E-2</v>
      </c>
    </row>
    <row r="3899" spans="1:17" hidden="1" x14ac:dyDescent="0.3">
      <c r="A3899" t="s">
        <v>8030</v>
      </c>
      <c r="B3899" t="s">
        <v>8031</v>
      </c>
      <c r="C3899" t="str">
        <f>IFERROR(VLOOKUP(Table1[[#This Row],[Ticker]],[1]!Table2[[Symbol]:[Industry]],2,FALSE),"-")</f>
        <v>-</v>
      </c>
      <c r="D3899" t="s">
        <v>2499</v>
      </c>
      <c r="E3899">
        <v>24.508005239999999</v>
      </c>
      <c r="F3899">
        <v>17.39</v>
      </c>
      <c r="G3899">
        <v>71.772947663743295</v>
      </c>
      <c r="H3899">
        <v>-4.6251428755097796</v>
      </c>
      <c r="I3899">
        <v>-20.1918710805462</v>
      </c>
      <c r="J3899">
        <v>11.526009850581399</v>
      </c>
      <c r="K3899">
        <v>16.1016951959806</v>
      </c>
      <c r="L3899">
        <v>15.5085815668136</v>
      </c>
      <c r="M3899">
        <v>81.468511726686998</v>
      </c>
      <c r="N3899">
        <v>2.3675859418885801</v>
      </c>
      <c r="O3899">
        <v>35.9401955146636</v>
      </c>
      <c r="P3899">
        <v>113.89913899138899</v>
      </c>
      <c r="Q3899">
        <v>5.8375761978524003E-2</v>
      </c>
    </row>
    <row r="3900" spans="1:17" hidden="1" x14ac:dyDescent="0.3">
      <c r="A3900" t="s">
        <v>8032</v>
      </c>
      <c r="B3900" t="s">
        <v>8033</v>
      </c>
      <c r="C3900" t="str">
        <f>IFERROR(VLOOKUP(Table1[[#This Row],[Ticker]],[1]!Table2[[Symbol]:[Industry]],2,FALSE),"-")</f>
        <v>-</v>
      </c>
      <c r="D3900" t="s">
        <v>46</v>
      </c>
      <c r="E3900">
        <v>24.45795</v>
      </c>
      <c r="F3900">
        <v>33.549999999999997</v>
      </c>
      <c r="G3900">
        <v>-77.693326469077206</v>
      </c>
      <c r="H3900">
        <v>-5.6800749487525497</v>
      </c>
      <c r="I3900">
        <v>-50.125518306734897</v>
      </c>
      <c r="J3900">
        <v>-1.5957160661618699</v>
      </c>
      <c r="K3900">
        <v>35.922482449077698</v>
      </c>
      <c r="M3900">
        <v>34.041765314175997</v>
      </c>
      <c r="N3900">
        <v>0.59552238805970104</v>
      </c>
      <c r="O3900">
        <v>123.248882265275</v>
      </c>
      <c r="P3900">
        <v>6.5079365079364999</v>
      </c>
    </row>
    <row r="3901" spans="1:17" hidden="1" x14ac:dyDescent="0.3">
      <c r="A3901" t="s">
        <v>8034</v>
      </c>
      <c r="B3901" t="s">
        <v>8035</v>
      </c>
      <c r="C3901" t="str">
        <f>IFERROR(VLOOKUP(Table1[[#This Row],[Ticker]],[1]!Table2[[Symbol]:[Industry]],2,FALSE),"-")</f>
        <v>-</v>
      </c>
      <c r="D3901" t="s">
        <v>127</v>
      </c>
      <c r="E3901">
        <v>24.423317879999999</v>
      </c>
      <c r="F3901">
        <v>16.399999999999999</v>
      </c>
      <c r="G3901">
        <v>-5.5931859894901201</v>
      </c>
      <c r="H3901">
        <v>-1.87035303188851</v>
      </c>
      <c r="I3901">
        <v>-12.2495918825592</v>
      </c>
      <c r="J3901">
        <v>1.0670674632677399</v>
      </c>
      <c r="K3901">
        <v>20.078539679257499</v>
      </c>
      <c r="L3901">
        <v>20.567302919445201</v>
      </c>
      <c r="M3901">
        <v>33.686981725690302</v>
      </c>
      <c r="N3901">
        <v>1</v>
      </c>
      <c r="Q3901">
        <v>-3.2586267451102997E-2</v>
      </c>
    </row>
    <row r="3902" spans="1:17" hidden="1" x14ac:dyDescent="0.3">
      <c r="A3902" t="s">
        <v>8036</v>
      </c>
      <c r="B3902" t="s">
        <v>8037</v>
      </c>
      <c r="C3902" t="str">
        <f>IFERROR(VLOOKUP(Table1[[#This Row],[Ticker]],[1]!Table2[[Symbol]:[Industry]],2,FALSE),"-")</f>
        <v>-</v>
      </c>
      <c r="D3902" t="s">
        <v>548</v>
      </c>
      <c r="E3902">
        <v>24.352399999999999</v>
      </c>
      <c r="F3902">
        <v>52.94</v>
      </c>
      <c r="G3902">
        <v>-38.509700738083097</v>
      </c>
      <c r="H3902">
        <v>-8.9773912090577497</v>
      </c>
      <c r="I3902">
        <v>-26.742721281050599</v>
      </c>
      <c r="J3902">
        <v>-2.4039262825932002</v>
      </c>
      <c r="K3902">
        <v>55.187057709027201</v>
      </c>
      <c r="L3902">
        <v>56.403016332545803</v>
      </c>
      <c r="M3902">
        <v>40.291259400381399</v>
      </c>
      <c r="N3902">
        <v>0.58959745482324299</v>
      </c>
      <c r="O3902">
        <v>38.364185870797101</v>
      </c>
      <c r="P3902">
        <v>19.8279764599366</v>
      </c>
      <c r="Q3902">
        <v>-1.5177165050746001E-2</v>
      </c>
    </row>
    <row r="3903" spans="1:17" hidden="1" x14ac:dyDescent="0.3">
      <c r="A3903" t="s">
        <v>8038</v>
      </c>
      <c r="B3903" t="s">
        <v>8039</v>
      </c>
      <c r="C3903" t="str">
        <f>IFERROR(VLOOKUP(Table1[[#This Row],[Ticker]],[1]!Table2[[Symbol]:[Industry]],2,FALSE),"-")</f>
        <v>-</v>
      </c>
      <c r="D3903" t="s">
        <v>786</v>
      </c>
      <c r="E3903">
        <v>24.31</v>
      </c>
      <c r="F3903">
        <v>22.1</v>
      </c>
      <c r="G3903">
        <v>-35.117826774567298</v>
      </c>
      <c r="H3903">
        <v>-3.6800749487525399</v>
      </c>
      <c r="I3903">
        <v>11.0145649110181</v>
      </c>
      <c r="J3903">
        <v>-2.4780690073383398</v>
      </c>
      <c r="K3903">
        <v>21.490253981009001</v>
      </c>
      <c r="L3903">
        <v>21.230543392649601</v>
      </c>
      <c r="M3903">
        <v>99.991342128637498</v>
      </c>
      <c r="N3903">
        <v>0</v>
      </c>
      <c r="O3903">
        <v>22.171945701357402</v>
      </c>
      <c r="P3903">
        <v>35.582822085889497</v>
      </c>
    </row>
    <row r="3904" spans="1:17" hidden="1" x14ac:dyDescent="0.3">
      <c r="A3904" t="s">
        <v>8040</v>
      </c>
      <c r="B3904" t="s">
        <v>8041</v>
      </c>
      <c r="C3904" t="str">
        <f>IFERROR(VLOOKUP(Table1[[#This Row],[Ticker]],[1]!Table2[[Symbol]:[Industry]],2,FALSE),"-")</f>
        <v>-</v>
      </c>
      <c r="D3904" t="s">
        <v>4048</v>
      </c>
      <c r="E3904">
        <v>24.289801199999999</v>
      </c>
      <c r="F3904">
        <v>93.87</v>
      </c>
      <c r="G3904">
        <v>-60.869349860890097</v>
      </c>
      <c r="H3904">
        <v>-2.7445910777847899</v>
      </c>
      <c r="I3904">
        <v>-49.397465164169702</v>
      </c>
      <c r="J3904">
        <v>0.22433799484983999</v>
      </c>
      <c r="K3904">
        <v>97.2594148093456</v>
      </c>
      <c r="M3904">
        <v>58.005062242553002</v>
      </c>
      <c r="O3904">
        <v>67.039522744220704</v>
      </c>
      <c r="P3904">
        <v>20.966494845360799</v>
      </c>
    </row>
    <row r="3905" spans="1:17" hidden="1" x14ac:dyDescent="0.3">
      <c r="A3905" t="s">
        <v>8042</v>
      </c>
      <c r="B3905" t="s">
        <v>8043</v>
      </c>
      <c r="C3905" t="str">
        <f>IFERROR(VLOOKUP(Table1[[#This Row],[Ticker]],[1]!Table2[[Symbol]:[Industry]],2,FALSE),"-")</f>
        <v>-</v>
      </c>
      <c r="D3905" t="s">
        <v>626</v>
      </c>
      <c r="E3905">
        <v>24.264642124000002</v>
      </c>
      <c r="F3905">
        <v>27.98</v>
      </c>
      <c r="G3905">
        <v>0.78659218200194603</v>
      </c>
      <c r="H3905">
        <v>-7.1570760353153897</v>
      </c>
      <c r="I3905">
        <v>-31.997339850886501</v>
      </c>
      <c r="J3905">
        <v>-7.2994975787669096</v>
      </c>
      <c r="K3905">
        <v>29.254982135301798</v>
      </c>
      <c r="L3905">
        <v>29.394757709785701</v>
      </c>
      <c r="M3905">
        <v>52.139750652936499</v>
      </c>
      <c r="N3905">
        <v>0.61982982017621502</v>
      </c>
      <c r="O3905">
        <v>48.498927805575399</v>
      </c>
      <c r="P3905">
        <v>94.982578397212507</v>
      </c>
      <c r="Q3905">
        <v>8.6919368678431003E-2</v>
      </c>
    </row>
    <row r="3906" spans="1:17" hidden="1" x14ac:dyDescent="0.3">
      <c r="A3906" t="s">
        <v>8044</v>
      </c>
      <c r="B3906" t="s">
        <v>8045</v>
      </c>
      <c r="C3906" t="str">
        <f>IFERROR(VLOOKUP(Table1[[#This Row],[Ticker]],[1]!Table2[[Symbol]:[Industry]],2,FALSE),"-")</f>
        <v>-</v>
      </c>
      <c r="E3906">
        <v>24.231160200000001</v>
      </c>
      <c r="F3906">
        <v>73.790000000000006</v>
      </c>
      <c r="G3906">
        <v>185.661707672868</v>
      </c>
      <c r="H3906">
        <v>208.67548060680301</v>
      </c>
      <c r="I3906">
        <v>197.133592369588</v>
      </c>
      <c r="J3906">
        <v>19.029538184916099</v>
      </c>
      <c r="M3906">
        <v>100</v>
      </c>
      <c r="O3906">
        <v>0</v>
      </c>
      <c r="P3906">
        <v>227.95555555555501</v>
      </c>
    </row>
    <row r="3907" spans="1:17" hidden="1" x14ac:dyDescent="0.3">
      <c r="A3907" t="s">
        <v>8046</v>
      </c>
      <c r="B3907" t="s">
        <v>8047</v>
      </c>
      <c r="C3907" t="str">
        <f>IFERROR(VLOOKUP(Table1[[#This Row],[Ticker]],[1]!Table2[[Symbol]:[Industry]],2,FALSE),"-")</f>
        <v>-</v>
      </c>
      <c r="D3907" t="s">
        <v>434</v>
      </c>
      <c r="E3907">
        <v>24.112762199999999</v>
      </c>
      <c r="F3907">
        <v>23.15</v>
      </c>
      <c r="G3907">
        <v>17.1351511367873</v>
      </c>
      <c r="H3907">
        <v>6.5699250512474503</v>
      </c>
      <c r="I3907">
        <v>-4.6114935429561603</v>
      </c>
      <c r="J3907">
        <v>-1.5165305457998699</v>
      </c>
      <c r="K3907">
        <v>21.523282943058199</v>
      </c>
      <c r="L3907">
        <v>21.762657135226501</v>
      </c>
      <c r="M3907">
        <v>70.865803369504604</v>
      </c>
      <c r="N3907">
        <v>1.78214578214578</v>
      </c>
      <c r="O3907">
        <v>20.431965442764501</v>
      </c>
      <c r="P3907">
        <v>47.923322683705997</v>
      </c>
      <c r="Q3907">
        <v>0.127843568640785</v>
      </c>
    </row>
    <row r="3908" spans="1:17" hidden="1" x14ac:dyDescent="0.3">
      <c r="A3908" t="s">
        <v>8048</v>
      </c>
      <c r="B3908" t="s">
        <v>8049</v>
      </c>
      <c r="C3908" t="str">
        <f>IFERROR(VLOOKUP(Table1[[#This Row],[Ticker]],[1]!Table2[[Symbol]:[Industry]],2,FALSE),"-")</f>
        <v>-</v>
      </c>
      <c r="D3908" t="s">
        <v>626</v>
      </c>
      <c r="E3908">
        <v>24.032458399999999</v>
      </c>
      <c r="F3908">
        <v>47.51</v>
      </c>
      <c r="G3908">
        <v>189.99029926191599</v>
      </c>
      <c r="H3908">
        <v>-3.7801750488526502</v>
      </c>
      <c r="I3908">
        <v>65.5127166831425</v>
      </c>
      <c r="J3908">
        <v>0.85595460003378399</v>
      </c>
      <c r="K3908">
        <v>44.229779399819897</v>
      </c>
      <c r="L3908">
        <v>32.876744981352999</v>
      </c>
      <c r="M3908">
        <v>40.994081141471497</v>
      </c>
      <c r="N3908">
        <v>0.50797921486595299</v>
      </c>
      <c r="O3908">
        <v>11.344980004209599</v>
      </c>
      <c r="P3908">
        <v>292.64462809917302</v>
      </c>
      <c r="Q3908">
        <v>0.110236199502772</v>
      </c>
    </row>
    <row r="3909" spans="1:17" hidden="1" x14ac:dyDescent="0.3">
      <c r="A3909" t="s">
        <v>8050</v>
      </c>
      <c r="B3909" t="s">
        <v>8051</v>
      </c>
      <c r="C3909" t="str">
        <f>IFERROR(VLOOKUP(Table1[[#This Row],[Ticker]],[1]!Table2[[Symbol]:[Industry]],2,FALSE),"-")</f>
        <v>-</v>
      </c>
      <c r="D3909" t="s">
        <v>68</v>
      </c>
      <c r="E3909">
        <v>23.990745400000002</v>
      </c>
      <c r="F3909">
        <v>11.71</v>
      </c>
      <c r="G3909">
        <v>-71.818080975731604</v>
      </c>
      <c r="H3909">
        <v>-8.2364298648196907</v>
      </c>
      <c r="I3909">
        <v>-29.7342611351051</v>
      </c>
      <c r="J3909">
        <v>-5.4837554411320104</v>
      </c>
      <c r="K3909">
        <v>12.6227252015921</v>
      </c>
      <c r="L3909">
        <v>15.6924768143389</v>
      </c>
      <c r="M3909">
        <v>25.2185865480647</v>
      </c>
      <c r="N3909">
        <v>1.19347726974195</v>
      </c>
      <c r="O3909">
        <v>85.738684884713905</v>
      </c>
      <c r="P3909">
        <v>9.2350746268656803</v>
      </c>
      <c r="Q3909">
        <v>5.7868598890251997E-2</v>
      </c>
    </row>
    <row r="3910" spans="1:17" hidden="1" x14ac:dyDescent="0.3">
      <c r="A3910" t="s">
        <v>8052</v>
      </c>
      <c r="B3910" t="s">
        <v>8053</v>
      </c>
      <c r="C3910" t="str">
        <f>IFERROR(VLOOKUP(Table1[[#This Row],[Ticker]],[1]!Table2[[Symbol]:[Industry]],2,FALSE),"-")</f>
        <v>-</v>
      </c>
      <c r="D3910" t="s">
        <v>127</v>
      </c>
      <c r="E3910">
        <v>23.920704000000001</v>
      </c>
      <c r="F3910">
        <v>43.6</v>
      </c>
      <c r="G3910">
        <v>132.935345916671</v>
      </c>
      <c r="H3910">
        <v>18.466983874776801</v>
      </c>
      <c r="I3910">
        <v>20.766292122963801</v>
      </c>
      <c r="J3910">
        <v>17.8987425868645</v>
      </c>
      <c r="K3910">
        <v>33.830860497776399</v>
      </c>
      <c r="L3910">
        <v>29.936048839687501</v>
      </c>
      <c r="M3910">
        <v>93.248106579421602</v>
      </c>
      <c r="N3910">
        <v>0.95345123321700997</v>
      </c>
      <c r="O3910">
        <v>22.339449541284399</v>
      </c>
      <c r="P3910">
        <v>185.71428571428501</v>
      </c>
      <c r="Q3910">
        <v>3.6736337125403001E-2</v>
      </c>
    </row>
    <row r="3911" spans="1:17" hidden="1" x14ac:dyDescent="0.3">
      <c r="A3911" t="s">
        <v>8054</v>
      </c>
      <c r="B3911" t="s">
        <v>8055</v>
      </c>
      <c r="C3911" t="str">
        <f>IFERROR(VLOOKUP(Table1[[#This Row],[Ticker]],[1]!Table2[[Symbol]:[Industry]],2,FALSE),"-")</f>
        <v>-</v>
      </c>
      <c r="D3911" t="s">
        <v>303</v>
      </c>
      <c r="E3911">
        <v>23.9090059</v>
      </c>
      <c r="F3911">
        <v>21.71</v>
      </c>
      <c r="G3911">
        <v>76.343963122222405</v>
      </c>
      <c r="H3911">
        <v>1.2460334256316901</v>
      </c>
      <c r="I3911">
        <v>6.8323376894208696</v>
      </c>
      <c r="J3911">
        <v>-1.0494975787669001</v>
      </c>
      <c r="K3911">
        <v>22.287614612610302</v>
      </c>
      <c r="L3911">
        <v>20.421315953204601</v>
      </c>
      <c r="M3911">
        <v>50.892787071865797</v>
      </c>
      <c r="N3911">
        <v>0.86070803598382795</v>
      </c>
      <c r="O3911">
        <v>49.378166743436203</v>
      </c>
      <c r="P3911">
        <v>130.95744680851001</v>
      </c>
      <c r="Q3911">
        <v>3.0577322101880001E-2</v>
      </c>
    </row>
    <row r="3912" spans="1:17" hidden="1" x14ac:dyDescent="0.3">
      <c r="A3912" t="s">
        <v>8056</v>
      </c>
      <c r="B3912" t="s">
        <v>8057</v>
      </c>
      <c r="C3912" t="str">
        <f>IFERROR(VLOOKUP(Table1[[#This Row],[Ticker]],[1]!Table2[[Symbol]:[Industry]],2,FALSE),"-")</f>
        <v>-</v>
      </c>
      <c r="D3912" t="s">
        <v>521</v>
      </c>
      <c r="E3912">
        <v>23.901039999999998</v>
      </c>
      <c r="F3912">
        <v>17.89</v>
      </c>
      <c r="G3912">
        <v>21.721696219039899</v>
      </c>
      <c r="H3912">
        <v>-3.7356305043081099</v>
      </c>
      <c r="I3912">
        <v>-10.6512663337604</v>
      </c>
      <c r="J3912">
        <v>8.5713137087110294</v>
      </c>
      <c r="K3912">
        <v>17.397710926055002</v>
      </c>
      <c r="L3912">
        <v>17.4859514747247</v>
      </c>
      <c r="M3912">
        <v>73.405240542574703</v>
      </c>
      <c r="N3912">
        <v>0.87188644777122404</v>
      </c>
      <c r="O3912">
        <v>85.858021240916699</v>
      </c>
      <c r="P3912">
        <v>64.128440366972399</v>
      </c>
      <c r="Q3912">
        <v>3.0173045145729001E-2</v>
      </c>
    </row>
    <row r="3913" spans="1:17" hidden="1" x14ac:dyDescent="0.3">
      <c r="A3913" t="s">
        <v>8058</v>
      </c>
      <c r="B3913" t="s">
        <v>8059</v>
      </c>
      <c r="C3913" t="str">
        <f>IFERROR(VLOOKUP(Table1[[#This Row],[Ticker]],[1]!Table2[[Symbol]:[Industry]],2,FALSE),"-")</f>
        <v>-</v>
      </c>
      <c r="D3913" t="s">
        <v>133</v>
      </c>
      <c r="E3913">
        <v>23.836787999999999</v>
      </c>
      <c r="F3913">
        <v>91.8</v>
      </c>
      <c r="G3913">
        <v>-55.414362742745098</v>
      </c>
      <c r="H3913">
        <v>-8.6490190481314198</v>
      </c>
      <c r="I3913">
        <v>-46.967577946124599</v>
      </c>
      <c r="J3913">
        <v>-2.4780690073383398</v>
      </c>
      <c r="K3913">
        <v>100.461728885182</v>
      </c>
      <c r="L3913">
        <v>115.53090668230899</v>
      </c>
      <c r="M3913">
        <v>2.8531620086240999</v>
      </c>
      <c r="N3913">
        <v>0</v>
      </c>
      <c r="O3913">
        <v>46.405228758169898</v>
      </c>
      <c r="P3913">
        <v>0</v>
      </c>
    </row>
    <row r="3914" spans="1:17" hidden="1" x14ac:dyDescent="0.3">
      <c r="A3914" t="s">
        <v>8060</v>
      </c>
      <c r="B3914" t="s">
        <v>8061</v>
      </c>
      <c r="C3914" t="str">
        <f>IFERROR(VLOOKUP(Table1[[#This Row],[Ticker]],[1]!Table2[[Symbol]:[Industry]],2,FALSE),"-")</f>
        <v>-</v>
      </c>
      <c r="D3914" t="s">
        <v>424</v>
      </c>
      <c r="E3914">
        <v>23.818059843</v>
      </c>
      <c r="F3914">
        <v>21.53</v>
      </c>
      <c r="G3914">
        <v>348.53290411842897</v>
      </c>
      <c r="H3914">
        <v>-23.825529494207</v>
      </c>
      <c r="I3914">
        <v>84.6360001146261</v>
      </c>
      <c r="J3914">
        <v>3.4042839338381401</v>
      </c>
      <c r="K3914">
        <v>23.071775868600199</v>
      </c>
      <c r="L3914">
        <v>17.647110918306701</v>
      </c>
      <c r="M3914">
        <v>46.184360658901397</v>
      </c>
      <c r="N3914">
        <v>0.78914817643427904</v>
      </c>
      <c r="O3914">
        <v>39.108221086855501</v>
      </c>
      <c r="P3914">
        <v>394.94252873563198</v>
      </c>
      <c r="Q3914">
        <v>0.14081048183786399</v>
      </c>
    </row>
    <row r="3915" spans="1:17" hidden="1" x14ac:dyDescent="0.3">
      <c r="A3915" t="s">
        <v>8062</v>
      </c>
      <c r="B3915" t="s">
        <v>8063</v>
      </c>
      <c r="C3915" t="str">
        <f>IFERROR(VLOOKUP(Table1[[#This Row],[Ticker]],[1]!Table2[[Symbol]:[Industry]],2,FALSE),"-")</f>
        <v>-</v>
      </c>
      <c r="D3915" t="s">
        <v>124</v>
      </c>
      <c r="E3915">
        <v>23.804760000000002</v>
      </c>
      <c r="F3915">
        <v>68</v>
      </c>
      <c r="G3915">
        <v>95.770054933819097</v>
      </c>
      <c r="H3915">
        <v>25.759177387695999</v>
      </c>
      <c r="I3915">
        <v>36.109082148010899</v>
      </c>
      <c r="J3915">
        <v>-0.63983371322069404</v>
      </c>
      <c r="K3915">
        <v>60.690321772219001</v>
      </c>
      <c r="L3915">
        <v>46.742768318540797</v>
      </c>
      <c r="M3915">
        <v>47.551994803617703</v>
      </c>
      <c r="N3915">
        <v>0.36777078617115899</v>
      </c>
      <c r="O3915">
        <v>35.794117647058798</v>
      </c>
      <c r="P3915">
        <v>161.53846153846101</v>
      </c>
      <c r="Q3915">
        <v>8.9558047825893994E-2</v>
      </c>
    </row>
    <row r="3916" spans="1:17" hidden="1" x14ac:dyDescent="0.3">
      <c r="A3916" t="s">
        <v>8064</v>
      </c>
      <c r="B3916" t="s">
        <v>8065</v>
      </c>
      <c r="C3916" t="str">
        <f>IFERROR(VLOOKUP(Table1[[#This Row],[Ticker]],[1]!Table2[[Symbol]:[Industry]],2,FALSE),"-")</f>
        <v>-</v>
      </c>
      <c r="D3916" t="s">
        <v>424</v>
      </c>
      <c r="E3916">
        <v>23.802510000000002</v>
      </c>
      <c r="F3916">
        <v>47.51</v>
      </c>
      <c r="G3916">
        <v>235.37586836760701</v>
      </c>
      <c r="H3916">
        <v>-3.6800749487525399</v>
      </c>
      <c r="I3916">
        <v>-15.271149374696099</v>
      </c>
      <c r="J3916">
        <v>-2.4780690073383398</v>
      </c>
      <c r="K3916">
        <v>47.481633404308397</v>
      </c>
      <c r="L3916">
        <v>43.691182101447602</v>
      </c>
      <c r="M3916">
        <v>100</v>
      </c>
      <c r="O3916">
        <v>0</v>
      </c>
      <c r="P3916">
        <v>262.118902439024</v>
      </c>
    </row>
    <row r="3917" spans="1:17" hidden="1" x14ac:dyDescent="0.3">
      <c r="A3917" t="s">
        <v>8066</v>
      </c>
      <c r="B3917" t="s">
        <v>8067</v>
      </c>
      <c r="C3917" t="str">
        <f>IFERROR(VLOOKUP(Table1[[#This Row],[Ticker]],[1]!Table2[[Symbol]:[Industry]],2,FALSE),"-")</f>
        <v>-</v>
      </c>
      <c r="D3917" t="s">
        <v>62</v>
      </c>
      <c r="E3917">
        <v>23.779499999999999</v>
      </c>
      <c r="F3917">
        <v>9.5500000000000007</v>
      </c>
      <c r="G3917">
        <v>-62.2160070443894</v>
      </c>
      <c r="H3917">
        <v>-18.752277114817499</v>
      </c>
      <c r="I3917">
        <v>-42.370386015917397</v>
      </c>
      <c r="J3917">
        <v>-6.8479877065253296</v>
      </c>
      <c r="K3917">
        <v>10.0855899357888</v>
      </c>
      <c r="L3917">
        <v>11.489344112045</v>
      </c>
      <c r="M3917">
        <v>44.471949158019399</v>
      </c>
      <c r="N3917">
        <v>0.69918064767850097</v>
      </c>
      <c r="O3917">
        <v>103.560209424083</v>
      </c>
      <c r="P3917">
        <v>12.3529411764705</v>
      </c>
      <c r="Q3917">
        <v>-4.6648619548486002E-2</v>
      </c>
    </row>
    <row r="3918" spans="1:17" hidden="1" x14ac:dyDescent="0.3">
      <c r="A3918" t="s">
        <v>8068</v>
      </c>
      <c r="B3918" t="s">
        <v>8069</v>
      </c>
      <c r="C3918" t="str">
        <f>IFERROR(VLOOKUP(Table1[[#This Row],[Ticker]],[1]!Table2[[Symbol]:[Industry]],2,FALSE),"-")</f>
        <v>-</v>
      </c>
      <c r="D3918" t="s">
        <v>62</v>
      </c>
      <c r="E3918">
        <v>23.715</v>
      </c>
      <c r="F3918">
        <v>17</v>
      </c>
      <c r="G3918">
        <v>-56.056963385345703</v>
      </c>
      <c r="H3918">
        <v>-16.500587769265302</v>
      </c>
      <c r="I3918">
        <v>-55.934325639966602</v>
      </c>
      <c r="J3918">
        <v>-2.4780690073383398</v>
      </c>
      <c r="K3918">
        <v>19.398024041628201</v>
      </c>
      <c r="L3918">
        <v>21.747545588704899</v>
      </c>
      <c r="M3918">
        <v>16.0036341308546</v>
      </c>
      <c r="N3918">
        <v>0.72727272727272696</v>
      </c>
      <c r="O3918">
        <v>79.117647058823493</v>
      </c>
      <c r="P3918">
        <v>7.9365079365079296</v>
      </c>
    </row>
    <row r="3919" spans="1:17" hidden="1" x14ac:dyDescent="0.3">
      <c r="A3919" t="s">
        <v>8070</v>
      </c>
      <c r="B3919" t="s">
        <v>8071</v>
      </c>
      <c r="C3919" t="str">
        <f>IFERROR(VLOOKUP(Table1[[#This Row],[Ticker]],[1]!Table2[[Symbol]:[Industry]],2,FALSE),"-")</f>
        <v>-</v>
      </c>
      <c r="D3919" t="s">
        <v>59</v>
      </c>
      <c r="E3919">
        <v>23.7056875</v>
      </c>
      <c r="F3919">
        <v>2.0499999999999998</v>
      </c>
      <c r="G3919">
        <v>8.1253869812150992</v>
      </c>
      <c r="H3919">
        <v>-0.68007494875254304</v>
      </c>
      <c r="I3919">
        <v>-33.921943025489703</v>
      </c>
      <c r="J3919">
        <v>1.0395189323601499</v>
      </c>
      <c r="K3919">
        <v>2.0580142969762201</v>
      </c>
      <c r="L3919">
        <v>2.10428279237644</v>
      </c>
      <c r="M3919">
        <v>52.545102237426804</v>
      </c>
      <c r="N3919">
        <v>0.96897921781492202</v>
      </c>
      <c r="O3919">
        <v>56.097560975609703</v>
      </c>
      <c r="P3919">
        <v>41.379310344827502</v>
      </c>
      <c r="Q3919">
        <v>3.3223934775806999E-2</v>
      </c>
    </row>
    <row r="3920" spans="1:17" hidden="1" x14ac:dyDescent="0.3">
      <c r="A3920" t="s">
        <v>8072</v>
      </c>
      <c r="B3920" t="s">
        <v>8073</v>
      </c>
      <c r="C3920" t="str">
        <f>IFERROR(VLOOKUP(Table1[[#This Row],[Ticker]],[1]!Table2[[Symbol]:[Industry]],2,FALSE),"-")</f>
        <v>-</v>
      </c>
      <c r="D3920" t="s">
        <v>8074</v>
      </c>
      <c r="E3920">
        <v>23.6586</v>
      </c>
      <c r="F3920">
        <v>39.299999999999997</v>
      </c>
      <c r="G3920">
        <v>-39.719119102417302</v>
      </c>
      <c r="H3920">
        <v>-13.0005524510482</v>
      </c>
      <c r="I3920">
        <v>-28.247234405696901</v>
      </c>
      <c r="J3920">
        <v>-6.13660559270419</v>
      </c>
      <c r="M3920">
        <v>48.7461809398376</v>
      </c>
      <c r="O3920">
        <v>32.977099236641202</v>
      </c>
      <c r="P3920">
        <v>12.607449856733499</v>
      </c>
    </row>
    <row r="3921" spans="1:17" hidden="1" x14ac:dyDescent="0.3">
      <c r="A3921" t="s">
        <v>8075</v>
      </c>
      <c r="B3921" t="s">
        <v>8076</v>
      </c>
      <c r="C3921" t="str">
        <f>IFERROR(VLOOKUP(Table1[[#This Row],[Ticker]],[1]!Table2[[Symbol]:[Industry]],2,FALSE),"-")</f>
        <v>-</v>
      </c>
      <c r="D3921" t="s">
        <v>46</v>
      </c>
      <c r="E3921">
        <v>23.651503200000001</v>
      </c>
      <c r="F3921">
        <v>14.04</v>
      </c>
      <c r="G3921">
        <v>274.39982307143998</v>
      </c>
      <c r="H3921">
        <v>8.7078631115571401</v>
      </c>
      <c r="I3921">
        <v>213.53447123420301</v>
      </c>
      <c r="J3921">
        <v>5.6787937377596904</v>
      </c>
      <c r="K3921">
        <v>10.8723279720408</v>
      </c>
      <c r="L3921">
        <v>7.0679329746606996</v>
      </c>
      <c r="M3921">
        <v>81.7122500580017</v>
      </c>
      <c r="N3921">
        <v>1.11830769629283</v>
      </c>
      <c r="O3921">
        <v>0.213675213675212</v>
      </c>
      <c r="P3921">
        <v>338.74999999999898</v>
      </c>
      <c r="Q3921">
        <v>9.2883943295378996E-2</v>
      </c>
    </row>
    <row r="3922" spans="1:17" hidden="1" x14ac:dyDescent="0.3">
      <c r="A3922" t="s">
        <v>8077</v>
      </c>
      <c r="B3922" t="s">
        <v>8078</v>
      </c>
      <c r="C3922" t="str">
        <f>IFERROR(VLOOKUP(Table1[[#This Row],[Ticker]],[1]!Table2[[Symbol]:[Industry]],2,FALSE),"-")</f>
        <v>-</v>
      </c>
      <c r="D3922" t="s">
        <v>786</v>
      </c>
      <c r="E3922">
        <v>23.6289482</v>
      </c>
      <c r="F3922">
        <v>23.14</v>
      </c>
      <c r="G3922">
        <v>-1.32297987087444</v>
      </c>
      <c r="H3922">
        <v>16.952293754355701</v>
      </c>
      <c r="I3922">
        <v>-4.5534460254138001</v>
      </c>
      <c r="J3922">
        <v>14.944987852338199</v>
      </c>
      <c r="K3922">
        <v>19.11939810178</v>
      </c>
      <c r="L3922">
        <v>18.222245661622001</v>
      </c>
      <c r="M3922">
        <v>73.454262008359606</v>
      </c>
      <c r="N3922">
        <v>2.9879653524573802</v>
      </c>
      <c r="O3922">
        <v>5.3154710458081098</v>
      </c>
      <c r="P3922">
        <v>74.641509433962199</v>
      </c>
      <c r="Q3922">
        <v>2.2518885234464998E-2</v>
      </c>
    </row>
    <row r="3923" spans="1:17" hidden="1" x14ac:dyDescent="0.3">
      <c r="A3923" t="s">
        <v>8079</v>
      </c>
      <c r="B3923" t="s">
        <v>8080</v>
      </c>
      <c r="C3923" t="str">
        <f>IFERROR(VLOOKUP(Table1[[#This Row],[Ticker]],[1]!Table2[[Symbol]:[Industry]],2,FALSE),"-")</f>
        <v>-</v>
      </c>
      <c r="D3923" t="s">
        <v>257</v>
      </c>
      <c r="E3923">
        <v>23.58717536</v>
      </c>
      <c r="F3923">
        <v>32.39</v>
      </c>
      <c r="G3923">
        <v>20.484238655856199</v>
      </c>
      <c r="H3923">
        <v>-5.1443824533285198</v>
      </c>
      <c r="I3923">
        <v>-27.398116276486601</v>
      </c>
      <c r="J3923">
        <v>-3.59503901483764E-2</v>
      </c>
      <c r="K3923">
        <v>32.349163313522503</v>
      </c>
      <c r="L3923">
        <v>29.4647074091483</v>
      </c>
      <c r="M3923">
        <v>50.819961667591798</v>
      </c>
      <c r="N3923">
        <v>0.98128387258455996</v>
      </c>
      <c r="O3923">
        <v>19.481321395492401</v>
      </c>
      <c r="P3923">
        <v>67.131062951496403</v>
      </c>
      <c r="Q3923">
        <v>7.0135358960992003E-2</v>
      </c>
    </row>
    <row r="3924" spans="1:17" hidden="1" x14ac:dyDescent="0.3">
      <c r="A3924" t="s">
        <v>8081</v>
      </c>
      <c r="B3924" t="s">
        <v>8082</v>
      </c>
      <c r="C3924" t="str">
        <f>IFERROR(VLOOKUP(Table1[[#This Row],[Ticker]],[1]!Table2[[Symbol]:[Industry]],2,FALSE),"-")</f>
        <v>-</v>
      </c>
      <c r="D3924" t="s">
        <v>2160</v>
      </c>
      <c r="E3924">
        <v>23.583500000000001</v>
      </c>
      <c r="F3924">
        <v>50.5</v>
      </c>
      <c r="G3924">
        <v>-0.49303407141646</v>
      </c>
      <c r="H3924">
        <v>2.0716909442847902</v>
      </c>
      <c r="I3924">
        <v>-15.271149374696099</v>
      </c>
      <c r="J3924">
        <v>3.1670922829842301</v>
      </c>
      <c r="K3924">
        <v>51.279012404676301</v>
      </c>
      <c r="L3924">
        <v>50.2517694526749</v>
      </c>
      <c r="M3924">
        <v>43.866821704894399</v>
      </c>
      <c r="N3924">
        <v>1.9570247933884199</v>
      </c>
      <c r="O3924">
        <v>57.227722772277197</v>
      </c>
      <c r="P3924">
        <v>43.262411347517698</v>
      </c>
    </row>
    <row r="3925" spans="1:17" hidden="1" x14ac:dyDescent="0.3">
      <c r="A3925" t="s">
        <v>8083</v>
      </c>
      <c r="B3925" t="s">
        <v>8084</v>
      </c>
      <c r="C3925" t="str">
        <f>IFERROR(VLOOKUP(Table1[[#This Row],[Ticker]],[1]!Table2[[Symbol]:[Industry]],2,FALSE),"-")</f>
        <v>-</v>
      </c>
      <c r="D3925" t="s">
        <v>521</v>
      </c>
      <c r="E3925">
        <v>23.535</v>
      </c>
      <c r="F3925">
        <v>47.07</v>
      </c>
      <c r="G3925">
        <v>105.81625446613199</v>
      </c>
      <c r="H3925">
        <v>1.6072813730865201</v>
      </c>
      <c r="I3925">
        <v>73.008850625303893</v>
      </c>
      <c r="J3925">
        <v>7.9365886590068797</v>
      </c>
      <c r="K3925">
        <v>43.143733198238102</v>
      </c>
      <c r="L3925">
        <v>35.796268905638001</v>
      </c>
      <c r="M3925">
        <v>73.158583009523298</v>
      </c>
      <c r="N3925">
        <v>0.38258907866119701</v>
      </c>
      <c r="O3925">
        <v>40.259188442744801</v>
      </c>
      <c r="P3925">
        <v>153.064516129032</v>
      </c>
      <c r="Q3925">
        <v>0.10995944538196301</v>
      </c>
    </row>
    <row r="3926" spans="1:17" hidden="1" x14ac:dyDescent="0.3">
      <c r="A3926" t="s">
        <v>8085</v>
      </c>
      <c r="B3926" t="s">
        <v>8086</v>
      </c>
      <c r="C3926" t="str">
        <f>IFERROR(VLOOKUP(Table1[[#This Row],[Ticker]],[1]!Table2[[Symbol]:[Industry]],2,FALSE),"-")</f>
        <v>-</v>
      </c>
      <c r="D3926" t="s">
        <v>68</v>
      </c>
      <c r="E3926">
        <v>23.5</v>
      </c>
      <c r="F3926">
        <v>23.5</v>
      </c>
      <c r="G3926">
        <v>-42.483442820071801</v>
      </c>
      <c r="H3926">
        <v>-23.013408282085798</v>
      </c>
      <c r="I3926">
        <v>-14.239335101265301</v>
      </c>
      <c r="J3926">
        <v>1.9270172778569301</v>
      </c>
      <c r="K3926">
        <v>26.2118296811737</v>
      </c>
      <c r="L3926">
        <v>25.982052771121701</v>
      </c>
      <c r="M3926">
        <v>44.4197259947356</v>
      </c>
      <c r="N3926">
        <v>1.39753109704909</v>
      </c>
      <c r="O3926">
        <v>94.851063829787194</v>
      </c>
      <c r="P3926">
        <v>11.9047619047619</v>
      </c>
    </row>
    <row r="3927" spans="1:17" hidden="1" x14ac:dyDescent="0.3">
      <c r="A3927" t="s">
        <v>8087</v>
      </c>
      <c r="B3927" t="s">
        <v>8088</v>
      </c>
      <c r="C3927" t="str">
        <f>IFERROR(VLOOKUP(Table1[[#This Row],[Ticker]],[1]!Table2[[Symbol]:[Industry]],2,FALSE),"-")</f>
        <v>-</v>
      </c>
      <c r="D3927" t="s">
        <v>354</v>
      </c>
      <c r="E3927">
        <v>23.417285759999999</v>
      </c>
      <c r="F3927">
        <v>38.39</v>
      </c>
      <c r="G3927">
        <v>-35.338272166654498</v>
      </c>
      <c r="H3927">
        <v>-4.8692927077377499</v>
      </c>
      <c r="I3927">
        <v>-13.034132064443099</v>
      </c>
      <c r="J3927">
        <v>4.4552325263801998E-2</v>
      </c>
      <c r="K3927">
        <v>37.613135064499801</v>
      </c>
      <c r="L3927">
        <v>38.195227084928199</v>
      </c>
      <c r="M3927">
        <v>62.599763966229901</v>
      </c>
      <c r="N3927">
        <v>1.2233286367010501</v>
      </c>
      <c r="O3927">
        <v>49.934878874706897</v>
      </c>
      <c r="P3927">
        <v>18.414558914250399</v>
      </c>
      <c r="Q3927">
        <v>8.7952352270455003E-2</v>
      </c>
    </row>
    <row r="3928" spans="1:17" hidden="1" x14ac:dyDescent="0.3">
      <c r="A3928" t="s">
        <v>8089</v>
      </c>
      <c r="B3928" t="s">
        <v>8090</v>
      </c>
      <c r="C3928" t="str">
        <f>IFERROR(VLOOKUP(Table1[[#This Row],[Ticker]],[1]!Table2[[Symbol]:[Industry]],2,FALSE),"-")</f>
        <v>-</v>
      </c>
      <c r="D3928" t="s">
        <v>728</v>
      </c>
      <c r="E3928">
        <v>23.31605892</v>
      </c>
      <c r="F3928">
        <v>82.39</v>
      </c>
      <c r="G3928">
        <v>-14.4338737660729</v>
      </c>
      <c r="H3928">
        <v>-9.0041490228266294</v>
      </c>
      <c r="I3928">
        <v>2.4288506253038902</v>
      </c>
      <c r="J3928">
        <v>-1.0521545622050601</v>
      </c>
      <c r="K3928">
        <v>85.196803845901101</v>
      </c>
      <c r="L3928">
        <v>78.628469140899099</v>
      </c>
      <c r="M3928">
        <v>58.062255720738897</v>
      </c>
      <c r="N3928">
        <v>1.7343798425942201</v>
      </c>
      <c r="O3928">
        <v>12.938463405753099</v>
      </c>
      <c r="P3928">
        <v>24.719951559188601</v>
      </c>
    </row>
    <row r="3929" spans="1:17" hidden="1" x14ac:dyDescent="0.3">
      <c r="A3929" t="s">
        <v>8091</v>
      </c>
      <c r="B3929" t="s">
        <v>8092</v>
      </c>
      <c r="C3929" t="str">
        <f>IFERROR(VLOOKUP(Table1[[#This Row],[Ticker]],[1]!Table2[[Symbol]:[Industry]],2,FALSE),"-")</f>
        <v>-</v>
      </c>
      <c r="D3929" t="s">
        <v>1465</v>
      </c>
      <c r="E3929">
        <v>23.251439999999999</v>
      </c>
      <c r="F3929">
        <v>1.5</v>
      </c>
      <c r="G3929">
        <v>123.256965928583</v>
      </c>
      <c r="H3929">
        <v>0.95568664065143105</v>
      </c>
      <c r="I3929">
        <v>-11.822873512627099</v>
      </c>
      <c r="J3929">
        <v>-4.9472048098074701</v>
      </c>
      <c r="K3929">
        <v>1.53191696575701</v>
      </c>
      <c r="L3929">
        <v>1.38562573850237</v>
      </c>
      <c r="M3929">
        <v>41.941212223905502</v>
      </c>
      <c r="N3929">
        <v>2.2905137791216998</v>
      </c>
      <c r="O3929">
        <v>30</v>
      </c>
      <c r="P3929">
        <v>150</v>
      </c>
      <c r="Q3929">
        <v>7.3108662019003998E-2</v>
      </c>
    </row>
    <row r="3930" spans="1:17" hidden="1" x14ac:dyDescent="0.3">
      <c r="A3930" t="s">
        <v>8093</v>
      </c>
      <c r="B3930" t="s">
        <v>8094</v>
      </c>
      <c r="C3930" t="str">
        <f>IFERROR(VLOOKUP(Table1[[#This Row],[Ticker]],[1]!Table2[[Symbol]:[Industry]],2,FALSE),"-")</f>
        <v>-</v>
      </c>
      <c r="D3930" t="s">
        <v>626</v>
      </c>
      <c r="E3930">
        <v>23.218</v>
      </c>
      <c r="F3930">
        <v>24.44</v>
      </c>
      <c r="G3930">
        <v>19.167413689777501</v>
      </c>
      <c r="H3930">
        <v>10.550878573048999</v>
      </c>
      <c r="I3930">
        <v>-3.2124606997763299</v>
      </c>
      <c r="J3930">
        <v>2.3131397838704402</v>
      </c>
      <c r="K3930">
        <v>22.351215798666601</v>
      </c>
      <c r="L3930">
        <v>21.587443199927399</v>
      </c>
      <c r="M3930">
        <v>70.717537452445399</v>
      </c>
      <c r="N3930">
        <v>0.67737273772504103</v>
      </c>
      <c r="O3930">
        <v>36.006546644844498</v>
      </c>
      <c r="P3930">
        <v>50.771128932757499</v>
      </c>
      <c r="Q3930">
        <v>6.3269393929541007E-2</v>
      </c>
    </row>
    <row r="3931" spans="1:17" hidden="1" x14ac:dyDescent="0.3">
      <c r="A3931" t="s">
        <v>8095</v>
      </c>
      <c r="B3931" t="s">
        <v>8096</v>
      </c>
      <c r="C3931" t="str">
        <f>IFERROR(VLOOKUP(Table1[[#This Row],[Ticker]],[1]!Table2[[Symbol]:[Industry]],2,FALSE),"-")</f>
        <v>-</v>
      </c>
      <c r="D3931" t="s">
        <v>786</v>
      </c>
      <c r="E3931">
        <v>23.091247410000001</v>
      </c>
      <c r="F3931">
        <v>2.6</v>
      </c>
      <c r="K3931">
        <v>2.9214051989229399</v>
      </c>
      <c r="L3931">
        <v>4.2861502767889696</v>
      </c>
      <c r="M3931">
        <v>64.437260219561196</v>
      </c>
      <c r="N3931">
        <v>1</v>
      </c>
      <c r="Q3931">
        <v>-8.2544193203107005E-2</v>
      </c>
    </row>
    <row r="3932" spans="1:17" hidden="1" x14ac:dyDescent="0.3">
      <c r="A3932" t="s">
        <v>8097</v>
      </c>
      <c r="B3932" t="s">
        <v>8098</v>
      </c>
      <c r="C3932" t="str">
        <f>IFERROR(VLOOKUP(Table1[[#This Row],[Ticker]],[1]!Table2[[Symbol]:[Industry]],2,FALSE),"-")</f>
        <v>-</v>
      </c>
      <c r="D3932" t="s">
        <v>2626</v>
      </c>
      <c r="E3932">
        <v>23.080837500000001</v>
      </c>
      <c r="F3932">
        <v>23.85</v>
      </c>
      <c r="G3932">
        <v>-29.3960952959062</v>
      </c>
      <c r="H3932">
        <v>7.7685231820885896</v>
      </c>
      <c r="I3932">
        <v>-36.558278087567302</v>
      </c>
      <c r="J3932">
        <v>-4.1275535434207997</v>
      </c>
      <c r="K3932">
        <v>24.525271119595399</v>
      </c>
      <c r="L3932">
        <v>24.682245470916101</v>
      </c>
      <c r="M3932">
        <v>52.7388012804021</v>
      </c>
      <c r="N3932">
        <v>1.7760765550239199</v>
      </c>
      <c r="O3932">
        <v>36.268343815513603</v>
      </c>
      <c r="P3932">
        <v>37.622619734564303</v>
      </c>
      <c r="Q3932">
        <v>0.101198196531258</v>
      </c>
    </row>
    <row r="3933" spans="1:17" hidden="1" x14ac:dyDescent="0.3">
      <c r="A3933" t="s">
        <v>8099</v>
      </c>
      <c r="B3933" t="s">
        <v>8100</v>
      </c>
      <c r="C3933" t="str">
        <f>IFERROR(VLOOKUP(Table1[[#This Row],[Ticker]],[1]!Table2[[Symbol]:[Industry]],2,FALSE),"-")</f>
        <v>-</v>
      </c>
      <c r="D3933" t="s">
        <v>59</v>
      </c>
      <c r="E3933">
        <v>23.003050000000002</v>
      </c>
      <c r="F3933">
        <v>938.9</v>
      </c>
      <c r="G3933">
        <v>-11.399053727436099</v>
      </c>
      <c r="H3933">
        <v>-3.6800749487525399</v>
      </c>
      <c r="I3933">
        <v>-15.271149374696099</v>
      </c>
      <c r="J3933">
        <v>-2.4780690073383398</v>
      </c>
      <c r="K3933">
        <v>938.87810841256305</v>
      </c>
      <c r="L3933">
        <v>901.65643811961502</v>
      </c>
      <c r="M3933">
        <v>100</v>
      </c>
      <c r="O3933">
        <v>0</v>
      </c>
      <c r="P3933">
        <v>15.3439803439803</v>
      </c>
    </row>
    <row r="3934" spans="1:17" hidden="1" x14ac:dyDescent="0.3">
      <c r="A3934" t="s">
        <v>8101</v>
      </c>
      <c r="B3934" t="s">
        <v>8102</v>
      </c>
      <c r="C3934" t="str">
        <f>IFERROR(VLOOKUP(Table1[[#This Row],[Ticker]],[1]!Table2[[Symbol]:[Industry]],2,FALSE),"-")</f>
        <v>-</v>
      </c>
      <c r="D3934" t="s">
        <v>521</v>
      </c>
      <c r="E3934">
        <v>22.965935949999999</v>
      </c>
      <c r="F3934">
        <v>0.79</v>
      </c>
      <c r="G3934">
        <v>145.67075903203099</v>
      </c>
      <c r="H3934">
        <v>-21.388408282085798</v>
      </c>
      <c r="I3934">
        <v>-32.113254637853899</v>
      </c>
      <c r="J3934">
        <v>-6.1366055927041803</v>
      </c>
      <c r="K3934">
        <v>0.78608742311314705</v>
      </c>
      <c r="L3934">
        <v>0.75657615391060795</v>
      </c>
      <c r="M3934">
        <v>58.032078294067297</v>
      </c>
      <c r="N3934">
        <v>1.3079643227092499</v>
      </c>
      <c r="O3934">
        <v>44.303797468354396</v>
      </c>
      <c r="P3934">
        <v>182.142857142857</v>
      </c>
    </row>
    <row r="3935" spans="1:17" hidden="1" x14ac:dyDescent="0.3">
      <c r="A3935" t="s">
        <v>8103</v>
      </c>
      <c r="B3935" t="s">
        <v>8104</v>
      </c>
      <c r="C3935" t="str">
        <f>IFERROR(VLOOKUP(Table1[[#This Row],[Ticker]],[1]!Table2[[Symbol]:[Industry]],2,FALSE),"-")</f>
        <v>-</v>
      </c>
      <c r="D3935" t="s">
        <v>133</v>
      </c>
      <c r="E3935">
        <v>22.95814</v>
      </c>
      <c r="F3935">
        <v>46</v>
      </c>
      <c r="G3935">
        <v>143.52723619885299</v>
      </c>
      <c r="H3935">
        <v>-4.97110339514205</v>
      </c>
      <c r="I3935">
        <v>145.499825681993</v>
      </c>
      <c r="J3935">
        <v>2.64894101363579</v>
      </c>
      <c r="K3935">
        <v>45.989801002432401</v>
      </c>
      <c r="L3935">
        <v>37.066230995553497</v>
      </c>
      <c r="M3935">
        <v>60.223199137946402</v>
      </c>
      <c r="N3935">
        <v>1.06217844085406</v>
      </c>
      <c r="O3935">
        <v>46.130434782608603</v>
      </c>
      <c r="P3935">
        <v>214.85284052019099</v>
      </c>
      <c r="Q3935">
        <v>7.3870272685567007E-2</v>
      </c>
    </row>
    <row r="3936" spans="1:17" hidden="1" x14ac:dyDescent="0.3">
      <c r="A3936" t="s">
        <v>8105</v>
      </c>
      <c r="B3936" t="s">
        <v>8106</v>
      </c>
      <c r="C3936" t="str">
        <f>IFERROR(VLOOKUP(Table1[[#This Row],[Ticker]],[1]!Table2[[Symbol]:[Industry]],2,FALSE),"-")</f>
        <v>-</v>
      </c>
      <c r="D3936" t="s">
        <v>1525</v>
      </c>
      <c r="E3936">
        <v>22.955339759000001</v>
      </c>
      <c r="F3936">
        <v>8.69</v>
      </c>
      <c r="G3936">
        <v>132.65995100321001</v>
      </c>
      <c r="H3936">
        <v>66.569445204798299</v>
      </c>
      <c r="I3936">
        <v>28.3652142616675</v>
      </c>
      <c r="J3936">
        <v>-10.4656208745582</v>
      </c>
      <c r="K3936">
        <v>7.3564837727802201</v>
      </c>
      <c r="L3936">
        <v>5.9877713306720297</v>
      </c>
      <c r="M3936">
        <v>42.932232998287198</v>
      </c>
      <c r="N3936">
        <v>0.47856600782884701</v>
      </c>
      <c r="O3936">
        <v>18.066743383199</v>
      </c>
      <c r="Q3936">
        <v>7.0875572022002994E-2</v>
      </c>
    </row>
    <row r="3937" spans="1:17" hidden="1" x14ac:dyDescent="0.3">
      <c r="A3937" t="s">
        <v>8107</v>
      </c>
      <c r="B3937" t="s">
        <v>8108</v>
      </c>
      <c r="C3937" t="str">
        <f>IFERROR(VLOOKUP(Table1[[#This Row],[Ticker]],[1]!Table2[[Symbol]:[Industry]],2,FALSE),"-")</f>
        <v>-</v>
      </c>
      <c r="D3937" t="s">
        <v>521</v>
      </c>
      <c r="E3937">
        <v>22.934658500000001</v>
      </c>
      <c r="F3937">
        <v>16.25</v>
      </c>
      <c r="G3937">
        <v>108.76421230539501</v>
      </c>
      <c r="H3937">
        <v>40.573318716405801</v>
      </c>
      <c r="I3937">
        <v>65.084011557601301</v>
      </c>
      <c r="J3937">
        <v>5.6630436113862102</v>
      </c>
      <c r="K3937">
        <v>11.355277869305</v>
      </c>
      <c r="L3937">
        <v>9.3663059829988207</v>
      </c>
      <c r="M3937">
        <v>95.946471109996907</v>
      </c>
      <c r="N3937">
        <v>1.1728549642719599</v>
      </c>
      <c r="O3937">
        <v>0</v>
      </c>
      <c r="P3937">
        <v>277.90697674418601</v>
      </c>
      <c r="Q3937">
        <v>1.0433137036419E-2</v>
      </c>
    </row>
    <row r="3938" spans="1:17" hidden="1" x14ac:dyDescent="0.3">
      <c r="A3938" t="s">
        <v>8109</v>
      </c>
      <c r="B3938" t="s">
        <v>8110</v>
      </c>
      <c r="C3938" t="str">
        <f>IFERROR(VLOOKUP(Table1[[#This Row],[Ticker]],[1]!Table2[[Symbol]:[Industry]],2,FALSE),"-")</f>
        <v>-</v>
      </c>
      <c r="D3938" t="s">
        <v>62</v>
      </c>
      <c r="E3938">
        <v>22.927102900000001</v>
      </c>
      <c r="F3938">
        <v>45.89</v>
      </c>
      <c r="G3938">
        <v>59.650142208031099</v>
      </c>
      <c r="H3938">
        <v>13.378748580659201</v>
      </c>
      <c r="I3938">
        <v>36.281030281842803</v>
      </c>
      <c r="J3938">
        <v>3.84016560357921</v>
      </c>
      <c r="K3938">
        <v>42.566926891482503</v>
      </c>
      <c r="L3938">
        <v>35.645450556817998</v>
      </c>
      <c r="M3938">
        <v>56.044613953365896</v>
      </c>
      <c r="N3938">
        <v>1.1951633119516301</v>
      </c>
      <c r="O3938">
        <v>17.672695576378199</v>
      </c>
      <c r="P3938">
        <v>117.48815165876699</v>
      </c>
      <c r="Q3938">
        <v>1.246727630713E-2</v>
      </c>
    </row>
    <row r="3939" spans="1:17" hidden="1" x14ac:dyDescent="0.3">
      <c r="A3939" t="s">
        <v>8111</v>
      </c>
      <c r="B3939" t="s">
        <v>8112</v>
      </c>
      <c r="C3939" t="str">
        <f>IFERROR(VLOOKUP(Table1[[#This Row],[Ticker]],[1]!Table2[[Symbol]:[Industry]],2,FALSE),"-")</f>
        <v>-</v>
      </c>
      <c r="D3939" t="s">
        <v>295</v>
      </c>
      <c r="E3939">
        <v>22.922512480000002</v>
      </c>
      <c r="F3939">
        <v>11.2</v>
      </c>
      <c r="G3939">
        <v>30.781579149399199</v>
      </c>
      <c r="H3939">
        <v>5.3675440988664898</v>
      </c>
      <c r="I3939">
        <v>-3.159037262584</v>
      </c>
      <c r="J3939">
        <v>9.4476396925638895</v>
      </c>
      <c r="K3939">
        <v>10.9235724311742</v>
      </c>
      <c r="L3939">
        <v>10.1907042271483</v>
      </c>
      <c r="M3939">
        <v>48.977600378805597</v>
      </c>
      <c r="N3939">
        <v>0.21869563461501601</v>
      </c>
      <c r="O3939">
        <v>37.410714285714299</v>
      </c>
      <c r="P3939">
        <v>59.999999999999901</v>
      </c>
    </row>
    <row r="3940" spans="1:17" hidden="1" x14ac:dyDescent="0.3">
      <c r="A3940" t="s">
        <v>8113</v>
      </c>
      <c r="B3940" t="s">
        <v>8114</v>
      </c>
      <c r="C3940" t="str">
        <f>IFERROR(VLOOKUP(Table1[[#This Row],[Ticker]],[1]!Table2[[Symbol]:[Industry]],2,FALSE),"-")</f>
        <v>-</v>
      </c>
      <c r="D3940" t="s">
        <v>786</v>
      </c>
      <c r="E3940">
        <v>22.918119999999998</v>
      </c>
      <c r="F3940">
        <v>9.1999999999999993</v>
      </c>
      <c r="G3940">
        <v>107.79304840281</v>
      </c>
      <c r="H3940">
        <v>47.5160973000513</v>
      </c>
      <c r="I3940">
        <v>37.807053620312203</v>
      </c>
      <c r="J3940">
        <v>59.573213043943703</v>
      </c>
      <c r="K3940">
        <v>6.8655337362328499</v>
      </c>
      <c r="L3940">
        <v>6.08230248137024</v>
      </c>
      <c r="M3940">
        <v>69.309423615367905</v>
      </c>
      <c r="N3940">
        <v>2.9196033926651501</v>
      </c>
      <c r="O3940">
        <v>22.7173913043478</v>
      </c>
      <c r="P3940">
        <v>155.555555555555</v>
      </c>
      <c r="Q3940">
        <v>-2.6338790909978999E-2</v>
      </c>
    </row>
    <row r="3941" spans="1:17" hidden="1" x14ac:dyDescent="0.3">
      <c r="A3941" t="s">
        <v>8115</v>
      </c>
      <c r="B3941" t="s">
        <v>8116</v>
      </c>
      <c r="C3941" t="str">
        <f>IFERROR(VLOOKUP(Table1[[#This Row],[Ticker]],[1]!Table2[[Symbol]:[Industry]],2,FALSE),"-")</f>
        <v>-</v>
      </c>
      <c r="D3941" t="s">
        <v>95</v>
      </c>
      <c r="E3941">
        <v>22.91343543</v>
      </c>
      <c r="F3941">
        <v>4.58</v>
      </c>
      <c r="G3941">
        <v>27.465720137337701</v>
      </c>
      <c r="H3941">
        <v>8.5448639265530701</v>
      </c>
      <c r="I3941">
        <v>8.8480918177158205</v>
      </c>
      <c r="J3941">
        <v>8.9296979829529093</v>
      </c>
      <c r="K3941">
        <v>4.3319213160787102</v>
      </c>
      <c r="L3941">
        <v>4.0465522581846303</v>
      </c>
      <c r="M3941">
        <v>62.381538793685202</v>
      </c>
      <c r="N3941">
        <v>0.77615756143761105</v>
      </c>
      <c r="O3941">
        <v>41.484716157205199</v>
      </c>
      <c r="P3941">
        <v>78.90625</v>
      </c>
      <c r="Q3941">
        <v>-2.5351206768057001E-2</v>
      </c>
    </row>
    <row r="3942" spans="1:17" hidden="1" x14ac:dyDescent="0.3">
      <c r="A3942" t="s">
        <v>8117</v>
      </c>
      <c r="B3942" t="s">
        <v>8118</v>
      </c>
      <c r="C3942" t="str">
        <f>IFERROR(VLOOKUP(Table1[[#This Row],[Ticker]],[1]!Table2[[Symbol]:[Industry]],2,FALSE),"-")</f>
        <v>-</v>
      </c>
      <c r="D3942" t="s">
        <v>384</v>
      </c>
      <c r="E3942">
        <v>22.827216</v>
      </c>
      <c r="F3942">
        <v>43.63</v>
      </c>
      <c r="G3942">
        <v>10.1568717961706</v>
      </c>
      <c r="H3942">
        <v>5.1532583845807798</v>
      </c>
      <c r="I3942">
        <v>-14.205594591281599</v>
      </c>
      <c r="J3942">
        <v>6.6150097516115398</v>
      </c>
      <c r="K3942">
        <v>39.644268988792703</v>
      </c>
      <c r="L3942">
        <v>38.737405100660297</v>
      </c>
      <c r="M3942">
        <v>61.2360649223058</v>
      </c>
      <c r="N3942">
        <v>2.4072172102706402</v>
      </c>
      <c r="O3942">
        <v>14.6000458400183</v>
      </c>
      <c r="P3942">
        <v>40.741935483870897</v>
      </c>
      <c r="Q3942">
        <v>-3.6405155713357E-2</v>
      </c>
    </row>
    <row r="3943" spans="1:17" hidden="1" x14ac:dyDescent="0.3">
      <c r="A3943" t="s">
        <v>8119</v>
      </c>
      <c r="B3943" t="s">
        <v>8120</v>
      </c>
      <c r="C3943" t="str">
        <f>IFERROR(VLOOKUP(Table1[[#This Row],[Ticker]],[1]!Table2[[Symbol]:[Industry]],2,FALSE),"-")</f>
        <v>-</v>
      </c>
      <c r="D3943" t="s">
        <v>289</v>
      </c>
      <c r="E3943">
        <v>22.784717808</v>
      </c>
      <c r="F3943">
        <v>26.64</v>
      </c>
      <c r="G3943">
        <v>-59.299996096732897</v>
      </c>
      <c r="H3943">
        <v>-3.1245193931969899</v>
      </c>
      <c r="I3943">
        <v>-29.363377688143299</v>
      </c>
      <c r="J3943">
        <v>0.28498928183651401</v>
      </c>
      <c r="K3943">
        <v>27.192489880966701</v>
      </c>
      <c r="L3943">
        <v>30.222782844971501</v>
      </c>
      <c r="M3943">
        <v>35.857565616175698</v>
      </c>
      <c r="N3943">
        <v>1.2164376851187599</v>
      </c>
      <c r="O3943">
        <v>50.150150150150097</v>
      </c>
      <c r="P3943">
        <v>14.9266609145815</v>
      </c>
      <c r="Q3943">
        <v>-1.325792394261E-2</v>
      </c>
    </row>
    <row r="3944" spans="1:17" hidden="1" x14ac:dyDescent="0.3">
      <c r="A3944" t="s">
        <v>8121</v>
      </c>
      <c r="B3944" t="s">
        <v>8122</v>
      </c>
      <c r="C3944" t="str">
        <f>IFERROR(VLOOKUP(Table1[[#This Row],[Ticker]],[1]!Table2[[Symbol]:[Industry]],2,FALSE),"-")</f>
        <v>-</v>
      </c>
      <c r="D3944" t="s">
        <v>201</v>
      </c>
      <c r="E3944">
        <v>22.771587799999999</v>
      </c>
      <c r="F3944">
        <v>13.78</v>
      </c>
      <c r="G3944">
        <v>33.117754791692597</v>
      </c>
      <c r="H3944">
        <v>2.4347647231341001</v>
      </c>
      <c r="I3944">
        <v>19.299163125303799</v>
      </c>
      <c r="J3944">
        <v>7.4910190915797497</v>
      </c>
      <c r="K3944">
        <v>12.950161978179301</v>
      </c>
      <c r="L3944">
        <v>11.0924809761148</v>
      </c>
      <c r="M3944">
        <v>48.780157187331</v>
      </c>
      <c r="N3944">
        <v>0.54964115650416501</v>
      </c>
      <c r="O3944">
        <v>30.624092888243801</v>
      </c>
      <c r="P3944">
        <v>90.068965517241296</v>
      </c>
      <c r="Q3944">
        <v>4.0486022854068E-2</v>
      </c>
    </row>
    <row r="3945" spans="1:17" hidden="1" x14ac:dyDescent="0.3">
      <c r="A3945" t="s">
        <v>8123</v>
      </c>
      <c r="B3945" t="s">
        <v>8124</v>
      </c>
      <c r="C3945" t="str">
        <f>IFERROR(VLOOKUP(Table1[[#This Row],[Ticker]],[1]!Table2[[Symbol]:[Industry]],2,FALSE),"-")</f>
        <v>-</v>
      </c>
      <c r="D3945" t="s">
        <v>6749</v>
      </c>
      <c r="E3945">
        <v>22.744800000000001</v>
      </c>
      <c r="F3945">
        <v>93.6</v>
      </c>
      <c r="G3945">
        <v>-26.097872781093798</v>
      </c>
      <c r="H3945">
        <v>42.897306003628302</v>
      </c>
      <c r="I3945">
        <v>-3.1753409914625799</v>
      </c>
      <c r="J3945">
        <v>8.1339467141664308</v>
      </c>
      <c r="K3945">
        <v>76.616175465854099</v>
      </c>
      <c r="L3945">
        <v>82.233605028510098</v>
      </c>
      <c r="M3945">
        <v>73.598623824851501</v>
      </c>
      <c r="N3945">
        <v>2.0840909090909001</v>
      </c>
      <c r="O3945">
        <v>22.8632478632478</v>
      </c>
      <c r="P3945">
        <v>87.199999999999903</v>
      </c>
      <c r="Q3945">
        <v>3.5967182637019E-2</v>
      </c>
    </row>
    <row r="3946" spans="1:17" hidden="1" x14ac:dyDescent="0.3">
      <c r="A3946" t="s">
        <v>8125</v>
      </c>
      <c r="B3946" t="s">
        <v>8126</v>
      </c>
      <c r="C3946" t="str">
        <f>IFERROR(VLOOKUP(Table1[[#This Row],[Ticker]],[1]!Table2[[Symbol]:[Industry]],2,FALSE),"-")</f>
        <v>-</v>
      </c>
      <c r="D3946" t="s">
        <v>933</v>
      </c>
      <c r="E3946">
        <v>22.710698399999998</v>
      </c>
      <c r="F3946">
        <v>24.24</v>
      </c>
      <c r="G3946">
        <v>227.64293084086401</v>
      </c>
      <c r="H3946">
        <v>19.0737793840491</v>
      </c>
      <c r="I3946">
        <v>40.1134660099192</v>
      </c>
      <c r="J3946">
        <v>19.950350929034901</v>
      </c>
      <c r="K3946">
        <v>18.2576340240485</v>
      </c>
      <c r="L3946">
        <v>13.9546638713964</v>
      </c>
      <c r="M3946">
        <v>93.969038890997197</v>
      </c>
      <c r="N3946">
        <v>1.8669348335183999</v>
      </c>
      <c r="O3946">
        <v>0</v>
      </c>
      <c r="P3946">
        <v>335.18850987432597</v>
      </c>
      <c r="Q3946">
        <v>0.186722009421983</v>
      </c>
    </row>
    <row r="3947" spans="1:17" hidden="1" x14ac:dyDescent="0.3">
      <c r="A3947" t="s">
        <v>8127</v>
      </c>
      <c r="B3947" t="s">
        <v>8128</v>
      </c>
      <c r="C3947" t="str">
        <f>IFERROR(VLOOKUP(Table1[[#This Row],[Ticker]],[1]!Table2[[Symbol]:[Industry]],2,FALSE),"-")</f>
        <v>-</v>
      </c>
      <c r="D3947" t="s">
        <v>303</v>
      </c>
      <c r="E3947">
        <v>22.710094399999999</v>
      </c>
      <c r="F3947">
        <v>24.92</v>
      </c>
      <c r="G3947">
        <v>1.05183772345534</v>
      </c>
      <c r="H3947">
        <v>-0.122762695788125</v>
      </c>
      <c r="I3947">
        <v>-6.8761950467273998</v>
      </c>
      <c r="J3947">
        <v>15.2747399814257</v>
      </c>
      <c r="K3947">
        <v>23.911689036824502</v>
      </c>
      <c r="L3947">
        <v>21.653069345932199</v>
      </c>
      <c r="M3947">
        <v>57.314474702726898</v>
      </c>
      <c r="N3947">
        <v>1.67198539019603</v>
      </c>
      <c r="O3947">
        <v>28.370786516853901</v>
      </c>
      <c r="P3947">
        <v>87.368421052631504</v>
      </c>
      <c r="Q3947">
        <v>0.10867808997492701</v>
      </c>
    </row>
    <row r="3948" spans="1:17" hidden="1" x14ac:dyDescent="0.3">
      <c r="A3948" t="s">
        <v>8129</v>
      </c>
      <c r="B3948" t="s">
        <v>8130</v>
      </c>
      <c r="C3948" t="str">
        <f>IFERROR(VLOOKUP(Table1[[#This Row],[Ticker]],[1]!Table2[[Symbol]:[Industry]],2,FALSE),"-")</f>
        <v>-</v>
      </c>
      <c r="D3948" t="s">
        <v>4067</v>
      </c>
      <c r="E3948">
        <v>22.707999999999998</v>
      </c>
      <c r="F3948">
        <v>70</v>
      </c>
      <c r="G3948">
        <v>-35.833943162325497</v>
      </c>
      <c r="H3948">
        <v>4.0122327435551401</v>
      </c>
      <c r="I3948">
        <v>-16.6796000789214</v>
      </c>
      <c r="J3948">
        <v>5.1976731861703396</v>
      </c>
      <c r="K3948">
        <v>67.516352740035899</v>
      </c>
      <c r="L3948">
        <v>68.833173057209194</v>
      </c>
      <c r="M3948">
        <v>63.326318866382799</v>
      </c>
      <c r="N3948">
        <v>0.31100478468899501</v>
      </c>
      <c r="O3948">
        <v>25.714285714285701</v>
      </c>
      <c r="P3948">
        <v>25</v>
      </c>
    </row>
    <row r="3949" spans="1:17" hidden="1" x14ac:dyDescent="0.3">
      <c r="A3949" t="s">
        <v>8131</v>
      </c>
      <c r="B3949" t="s">
        <v>8132</v>
      </c>
      <c r="C3949" t="str">
        <f>IFERROR(VLOOKUP(Table1[[#This Row],[Ticker]],[1]!Table2[[Symbol]:[Industry]],2,FALSE),"-")</f>
        <v>-</v>
      </c>
      <c r="D3949" t="s">
        <v>424</v>
      </c>
      <c r="E3949">
        <v>22.69682646</v>
      </c>
      <c r="F3949">
        <v>32.340000000000003</v>
      </c>
      <c r="G3949">
        <v>22.5644451529602</v>
      </c>
      <c r="H3949">
        <v>2.0395395989626999</v>
      </c>
      <c r="I3949">
        <v>-18.4448020693068</v>
      </c>
      <c r="J3949">
        <v>6.5632904027289696</v>
      </c>
      <c r="K3949">
        <v>29.452718682670501</v>
      </c>
      <c r="L3949">
        <v>26.2892971423794</v>
      </c>
      <c r="M3949">
        <v>55.402935806048497</v>
      </c>
      <c r="N3949">
        <v>1.1727508756854499</v>
      </c>
      <c r="O3949">
        <v>29.375386518243602</v>
      </c>
      <c r="P3949">
        <v>104.68354430379701</v>
      </c>
      <c r="Q3949">
        <v>0.119773988853485</v>
      </c>
    </row>
    <row r="3950" spans="1:17" hidden="1" x14ac:dyDescent="0.3">
      <c r="A3950" t="s">
        <v>8133</v>
      </c>
      <c r="B3950" t="s">
        <v>8134</v>
      </c>
      <c r="C3950" t="str">
        <f>IFERROR(VLOOKUP(Table1[[#This Row],[Ticker]],[1]!Table2[[Symbol]:[Industry]],2,FALSE),"-")</f>
        <v>-</v>
      </c>
      <c r="D3950" t="s">
        <v>626</v>
      </c>
      <c r="E3950">
        <v>22.686802799999999</v>
      </c>
      <c r="F3950">
        <v>3.05</v>
      </c>
      <c r="G3950">
        <v>11.8933295649471</v>
      </c>
      <c r="H3950">
        <v>-2.0407306864574499</v>
      </c>
      <c r="I3950">
        <v>-40.1479966653364</v>
      </c>
      <c r="J3950">
        <v>-2.4780690073383398</v>
      </c>
      <c r="K3950">
        <v>3.1110576065454798</v>
      </c>
      <c r="L3950">
        <v>3.1187320138132</v>
      </c>
      <c r="M3950">
        <v>46.110709381437601</v>
      </c>
      <c r="N3950">
        <v>1.71780519391397</v>
      </c>
      <c r="O3950">
        <v>48.524590163934398</v>
      </c>
      <c r="P3950">
        <v>44.549763033175303</v>
      </c>
      <c r="Q3950">
        <v>2.4513268580253E-2</v>
      </c>
    </row>
    <row r="3951" spans="1:17" hidden="1" x14ac:dyDescent="0.3">
      <c r="A3951" t="s">
        <v>8135</v>
      </c>
      <c r="B3951" t="s">
        <v>8136</v>
      </c>
      <c r="C3951" t="str">
        <f>IFERROR(VLOOKUP(Table1[[#This Row],[Ticker]],[1]!Table2[[Symbol]:[Industry]],2,FALSE),"-")</f>
        <v>-</v>
      </c>
      <c r="D3951" t="s">
        <v>396</v>
      </c>
      <c r="E3951">
        <v>22.585829808</v>
      </c>
      <c r="F3951">
        <v>14.62</v>
      </c>
      <c r="G3951">
        <v>41.302942940077799</v>
      </c>
      <c r="H3951">
        <v>3.80539016752651</v>
      </c>
      <c r="I3951">
        <v>2.7272364202998398</v>
      </c>
      <c r="J3951">
        <v>4.0014126341303298</v>
      </c>
      <c r="K3951">
        <v>13.6305764120064</v>
      </c>
      <c r="L3951">
        <v>12.595741839588101</v>
      </c>
      <c r="M3951">
        <v>65.263074867882196</v>
      </c>
      <c r="N3951">
        <v>2.7155198874573001</v>
      </c>
      <c r="O3951">
        <v>14.637482900136799</v>
      </c>
      <c r="P3951">
        <v>70.994152046783597</v>
      </c>
      <c r="Q3951">
        <v>3.7395658519488E-2</v>
      </c>
    </row>
    <row r="3952" spans="1:17" hidden="1" x14ac:dyDescent="0.3">
      <c r="A3952" t="s">
        <v>8137</v>
      </c>
      <c r="B3952" t="s">
        <v>8138</v>
      </c>
      <c r="C3952" t="str">
        <f>IFERROR(VLOOKUP(Table1[[#This Row],[Ticker]],[1]!Table2[[Symbol]:[Industry]],2,FALSE),"-")</f>
        <v>-</v>
      </c>
      <c r="D3952" t="s">
        <v>3541</v>
      </c>
      <c r="E3952">
        <v>22.569266043999999</v>
      </c>
      <c r="F3952">
        <v>43.16</v>
      </c>
      <c r="G3952">
        <v>-36.826367404749803</v>
      </c>
      <c r="H3952">
        <v>-11.9478751612924</v>
      </c>
      <c r="I3952">
        <v>-23.343566840084801</v>
      </c>
      <c r="J3952">
        <v>-2.4780690073383398</v>
      </c>
      <c r="K3952">
        <v>46.370594808339497</v>
      </c>
      <c r="L3952">
        <v>47.272974805689003</v>
      </c>
      <c r="M3952">
        <v>6.2140394972507202</v>
      </c>
      <c r="N3952">
        <v>1.0719482372121401</v>
      </c>
      <c r="O3952">
        <v>31.371640407784898</v>
      </c>
      <c r="P3952">
        <v>1.8404907975460001</v>
      </c>
    </row>
    <row r="3953" spans="1:17" hidden="1" x14ac:dyDescent="0.3">
      <c r="A3953" t="s">
        <v>8139</v>
      </c>
      <c r="B3953" t="s">
        <v>8140</v>
      </c>
      <c r="C3953" t="str">
        <f>IFERROR(VLOOKUP(Table1[[#This Row],[Ticker]],[1]!Table2[[Symbol]:[Industry]],2,FALSE),"-")</f>
        <v>-</v>
      </c>
      <c r="D3953" t="s">
        <v>692</v>
      </c>
      <c r="E3953">
        <v>22.55</v>
      </c>
      <c r="F3953">
        <v>20.5</v>
      </c>
      <c r="G3953">
        <v>20.738980317072699</v>
      </c>
      <c r="H3953">
        <v>-0.60315187182946195</v>
      </c>
      <c r="I3953">
        <v>-10.411814336332901</v>
      </c>
      <c r="J3953">
        <v>-3.2188097480790701</v>
      </c>
      <c r="K3953">
        <v>19.9595740764276</v>
      </c>
      <c r="L3953">
        <v>18.701581255865499</v>
      </c>
      <c r="M3953">
        <v>53.201583980757803</v>
      </c>
      <c r="N3953">
        <v>0.99785595061004095</v>
      </c>
      <c r="O3953">
        <v>12.146341463414601</v>
      </c>
      <c r="P3953">
        <v>57.0881226053639</v>
      </c>
      <c r="Q3953">
        <v>4.2206678308862003E-2</v>
      </c>
    </row>
    <row r="3954" spans="1:17" hidden="1" x14ac:dyDescent="0.3">
      <c r="A3954" t="s">
        <v>8141</v>
      </c>
      <c r="B3954" t="s">
        <v>8142</v>
      </c>
      <c r="C3954" t="str">
        <f>IFERROR(VLOOKUP(Table1[[#This Row],[Ticker]],[1]!Table2[[Symbol]:[Industry]],2,FALSE),"-")</f>
        <v>-</v>
      </c>
      <c r="D3954" t="s">
        <v>396</v>
      </c>
      <c r="E3954">
        <v>22.5</v>
      </c>
      <c r="F3954">
        <v>75</v>
      </c>
      <c r="G3954">
        <v>26.255741938375401</v>
      </c>
      <c r="H3954">
        <v>-9.9686076244615407</v>
      </c>
      <c r="I3954">
        <v>17.472213457162201</v>
      </c>
      <c r="J3954">
        <v>-6.1536076638655901</v>
      </c>
      <c r="K3954">
        <v>77.015066914439402</v>
      </c>
      <c r="L3954">
        <v>66.869865172879301</v>
      </c>
      <c r="M3954">
        <v>48.479162344913902</v>
      </c>
      <c r="N3954">
        <v>2.0136827158900199</v>
      </c>
      <c r="O3954">
        <v>31.919999999999899</v>
      </c>
      <c r="P3954">
        <v>108.333333333333</v>
      </c>
      <c r="Q3954">
        <v>3.5905846882036997E-2</v>
      </c>
    </row>
    <row r="3955" spans="1:17" hidden="1" x14ac:dyDescent="0.3">
      <c r="A3955" t="s">
        <v>8143</v>
      </c>
      <c r="B3955" t="s">
        <v>8144</v>
      </c>
      <c r="C3955" t="str">
        <f>IFERROR(VLOOKUP(Table1[[#This Row],[Ticker]],[1]!Table2[[Symbol]:[Industry]],2,FALSE),"-")</f>
        <v>-</v>
      </c>
      <c r="D3955" t="s">
        <v>728</v>
      </c>
      <c r="E3955">
        <v>22.46870916</v>
      </c>
      <c r="F3955">
        <v>120.38</v>
      </c>
      <c r="G3955">
        <v>14.4320568163518</v>
      </c>
      <c r="H3955">
        <v>1.5830829459842899</v>
      </c>
      <c r="I3955">
        <v>7.5405217128370499</v>
      </c>
      <c r="J3955">
        <v>0.75767829620557303</v>
      </c>
      <c r="K3955">
        <v>114.119608954179</v>
      </c>
      <c r="L3955">
        <v>102.869361600171</v>
      </c>
      <c r="M3955">
        <v>31.967359018905899</v>
      </c>
      <c r="N3955">
        <v>1.2769529865460501</v>
      </c>
      <c r="O3955">
        <v>3.5886359860441899</v>
      </c>
      <c r="P3955">
        <v>45.8797867183712</v>
      </c>
    </row>
    <row r="3956" spans="1:17" hidden="1" x14ac:dyDescent="0.3">
      <c r="A3956" t="s">
        <v>8145</v>
      </c>
      <c r="B3956" t="s">
        <v>8146</v>
      </c>
      <c r="C3956" t="str">
        <f>IFERROR(VLOOKUP(Table1[[#This Row],[Ticker]],[1]!Table2[[Symbol]:[Industry]],2,FALSE),"-")</f>
        <v>-</v>
      </c>
      <c r="D3956" t="s">
        <v>521</v>
      </c>
      <c r="E3956">
        <v>22.336106819999902</v>
      </c>
      <c r="F3956">
        <v>37.549999999999997</v>
      </c>
      <c r="G3956">
        <v>135.844378515996</v>
      </c>
      <c r="H3956">
        <v>-13.3848128750514</v>
      </c>
      <c r="I3956">
        <v>14.1669754098609</v>
      </c>
      <c r="J3956">
        <v>-14.8114023406716</v>
      </c>
      <c r="K3956">
        <v>46.331299538303298</v>
      </c>
      <c r="L3956">
        <v>43.6194367666522</v>
      </c>
      <c r="M3956">
        <v>22.9192251497767</v>
      </c>
      <c r="N3956">
        <v>1.37880755218284</v>
      </c>
      <c r="O3956">
        <v>137.78961384820201</v>
      </c>
      <c r="P3956">
        <v>191.53726708074501</v>
      </c>
      <c r="Q3956">
        <v>0.12462398691283399</v>
      </c>
    </row>
    <row r="3957" spans="1:17" hidden="1" x14ac:dyDescent="0.3">
      <c r="A3957" t="s">
        <v>8147</v>
      </c>
      <c r="B3957" t="s">
        <v>8148</v>
      </c>
      <c r="C3957" t="str">
        <f>IFERROR(VLOOKUP(Table1[[#This Row],[Ticker]],[1]!Table2[[Symbol]:[Industry]],2,FALSE),"-")</f>
        <v>-</v>
      </c>
      <c r="D3957" t="s">
        <v>59</v>
      </c>
      <c r="E3957">
        <v>22.293986400000001</v>
      </c>
      <c r="F3957">
        <v>24.08</v>
      </c>
      <c r="G3957">
        <v>26.828394500012099</v>
      </c>
      <c r="H3957">
        <v>-0.437053602282927</v>
      </c>
      <c r="I3957">
        <v>5.1890807403614199</v>
      </c>
      <c r="J3957">
        <v>3.99949238131533</v>
      </c>
      <c r="K3957">
        <v>23.0090575281063</v>
      </c>
      <c r="L3957">
        <v>20.3616515545806</v>
      </c>
      <c r="M3957">
        <v>49.602275681441697</v>
      </c>
      <c r="N3957">
        <v>0.43874768345758097</v>
      </c>
      <c r="O3957">
        <v>25.332225913621201</v>
      </c>
      <c r="P3957">
        <v>72</v>
      </c>
      <c r="Q3957">
        <v>0.130391754169779</v>
      </c>
    </row>
    <row r="3958" spans="1:17" hidden="1" x14ac:dyDescent="0.3">
      <c r="A3958" t="s">
        <v>8149</v>
      </c>
      <c r="B3958" t="s">
        <v>8150</v>
      </c>
      <c r="C3958" t="str">
        <f>IFERROR(VLOOKUP(Table1[[#This Row],[Ticker]],[1]!Table2[[Symbol]:[Industry]],2,FALSE),"-")</f>
        <v>-</v>
      </c>
      <c r="D3958" t="s">
        <v>3541</v>
      </c>
      <c r="E3958">
        <v>22.28889624</v>
      </c>
      <c r="F3958">
        <v>15.6</v>
      </c>
      <c r="G3958">
        <v>114.36979436753199</v>
      </c>
      <c r="H3958">
        <v>24.557184867454598</v>
      </c>
      <c r="I3958">
        <v>48.079635965618003</v>
      </c>
      <c r="J3958">
        <v>13.370987596435199</v>
      </c>
      <c r="K3958">
        <v>13.022797742662201</v>
      </c>
      <c r="L3958">
        <v>11.594278206761199</v>
      </c>
      <c r="M3958">
        <v>77.679443735600003</v>
      </c>
      <c r="N3958">
        <v>1.06262646432873</v>
      </c>
      <c r="O3958">
        <v>10.9615384615384</v>
      </c>
      <c r="P3958">
        <v>159.56738768718799</v>
      </c>
      <c r="Q3958">
        <v>9.2463394783976999E-2</v>
      </c>
    </row>
    <row r="3959" spans="1:17" hidden="1" x14ac:dyDescent="0.3">
      <c r="A3959" t="s">
        <v>8151</v>
      </c>
      <c r="B3959" t="s">
        <v>8152</v>
      </c>
      <c r="C3959" t="str">
        <f>IFERROR(VLOOKUP(Table1[[#This Row],[Ticker]],[1]!Table2[[Symbol]:[Industry]],2,FALSE),"-")</f>
        <v>-</v>
      </c>
      <c r="D3959" t="s">
        <v>5273</v>
      </c>
      <c r="E3959">
        <v>22.286712000000001</v>
      </c>
      <c r="F3959">
        <v>42.4</v>
      </c>
      <c r="G3959">
        <v>5.7569659285835302</v>
      </c>
      <c r="H3959">
        <v>6.3417115436221803</v>
      </c>
      <c r="I3959">
        <v>5.9409718374251099</v>
      </c>
      <c r="J3959">
        <v>-3.7970724269768299</v>
      </c>
      <c r="K3959">
        <v>37.937376651948</v>
      </c>
      <c r="L3959">
        <v>35.154491508474401</v>
      </c>
      <c r="M3959">
        <v>64.453290988936303</v>
      </c>
      <c r="N3959">
        <v>0.61444141516852502</v>
      </c>
      <c r="O3959">
        <v>9.1037735849056602</v>
      </c>
      <c r="P3959">
        <v>59.8793363499245</v>
      </c>
      <c r="Q3959">
        <v>3.9830183184401999E-2</v>
      </c>
    </row>
    <row r="3960" spans="1:17" hidden="1" x14ac:dyDescent="0.3">
      <c r="A3960" t="s">
        <v>8153</v>
      </c>
      <c r="B3960" t="s">
        <v>8154</v>
      </c>
      <c r="C3960" t="str">
        <f>IFERROR(VLOOKUP(Table1[[#This Row],[Ticker]],[1]!Table2[[Symbol]:[Industry]],2,FALSE),"-")</f>
        <v>-</v>
      </c>
      <c r="D3960" t="s">
        <v>692</v>
      </c>
      <c r="E3960">
        <v>22.27563</v>
      </c>
      <c r="F3960">
        <v>72.3</v>
      </c>
      <c r="G3960">
        <v>-23.457319785702101</v>
      </c>
      <c r="H3960">
        <v>1.51416337512348</v>
      </c>
      <c r="I3960">
        <v>-16.769786976875899</v>
      </c>
      <c r="J3960">
        <v>2.3045396883138198</v>
      </c>
      <c r="K3960">
        <v>68.497581954733306</v>
      </c>
      <c r="L3960">
        <v>68.076433895595898</v>
      </c>
      <c r="M3960">
        <v>72.603553805328602</v>
      </c>
      <c r="N3960">
        <v>2.9090909090908998</v>
      </c>
      <c r="O3960">
        <v>6.5006915629322197</v>
      </c>
      <c r="P3960">
        <v>13.750786658275601</v>
      </c>
    </row>
    <row r="3961" spans="1:17" hidden="1" x14ac:dyDescent="0.3">
      <c r="A3961" t="s">
        <v>8155</v>
      </c>
      <c r="B3961" t="s">
        <v>8156</v>
      </c>
      <c r="C3961" t="str">
        <f>IFERROR(VLOOKUP(Table1[[#This Row],[Ticker]],[1]!Table2[[Symbol]:[Industry]],2,FALSE),"-")</f>
        <v>-</v>
      </c>
      <c r="D3961" t="s">
        <v>521</v>
      </c>
      <c r="E3961">
        <v>22.260735</v>
      </c>
      <c r="F3961">
        <v>1.05</v>
      </c>
      <c r="G3961">
        <v>-19.672327000709299</v>
      </c>
      <c r="H3961">
        <v>-3.6800749487525399</v>
      </c>
      <c r="I3961">
        <v>-52.0181373265033</v>
      </c>
      <c r="J3961">
        <v>-3.4214652337534299</v>
      </c>
      <c r="K3961">
        <v>1.0849822920946299</v>
      </c>
      <c r="L3961">
        <v>1.23034813320214</v>
      </c>
      <c r="M3961">
        <v>43.595379688162801</v>
      </c>
      <c r="N3961">
        <v>1.2261322609168801</v>
      </c>
      <c r="O3961">
        <v>142.85714285714201</v>
      </c>
      <c r="P3961">
        <v>23.529411764705799</v>
      </c>
      <c r="Q3961">
        <v>2.5085377555137001E-2</v>
      </c>
    </row>
    <row r="3962" spans="1:17" hidden="1" x14ac:dyDescent="0.3">
      <c r="A3962" t="s">
        <v>8157</v>
      </c>
      <c r="B3962" t="s">
        <v>8158</v>
      </c>
      <c r="C3962" t="str">
        <f>IFERROR(VLOOKUP(Table1[[#This Row],[Ticker]],[1]!Table2[[Symbol]:[Industry]],2,FALSE),"-")</f>
        <v>-</v>
      </c>
      <c r="D3962" t="s">
        <v>68</v>
      </c>
      <c r="E3962">
        <v>22.244569200000001</v>
      </c>
      <c r="F3962">
        <v>23.94</v>
      </c>
      <c r="G3962">
        <v>-42.684045307371498</v>
      </c>
      <c r="H3962">
        <v>2.8258384580789098E-2</v>
      </c>
      <c r="I3962">
        <v>-22.336366766000399</v>
      </c>
      <c r="J3962">
        <v>3.7079378186002199</v>
      </c>
      <c r="K3962">
        <v>24.438246654374399</v>
      </c>
      <c r="L3962">
        <v>27.195515054423399</v>
      </c>
      <c r="M3962">
        <v>48.829256838316503</v>
      </c>
      <c r="N3962">
        <v>0.74000467308260298</v>
      </c>
      <c r="O3962">
        <v>27.4018379281537</v>
      </c>
      <c r="P3962">
        <v>8.6206896551724199</v>
      </c>
      <c r="Q3962">
        <v>-7.2741166893205006E-2</v>
      </c>
    </row>
    <row r="3963" spans="1:17" hidden="1" x14ac:dyDescent="0.3">
      <c r="A3963" t="s">
        <v>8159</v>
      </c>
      <c r="B3963" t="s">
        <v>8160</v>
      </c>
      <c r="C3963" t="str">
        <f>IFERROR(VLOOKUP(Table1[[#This Row],[Ticker]],[1]!Table2[[Symbol]:[Industry]],2,FALSE),"-")</f>
        <v>-</v>
      </c>
      <c r="D3963" t="s">
        <v>2160</v>
      </c>
      <c r="E3963">
        <v>22.045111760000001</v>
      </c>
      <c r="F3963">
        <v>4.37</v>
      </c>
      <c r="G3963">
        <v>-59.095975247886997</v>
      </c>
      <c r="H3963">
        <v>-17.6242980563222</v>
      </c>
      <c r="I3963">
        <v>-28.564800168346899</v>
      </c>
      <c r="J3963">
        <v>-11.7217664863299</v>
      </c>
      <c r="K3963">
        <v>4.5278982084511199</v>
      </c>
      <c r="L3963">
        <v>4.4902851220465001</v>
      </c>
      <c r="M3963">
        <v>37.9880937133318</v>
      </c>
      <c r="N3963">
        <v>0.74467717584841497</v>
      </c>
      <c r="O3963">
        <v>70.938215102974794</v>
      </c>
      <c r="P3963">
        <v>40.514469453376201</v>
      </c>
      <c r="Q3963">
        <v>5.1759807464254001E-2</v>
      </c>
    </row>
    <row r="3964" spans="1:17" hidden="1" x14ac:dyDescent="0.3">
      <c r="A3964" t="s">
        <v>8161</v>
      </c>
      <c r="B3964" t="s">
        <v>8162</v>
      </c>
      <c r="C3964" t="str">
        <f>IFERROR(VLOOKUP(Table1[[#This Row],[Ticker]],[1]!Table2[[Symbol]:[Industry]],2,FALSE),"-")</f>
        <v>-</v>
      </c>
      <c r="D3964" t="s">
        <v>1340</v>
      </c>
      <c r="E3964">
        <v>21.997200029999998</v>
      </c>
      <c r="F3964">
        <v>57.12</v>
      </c>
      <c r="G3964">
        <v>-19.071026531359902</v>
      </c>
      <c r="H3964">
        <v>-4.3994994091841999</v>
      </c>
      <c r="I3964">
        <v>-11.6614994563213</v>
      </c>
      <c r="J3964">
        <v>-2.7073054735700501</v>
      </c>
      <c r="K3964">
        <v>56.588633209226202</v>
      </c>
      <c r="L3964">
        <v>55.3341073424629</v>
      </c>
      <c r="M3964">
        <v>48.752273491280398</v>
      </c>
      <c r="N3964">
        <v>2.0768987716734402</v>
      </c>
      <c r="O3964">
        <v>2.59103641456583</v>
      </c>
      <c r="P3964">
        <v>8.7792801371167197</v>
      </c>
    </row>
    <row r="3965" spans="1:17" hidden="1" x14ac:dyDescent="0.3">
      <c r="A3965" t="s">
        <v>8163</v>
      </c>
      <c r="B3965" t="s">
        <v>8164</v>
      </c>
      <c r="C3965" t="str">
        <f>IFERROR(VLOOKUP(Table1[[#This Row],[Ticker]],[1]!Table2[[Symbol]:[Industry]],2,FALSE),"-")</f>
        <v>-</v>
      </c>
      <c r="D3965" t="s">
        <v>1684</v>
      </c>
      <c r="E3965">
        <v>21.980920000000001</v>
      </c>
      <c r="F3965">
        <v>52</v>
      </c>
      <c r="G3965">
        <v>-42.190188542961103</v>
      </c>
      <c r="H3965">
        <v>0.31992505124745302</v>
      </c>
      <c r="I3965">
        <v>-19.506876814843402</v>
      </c>
      <c r="J3965">
        <v>-0.51728469361285101</v>
      </c>
      <c r="K3965">
        <v>51.788493021595201</v>
      </c>
      <c r="L3965">
        <v>53.2574849396972</v>
      </c>
      <c r="M3965">
        <v>51.209098035042302</v>
      </c>
      <c r="N3965">
        <v>0.43333333333333302</v>
      </c>
      <c r="O3965">
        <v>28.365384615384599</v>
      </c>
      <c r="P3965">
        <v>40.921409214092101</v>
      </c>
    </row>
    <row r="3966" spans="1:17" hidden="1" x14ac:dyDescent="0.3">
      <c r="A3966" t="s">
        <v>8165</v>
      </c>
      <c r="B3966" t="s">
        <v>8166</v>
      </c>
      <c r="C3966" t="str">
        <f>IFERROR(VLOOKUP(Table1[[#This Row],[Ticker]],[1]!Table2[[Symbol]:[Industry]],2,FALSE),"-")</f>
        <v>-</v>
      </c>
      <c r="D3966" t="s">
        <v>465</v>
      </c>
      <c r="E3966">
        <v>21.929324399999999</v>
      </c>
      <c r="F3966">
        <v>7.83</v>
      </c>
      <c r="G3966">
        <v>-6.2814956098780002</v>
      </c>
      <c r="H3966">
        <v>51.875480606803002</v>
      </c>
      <c r="I3966">
        <v>12.253280592730601</v>
      </c>
      <c r="J3966">
        <v>11.888128175760199</v>
      </c>
      <c r="K3966">
        <v>6.14553360017735</v>
      </c>
      <c r="L3966">
        <v>6.11541847435549</v>
      </c>
      <c r="M3966">
        <v>77.8452912706164</v>
      </c>
      <c r="N3966">
        <v>2.4972636909928898</v>
      </c>
      <c r="O3966">
        <v>36.653895274584897</v>
      </c>
      <c r="P3966">
        <v>77.954545454545396</v>
      </c>
      <c r="Q3966">
        <v>4.6446201546021998E-2</v>
      </c>
    </row>
    <row r="3967" spans="1:17" hidden="1" x14ac:dyDescent="0.3">
      <c r="A3967" t="s">
        <v>8167</v>
      </c>
      <c r="B3967" t="s">
        <v>8168</v>
      </c>
      <c r="C3967" t="str">
        <f>IFERROR(VLOOKUP(Table1[[#This Row],[Ticker]],[1]!Table2[[Symbol]:[Industry]],2,FALSE),"-")</f>
        <v>-</v>
      </c>
      <c r="D3967" t="s">
        <v>1602</v>
      </c>
      <c r="E3967">
        <v>21.8513932</v>
      </c>
      <c r="F3967">
        <v>49.66</v>
      </c>
      <c r="G3967">
        <v>76.948516379772997</v>
      </c>
      <c r="H3967">
        <v>3.1168848775232401</v>
      </c>
      <c r="I3967">
        <v>-16.188946661208401</v>
      </c>
      <c r="J3967">
        <v>-6.02778463785413</v>
      </c>
      <c r="K3967">
        <v>46.6117087713506</v>
      </c>
      <c r="L3967">
        <v>46.186962632208498</v>
      </c>
      <c r="M3967">
        <v>73.120086619346694</v>
      </c>
      <c r="N3967">
        <v>1.76821830351098</v>
      </c>
      <c r="O3967">
        <v>27.5473217881595</v>
      </c>
      <c r="P3967">
        <v>113.86735572782</v>
      </c>
    </row>
    <row r="3968" spans="1:17" hidden="1" x14ac:dyDescent="0.3">
      <c r="A3968" t="s">
        <v>8169</v>
      </c>
      <c r="B3968" t="s">
        <v>8170</v>
      </c>
      <c r="C3968" t="str">
        <f>IFERROR(VLOOKUP(Table1[[#This Row],[Ticker]],[1]!Table2[[Symbol]:[Industry]],2,FALSE),"-")</f>
        <v>-</v>
      </c>
      <c r="D3968" t="s">
        <v>186</v>
      </c>
      <c r="E3968">
        <v>21.821443380000002</v>
      </c>
      <c r="F3968">
        <v>45.14</v>
      </c>
      <c r="G3968">
        <v>50.276573771720699</v>
      </c>
      <c r="H3968">
        <v>-5.3358483692318401</v>
      </c>
      <c r="I3968">
        <v>-9.0093791298750006</v>
      </c>
      <c r="J3968">
        <v>-7.4464900599699098</v>
      </c>
      <c r="K3968">
        <v>45.910529574459503</v>
      </c>
      <c r="L3968">
        <v>40.379769110163799</v>
      </c>
      <c r="M3968">
        <v>21.594024097862299</v>
      </c>
      <c r="N3968">
        <v>0.26853146853146798</v>
      </c>
      <c r="O3968">
        <v>12.760301284891399</v>
      </c>
      <c r="P3968">
        <v>93.733905579399107</v>
      </c>
    </row>
    <row r="3969" spans="1:17" hidden="1" x14ac:dyDescent="0.3">
      <c r="A3969" t="s">
        <v>8171</v>
      </c>
      <c r="B3969" t="s">
        <v>8172</v>
      </c>
      <c r="C3969" t="str">
        <f>IFERROR(VLOOKUP(Table1[[#This Row],[Ticker]],[1]!Table2[[Symbol]:[Industry]],2,FALSE),"-")</f>
        <v>-</v>
      </c>
      <c r="D3969" t="s">
        <v>548</v>
      </c>
      <c r="E3969">
        <v>21.805199999999999</v>
      </c>
      <c r="F3969">
        <v>72</v>
      </c>
      <c r="G3969">
        <v>-14.1550747281795</v>
      </c>
      <c r="H3969">
        <v>-1.05150352018111</v>
      </c>
      <c r="I3969">
        <v>-18.795201364512501</v>
      </c>
      <c r="J3969">
        <v>-4.6034096067933801</v>
      </c>
      <c r="K3969">
        <v>71.4948922231263</v>
      </c>
      <c r="L3969">
        <v>70.035372593360705</v>
      </c>
      <c r="M3969">
        <v>51.071583097407199</v>
      </c>
      <c r="N3969">
        <v>1.6390514054676899</v>
      </c>
      <c r="O3969">
        <v>16.6666666666666</v>
      </c>
      <c r="P3969">
        <v>24.783362218370801</v>
      </c>
      <c r="Q3969">
        <v>-8.4207907618218003E-2</v>
      </c>
    </row>
    <row r="3970" spans="1:17" hidden="1" x14ac:dyDescent="0.3">
      <c r="A3970" t="s">
        <v>8173</v>
      </c>
      <c r="B3970" t="s">
        <v>8174</v>
      </c>
      <c r="C3970" t="str">
        <f>IFERROR(VLOOKUP(Table1[[#This Row],[Ticker]],[1]!Table2[[Symbol]:[Industry]],2,FALSE),"-")</f>
        <v>-</v>
      </c>
      <c r="D3970" t="s">
        <v>1836</v>
      </c>
      <c r="E3970">
        <v>21.715411599999999</v>
      </c>
      <c r="F3970">
        <v>22.03</v>
      </c>
      <c r="G3970">
        <v>121.342551514169</v>
      </c>
      <c r="H3970">
        <v>6.0760226122230696</v>
      </c>
      <c r="I3970">
        <v>71.899623777385401</v>
      </c>
      <c r="J3970">
        <v>-2.7090158895554102</v>
      </c>
      <c r="K3970">
        <v>19.218901988926302</v>
      </c>
      <c r="L3970">
        <v>14.6557764670917</v>
      </c>
      <c r="M3970">
        <v>57.007484423626501</v>
      </c>
      <c r="N3970">
        <v>0.69480167729517195</v>
      </c>
      <c r="O3970">
        <v>6.5819337267362501</v>
      </c>
      <c r="P3970">
        <v>208.97615708274799</v>
      </c>
      <c r="Q3970">
        <v>5.0285084803504999E-2</v>
      </c>
    </row>
    <row r="3971" spans="1:17" hidden="1" x14ac:dyDescent="0.3">
      <c r="A3971" t="s">
        <v>8175</v>
      </c>
      <c r="B3971" t="s">
        <v>8176</v>
      </c>
      <c r="C3971" t="str">
        <f>IFERROR(VLOOKUP(Table1[[#This Row],[Ticker]],[1]!Table2[[Symbol]:[Industry]],2,FALSE),"-")</f>
        <v>-</v>
      </c>
      <c r="E3971">
        <v>21.704382689999999</v>
      </c>
      <c r="F3971">
        <v>145.05000000000001</v>
      </c>
      <c r="G3971">
        <v>-44.304841403044698</v>
      </c>
      <c r="H3971">
        <v>-5.0314263001038899</v>
      </c>
      <c r="I3971">
        <v>-25.734112337658999</v>
      </c>
      <c r="J3971">
        <v>-8.8282935102248103</v>
      </c>
      <c r="K3971">
        <v>153.59539204599801</v>
      </c>
      <c r="L3971">
        <v>152.877739129628</v>
      </c>
      <c r="M3971">
        <v>21.566591875427001</v>
      </c>
      <c r="N3971">
        <v>0.44581733608026197</v>
      </c>
      <c r="O3971">
        <v>24.750086177180201</v>
      </c>
      <c r="P3971">
        <v>11.2346625766871</v>
      </c>
      <c r="Q3971">
        <v>7.9721050717455999E-2</v>
      </c>
    </row>
    <row r="3972" spans="1:17" hidden="1" x14ac:dyDescent="0.3">
      <c r="A3972" t="s">
        <v>8177</v>
      </c>
      <c r="B3972" t="s">
        <v>8178</v>
      </c>
      <c r="C3972" t="str">
        <f>IFERROR(VLOOKUP(Table1[[#This Row],[Ticker]],[1]!Table2[[Symbol]:[Industry]],2,FALSE),"-")</f>
        <v>-</v>
      </c>
      <c r="D3972" t="s">
        <v>59</v>
      </c>
      <c r="E3972">
        <v>21.603732600000001</v>
      </c>
      <c r="F3972">
        <v>40.19</v>
      </c>
      <c r="G3972">
        <v>101.22066417021701</v>
      </c>
      <c r="H3972">
        <v>25.819925051247399</v>
      </c>
      <c r="I3972">
        <v>18.6955172919705</v>
      </c>
      <c r="J3972">
        <v>-10.552603168829</v>
      </c>
      <c r="K3972">
        <v>33.419572532889802</v>
      </c>
      <c r="L3972">
        <v>28.002990412305198</v>
      </c>
      <c r="M3972">
        <v>48.833288923623499</v>
      </c>
      <c r="N3972">
        <v>1.6214605067064001</v>
      </c>
      <c r="O3972">
        <v>17.765613336650901</v>
      </c>
      <c r="P3972">
        <v>246.46551724137899</v>
      </c>
    </row>
    <row r="3973" spans="1:17" hidden="1" x14ac:dyDescent="0.3">
      <c r="A3973" t="s">
        <v>8179</v>
      </c>
      <c r="B3973" t="s">
        <v>8180</v>
      </c>
      <c r="C3973" t="str">
        <f>IFERROR(VLOOKUP(Table1[[#This Row],[Ticker]],[1]!Table2[[Symbol]:[Industry]],2,FALSE),"-")</f>
        <v>-</v>
      </c>
      <c r="D3973" t="s">
        <v>133</v>
      </c>
      <c r="E3973">
        <v>21.470093129999999</v>
      </c>
      <c r="F3973">
        <v>17.89</v>
      </c>
      <c r="G3973">
        <v>-24.572845607681401</v>
      </c>
      <c r="H3973">
        <v>-4.5157295448528103</v>
      </c>
      <c r="I3973">
        <v>-38.125828115532599</v>
      </c>
      <c r="J3973">
        <v>0.71033678976311099</v>
      </c>
      <c r="K3973">
        <v>18.0674681408961</v>
      </c>
      <c r="L3973">
        <v>18.414782185443801</v>
      </c>
      <c r="M3973">
        <v>49.917708430057701</v>
      </c>
      <c r="N3973">
        <v>1.09706427595164</v>
      </c>
      <c r="O3973">
        <v>64.896590273895995</v>
      </c>
      <c r="P3973">
        <v>15.4193548387096</v>
      </c>
      <c r="Q3973">
        <v>6.8885172638569997E-2</v>
      </c>
    </row>
    <row r="3974" spans="1:17" hidden="1" x14ac:dyDescent="0.3">
      <c r="A3974" t="s">
        <v>8181</v>
      </c>
      <c r="B3974" t="s">
        <v>8182</v>
      </c>
      <c r="C3974" t="str">
        <f>IFERROR(VLOOKUP(Table1[[#This Row],[Ticker]],[1]!Table2[[Symbol]:[Industry]],2,FALSE),"-")</f>
        <v>-</v>
      </c>
      <c r="D3974" t="s">
        <v>295</v>
      </c>
      <c r="E3974">
        <v>21.453655749999999</v>
      </c>
      <c r="F3974">
        <v>59.75</v>
      </c>
      <c r="G3974">
        <v>43.971251642869198</v>
      </c>
      <c r="H3974">
        <v>-2.8021414690969602</v>
      </c>
      <c r="I3974">
        <v>4.7087703040187501</v>
      </c>
      <c r="J3974">
        <v>-2.4780690073383398</v>
      </c>
      <c r="K3974">
        <v>55.230464084095097</v>
      </c>
      <c r="L3974">
        <v>48.539551135490697</v>
      </c>
      <c r="M3974">
        <v>50.705816369674899</v>
      </c>
      <c r="N3974">
        <v>0.78749999999999998</v>
      </c>
      <c r="O3974">
        <v>10.510460251046</v>
      </c>
      <c r="P3974">
        <v>140.442655935613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728</v>
      </c>
      <c r="E3975">
        <v>21.450464595</v>
      </c>
      <c r="F3975">
        <v>43.6</v>
      </c>
      <c r="G3975">
        <v>10.4501692010819</v>
      </c>
      <c r="H3975">
        <v>9.7016677898366499</v>
      </c>
      <c r="I3975">
        <v>-2.5805316440163302</v>
      </c>
      <c r="J3975">
        <v>0.36832007758285501</v>
      </c>
      <c r="K3975">
        <v>39.955745720224698</v>
      </c>
      <c r="L3975">
        <v>37.162718688320297</v>
      </c>
      <c r="M3975">
        <v>53.954400247966703</v>
      </c>
      <c r="N3975">
        <v>0.84132058022843303</v>
      </c>
      <c r="O3975">
        <v>1.4908256880733901</v>
      </c>
      <c r="P3975">
        <v>39.519999999999897</v>
      </c>
      <c r="Q3975">
        <v>5.7901449305412002E-2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289</v>
      </c>
      <c r="E3976">
        <v>21.4420596</v>
      </c>
      <c r="F3976">
        <v>50.97</v>
      </c>
      <c r="G3976">
        <v>102.335617613976</v>
      </c>
      <c r="H3976">
        <v>17.136158521379599</v>
      </c>
      <c r="I3976">
        <v>28.5899852569719</v>
      </c>
      <c r="J3976">
        <v>-2.4969369318666299</v>
      </c>
      <c r="K3976">
        <v>44.5398080728624</v>
      </c>
      <c r="L3976">
        <v>35.245006415460999</v>
      </c>
      <c r="M3976">
        <v>48.688182921921403</v>
      </c>
      <c r="N3976">
        <v>0.51902653551525901</v>
      </c>
      <c r="O3976">
        <v>10.2413184226015</v>
      </c>
      <c r="P3976">
        <v>131.68181818181799</v>
      </c>
      <c r="Q3976">
        <v>9.5568135830397999E-2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E3977">
        <v>21.393972000000002</v>
      </c>
      <c r="F3977">
        <v>61.35</v>
      </c>
      <c r="G3977">
        <v>289.75391093876601</v>
      </c>
      <c r="H3977">
        <v>2.6017586675462598</v>
      </c>
      <c r="I3977">
        <v>89.228850625303807</v>
      </c>
      <c r="J3977">
        <v>-8.2860738222645995</v>
      </c>
      <c r="K3977">
        <v>65.599159536601903</v>
      </c>
      <c r="L3977">
        <v>48.802229042014403</v>
      </c>
      <c r="M3977">
        <v>21.7911170519242</v>
      </c>
      <c r="N3977">
        <v>0.50408900423079395</v>
      </c>
      <c r="O3977">
        <v>43.341483292583497</v>
      </c>
      <c r="P3977">
        <v>316.49694501018303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424</v>
      </c>
      <c r="E3978">
        <v>21.387599999999999</v>
      </c>
      <c r="F3978">
        <v>46.8</v>
      </c>
      <c r="G3978">
        <v>24.224707864067401</v>
      </c>
      <c r="H3978">
        <v>-15.060412585296699</v>
      </c>
      <c r="I3978">
        <v>-7.3126718660455898</v>
      </c>
      <c r="J3978">
        <v>0.71342035436377504</v>
      </c>
      <c r="K3978">
        <v>46.807050755313597</v>
      </c>
      <c r="L3978">
        <v>43.0374835868272</v>
      </c>
      <c r="M3978">
        <v>54.832083425619103</v>
      </c>
      <c r="N3978">
        <v>0.14341258698100601</v>
      </c>
      <c r="O3978">
        <v>33.162393162393101</v>
      </c>
      <c r="P3978">
        <v>82.527301092043601</v>
      </c>
      <c r="Q3978">
        <v>3.5456330137839998E-2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424</v>
      </c>
      <c r="E3979">
        <v>21.381699999999999</v>
      </c>
      <c r="F3979">
        <v>21.17</v>
      </c>
      <c r="G3979">
        <v>42.616965928583497</v>
      </c>
      <c r="H3979">
        <v>-18.500856261680401</v>
      </c>
      <c r="I3979">
        <v>10.740755387208599</v>
      </c>
      <c r="J3979">
        <v>-2.05071857998791</v>
      </c>
      <c r="K3979">
        <v>21.4750381329894</v>
      </c>
      <c r="L3979">
        <v>18.255762244034901</v>
      </c>
      <c r="M3979">
        <v>40.136821104749302</v>
      </c>
      <c r="N3979">
        <v>0.33255736751536802</v>
      </c>
      <c r="O3979">
        <v>31.223429381199701</v>
      </c>
      <c r="P3979">
        <v>70.725806451612897</v>
      </c>
      <c r="Q3979">
        <v>7.4108585812531005E-2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1684</v>
      </c>
      <c r="E3980">
        <v>21.29665</v>
      </c>
      <c r="F3980">
        <v>32.64</v>
      </c>
      <c r="G3980">
        <v>24.0190906398999</v>
      </c>
      <c r="H3980">
        <v>-3.6800749487525399</v>
      </c>
      <c r="I3980">
        <v>-10.2856234821261</v>
      </c>
      <c r="J3980">
        <v>-2.4780690073383398</v>
      </c>
      <c r="K3980">
        <v>32.503389131505699</v>
      </c>
      <c r="L3980">
        <v>30.011899917898401</v>
      </c>
      <c r="M3980">
        <v>1.5738798927461899</v>
      </c>
      <c r="N3980">
        <v>0</v>
      </c>
      <c r="O3980">
        <v>0.24509803921568499</v>
      </c>
      <c r="P3980">
        <v>94.285714285714207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E3981">
        <v>21.26834465</v>
      </c>
      <c r="F3981">
        <v>34.79</v>
      </c>
      <c r="G3981">
        <v>-25.491578890974001</v>
      </c>
      <c r="H3981">
        <v>-9.6580363812594197</v>
      </c>
      <c r="I3981">
        <v>-8.9447435067254393</v>
      </c>
      <c r="J3981">
        <v>-7.5406559336248504</v>
      </c>
      <c r="K3981">
        <v>35.850477492162597</v>
      </c>
      <c r="L3981">
        <v>35.621002138945997</v>
      </c>
      <c r="M3981">
        <v>50.1491766633239</v>
      </c>
      <c r="N3981">
        <v>1.07201434601001</v>
      </c>
      <c r="O3981">
        <v>72.980741592411604</v>
      </c>
      <c r="P3981">
        <v>19.3481989708404</v>
      </c>
      <c r="Q3981">
        <v>0.19494755422486801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D3982" t="s">
        <v>626</v>
      </c>
      <c r="E3982">
        <v>21.240328949999999</v>
      </c>
      <c r="F3982">
        <v>31.17</v>
      </c>
      <c r="G3982">
        <v>-1.91323831651056</v>
      </c>
      <c r="H3982">
        <v>10.631717676293</v>
      </c>
      <c r="I3982">
        <v>-4.9348661888553904</v>
      </c>
      <c r="J3982">
        <v>6.2749702424011398</v>
      </c>
      <c r="K3982">
        <v>28.667892038908899</v>
      </c>
      <c r="L3982">
        <v>28.095809559427</v>
      </c>
      <c r="M3982">
        <v>62.983330041094497</v>
      </c>
      <c r="N3982">
        <v>1.0486107044855399</v>
      </c>
      <c r="O3982">
        <v>14.019890920757099</v>
      </c>
      <c r="P3982">
        <v>34.295562257647497</v>
      </c>
      <c r="Q3982">
        <v>5.8178540702233002E-2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68</v>
      </c>
      <c r="E3983">
        <v>21.193969549999998</v>
      </c>
      <c r="F3983">
        <v>6.35</v>
      </c>
      <c r="G3983">
        <v>-80.125387012592896</v>
      </c>
      <c r="H3983">
        <v>-5.3723826410602404</v>
      </c>
      <c r="I3983">
        <v>-51.771149374696101</v>
      </c>
      <c r="J3983">
        <v>-2.4780690073383398</v>
      </c>
      <c r="K3983">
        <v>6.62500662151123</v>
      </c>
      <c r="L3983">
        <v>8.5326150061748898</v>
      </c>
      <c r="M3983">
        <v>51.261322434676899</v>
      </c>
      <c r="N3983">
        <v>0.60893461927832404</v>
      </c>
      <c r="O3983">
        <v>192.75590551181099</v>
      </c>
      <c r="P3983">
        <v>326.46071188717201</v>
      </c>
      <c r="Q3983">
        <v>4.9196457019037E-2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465</v>
      </c>
      <c r="E3984">
        <v>21.158000000000001</v>
      </c>
      <c r="F3984">
        <v>2.84</v>
      </c>
      <c r="G3984">
        <v>15.256965928583501</v>
      </c>
      <c r="H3984">
        <v>-0.64977191844951299</v>
      </c>
      <c r="I3984">
        <v>-14.561929516539999</v>
      </c>
      <c r="J3984">
        <v>3.3585068681480501</v>
      </c>
      <c r="K3984">
        <v>2.5718718503192601</v>
      </c>
      <c r="L3984">
        <v>2.4443212607078602</v>
      </c>
      <c r="M3984">
        <v>70.765285252419801</v>
      </c>
      <c r="N3984">
        <v>0.75556408776961304</v>
      </c>
      <c r="O3984">
        <v>11.2676056338028</v>
      </c>
      <c r="P3984">
        <v>54.347826086956402</v>
      </c>
      <c r="Q3984">
        <v>6.8614735514012995E-2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610</v>
      </c>
      <c r="E3985">
        <v>21.119935999999999</v>
      </c>
      <c r="F3985">
        <v>32</v>
      </c>
      <c r="G3985">
        <v>-23.517227619803499</v>
      </c>
      <c r="H3985">
        <v>-18.515984902644501</v>
      </c>
      <c r="I3985">
        <v>-57.6134917170384</v>
      </c>
      <c r="J3985">
        <v>6.2100583723778104</v>
      </c>
      <c r="K3985">
        <v>38.763585187244999</v>
      </c>
      <c r="L3985">
        <v>42.654238931513603</v>
      </c>
      <c r="M3985">
        <v>55.963329920056701</v>
      </c>
      <c r="N3985">
        <v>1.5321366531557601</v>
      </c>
      <c r="O3985">
        <v>132.34374999999901</v>
      </c>
      <c r="P3985">
        <v>44.796380090497699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626</v>
      </c>
      <c r="E3986">
        <v>21.105</v>
      </c>
      <c r="F3986">
        <v>12.6</v>
      </c>
      <c r="G3986">
        <v>-10.076367404749799</v>
      </c>
      <c r="H3986">
        <v>-13.6800749487525</v>
      </c>
      <c r="I3986">
        <v>10.728850625303799</v>
      </c>
      <c r="J3986">
        <v>-7.7412269020751898</v>
      </c>
      <c r="K3986">
        <v>12.4154903775454</v>
      </c>
      <c r="L3986">
        <v>11.4728430364973</v>
      </c>
      <c r="M3986">
        <v>45.935388245465802</v>
      </c>
      <c r="N3986">
        <v>3.04394942805538</v>
      </c>
      <c r="O3986">
        <v>25.396825396825299</v>
      </c>
      <c r="P3986">
        <v>48.235294117647001</v>
      </c>
      <c r="Q3986">
        <v>7.7829489600342999E-2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626</v>
      </c>
      <c r="E3987">
        <v>21.0592164</v>
      </c>
      <c r="F3987">
        <v>42.58</v>
      </c>
      <c r="G3987">
        <v>560.03115947696995</v>
      </c>
      <c r="H3987">
        <v>35.506083333849098</v>
      </c>
      <c r="I3987">
        <v>261.54300991733902</v>
      </c>
      <c r="J3987">
        <v>-2.5700653274855298</v>
      </c>
      <c r="K3987">
        <v>33.198362046837197</v>
      </c>
      <c r="L3987">
        <v>19.309412362534498</v>
      </c>
      <c r="M3987">
        <v>61.053770582488099</v>
      </c>
      <c r="N3987">
        <v>0.54353023311753201</v>
      </c>
      <c r="O3987">
        <v>8.3137623297322598</v>
      </c>
      <c r="P3987">
        <v>615.63025210084004</v>
      </c>
      <c r="Q3987">
        <v>0.180586340071032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303</v>
      </c>
      <c r="E3988">
        <v>21.052800000000001</v>
      </c>
      <c r="F3988">
        <v>58.48</v>
      </c>
      <c r="G3988">
        <v>8.3147026491378107</v>
      </c>
      <c r="H3988">
        <v>11.0061995610513</v>
      </c>
      <c r="I3988">
        <v>-18.417886704937899</v>
      </c>
      <c r="J3988">
        <v>-3.0729024539732799</v>
      </c>
      <c r="K3988">
        <v>55.097348589236397</v>
      </c>
      <c r="L3988">
        <v>55.301124069526402</v>
      </c>
      <c r="M3988">
        <v>52.018220336704999</v>
      </c>
      <c r="N3988">
        <v>3.8377583244545499</v>
      </c>
      <c r="O3988">
        <v>41.757865937072502</v>
      </c>
      <c r="P3988">
        <v>50.916129032257999</v>
      </c>
      <c r="Q3988">
        <v>0.13663848350004301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46</v>
      </c>
      <c r="E3989">
        <v>21.047000000000001</v>
      </c>
      <c r="F3989">
        <v>64.760000000000005</v>
      </c>
      <c r="G3989">
        <v>322.97918815080499</v>
      </c>
      <c r="H3989">
        <v>-10.500218833644601</v>
      </c>
      <c r="I3989">
        <v>84.297417651497994</v>
      </c>
      <c r="J3989">
        <v>-4.4756476998322698</v>
      </c>
      <c r="K3989">
        <v>55.449716005898999</v>
      </c>
      <c r="L3989">
        <v>35.371022633707398</v>
      </c>
      <c r="M3989">
        <v>49.441537545521797</v>
      </c>
      <c r="N3989">
        <v>0.21700625068538201</v>
      </c>
      <c r="O3989">
        <v>7.3193329215564997</v>
      </c>
      <c r="P3989">
        <v>354.45614035087698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728</v>
      </c>
      <c r="E3990">
        <v>20.996392725</v>
      </c>
      <c r="F3990">
        <v>130.18</v>
      </c>
      <c r="G3990">
        <v>14.726211744710399</v>
      </c>
      <c r="H3990">
        <v>3.0002529200999102</v>
      </c>
      <c r="I3990">
        <v>7.8072282371030903</v>
      </c>
      <c r="J3990">
        <v>0.32603841762217201</v>
      </c>
      <c r="K3990">
        <v>123.291666701247</v>
      </c>
      <c r="L3990">
        <v>111.180673988444</v>
      </c>
      <c r="M3990">
        <v>31.0272649847048</v>
      </c>
      <c r="N3990">
        <v>1.049005842513</v>
      </c>
      <c r="O3990">
        <v>0.145951759102769</v>
      </c>
      <c r="P3990">
        <v>45.566364754556602</v>
      </c>
      <c r="Q3990">
        <v>7.1200898966220002E-3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692</v>
      </c>
      <c r="E3991">
        <v>20.9840175</v>
      </c>
      <c r="F3991">
        <v>24.21</v>
      </c>
      <c r="G3991">
        <v>-65.233887729952997</v>
      </c>
      <c r="H3991">
        <v>56.384441180279701</v>
      </c>
      <c r="I3991">
        <v>18.485756702651901</v>
      </c>
      <c r="J3991">
        <v>2.3824550839549699</v>
      </c>
      <c r="K3991">
        <v>18.9725394913822</v>
      </c>
      <c r="L3991">
        <v>18.1315692364035</v>
      </c>
      <c r="M3991">
        <v>63.042481300090699</v>
      </c>
      <c r="N3991">
        <v>2.0461307597518701</v>
      </c>
      <c r="O3991">
        <v>62.577447335811598</v>
      </c>
      <c r="P3991">
        <v>101.75</v>
      </c>
      <c r="Q3991">
        <v>8.3784084030085998E-2</v>
      </c>
    </row>
    <row r="3992" spans="1:17" hidden="1" x14ac:dyDescent="0.3">
      <c r="A3992" t="s">
        <v>8217</v>
      </c>
      <c r="B3992" t="s">
        <v>8218</v>
      </c>
      <c r="C3992" t="str">
        <f>IFERROR(VLOOKUP(Table1[[#This Row],[Ticker]],[1]!Table2[[Symbol]:[Industry]],2,FALSE),"-")</f>
        <v>-</v>
      </c>
      <c r="D3992" t="s">
        <v>59</v>
      </c>
      <c r="E3992">
        <v>20.941092124000001</v>
      </c>
      <c r="F3992">
        <v>7.72</v>
      </c>
      <c r="G3992">
        <v>139.463862480307</v>
      </c>
      <c r="H3992">
        <v>-0.40585939622866901</v>
      </c>
      <c r="I3992">
        <v>-16.9272003301101</v>
      </c>
      <c r="J3992">
        <v>-8.5574734738395808</v>
      </c>
      <c r="K3992">
        <v>8.3177933875200996</v>
      </c>
      <c r="L3992">
        <v>7.3975921487054297</v>
      </c>
      <c r="M3992">
        <v>28.8435673728975</v>
      </c>
      <c r="N3992">
        <v>0.56007617951017896</v>
      </c>
      <c r="O3992">
        <v>51.554404145077697</v>
      </c>
      <c r="Q3992">
        <v>0.10459834614277901</v>
      </c>
    </row>
    <row r="3993" spans="1:17" hidden="1" x14ac:dyDescent="0.3">
      <c r="A3993" t="s">
        <v>8219</v>
      </c>
      <c r="B3993" t="s">
        <v>8220</v>
      </c>
      <c r="C3993" t="str">
        <f>IFERROR(VLOOKUP(Table1[[#This Row],[Ticker]],[1]!Table2[[Symbol]:[Industry]],2,FALSE),"-")</f>
        <v>-</v>
      </c>
      <c r="D3993" t="s">
        <v>257</v>
      </c>
      <c r="E3993">
        <v>20.920055999999999</v>
      </c>
      <c r="F3993">
        <v>62.71</v>
      </c>
      <c r="G3993">
        <v>-12.5379712413308</v>
      </c>
      <c r="H3993">
        <v>11.526444777122601</v>
      </c>
      <c r="I3993">
        <v>-6.1913094025270299</v>
      </c>
      <c r="J3993">
        <v>13.7836132356523</v>
      </c>
      <c r="K3993">
        <v>52.028984626898598</v>
      </c>
      <c r="L3993">
        <v>50.756874302957698</v>
      </c>
      <c r="M3993">
        <v>76.506608906673506</v>
      </c>
      <c r="N3993">
        <v>3.59372188287072</v>
      </c>
      <c r="O3993">
        <v>9.2010843565619496</v>
      </c>
      <c r="P3993">
        <v>46.861826697892198</v>
      </c>
      <c r="Q3993">
        <v>2.7658727422385999E-2</v>
      </c>
    </row>
    <row r="3994" spans="1:17" hidden="1" x14ac:dyDescent="0.3">
      <c r="A3994" t="s">
        <v>8221</v>
      </c>
      <c r="B3994" t="s">
        <v>8222</v>
      </c>
      <c r="C3994" t="str">
        <f>IFERROR(VLOOKUP(Table1[[#This Row],[Ticker]],[1]!Table2[[Symbol]:[Industry]],2,FALSE),"-")</f>
        <v>-</v>
      </c>
      <c r="D3994" t="s">
        <v>626</v>
      </c>
      <c r="E3994">
        <v>20.866476599999999</v>
      </c>
      <c r="F3994">
        <v>3.4</v>
      </c>
      <c r="G3994">
        <v>-68.423994620301499</v>
      </c>
      <c r="H3994">
        <v>-7.08916585784345</v>
      </c>
      <c r="I3994">
        <v>-30.483119449509001</v>
      </c>
      <c r="J3994">
        <v>-2.4780690073383398</v>
      </c>
      <c r="K3994">
        <v>3.4602001450165898</v>
      </c>
      <c r="L3994">
        <v>4.1610423542156996</v>
      </c>
      <c r="M3994">
        <v>6.8476147238816498</v>
      </c>
      <c r="N3994">
        <v>1.09883720930232</v>
      </c>
      <c r="O3994">
        <v>116.17647058823501</v>
      </c>
      <c r="P3994">
        <v>4.2944785276073496</v>
      </c>
    </row>
    <row r="3995" spans="1:17" hidden="1" x14ac:dyDescent="0.3">
      <c r="A3995" t="s">
        <v>8223</v>
      </c>
      <c r="B3995" t="s">
        <v>8224</v>
      </c>
      <c r="C3995" t="str">
        <f>IFERROR(VLOOKUP(Table1[[#This Row],[Ticker]],[1]!Table2[[Symbol]:[Industry]],2,FALSE),"-")</f>
        <v>-</v>
      </c>
      <c r="D3995" t="s">
        <v>133</v>
      </c>
      <c r="E3995">
        <v>20.86440215</v>
      </c>
      <c r="F3995">
        <v>21.05</v>
      </c>
      <c r="G3995">
        <v>-35.340515617226202</v>
      </c>
      <c r="H3995">
        <v>-10.974086655191</v>
      </c>
      <c r="I3995">
        <v>-21.673995083900099</v>
      </c>
      <c r="J3995">
        <v>-0.446354438458261</v>
      </c>
      <c r="K3995">
        <v>22.735328161998499</v>
      </c>
      <c r="L3995">
        <v>23.300948059893599</v>
      </c>
      <c r="M3995">
        <v>55.9349996608967</v>
      </c>
      <c r="N3995">
        <v>0.154811194380334</v>
      </c>
      <c r="O3995">
        <v>84.418052256531993</v>
      </c>
      <c r="P3995">
        <v>23.823529411764699</v>
      </c>
      <c r="Q3995">
        <v>-1.0612750491024E-2</v>
      </c>
    </row>
    <row r="3996" spans="1:17" hidden="1" x14ac:dyDescent="0.3">
      <c r="A3996" t="s">
        <v>8225</v>
      </c>
      <c r="B3996" t="s">
        <v>8226</v>
      </c>
      <c r="C3996" t="str">
        <f>IFERROR(VLOOKUP(Table1[[#This Row],[Ticker]],[1]!Table2[[Symbol]:[Industry]],2,FALSE),"-")</f>
        <v>-</v>
      </c>
      <c r="D3996" t="s">
        <v>424</v>
      </c>
      <c r="E3996">
        <v>20.848550400000001</v>
      </c>
      <c r="F3996">
        <v>13.21</v>
      </c>
      <c r="G3996">
        <v>6.6913093629269698</v>
      </c>
      <c r="H3996">
        <v>-8.0817255677346491</v>
      </c>
      <c r="I3996">
        <v>-10.926757589546</v>
      </c>
      <c r="J3996">
        <v>-4.2448534596351601</v>
      </c>
      <c r="K3996">
        <v>14.048334762383901</v>
      </c>
      <c r="L3996">
        <v>12.9890978299834</v>
      </c>
      <c r="M3996">
        <v>4.7939191503438696</v>
      </c>
      <c r="N3996">
        <v>1.24</v>
      </c>
      <c r="O3996">
        <v>29.825889477668401</v>
      </c>
      <c r="P3996">
        <v>81.955922865013704</v>
      </c>
    </row>
    <row r="3997" spans="1:17" hidden="1" x14ac:dyDescent="0.3">
      <c r="A3997" t="s">
        <v>8227</v>
      </c>
      <c r="B3997" t="s">
        <v>8228</v>
      </c>
      <c r="C3997" t="str">
        <f>IFERROR(VLOOKUP(Table1[[#This Row],[Ticker]],[1]!Table2[[Symbol]:[Industry]],2,FALSE),"-")</f>
        <v>-</v>
      </c>
      <c r="D3997" t="s">
        <v>728</v>
      </c>
      <c r="E3997">
        <v>20.802747875000001</v>
      </c>
      <c r="F3997">
        <v>82.32</v>
      </c>
      <c r="G3997">
        <v>-14.6667917296874</v>
      </c>
      <c r="H3997">
        <v>-8.8738285635587992</v>
      </c>
      <c r="I3997">
        <v>1.49480807211239</v>
      </c>
      <c r="J3997">
        <v>-3.49256176096153</v>
      </c>
      <c r="K3997">
        <v>85.312624730428297</v>
      </c>
      <c r="L3997">
        <v>78.831542391739305</v>
      </c>
      <c r="M3997">
        <v>59.256974662123497</v>
      </c>
      <c r="N3997">
        <v>2.2313246269389602</v>
      </c>
      <c r="O3997">
        <v>14.6744412050534</v>
      </c>
      <c r="P3997">
        <v>24.350453172205398</v>
      </c>
    </row>
    <row r="3998" spans="1:17" hidden="1" x14ac:dyDescent="0.3">
      <c r="A3998" t="s">
        <v>8229</v>
      </c>
      <c r="B3998" t="s">
        <v>8230</v>
      </c>
      <c r="C3998" t="str">
        <f>IFERROR(VLOOKUP(Table1[[#This Row],[Ticker]],[1]!Table2[[Symbol]:[Industry]],2,FALSE),"-")</f>
        <v>-</v>
      </c>
      <c r="D3998" t="s">
        <v>626</v>
      </c>
      <c r="E3998">
        <v>20.750715587999998</v>
      </c>
      <c r="F3998">
        <v>30.84</v>
      </c>
      <c r="G3998">
        <v>-49.643034071416402</v>
      </c>
      <c r="H3998">
        <v>-14.2887706009264</v>
      </c>
      <c r="I3998">
        <v>-45.180240283787001</v>
      </c>
      <c r="J3998">
        <v>10.6962429192671</v>
      </c>
      <c r="K3998">
        <v>32.779393178460097</v>
      </c>
      <c r="L3998">
        <v>36.698607757913301</v>
      </c>
      <c r="M3998">
        <v>54.810596937345899</v>
      </c>
      <c r="N3998">
        <v>1.51864406779661</v>
      </c>
      <c r="O3998">
        <v>68.612191958495401</v>
      </c>
      <c r="P3998">
        <v>22.0902612826603</v>
      </c>
    </row>
    <row r="3999" spans="1:17" hidden="1" x14ac:dyDescent="0.3">
      <c r="A3999" t="s">
        <v>8231</v>
      </c>
      <c r="B3999" t="s">
        <v>8232</v>
      </c>
      <c r="C3999" t="str">
        <f>IFERROR(VLOOKUP(Table1[[#This Row],[Ticker]],[1]!Table2[[Symbol]:[Industry]],2,FALSE),"-")</f>
        <v>-</v>
      </c>
      <c r="D3999" t="s">
        <v>521</v>
      </c>
      <c r="E3999">
        <v>20.68264692</v>
      </c>
      <c r="F3999">
        <v>2.33</v>
      </c>
      <c r="G3999">
        <v>-93.487471887637895</v>
      </c>
      <c r="H3999">
        <v>15.4905641242234</v>
      </c>
      <c r="I3999">
        <v>-63.324504795655201</v>
      </c>
      <c r="J3999">
        <v>-6.1217937036946202</v>
      </c>
      <c r="K3999">
        <v>2.2112773132227899</v>
      </c>
      <c r="L3999">
        <v>3.6923792967982498</v>
      </c>
      <c r="M3999">
        <v>64.754587480939804</v>
      </c>
      <c r="N3999">
        <v>0.55929716188765699</v>
      </c>
      <c r="O3999">
        <v>248.476594161495</v>
      </c>
      <c r="P3999">
        <v>23.984151695620199</v>
      </c>
      <c r="Q3999">
        <v>0.20595045173530299</v>
      </c>
    </row>
    <row r="4000" spans="1:17" hidden="1" x14ac:dyDescent="0.3">
      <c r="A4000" t="s">
        <v>8233</v>
      </c>
      <c r="B4000" t="s">
        <v>8234</v>
      </c>
      <c r="C4000" t="str">
        <f>IFERROR(VLOOKUP(Table1[[#This Row],[Ticker]],[1]!Table2[[Symbol]:[Industry]],2,FALSE),"-")</f>
        <v>-</v>
      </c>
      <c r="D4000" t="s">
        <v>1465</v>
      </c>
      <c r="E4000">
        <v>20.67890208</v>
      </c>
      <c r="F4000">
        <v>9.4</v>
      </c>
      <c r="G4000">
        <v>-49.313050545880998</v>
      </c>
      <c r="H4000">
        <v>-5.63682057182156</v>
      </c>
      <c r="I4000">
        <v>-38.661532422780802</v>
      </c>
      <c r="J4000">
        <v>-4.3337391104311198</v>
      </c>
      <c r="K4000">
        <v>9.8399901701013697</v>
      </c>
      <c r="L4000">
        <v>11.9089145722872</v>
      </c>
      <c r="M4000">
        <v>28.185816037249701</v>
      </c>
      <c r="N4000">
        <v>0.881454310287211</v>
      </c>
      <c r="O4000">
        <v>76.595744680850999</v>
      </c>
      <c r="P4000">
        <v>4.44444444444445</v>
      </c>
      <c r="Q4000">
        <v>-3.9495142372583003E-2</v>
      </c>
    </row>
    <row r="4001" spans="1:17" hidden="1" x14ac:dyDescent="0.3">
      <c r="A4001" t="s">
        <v>8235</v>
      </c>
      <c r="B4001" t="s">
        <v>8236</v>
      </c>
      <c r="C4001" t="str">
        <f>IFERROR(VLOOKUP(Table1[[#This Row],[Ticker]],[1]!Table2[[Symbol]:[Industry]],2,FALSE),"-")</f>
        <v>-</v>
      </c>
      <c r="D4001" t="s">
        <v>257</v>
      </c>
      <c r="E4001">
        <v>20.647533800000001</v>
      </c>
      <c r="F4001">
        <v>71.86</v>
      </c>
      <c r="G4001">
        <v>875.48848615173495</v>
      </c>
      <c r="H4001">
        <v>-6.3612536055085904</v>
      </c>
      <c r="I4001">
        <v>71.232873464649799</v>
      </c>
      <c r="J4001">
        <v>-10.205227325989201</v>
      </c>
      <c r="K4001">
        <v>70.706536061904998</v>
      </c>
      <c r="L4001">
        <v>46.355114588191903</v>
      </c>
      <c r="M4001">
        <v>17.698504221778698</v>
      </c>
      <c r="N4001">
        <v>0.57994950149996305</v>
      </c>
      <c r="O4001">
        <v>29.849707765098799</v>
      </c>
      <c r="P4001">
        <v>902.23152022315196</v>
      </c>
    </row>
    <row r="4002" spans="1:17" hidden="1" x14ac:dyDescent="0.3">
      <c r="A4002" t="s">
        <v>8237</v>
      </c>
      <c r="B4002" t="s">
        <v>8238</v>
      </c>
      <c r="C4002" t="str">
        <f>IFERROR(VLOOKUP(Table1[[#This Row],[Ticker]],[1]!Table2[[Symbol]:[Industry]],2,FALSE),"-")</f>
        <v>-</v>
      </c>
      <c r="D4002" t="s">
        <v>2160</v>
      </c>
      <c r="E4002">
        <v>20.634172800000002</v>
      </c>
      <c r="F4002">
        <v>20.55</v>
      </c>
      <c r="G4002">
        <v>37.2633506053592</v>
      </c>
      <c r="H4002">
        <v>-4.6577285800374604</v>
      </c>
      <c r="I4002">
        <v>-6.1947162536769902</v>
      </c>
      <c r="J4002">
        <v>0.27555418106745699</v>
      </c>
      <c r="K4002">
        <v>20.734073430484699</v>
      </c>
      <c r="L4002">
        <v>18.701747518868501</v>
      </c>
      <c r="M4002">
        <v>41.513369702299997</v>
      </c>
      <c r="N4002">
        <v>0.78493181807810597</v>
      </c>
      <c r="O4002">
        <v>20.194647201946399</v>
      </c>
      <c r="P4002">
        <v>71.25</v>
      </c>
      <c r="Q4002">
        <v>-9.9983279859760001E-3</v>
      </c>
    </row>
    <row r="4003" spans="1:17" hidden="1" x14ac:dyDescent="0.3">
      <c r="A4003" t="s">
        <v>8239</v>
      </c>
      <c r="B4003" t="s">
        <v>8240</v>
      </c>
      <c r="C4003" t="str">
        <f>IFERROR(VLOOKUP(Table1[[#This Row],[Ticker]],[1]!Table2[[Symbol]:[Industry]],2,FALSE),"-")</f>
        <v>-</v>
      </c>
      <c r="D4003" t="s">
        <v>521</v>
      </c>
      <c r="E4003">
        <v>20.593773065000001</v>
      </c>
      <c r="F4003">
        <v>32.950000000000003</v>
      </c>
      <c r="G4003">
        <v>98.479112203361296</v>
      </c>
      <c r="H4003">
        <v>0.12480310002794601</v>
      </c>
      <c r="I4003">
        <v>-4.2910213854741404</v>
      </c>
      <c r="J4003">
        <v>5.72532082317014</v>
      </c>
      <c r="K4003">
        <v>29.4006376035275</v>
      </c>
      <c r="L4003">
        <v>26.809679946409201</v>
      </c>
      <c r="M4003">
        <v>76.376400001461803</v>
      </c>
      <c r="N4003">
        <v>1.21930021008627</v>
      </c>
      <c r="O4003">
        <v>11.8057663125948</v>
      </c>
      <c r="P4003">
        <v>139.98543335761099</v>
      </c>
      <c r="Q4003">
        <v>0.1042681018132</v>
      </c>
    </row>
    <row r="4004" spans="1:17" hidden="1" x14ac:dyDescent="0.3">
      <c r="A4004" t="s">
        <v>8241</v>
      </c>
      <c r="B4004" t="s">
        <v>8242</v>
      </c>
      <c r="C4004" t="str">
        <f>IFERROR(VLOOKUP(Table1[[#This Row],[Ticker]],[1]!Table2[[Symbol]:[Industry]],2,FALSE),"-")</f>
        <v>-</v>
      </c>
      <c r="D4004" t="s">
        <v>424</v>
      </c>
      <c r="E4004">
        <v>20.593440000000001</v>
      </c>
      <c r="F4004">
        <v>31.5</v>
      </c>
      <c r="G4004">
        <v>19.4286596640823</v>
      </c>
      <c r="H4004">
        <v>-7.5262287949063804</v>
      </c>
      <c r="I4004">
        <v>37.493157123848903</v>
      </c>
      <c r="J4004">
        <v>2.52193099266165</v>
      </c>
      <c r="K4004">
        <v>27.134599083428899</v>
      </c>
      <c r="L4004">
        <v>18.817489236149001</v>
      </c>
      <c r="M4004">
        <v>74.712239170868202</v>
      </c>
      <c r="N4004">
        <v>0.462375571311472</v>
      </c>
      <c r="O4004">
        <v>4.7619047619047601</v>
      </c>
      <c r="P4004">
        <v>149.20886075949301</v>
      </c>
      <c r="Q4004">
        <v>0.17590648032929801</v>
      </c>
    </row>
    <row r="4005" spans="1:17" hidden="1" x14ac:dyDescent="0.3">
      <c r="A4005" t="s">
        <v>8243</v>
      </c>
      <c r="B4005" t="s">
        <v>8244</v>
      </c>
      <c r="C4005" t="str">
        <f>IFERROR(VLOOKUP(Table1[[#This Row],[Ticker]],[1]!Table2[[Symbol]:[Industry]],2,FALSE),"-")</f>
        <v>-</v>
      </c>
      <c r="D4005" t="s">
        <v>298</v>
      </c>
      <c r="E4005">
        <v>20.554563456</v>
      </c>
      <c r="F4005">
        <v>14.76</v>
      </c>
      <c r="G4005">
        <v>-10.373382217893599</v>
      </c>
      <c r="H4005">
        <v>-9.8474758298098095</v>
      </c>
      <c r="I4005">
        <v>-47.158551312859402</v>
      </c>
      <c r="J4005">
        <v>-2.4109549133786099</v>
      </c>
      <c r="K4005">
        <v>15.8479344486096</v>
      </c>
      <c r="L4005">
        <v>16.278645573521398</v>
      </c>
      <c r="M4005">
        <v>36.522513308421999</v>
      </c>
      <c r="N4005">
        <v>0.61279124128095797</v>
      </c>
      <c r="O4005">
        <v>68.490366410513403</v>
      </c>
      <c r="P4005">
        <v>16.0144969668779</v>
      </c>
      <c r="Q4005">
        <v>4.5881676244448999E-2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933</v>
      </c>
      <c r="E4006">
        <v>20.532150000000001</v>
      </c>
      <c r="F4006">
        <v>10.050000000000001</v>
      </c>
      <c r="G4006">
        <v>-46.084928132411598</v>
      </c>
      <c r="H4006">
        <v>-8.1245193931969908</v>
      </c>
      <c r="I4006">
        <v>-52.301224562666</v>
      </c>
      <c r="J4006">
        <v>-1.7951421780700401</v>
      </c>
      <c r="K4006">
        <v>10.5448719239069</v>
      </c>
      <c r="L4006">
        <v>12.1463106199671</v>
      </c>
      <c r="M4006">
        <v>42.869551029823803</v>
      </c>
      <c r="N4006">
        <v>1.6927596954064299</v>
      </c>
      <c r="O4006">
        <v>75.124378109452707</v>
      </c>
      <c r="P4006">
        <v>22.411693057247199</v>
      </c>
      <c r="Q4006">
        <v>-9.5664165229893003E-2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786</v>
      </c>
      <c r="E4007">
        <v>20.494523999999998</v>
      </c>
      <c r="F4007">
        <v>51.78</v>
      </c>
      <c r="G4007">
        <v>-20.983230149847799</v>
      </c>
      <c r="H4007">
        <v>23.064111097759</v>
      </c>
      <c r="I4007">
        <v>-6.5581533637786196</v>
      </c>
      <c r="J4007">
        <v>9.2709570332603803</v>
      </c>
      <c r="K4007">
        <v>47.081450932370501</v>
      </c>
      <c r="L4007">
        <v>39.9777719996206</v>
      </c>
      <c r="M4007">
        <v>46.864550187964298</v>
      </c>
      <c r="N4007">
        <v>0.56796536796536801</v>
      </c>
      <c r="O4007">
        <v>32.966396292004603</v>
      </c>
      <c r="P4007">
        <v>95.396226415094304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D4008" t="s">
        <v>133</v>
      </c>
      <c r="E4008">
        <v>20.46</v>
      </c>
      <c r="F4008">
        <v>165</v>
      </c>
      <c r="G4008">
        <v>337.39198702562902</v>
      </c>
      <c r="H4008">
        <v>28.783082945984301</v>
      </c>
      <c r="I4008">
        <v>23.910630465033901</v>
      </c>
      <c r="J4008">
        <v>7.0623209648065099</v>
      </c>
      <c r="K4008">
        <v>130.22983426764799</v>
      </c>
      <c r="L4008">
        <v>104.95712632860101</v>
      </c>
      <c r="M4008">
        <v>94.338850797732306</v>
      </c>
      <c r="N4008">
        <v>2.8894422699314699</v>
      </c>
      <c r="O4008">
        <v>0</v>
      </c>
      <c r="P4008">
        <v>364.13502109704598</v>
      </c>
    </row>
    <row r="4009" spans="1:17" hidden="1" x14ac:dyDescent="0.3">
      <c r="A4009" t="s">
        <v>8251</v>
      </c>
      <c r="B4009" t="s">
        <v>8252</v>
      </c>
      <c r="C4009" t="str">
        <f>IFERROR(VLOOKUP(Table1[[#This Row],[Ticker]],[1]!Table2[[Symbol]:[Industry]],2,FALSE),"-")</f>
        <v>-</v>
      </c>
      <c r="D4009" t="s">
        <v>2945</v>
      </c>
      <c r="E4009">
        <v>20.386299999999999</v>
      </c>
      <c r="F4009">
        <v>47.41</v>
      </c>
      <c r="G4009">
        <v>119.287064527441</v>
      </c>
      <c r="H4009">
        <v>13.428584990228901</v>
      </c>
      <c r="I4009">
        <v>21.435886380782499</v>
      </c>
      <c r="J4009">
        <v>-7.8629760987300799</v>
      </c>
      <c r="K4009">
        <v>43.759266884581599</v>
      </c>
      <c r="L4009">
        <v>33.5684665116056</v>
      </c>
      <c r="M4009">
        <v>47.354209414124803</v>
      </c>
      <c r="N4009">
        <v>1.6900778625556601</v>
      </c>
      <c r="O4009">
        <v>16.0092807424593</v>
      </c>
      <c r="P4009">
        <v>205.47680412371099</v>
      </c>
      <c r="Q4009">
        <v>0.14268692849977099</v>
      </c>
    </row>
    <row r="4010" spans="1:17" hidden="1" x14ac:dyDescent="0.3">
      <c r="A4010" t="s">
        <v>8253</v>
      </c>
      <c r="B4010" t="s">
        <v>8254</v>
      </c>
      <c r="C4010" t="str">
        <f>IFERROR(VLOOKUP(Table1[[#This Row],[Ticker]],[1]!Table2[[Symbol]:[Industry]],2,FALSE),"-")</f>
        <v>-</v>
      </c>
      <c r="D4010" t="s">
        <v>424</v>
      </c>
      <c r="E4010">
        <v>20.3808735</v>
      </c>
      <c r="F4010">
        <v>35.619999999999997</v>
      </c>
      <c r="G4010">
        <v>76.916199776496597</v>
      </c>
      <c r="H4010">
        <v>-9.0484960013841196</v>
      </c>
      <c r="I4010">
        <v>7.1343489070908097</v>
      </c>
      <c r="J4010">
        <v>3.1313289368613701</v>
      </c>
      <c r="K4010">
        <v>35.435217053532597</v>
      </c>
      <c r="L4010">
        <v>31.893947406417201</v>
      </c>
      <c r="M4010">
        <v>49.845911435010898</v>
      </c>
      <c r="N4010">
        <v>1.11566062529985</v>
      </c>
      <c r="O4010">
        <v>21.336327905670899</v>
      </c>
      <c r="P4010">
        <v>129.806451612903</v>
      </c>
      <c r="Q4010">
        <v>6.8014683872914997E-2</v>
      </c>
    </row>
    <row r="4011" spans="1:17" hidden="1" x14ac:dyDescent="0.3">
      <c r="A4011" t="s">
        <v>8255</v>
      </c>
      <c r="B4011" t="s">
        <v>8256</v>
      </c>
      <c r="C4011" t="str">
        <f>IFERROR(VLOOKUP(Table1[[#This Row],[Ticker]],[1]!Table2[[Symbol]:[Industry]],2,FALSE),"-")</f>
        <v>-</v>
      </c>
      <c r="D4011" t="s">
        <v>303</v>
      </c>
      <c r="E4011">
        <v>20.361143803000001</v>
      </c>
      <c r="F4011">
        <v>6.37</v>
      </c>
      <c r="G4011">
        <v>-8.9981172507140492</v>
      </c>
      <c r="H4011">
        <v>-12.692950485233199</v>
      </c>
      <c r="I4011">
        <v>-26.675878164682199</v>
      </c>
      <c r="J4011">
        <v>-0.71806900733833601</v>
      </c>
      <c r="K4011">
        <v>6.5339501781968297</v>
      </c>
      <c r="L4011">
        <v>6.4531613907216299</v>
      </c>
      <c r="M4011">
        <v>46.005540625219297</v>
      </c>
      <c r="N4011">
        <v>1.01576514750886</v>
      </c>
      <c r="O4011">
        <v>33.281004709576102</v>
      </c>
      <c r="P4011">
        <v>32.4324324324324</v>
      </c>
      <c r="Q4011">
        <v>3.7760823807134997E-2</v>
      </c>
    </row>
    <row r="4012" spans="1:17" hidden="1" x14ac:dyDescent="0.3">
      <c r="A4012" t="s">
        <v>8257</v>
      </c>
      <c r="B4012" t="s">
        <v>8258</v>
      </c>
      <c r="C4012" t="str">
        <f>IFERROR(VLOOKUP(Table1[[#This Row],[Ticker]],[1]!Table2[[Symbol]:[Industry]],2,FALSE),"-")</f>
        <v>-</v>
      </c>
      <c r="D4012" t="s">
        <v>521</v>
      </c>
      <c r="E4012">
        <v>20.3475</v>
      </c>
      <c r="F4012">
        <v>27.13</v>
      </c>
      <c r="G4012">
        <v>-39.843610624907797</v>
      </c>
      <c r="H4012">
        <v>-3.46141605662427</v>
      </c>
      <c r="I4012">
        <v>-44.986175281431798</v>
      </c>
      <c r="J4012">
        <v>-1.5606378146777899</v>
      </c>
      <c r="K4012">
        <v>28.913972754710901</v>
      </c>
      <c r="L4012">
        <v>34.105068064871901</v>
      </c>
      <c r="M4012">
        <v>47.965299911488998</v>
      </c>
      <c r="N4012">
        <v>0.55111163547784303</v>
      </c>
      <c r="O4012">
        <v>117.47143383708</v>
      </c>
      <c r="P4012">
        <v>13.5621598995395</v>
      </c>
    </row>
    <row r="4013" spans="1:17" hidden="1" x14ac:dyDescent="0.3">
      <c r="A4013" t="s">
        <v>8259</v>
      </c>
      <c r="B4013" t="s">
        <v>8260</v>
      </c>
      <c r="C4013" t="str">
        <f>IFERROR(VLOOKUP(Table1[[#This Row],[Ticker]],[1]!Table2[[Symbol]:[Industry]],2,FALSE),"-")</f>
        <v>-</v>
      </c>
      <c r="D4013" t="s">
        <v>5817</v>
      </c>
      <c r="E4013">
        <v>20.308003236000001</v>
      </c>
      <c r="F4013">
        <v>6.07</v>
      </c>
      <c r="G4013">
        <v>65.345573523520201</v>
      </c>
      <c r="H4013">
        <v>32.480639336961701</v>
      </c>
      <c r="I4013">
        <v>14.707437349072601</v>
      </c>
      <c r="J4013">
        <v>14.8296233003539</v>
      </c>
      <c r="K4013">
        <v>4.8232106548591096</v>
      </c>
      <c r="L4013">
        <v>4.2344006589060799</v>
      </c>
      <c r="M4013">
        <v>78.321790065218806</v>
      </c>
      <c r="N4013">
        <v>1.8626901814899901</v>
      </c>
      <c r="O4013">
        <v>15.485996705107</v>
      </c>
      <c r="P4013">
        <v>132.567049808429</v>
      </c>
      <c r="Q4013">
        <v>8.4511554395534996E-2</v>
      </c>
    </row>
    <row r="4014" spans="1:17" hidden="1" x14ac:dyDescent="0.3">
      <c r="A4014" t="s">
        <v>8261</v>
      </c>
      <c r="B4014" t="s">
        <v>8262</v>
      </c>
      <c r="C4014" t="str">
        <f>IFERROR(VLOOKUP(Table1[[#This Row],[Ticker]],[1]!Table2[[Symbol]:[Industry]],2,FALSE),"-")</f>
        <v>-</v>
      </c>
      <c r="D4014" t="s">
        <v>1444</v>
      </c>
      <c r="E4014">
        <v>20.3</v>
      </c>
      <c r="F4014">
        <v>2.0299999999999998</v>
      </c>
      <c r="G4014">
        <v>16.214712407456702</v>
      </c>
      <c r="H4014">
        <v>15.528964599269999</v>
      </c>
      <c r="I4014">
        <v>-17.2035165244545</v>
      </c>
      <c r="J4014">
        <v>-0.54570185757988499</v>
      </c>
      <c r="K4014">
        <v>1.90592773532181</v>
      </c>
      <c r="L4014">
        <v>1.8008838529343101</v>
      </c>
      <c r="M4014">
        <v>51.781591536317798</v>
      </c>
      <c r="N4014">
        <v>1.50793194694542</v>
      </c>
      <c r="O4014">
        <v>29.064039408867</v>
      </c>
      <c r="P4014">
        <v>50.370370370370303</v>
      </c>
      <c r="Q4014">
        <v>0.15482239449073701</v>
      </c>
    </row>
    <row r="4015" spans="1:17" hidden="1" x14ac:dyDescent="0.3">
      <c r="A4015" t="s">
        <v>8263</v>
      </c>
      <c r="B4015" t="s">
        <v>8264</v>
      </c>
      <c r="C4015" t="str">
        <f>IFERROR(VLOOKUP(Table1[[#This Row],[Ticker]],[1]!Table2[[Symbol]:[Industry]],2,FALSE),"-")</f>
        <v>-</v>
      </c>
      <c r="E4015">
        <v>20.279842722000001</v>
      </c>
      <c r="F4015">
        <v>44.19</v>
      </c>
      <c r="G4015">
        <v>90.941694992622899</v>
      </c>
      <c r="H4015">
        <v>12.0308441400141</v>
      </c>
      <c r="I4015">
        <v>55.478464226540297</v>
      </c>
      <c r="J4015">
        <v>2.51123961703798</v>
      </c>
      <c r="K4015">
        <v>36.989335978931599</v>
      </c>
      <c r="L4015">
        <v>27.893378287216699</v>
      </c>
      <c r="M4015">
        <v>100</v>
      </c>
      <c r="N4015">
        <v>6.1249730069298498E-4</v>
      </c>
      <c r="O4015">
        <v>0</v>
      </c>
      <c r="P4015">
        <v>117.684729064039</v>
      </c>
    </row>
    <row r="4016" spans="1:17" hidden="1" x14ac:dyDescent="0.3">
      <c r="A4016" t="s">
        <v>8265</v>
      </c>
      <c r="B4016" t="s">
        <v>8266</v>
      </c>
      <c r="C4016" t="str">
        <f>IFERROR(VLOOKUP(Table1[[#This Row],[Ticker]],[1]!Table2[[Symbol]:[Industry]],2,FALSE),"-")</f>
        <v>-</v>
      </c>
      <c r="D4016" t="s">
        <v>728</v>
      </c>
      <c r="E4016">
        <v>20.204048429</v>
      </c>
      <c r="F4016">
        <v>202.26</v>
      </c>
      <c r="G4016">
        <v>-23.4701211278371</v>
      </c>
      <c r="K4016">
        <v>199.64482088527899</v>
      </c>
      <c r="L4016">
        <v>192.56798235863999</v>
      </c>
      <c r="M4016">
        <v>61.144137814655998</v>
      </c>
      <c r="N4016">
        <v>1</v>
      </c>
      <c r="O4016">
        <v>3.8267576386828899</v>
      </c>
      <c r="P4016">
        <v>6.6434672571970799</v>
      </c>
      <c r="Q4016">
        <v>-1.293132028575E-3</v>
      </c>
    </row>
    <row r="4017" spans="1:17" hidden="1" x14ac:dyDescent="0.3">
      <c r="A4017" t="s">
        <v>8267</v>
      </c>
      <c r="B4017" t="s">
        <v>5895</v>
      </c>
      <c r="C4017" t="str">
        <f>IFERROR(VLOOKUP(Table1[[#This Row],[Ticker]],[1]!Table2[[Symbol]:[Industry]],2,FALSE),"-")</f>
        <v>-</v>
      </c>
      <c r="D4017" t="s">
        <v>133</v>
      </c>
      <c r="E4017">
        <v>20.14425</v>
      </c>
      <c r="F4017">
        <v>63.95</v>
      </c>
      <c r="G4017">
        <v>163.938784110401</v>
      </c>
      <c r="H4017">
        <v>-24.989771041371899</v>
      </c>
      <c r="I4017">
        <v>91.019173205949002</v>
      </c>
      <c r="J4017">
        <v>-10.212797514125601</v>
      </c>
      <c r="K4017">
        <v>68.892137032505602</v>
      </c>
      <c r="L4017">
        <v>45.436082932556197</v>
      </c>
      <c r="M4017">
        <v>14.335901730765601</v>
      </c>
      <c r="N4017">
        <v>0.19789056569462599</v>
      </c>
      <c r="O4017">
        <v>36.9038311180609</v>
      </c>
      <c r="P4017">
        <v>299.6875</v>
      </c>
      <c r="Q4017">
        <v>8.1975684185717004E-2</v>
      </c>
    </row>
    <row r="4018" spans="1:17" hidden="1" x14ac:dyDescent="0.3">
      <c r="A4018" t="s">
        <v>8268</v>
      </c>
      <c r="B4018" t="s">
        <v>8269</v>
      </c>
      <c r="C4018" t="str">
        <f>IFERROR(VLOOKUP(Table1[[#This Row],[Ticker]],[1]!Table2[[Symbol]:[Industry]],2,FALSE),"-")</f>
        <v>-</v>
      </c>
      <c r="D4018" t="s">
        <v>4990</v>
      </c>
      <c r="E4018">
        <v>20.128</v>
      </c>
      <c r="F4018">
        <v>74</v>
      </c>
      <c r="G4018">
        <v>-80.377119284448995</v>
      </c>
      <c r="H4018">
        <v>9.2797785087348501</v>
      </c>
      <c r="I4018">
        <v>-36.964271067817798</v>
      </c>
      <c r="J4018">
        <v>-2.4780690073383398</v>
      </c>
      <c r="K4018">
        <v>71.300620262791</v>
      </c>
      <c r="L4018">
        <v>86.951507352290193</v>
      </c>
      <c r="M4018">
        <v>60.9991797207337</v>
      </c>
      <c r="N4018">
        <v>1.4545454545454499</v>
      </c>
      <c r="O4018">
        <v>137.77027027027</v>
      </c>
      <c r="P4018">
        <v>16.078431372549002</v>
      </c>
    </row>
    <row r="4019" spans="1:17" hidden="1" x14ac:dyDescent="0.3">
      <c r="A4019" t="s">
        <v>8270</v>
      </c>
      <c r="B4019" t="s">
        <v>8271</v>
      </c>
      <c r="C4019" t="str">
        <f>IFERROR(VLOOKUP(Table1[[#This Row],[Ticker]],[1]!Table2[[Symbol]:[Industry]],2,FALSE),"-")</f>
        <v>-</v>
      </c>
      <c r="D4019" t="s">
        <v>786</v>
      </c>
      <c r="E4019">
        <v>20.126906911999999</v>
      </c>
      <c r="F4019">
        <v>8.66</v>
      </c>
      <c r="G4019">
        <v>-88.237031403564004</v>
      </c>
      <c r="H4019">
        <v>-4.7899528621820604</v>
      </c>
      <c r="I4019">
        <v>-82.726993042490093</v>
      </c>
      <c r="J4019">
        <v>5.5219309926616598</v>
      </c>
      <c r="K4019">
        <v>9.3633537268434406</v>
      </c>
      <c r="L4019">
        <v>16.5863165711969</v>
      </c>
      <c r="M4019">
        <v>45.961916584345801</v>
      </c>
      <c r="N4019">
        <v>0.52530534630293202</v>
      </c>
      <c r="O4019">
        <v>424.24942263279399</v>
      </c>
      <c r="P4019">
        <v>15.930388219544801</v>
      </c>
      <c r="Q4019">
        <v>-6.6662625629654998E-2</v>
      </c>
    </row>
    <row r="4020" spans="1:17" hidden="1" x14ac:dyDescent="0.3">
      <c r="A4020" t="s">
        <v>8272</v>
      </c>
      <c r="B4020" t="s">
        <v>8273</v>
      </c>
      <c r="C4020" t="str">
        <f>IFERROR(VLOOKUP(Table1[[#This Row],[Ticker]],[1]!Table2[[Symbol]:[Industry]],2,FALSE),"-")</f>
        <v>-</v>
      </c>
      <c r="E4020">
        <v>20.107319700000001</v>
      </c>
      <c r="F4020">
        <v>157</v>
      </c>
      <c r="G4020">
        <v>6.5902992619168703</v>
      </c>
      <c r="H4020">
        <v>-3.7113249487525501</v>
      </c>
      <c r="I4020">
        <v>-8.1770156775610392</v>
      </c>
      <c r="J4020">
        <v>-1.88058473060878</v>
      </c>
      <c r="K4020">
        <v>143.52766501516601</v>
      </c>
      <c r="L4020">
        <v>127.790498604169</v>
      </c>
      <c r="M4020">
        <v>61.375221105774202</v>
      </c>
      <c r="N4020">
        <v>0.95820389013329799</v>
      </c>
      <c r="O4020">
        <v>6.9426751592356704</v>
      </c>
      <c r="P4020">
        <v>81.502890173410407</v>
      </c>
      <c r="Q4020">
        <v>0.22232875290433499</v>
      </c>
    </row>
    <row r="4021" spans="1:17" hidden="1" x14ac:dyDescent="0.3">
      <c r="A4021" t="s">
        <v>8274</v>
      </c>
      <c r="B4021" t="s">
        <v>8275</v>
      </c>
      <c r="C4021" t="str">
        <f>IFERROR(VLOOKUP(Table1[[#This Row],[Ticker]],[1]!Table2[[Symbol]:[Industry]],2,FALSE),"-")</f>
        <v>-</v>
      </c>
      <c r="D4021" t="s">
        <v>1415</v>
      </c>
      <c r="E4021">
        <v>20.022834</v>
      </c>
      <c r="F4021">
        <v>69</v>
      </c>
      <c r="G4021">
        <v>-88.728599604995793</v>
      </c>
      <c r="H4021">
        <v>3.7210636879607901</v>
      </c>
      <c r="I4021">
        <v>-73.159461855623704</v>
      </c>
      <c r="J4021">
        <v>2.1696071545806901</v>
      </c>
      <c r="K4021">
        <v>69.515838993459795</v>
      </c>
      <c r="M4021">
        <v>47.896732466019202</v>
      </c>
      <c r="N4021">
        <v>0.411386593204775</v>
      </c>
      <c r="O4021">
        <v>189.13043478260801</v>
      </c>
      <c r="P4021">
        <v>25.4545454545454</v>
      </c>
    </row>
    <row r="4022" spans="1:17" hidden="1" x14ac:dyDescent="0.3">
      <c r="A4022" t="s">
        <v>8276</v>
      </c>
      <c r="B4022" t="s">
        <v>8277</v>
      </c>
      <c r="C4022" t="str">
        <f>IFERROR(VLOOKUP(Table1[[#This Row],[Ticker]],[1]!Table2[[Symbol]:[Industry]],2,FALSE),"-")</f>
        <v>-</v>
      </c>
      <c r="D4022" t="s">
        <v>728</v>
      </c>
      <c r="E4022">
        <v>20.010432867999999</v>
      </c>
      <c r="F4022">
        <v>88.97</v>
      </c>
      <c r="G4022">
        <v>29.826886772910701</v>
      </c>
      <c r="H4022">
        <v>0.12357748814404</v>
      </c>
      <c r="I4022">
        <v>12.9646534503255</v>
      </c>
      <c r="J4022">
        <v>1.2531875310784799</v>
      </c>
      <c r="K4022">
        <v>84.584840176760906</v>
      </c>
      <c r="L4022">
        <v>74.377858287430101</v>
      </c>
      <c r="M4022">
        <v>57.664030131014698</v>
      </c>
      <c r="N4022">
        <v>1.1297560867334999</v>
      </c>
      <c r="O4022">
        <v>1.3150500168596</v>
      </c>
      <c r="P4022">
        <v>70.114722753346001</v>
      </c>
      <c r="Q4022">
        <v>6.2739406014718002E-2</v>
      </c>
    </row>
    <row r="4023" spans="1:17" hidden="1" x14ac:dyDescent="0.3">
      <c r="A4023" t="s">
        <v>8278</v>
      </c>
      <c r="B4023" t="s">
        <v>8279</v>
      </c>
      <c r="C4023" t="str">
        <f>IFERROR(VLOOKUP(Table1[[#This Row],[Ticker]],[1]!Table2[[Symbol]:[Industry]],2,FALSE),"-")</f>
        <v>-</v>
      </c>
      <c r="D4023" t="s">
        <v>521</v>
      </c>
      <c r="E4023">
        <v>20</v>
      </c>
      <c r="F4023">
        <v>50</v>
      </c>
      <c r="G4023">
        <v>29.311897264413702</v>
      </c>
      <c r="H4023">
        <v>-20.360236892072301</v>
      </c>
      <c r="I4023">
        <v>-1.63478573833246</v>
      </c>
      <c r="J4023">
        <v>7.7640565551214804</v>
      </c>
      <c r="K4023">
        <v>57.485302265481302</v>
      </c>
      <c r="L4023">
        <v>54.360133453771702</v>
      </c>
      <c r="M4023">
        <v>37.124503794927797</v>
      </c>
      <c r="N4023">
        <v>2.3842272060996099</v>
      </c>
      <c r="O4023">
        <v>40.28</v>
      </c>
      <c r="P4023">
        <v>85.942729639270993</v>
      </c>
      <c r="Q4023">
        <v>0.14918120689959999</v>
      </c>
    </row>
    <row r="4024" spans="1:17" hidden="1" x14ac:dyDescent="0.3">
      <c r="A4024" t="s">
        <v>8280</v>
      </c>
      <c r="B4024" t="s">
        <v>8281</v>
      </c>
      <c r="C4024" t="str">
        <f>IFERROR(VLOOKUP(Table1[[#This Row],[Ticker]],[1]!Table2[[Symbol]:[Industry]],2,FALSE),"-")</f>
        <v>-</v>
      </c>
      <c r="D4024" t="s">
        <v>626</v>
      </c>
      <c r="E4024">
        <v>19.922712000000001</v>
      </c>
      <c r="F4024">
        <v>51.44</v>
      </c>
      <c r="G4024">
        <v>250.659753896301</v>
      </c>
      <c r="H4024">
        <v>19.2391952337018</v>
      </c>
      <c r="I4024">
        <v>4.4124243805388801</v>
      </c>
      <c r="J4024">
        <v>-10.587187094034901</v>
      </c>
      <c r="K4024">
        <v>42.826437668395997</v>
      </c>
      <c r="L4024">
        <v>38.8424350324104</v>
      </c>
      <c r="M4024">
        <v>66.899963183382496</v>
      </c>
      <c r="N4024">
        <v>5.8154382753084404</v>
      </c>
      <c r="O4024">
        <v>10.789269051321901</v>
      </c>
      <c r="P4024">
        <v>277.40278796771798</v>
      </c>
      <c r="Q4024">
        <v>0.15606685979618701</v>
      </c>
    </row>
    <row r="4025" spans="1:17" hidden="1" x14ac:dyDescent="0.3">
      <c r="A4025" t="s">
        <v>8282</v>
      </c>
      <c r="B4025" t="s">
        <v>8283</v>
      </c>
      <c r="C4025" t="str">
        <f>IFERROR(VLOOKUP(Table1[[#This Row],[Ticker]],[1]!Table2[[Symbol]:[Industry]],2,FALSE),"-")</f>
        <v>-</v>
      </c>
      <c r="D4025" t="s">
        <v>521</v>
      </c>
      <c r="E4025">
        <v>19.890530399999999</v>
      </c>
      <c r="F4025">
        <v>53.04</v>
      </c>
      <c r="G4025">
        <v>400.49354644548202</v>
      </c>
      <c r="H4025">
        <v>-22.556830018955299</v>
      </c>
      <c r="I4025">
        <v>162.134708365889</v>
      </c>
      <c r="J4025">
        <v>10.7130498433364</v>
      </c>
      <c r="K4025">
        <v>55.744993889913701</v>
      </c>
      <c r="L4025">
        <v>41.000719955906497</v>
      </c>
      <c r="M4025">
        <v>62.031900384466098</v>
      </c>
      <c r="N4025">
        <v>0.41111174962934</v>
      </c>
      <c r="O4025">
        <v>46.832579185520302</v>
      </c>
      <c r="P4025">
        <v>427.23658051689802</v>
      </c>
    </row>
    <row r="4026" spans="1:17" hidden="1" x14ac:dyDescent="0.3">
      <c r="A4026" t="s">
        <v>8284</v>
      </c>
      <c r="B4026" t="s">
        <v>8285</v>
      </c>
      <c r="C4026" t="str">
        <f>IFERROR(VLOOKUP(Table1[[#This Row],[Ticker]],[1]!Table2[[Symbol]:[Industry]],2,FALSE),"-")</f>
        <v>-</v>
      </c>
      <c r="D4026" t="s">
        <v>8286</v>
      </c>
      <c r="E4026">
        <v>19.875742500000001</v>
      </c>
      <c r="F4026">
        <v>54.66</v>
      </c>
      <c r="G4026">
        <v>-85.753157805949598</v>
      </c>
      <c r="H4026">
        <v>-15.325356741833501</v>
      </c>
      <c r="I4026">
        <v>-74.281273109229204</v>
      </c>
      <c r="J4026">
        <v>-4.4600509893203197</v>
      </c>
      <c r="K4026">
        <v>72.987658742378201</v>
      </c>
      <c r="M4026">
        <v>36.257107670539902</v>
      </c>
      <c r="O4026">
        <v>196.469081595316</v>
      </c>
      <c r="P4026">
        <v>4.1738136077758599</v>
      </c>
    </row>
    <row r="4027" spans="1:17" hidden="1" x14ac:dyDescent="0.3">
      <c r="A4027" t="s">
        <v>8287</v>
      </c>
      <c r="B4027" t="s">
        <v>8288</v>
      </c>
      <c r="C4027" t="str">
        <f>IFERROR(VLOOKUP(Table1[[#This Row],[Ticker]],[1]!Table2[[Symbol]:[Industry]],2,FALSE),"-")</f>
        <v>-</v>
      </c>
      <c r="D4027" t="s">
        <v>372</v>
      </c>
      <c r="E4027">
        <v>19.847440649999999</v>
      </c>
      <c r="F4027">
        <v>35.9</v>
      </c>
      <c r="G4027">
        <v>78.752100444897195</v>
      </c>
      <c r="H4027">
        <v>5.96822881719826</v>
      </c>
      <c r="I4027">
        <v>138.25992407163099</v>
      </c>
      <c r="J4027">
        <v>24.476885947616601</v>
      </c>
      <c r="K4027">
        <v>30.266912131933701</v>
      </c>
      <c r="L4027">
        <v>24.140134492307698</v>
      </c>
      <c r="M4027">
        <v>78.086518220487605</v>
      </c>
      <c r="N4027">
        <v>2.1152694070518598</v>
      </c>
      <c r="O4027">
        <v>3.03621169916434</v>
      </c>
      <c r="P4027">
        <v>187.2</v>
      </c>
      <c r="Q4027">
        <v>0.11884588030795901</v>
      </c>
    </row>
    <row r="4028" spans="1:17" hidden="1" x14ac:dyDescent="0.3">
      <c r="A4028" t="s">
        <v>8289</v>
      </c>
      <c r="B4028" t="s">
        <v>8290</v>
      </c>
      <c r="C4028" t="str">
        <f>IFERROR(VLOOKUP(Table1[[#This Row],[Ticker]],[1]!Table2[[Symbol]:[Industry]],2,FALSE),"-")</f>
        <v>-</v>
      </c>
      <c r="D4028" t="s">
        <v>986</v>
      </c>
      <c r="E4028">
        <v>19.795000000000002</v>
      </c>
      <c r="F4028">
        <v>10.7</v>
      </c>
      <c r="G4028">
        <v>82.241340928583497</v>
      </c>
      <c r="H4028">
        <v>-37.838192027810997</v>
      </c>
      <c r="I4028">
        <v>43.0128742939429</v>
      </c>
      <c r="J4028">
        <v>-10.0987294645779</v>
      </c>
      <c r="K4028">
        <v>11.3763116903325</v>
      </c>
      <c r="L4028">
        <v>8.4593195656270996</v>
      </c>
      <c r="M4028">
        <v>9.91297094637277</v>
      </c>
      <c r="N4028">
        <v>0.26817183287951402</v>
      </c>
      <c r="O4028">
        <v>57.943925233644798</v>
      </c>
      <c r="P4028">
        <v>112.723658051689</v>
      </c>
      <c r="Q4028">
        <v>0.125280750683365</v>
      </c>
    </row>
    <row r="4029" spans="1:17" hidden="1" x14ac:dyDescent="0.3">
      <c r="A4029" t="s">
        <v>8291</v>
      </c>
      <c r="B4029" t="s">
        <v>8292</v>
      </c>
      <c r="C4029" t="str">
        <f>IFERROR(VLOOKUP(Table1[[#This Row],[Ticker]],[1]!Table2[[Symbol]:[Industry]],2,FALSE),"-")</f>
        <v>-</v>
      </c>
      <c r="D4029" t="s">
        <v>633</v>
      </c>
      <c r="E4029">
        <v>19.71123</v>
      </c>
      <c r="F4029">
        <v>17.489999999999998</v>
      </c>
      <c r="G4029">
        <v>130.462848281524</v>
      </c>
      <c r="H4029">
        <v>4.2914091730880202</v>
      </c>
      <c r="I4029">
        <v>46.673295069748299</v>
      </c>
      <c r="J4029">
        <v>10.8552643259949</v>
      </c>
      <c r="K4029">
        <v>15.098758747542099</v>
      </c>
      <c r="L4029">
        <v>12.6049857158511</v>
      </c>
      <c r="M4029">
        <v>86.937506612017998</v>
      </c>
      <c r="N4029">
        <v>1.29672715853556</v>
      </c>
      <c r="O4029">
        <v>13.4934248141795</v>
      </c>
      <c r="Q4029">
        <v>5.3591659371530001E-2</v>
      </c>
    </row>
    <row r="4030" spans="1:17" hidden="1" x14ac:dyDescent="0.3">
      <c r="A4030" t="s">
        <v>8293</v>
      </c>
      <c r="B4030" t="s">
        <v>8294</v>
      </c>
      <c r="C4030" t="str">
        <f>IFERROR(VLOOKUP(Table1[[#This Row],[Ticker]],[1]!Table2[[Symbol]:[Industry]],2,FALSE),"-")</f>
        <v>-</v>
      </c>
      <c r="D4030" t="s">
        <v>521</v>
      </c>
      <c r="E4030">
        <v>19.699106700000002</v>
      </c>
      <c r="F4030">
        <v>17.809999999999999</v>
      </c>
      <c r="G4030">
        <v>81.561059495834897</v>
      </c>
      <c r="H4030">
        <v>-1.0660593758938199</v>
      </c>
      <c r="I4030">
        <v>7.3028354842164802</v>
      </c>
      <c r="J4030">
        <v>5.4166678347669004</v>
      </c>
      <c r="K4030">
        <v>19.0249391829662</v>
      </c>
      <c r="L4030">
        <v>17.026002800708302</v>
      </c>
      <c r="M4030">
        <v>43.168063773163901</v>
      </c>
      <c r="N4030">
        <v>0.213883291741466</v>
      </c>
      <c r="O4030">
        <v>74.059517125210505</v>
      </c>
      <c r="P4030">
        <v>122.62499999999901</v>
      </c>
    </row>
    <row r="4031" spans="1:17" hidden="1" x14ac:dyDescent="0.3">
      <c r="A4031" t="s">
        <v>8295</v>
      </c>
      <c r="B4031" t="s">
        <v>8296</v>
      </c>
      <c r="C4031" t="str">
        <f>IFERROR(VLOOKUP(Table1[[#This Row],[Ticker]],[1]!Table2[[Symbol]:[Industry]],2,FALSE),"-")</f>
        <v>-</v>
      </c>
      <c r="D4031" t="s">
        <v>728</v>
      </c>
      <c r="E4031">
        <v>19.692535094</v>
      </c>
      <c r="F4031">
        <v>65.22</v>
      </c>
      <c r="G4031">
        <v>-6.4797160429825196</v>
      </c>
      <c r="H4031">
        <v>5.7001595571100898</v>
      </c>
      <c r="I4031">
        <v>-1.12045365403452</v>
      </c>
      <c r="J4031">
        <v>-2.0165305457998799</v>
      </c>
      <c r="K4031">
        <v>61.408628959217701</v>
      </c>
      <c r="L4031">
        <v>57.420973798857403</v>
      </c>
      <c r="M4031">
        <v>43.249617568739502</v>
      </c>
      <c r="N4031">
        <v>0.88453214883539399</v>
      </c>
      <c r="O4031">
        <v>4.1858325666973304</v>
      </c>
      <c r="P4031">
        <v>25.509968439689001</v>
      </c>
    </row>
    <row r="4032" spans="1:17" hidden="1" x14ac:dyDescent="0.3">
      <c r="A4032" t="s">
        <v>8297</v>
      </c>
      <c r="B4032" t="s">
        <v>8298</v>
      </c>
      <c r="C4032" t="str">
        <f>IFERROR(VLOOKUP(Table1[[#This Row],[Ticker]],[1]!Table2[[Symbol]:[Industry]],2,FALSE),"-")</f>
        <v>-</v>
      </c>
      <c r="D4032" t="s">
        <v>5546</v>
      </c>
      <c r="E4032">
        <v>19.611133200000001</v>
      </c>
      <c r="F4032">
        <v>24.8</v>
      </c>
      <c r="G4032">
        <v>-32.4464561246484</v>
      </c>
      <c r="H4032">
        <v>-1.8140868232224301</v>
      </c>
      <c r="I4032">
        <v>-24.925065585989302</v>
      </c>
      <c r="J4032">
        <v>-12.8512033356965</v>
      </c>
      <c r="K4032">
        <v>24.633480462520598</v>
      </c>
      <c r="L4032">
        <v>24.736713776047001</v>
      </c>
      <c r="M4032">
        <v>50.549893264269002</v>
      </c>
      <c r="N4032">
        <v>0.94606381960425801</v>
      </c>
      <c r="O4032">
        <v>43.024193548386997</v>
      </c>
      <c r="P4032">
        <v>23.383084577114399</v>
      </c>
      <c r="Q4032">
        <v>-4.3478306625109001E-2</v>
      </c>
    </row>
    <row r="4033" spans="1:17" hidden="1" x14ac:dyDescent="0.3">
      <c r="A4033" t="s">
        <v>8299</v>
      </c>
      <c r="B4033" t="s">
        <v>8300</v>
      </c>
      <c r="C4033" t="str">
        <f>IFERROR(VLOOKUP(Table1[[#This Row],[Ticker]],[1]!Table2[[Symbol]:[Industry]],2,FALSE),"-")</f>
        <v>-</v>
      </c>
      <c r="D4033" t="s">
        <v>133</v>
      </c>
      <c r="E4033">
        <v>19.59</v>
      </c>
      <c r="F4033">
        <v>6.53</v>
      </c>
      <c r="G4033">
        <v>39.838598581644703</v>
      </c>
      <c r="H4033">
        <v>-6.9297056725339301</v>
      </c>
      <c r="I4033">
        <v>-49.510827118905503</v>
      </c>
      <c r="J4033">
        <v>3.6807640558707302</v>
      </c>
      <c r="K4033">
        <v>6.5669746951971897</v>
      </c>
      <c r="L4033">
        <v>6.3887531286972203</v>
      </c>
      <c r="M4033">
        <v>48.952170597619201</v>
      </c>
      <c r="N4033">
        <v>1.0358605021140901</v>
      </c>
      <c r="O4033">
        <v>73.966309341500704</v>
      </c>
      <c r="P4033">
        <v>70.0520833333333</v>
      </c>
      <c r="Q4033">
        <v>2.0884136027182001E-2</v>
      </c>
    </row>
    <row r="4034" spans="1:17" hidden="1" x14ac:dyDescent="0.3">
      <c r="A4034" t="s">
        <v>8301</v>
      </c>
      <c r="B4034" t="s">
        <v>8302</v>
      </c>
      <c r="C4034" t="str">
        <f>IFERROR(VLOOKUP(Table1[[#This Row],[Ticker]],[1]!Table2[[Symbol]:[Industry]],2,FALSE),"-")</f>
        <v>-</v>
      </c>
      <c r="D4034" t="s">
        <v>1159</v>
      </c>
      <c r="E4034">
        <v>19.424843750000001</v>
      </c>
      <c r="F4034">
        <v>85.15</v>
      </c>
      <c r="G4034">
        <v>-5.5931859894901201</v>
      </c>
      <c r="H4034">
        <v>-1.87035303188851</v>
      </c>
      <c r="I4034">
        <v>-12.2495918825592</v>
      </c>
      <c r="J4034">
        <v>1.0670674632677399</v>
      </c>
      <c r="K4034">
        <v>87.130260937810405</v>
      </c>
      <c r="M4034">
        <v>46.234414810174101</v>
      </c>
      <c r="N4034">
        <v>1</v>
      </c>
    </row>
    <row r="4035" spans="1:17" hidden="1" x14ac:dyDescent="0.3">
      <c r="A4035" t="s">
        <v>8303</v>
      </c>
      <c r="B4035" t="s">
        <v>8304</v>
      </c>
      <c r="C4035" t="str">
        <f>IFERROR(VLOOKUP(Table1[[#This Row],[Ticker]],[1]!Table2[[Symbol]:[Industry]],2,FALSE),"-")</f>
        <v>-</v>
      </c>
      <c r="D4035" t="s">
        <v>62</v>
      </c>
      <c r="E4035">
        <v>19.398844950000001</v>
      </c>
      <c r="F4035">
        <v>48.25</v>
      </c>
      <c r="G4035">
        <v>-56.047063375445703</v>
      </c>
      <c r="H4035">
        <v>0.73852970241023996</v>
      </c>
      <c r="I4035">
        <v>-20.570462426707799</v>
      </c>
      <c r="J4035">
        <v>2.3060616811097199</v>
      </c>
      <c r="K4035">
        <v>43.522034655427802</v>
      </c>
      <c r="M4035">
        <v>75.458495881747098</v>
      </c>
      <c r="N4035">
        <v>1.2703703703703699</v>
      </c>
      <c r="O4035">
        <v>71.813471502590602</v>
      </c>
      <c r="P4035">
        <v>45.770392749244699</v>
      </c>
    </row>
    <row r="4036" spans="1:17" hidden="1" x14ac:dyDescent="0.3">
      <c r="A4036" t="s">
        <v>8305</v>
      </c>
      <c r="B4036" t="s">
        <v>8306</v>
      </c>
      <c r="C4036" t="str">
        <f>IFERROR(VLOOKUP(Table1[[#This Row],[Ticker]],[1]!Table2[[Symbol]:[Industry]],2,FALSE),"-")</f>
        <v>-</v>
      </c>
      <c r="E4036">
        <v>19.365107999999999</v>
      </c>
      <c r="F4036">
        <v>26.74</v>
      </c>
      <c r="G4036">
        <v>73.857115966092906</v>
      </c>
      <c r="H4036">
        <v>-10.1374420554239</v>
      </c>
      <c r="I4036">
        <v>-14.7448335852224</v>
      </c>
      <c r="J4036">
        <v>-4.5326076700204503</v>
      </c>
      <c r="K4036">
        <v>27.426667999462399</v>
      </c>
      <c r="L4036">
        <v>23.198945751191001</v>
      </c>
      <c r="M4036">
        <v>40.125764679104499</v>
      </c>
      <c r="N4036">
        <v>0.52733874679534498</v>
      </c>
      <c r="O4036">
        <v>49.588631264023903</v>
      </c>
      <c r="P4036">
        <v>117.221770917952</v>
      </c>
      <c r="Q4036">
        <v>0.103917881845961</v>
      </c>
    </row>
    <row r="4037" spans="1:17" hidden="1" x14ac:dyDescent="0.3">
      <c r="A4037" t="s">
        <v>8307</v>
      </c>
      <c r="B4037" t="s">
        <v>8308</v>
      </c>
      <c r="C4037" t="str">
        <f>IFERROR(VLOOKUP(Table1[[#This Row],[Ticker]],[1]!Table2[[Symbol]:[Industry]],2,FALSE),"-")</f>
        <v>-</v>
      </c>
      <c r="D4037" t="s">
        <v>2945</v>
      </c>
      <c r="E4037">
        <v>19.356301844000001</v>
      </c>
      <c r="F4037">
        <v>46.31</v>
      </c>
      <c r="G4037">
        <v>-8.4609549828844806</v>
      </c>
      <c r="H4037">
        <v>-16.861893130570699</v>
      </c>
      <c r="I4037">
        <v>-20.0705037749679</v>
      </c>
      <c r="J4037">
        <v>11.212407183137801</v>
      </c>
      <c r="K4037">
        <v>45.33639523683</v>
      </c>
      <c r="L4037">
        <v>44.295949867464799</v>
      </c>
      <c r="M4037">
        <v>62.309517804315803</v>
      </c>
      <c r="N4037">
        <v>0.38023668639053199</v>
      </c>
      <c r="O4037">
        <v>51.435974951414302</v>
      </c>
      <c r="P4037">
        <v>52.321032959565002</v>
      </c>
    </row>
    <row r="4038" spans="1:17" hidden="1" x14ac:dyDescent="0.3">
      <c r="A4038" t="s">
        <v>8309</v>
      </c>
      <c r="B4038" t="s">
        <v>8310</v>
      </c>
      <c r="C4038" t="str">
        <f>IFERROR(VLOOKUP(Table1[[#This Row],[Ticker]],[1]!Table2[[Symbol]:[Industry]],2,FALSE),"-")</f>
        <v>-</v>
      </c>
      <c r="D4038" t="s">
        <v>1684</v>
      </c>
      <c r="E4038">
        <v>19.3553</v>
      </c>
      <c r="F4038">
        <v>8.35</v>
      </c>
      <c r="G4038">
        <v>-45.2796194372701</v>
      </c>
      <c r="H4038">
        <v>-2.8346643207332098</v>
      </c>
      <c r="I4038">
        <v>-28.019320743557099</v>
      </c>
      <c r="J4038">
        <v>-1.8756593687841301</v>
      </c>
      <c r="K4038">
        <v>8.62163059033176</v>
      </c>
      <c r="L4038">
        <v>9.1585036655527805</v>
      </c>
      <c r="M4038">
        <v>40.466471951567797</v>
      </c>
      <c r="N4038">
        <v>0.55614973262031997</v>
      </c>
      <c r="O4038">
        <v>67.065868263473007</v>
      </c>
      <c r="P4038">
        <v>12.231182795698899</v>
      </c>
    </row>
    <row r="4039" spans="1:17" hidden="1" x14ac:dyDescent="0.3">
      <c r="A4039" t="s">
        <v>8311</v>
      </c>
      <c r="B4039" t="s">
        <v>8312</v>
      </c>
      <c r="C4039" t="str">
        <f>IFERROR(VLOOKUP(Table1[[#This Row],[Ticker]],[1]!Table2[[Symbol]:[Industry]],2,FALSE),"-")</f>
        <v>-</v>
      </c>
      <c r="D4039" t="s">
        <v>548</v>
      </c>
      <c r="E4039">
        <v>19.322742000000002</v>
      </c>
      <c r="F4039">
        <v>9.39</v>
      </c>
      <c r="G4039">
        <v>-35.577985527727101</v>
      </c>
      <c r="H4039">
        <v>31.040154606484101</v>
      </c>
      <c r="I4039">
        <v>-9.7655313971680098</v>
      </c>
      <c r="J4039">
        <v>-2.4780690073383398</v>
      </c>
      <c r="K4039">
        <v>7.2534899537393898</v>
      </c>
      <c r="L4039">
        <v>8.2225329579032795</v>
      </c>
      <c r="M4039">
        <v>92.602799670941707</v>
      </c>
      <c r="N4039">
        <v>2.1933835751842001</v>
      </c>
      <c r="O4039">
        <v>26.7305644302449</v>
      </c>
      <c r="P4039">
        <v>66.194690265486699</v>
      </c>
      <c r="Q4039">
        <v>-1.7529508010311001E-2</v>
      </c>
    </row>
    <row r="4040" spans="1:17" hidden="1" x14ac:dyDescent="0.3">
      <c r="A4040" t="s">
        <v>8313</v>
      </c>
      <c r="B4040" t="s">
        <v>8314</v>
      </c>
      <c r="C4040" t="str">
        <f>IFERROR(VLOOKUP(Table1[[#This Row],[Ticker]],[1]!Table2[[Symbol]:[Industry]],2,FALSE),"-")</f>
        <v>-</v>
      </c>
      <c r="D4040" t="s">
        <v>5812</v>
      </c>
      <c r="E4040">
        <v>19.310540799999998</v>
      </c>
      <c r="F4040">
        <v>26.24</v>
      </c>
      <c r="G4040">
        <v>12.092944764562301</v>
      </c>
      <c r="H4040">
        <v>-20.346741615419202</v>
      </c>
      <c r="I4040">
        <v>9.6812315776848301</v>
      </c>
      <c r="J4040">
        <v>-6.6751492993091404</v>
      </c>
      <c r="K4040">
        <v>27.6801155530888</v>
      </c>
      <c r="L4040">
        <v>24.5300237003771</v>
      </c>
      <c r="M4040">
        <v>36.090820640009603</v>
      </c>
      <c r="N4040">
        <v>0.96186369816698503</v>
      </c>
      <c r="O4040">
        <v>28.2393292682926</v>
      </c>
      <c r="P4040">
        <v>77.898305084745701</v>
      </c>
      <c r="Q4040">
        <v>8.0827824506920998E-2</v>
      </c>
    </row>
    <row r="4041" spans="1:17" hidden="1" x14ac:dyDescent="0.3">
      <c r="A4041" t="s">
        <v>8315</v>
      </c>
      <c r="B4041" t="s">
        <v>8316</v>
      </c>
      <c r="C4041" t="str">
        <f>IFERROR(VLOOKUP(Table1[[#This Row],[Ticker]],[1]!Table2[[Symbol]:[Industry]],2,FALSE),"-")</f>
        <v>-</v>
      </c>
      <c r="D4041" t="s">
        <v>3312</v>
      </c>
      <c r="E4041">
        <v>19.276854</v>
      </c>
      <c r="F4041">
        <v>18.91</v>
      </c>
      <c r="G4041">
        <v>-83.765761344143698</v>
      </c>
      <c r="H4041">
        <v>-9.0300749487525405</v>
      </c>
      <c r="I4041">
        <v>-70.247339850886505</v>
      </c>
      <c r="J4041">
        <v>-4.6991433875036197</v>
      </c>
      <c r="K4041">
        <v>21.4223321634306</v>
      </c>
      <c r="L4041">
        <v>32.023295618968703</v>
      </c>
      <c r="M4041">
        <v>34.616780118155503</v>
      </c>
      <c r="N4041">
        <v>1.0536476363362799</v>
      </c>
      <c r="O4041">
        <v>282.49603384452598</v>
      </c>
      <c r="P4041">
        <v>2.77173913043478</v>
      </c>
    </row>
    <row r="4042" spans="1:17" hidden="1" x14ac:dyDescent="0.3">
      <c r="A4042" t="s">
        <v>8317</v>
      </c>
      <c r="B4042" t="s">
        <v>8318</v>
      </c>
      <c r="C4042" t="str">
        <f>IFERROR(VLOOKUP(Table1[[#This Row],[Ticker]],[1]!Table2[[Symbol]:[Industry]],2,FALSE),"-")</f>
        <v>-</v>
      </c>
      <c r="D4042" t="s">
        <v>728</v>
      </c>
      <c r="E4042">
        <v>19.229981756999901</v>
      </c>
      <c r="F4042">
        <v>28.68</v>
      </c>
      <c r="G4042">
        <v>6.2194137728116301</v>
      </c>
      <c r="H4042">
        <v>-7.1269463368208705E-2</v>
      </c>
      <c r="I4042">
        <v>3.0017690961686601</v>
      </c>
      <c r="J4042">
        <v>0.31462701844039498</v>
      </c>
      <c r="K4042">
        <v>27.4639912186123</v>
      </c>
      <c r="L4042">
        <v>25.121137772325099</v>
      </c>
      <c r="M4042">
        <v>53.416699079583402</v>
      </c>
      <c r="N4042">
        <v>0.96341549578005803</v>
      </c>
      <c r="O4042">
        <v>6.2412831241282998</v>
      </c>
      <c r="P4042">
        <v>41.489886531820403</v>
      </c>
      <c r="Q4042">
        <v>2.8878510423630001E-3</v>
      </c>
    </row>
    <row r="4043" spans="1:17" hidden="1" x14ac:dyDescent="0.3">
      <c r="A4043" t="s">
        <v>8319</v>
      </c>
      <c r="B4043" t="s">
        <v>8320</v>
      </c>
      <c r="C4043" t="str">
        <f>IFERROR(VLOOKUP(Table1[[#This Row],[Ticker]],[1]!Table2[[Symbol]:[Industry]],2,FALSE),"-")</f>
        <v>-</v>
      </c>
      <c r="D4043" t="s">
        <v>521</v>
      </c>
      <c r="E4043">
        <v>19.173653524999999</v>
      </c>
      <c r="F4043">
        <v>10.27</v>
      </c>
      <c r="G4043">
        <v>-8.6029651850789399</v>
      </c>
      <c r="H4043">
        <v>14.459459934968301</v>
      </c>
      <c r="I4043">
        <v>15.5568761030109</v>
      </c>
      <c r="J4043">
        <v>5.6070373756403704</v>
      </c>
      <c r="K4043">
        <v>8.7083851167646404</v>
      </c>
      <c r="L4043">
        <v>7.8337728263142701</v>
      </c>
      <c r="M4043">
        <v>70.805158814928802</v>
      </c>
      <c r="N4043">
        <v>1.04169372134663</v>
      </c>
      <c r="O4043">
        <v>4.6738072054527802</v>
      </c>
      <c r="P4043">
        <v>88.440366972476994</v>
      </c>
      <c r="Q4043">
        <v>7.4292890500627998E-2</v>
      </c>
    </row>
    <row r="4044" spans="1:17" hidden="1" x14ac:dyDescent="0.3">
      <c r="A4044" t="s">
        <v>8321</v>
      </c>
      <c r="B4044" t="s">
        <v>8322</v>
      </c>
      <c r="C4044" t="str">
        <f>IFERROR(VLOOKUP(Table1[[#This Row],[Ticker]],[1]!Table2[[Symbol]:[Industry]],2,FALSE),"-")</f>
        <v>-</v>
      </c>
      <c r="D4044" t="s">
        <v>692</v>
      </c>
      <c r="E4044">
        <v>19.16733</v>
      </c>
      <c r="F4044">
        <v>10.029999999999999</v>
      </c>
      <c r="G4044">
        <v>19.8943928291683</v>
      </c>
      <c r="H4044">
        <v>-8.6333459767899203</v>
      </c>
      <c r="I4044">
        <v>-48.270481372024101</v>
      </c>
      <c r="J4044">
        <v>-0.77806900733834194</v>
      </c>
      <c r="K4044">
        <v>10.648145742517301</v>
      </c>
      <c r="L4044">
        <v>10.537851975522701</v>
      </c>
      <c r="M4044">
        <v>35.414201274415099</v>
      </c>
      <c r="N4044">
        <v>0.70652374102110305</v>
      </c>
      <c r="O4044">
        <v>59.322033898305101</v>
      </c>
      <c r="P4044">
        <v>57.704402515723203</v>
      </c>
      <c r="Q4044">
        <v>3.7420034880002E-2</v>
      </c>
    </row>
    <row r="4045" spans="1:17" hidden="1" x14ac:dyDescent="0.3">
      <c r="A4045" t="s">
        <v>8323</v>
      </c>
      <c r="B4045" t="s">
        <v>8324</v>
      </c>
      <c r="C4045" t="str">
        <f>IFERROR(VLOOKUP(Table1[[#This Row],[Ticker]],[1]!Table2[[Symbol]:[Industry]],2,FALSE),"-")</f>
        <v>-</v>
      </c>
      <c r="D4045" t="s">
        <v>424</v>
      </c>
      <c r="E4045">
        <v>19.089252500000001</v>
      </c>
      <c r="F4045">
        <v>19.190000000000001</v>
      </c>
      <c r="G4045">
        <v>33.173632595250197</v>
      </c>
      <c r="H4045">
        <v>-2.6800749487525501</v>
      </c>
      <c r="I4045">
        <v>-10.977671113826499</v>
      </c>
      <c r="J4045">
        <v>-2.3789609795880899</v>
      </c>
      <c r="K4045">
        <v>19.3859025816048</v>
      </c>
      <c r="L4045">
        <v>18.086409759976501</v>
      </c>
      <c r="M4045">
        <v>36.158902392836197</v>
      </c>
      <c r="N4045">
        <v>1.4912626516223499</v>
      </c>
      <c r="O4045">
        <v>17.6654507556018</v>
      </c>
      <c r="P4045">
        <v>62.627118644067799</v>
      </c>
      <c r="Q4045">
        <v>3.9292733339741003E-2</v>
      </c>
    </row>
    <row r="4046" spans="1:17" hidden="1" x14ac:dyDescent="0.3">
      <c r="A4046" t="s">
        <v>8325</v>
      </c>
      <c r="B4046" t="s">
        <v>8326</v>
      </c>
      <c r="C4046" t="str">
        <f>IFERROR(VLOOKUP(Table1[[#This Row],[Ticker]],[1]!Table2[[Symbol]:[Industry]],2,FALSE),"-")</f>
        <v>-</v>
      </c>
      <c r="D4046" t="s">
        <v>626</v>
      </c>
      <c r="E4046">
        <v>18.992999999999999</v>
      </c>
      <c r="F4046">
        <v>29.22</v>
      </c>
      <c r="G4046">
        <v>-22.199205806657901</v>
      </c>
      <c r="H4046">
        <v>-3.3761235809713899</v>
      </c>
      <c r="I4046">
        <v>0.86557558555825898</v>
      </c>
      <c r="J4046">
        <v>-2.8136394771369999</v>
      </c>
      <c r="K4046">
        <v>29.350043666860898</v>
      </c>
      <c r="L4046">
        <v>27.889968052139601</v>
      </c>
      <c r="M4046">
        <v>47.426490204817902</v>
      </c>
      <c r="N4046">
        <v>0.367023383627197</v>
      </c>
      <c r="O4046">
        <v>23.2032854209445</v>
      </c>
      <c r="P4046">
        <v>30.972658000896399</v>
      </c>
      <c r="Q4046">
        <v>0.164437147445538</v>
      </c>
    </row>
    <row r="4047" spans="1:17" hidden="1" x14ac:dyDescent="0.3">
      <c r="A4047" t="s">
        <v>8327</v>
      </c>
      <c r="B4047" t="s">
        <v>8328</v>
      </c>
      <c r="C4047" t="str">
        <f>IFERROR(VLOOKUP(Table1[[#This Row],[Ticker]],[1]!Table2[[Symbol]:[Industry]],2,FALSE),"-")</f>
        <v>-</v>
      </c>
      <c r="D4047" t="s">
        <v>59</v>
      </c>
      <c r="E4047">
        <v>18.980240240000001</v>
      </c>
      <c r="F4047">
        <v>16.18</v>
      </c>
      <c r="G4047">
        <v>-66.5943351866581</v>
      </c>
      <c r="H4047">
        <v>-18.688143802975201</v>
      </c>
      <c r="I4047">
        <v>-66.374201656352199</v>
      </c>
      <c r="J4047">
        <v>-8.1497107983831096</v>
      </c>
      <c r="K4047">
        <v>17.5825491421148</v>
      </c>
      <c r="L4047">
        <v>22.992395072039901</v>
      </c>
      <c r="M4047">
        <v>45.262042173398598</v>
      </c>
      <c r="N4047">
        <v>0.54621250712207203</v>
      </c>
      <c r="O4047">
        <v>128.615574783683</v>
      </c>
      <c r="P4047">
        <v>8.0828323313293104</v>
      </c>
      <c r="Q4047">
        <v>-5.2552685826603003E-2</v>
      </c>
    </row>
    <row r="4048" spans="1:17" hidden="1" x14ac:dyDescent="0.3">
      <c r="A4048" t="s">
        <v>8329</v>
      </c>
      <c r="B4048" t="s">
        <v>8330</v>
      </c>
      <c r="C4048" t="str">
        <f>IFERROR(VLOOKUP(Table1[[#This Row],[Ticker]],[1]!Table2[[Symbol]:[Industry]],2,FALSE),"-")</f>
        <v>-</v>
      </c>
      <c r="D4048" t="s">
        <v>121</v>
      </c>
      <c r="E4048">
        <v>18.978878099999999</v>
      </c>
      <c r="F4048">
        <v>53.69</v>
      </c>
      <c r="G4048">
        <v>-13.711455124047999</v>
      </c>
      <c r="H4048">
        <v>12.598994818689301</v>
      </c>
      <c r="I4048">
        <v>22.395517291970499</v>
      </c>
      <c r="J4048">
        <v>4.5965007823366104</v>
      </c>
      <c r="K4048">
        <v>51.568607060587802</v>
      </c>
      <c r="L4048">
        <v>49.182173239117198</v>
      </c>
      <c r="M4048">
        <v>58.121223157338299</v>
      </c>
      <c r="N4048">
        <v>0.77599929253625699</v>
      </c>
      <c r="O4048">
        <v>26.653008008940201</v>
      </c>
      <c r="P4048">
        <v>54.281609195402297</v>
      </c>
      <c r="Q4048">
        <v>6.3944454764231995E-2</v>
      </c>
    </row>
    <row r="4049" spans="1:17" hidden="1" x14ac:dyDescent="0.3">
      <c r="A4049" t="s">
        <v>8331</v>
      </c>
      <c r="B4049" t="s">
        <v>8332</v>
      </c>
      <c r="C4049" t="str">
        <f>IFERROR(VLOOKUP(Table1[[#This Row],[Ticker]],[1]!Table2[[Symbol]:[Industry]],2,FALSE),"-")</f>
        <v>-</v>
      </c>
      <c r="D4049" t="s">
        <v>626</v>
      </c>
      <c r="E4049">
        <v>18.9767124</v>
      </c>
      <c r="F4049">
        <v>22.95</v>
      </c>
      <c r="G4049">
        <v>34.990581150570797</v>
      </c>
      <c r="H4049">
        <v>-13.5859129901838</v>
      </c>
      <c r="I4049">
        <v>3.9496298460831101</v>
      </c>
      <c r="J4049">
        <v>14.147967072622601</v>
      </c>
      <c r="K4049">
        <v>23.048915360245601</v>
      </c>
      <c r="L4049">
        <v>21.4493552092991</v>
      </c>
      <c r="M4049">
        <v>55.143791300783001</v>
      </c>
      <c r="N4049">
        <v>0.98579267266752202</v>
      </c>
      <c r="O4049">
        <v>60.348583877995601</v>
      </c>
      <c r="P4049">
        <v>87.346938775510196</v>
      </c>
      <c r="Q4049">
        <v>4.9006652153372E-2</v>
      </c>
    </row>
    <row r="4050" spans="1:17" hidden="1" x14ac:dyDescent="0.3">
      <c r="A4050" t="s">
        <v>8333</v>
      </c>
      <c r="B4050" t="s">
        <v>8334</v>
      </c>
      <c r="C4050" t="str">
        <f>IFERROR(VLOOKUP(Table1[[#This Row],[Ticker]],[1]!Table2[[Symbol]:[Industry]],2,FALSE),"-")</f>
        <v>-</v>
      </c>
      <c r="D4050" t="s">
        <v>424</v>
      </c>
      <c r="E4050">
        <v>18.975000000000001</v>
      </c>
      <c r="F4050">
        <v>34.5</v>
      </c>
      <c r="G4050">
        <v>99.783558180717407</v>
      </c>
      <c r="H4050">
        <v>-2.5889513863815501</v>
      </c>
      <c r="I4050">
        <v>49.800620960232102</v>
      </c>
      <c r="J4050">
        <v>13.3327418034724</v>
      </c>
      <c r="K4050">
        <v>28.2098827897223</v>
      </c>
      <c r="L4050">
        <v>22.800325130955301</v>
      </c>
      <c r="M4050">
        <v>74.945735320626198</v>
      </c>
      <c r="N4050">
        <v>0.75305017797036899</v>
      </c>
      <c r="O4050">
        <v>13.6521739130434</v>
      </c>
      <c r="P4050">
        <v>187.26061615320501</v>
      </c>
      <c r="Q4050">
        <v>9.0152470387180994E-2</v>
      </c>
    </row>
    <row r="4051" spans="1:17" hidden="1" x14ac:dyDescent="0.3">
      <c r="A4051" t="s">
        <v>8335</v>
      </c>
      <c r="B4051" t="s">
        <v>8336</v>
      </c>
      <c r="C4051" t="str">
        <f>IFERROR(VLOOKUP(Table1[[#This Row],[Ticker]],[1]!Table2[[Symbol]:[Industry]],2,FALSE),"-")</f>
        <v>-</v>
      </c>
      <c r="D4051" t="s">
        <v>372</v>
      </c>
      <c r="E4051">
        <v>18.959043999999999</v>
      </c>
      <c r="F4051">
        <v>39.65</v>
      </c>
      <c r="G4051">
        <v>-3.14577721356109</v>
      </c>
      <c r="H4051">
        <v>-15.3205243869547</v>
      </c>
      <c r="I4051">
        <v>-12.2841363876831</v>
      </c>
      <c r="J4051">
        <v>-3.8575523281309101</v>
      </c>
      <c r="K4051">
        <v>41.181930232682099</v>
      </c>
      <c r="L4051">
        <v>39.533307218429002</v>
      </c>
      <c r="M4051">
        <v>34.876806635765703</v>
      </c>
      <c r="N4051">
        <v>0.85303320006952799</v>
      </c>
      <c r="O4051">
        <v>16.015132408574999</v>
      </c>
      <c r="P4051">
        <v>27.903225806451601</v>
      </c>
      <c r="Q4051">
        <v>5.7383561823677001E-2</v>
      </c>
    </row>
    <row r="4052" spans="1:17" hidden="1" x14ac:dyDescent="0.3">
      <c r="A4052" t="s">
        <v>8337</v>
      </c>
      <c r="B4052" t="s">
        <v>8338</v>
      </c>
      <c r="C4052" t="str">
        <f>IFERROR(VLOOKUP(Table1[[#This Row],[Ticker]],[1]!Table2[[Symbol]:[Industry]],2,FALSE),"-")</f>
        <v>-</v>
      </c>
      <c r="D4052" t="s">
        <v>610</v>
      </c>
      <c r="E4052">
        <v>18.942064801000001</v>
      </c>
      <c r="F4052">
        <v>3.47</v>
      </c>
      <c r="G4052">
        <v>-70.955252720934098</v>
      </c>
      <c r="H4052">
        <v>-6.7187489819017197</v>
      </c>
      <c r="I4052">
        <v>-21.233208995292301</v>
      </c>
      <c r="J4052">
        <v>-1.9050031047595499</v>
      </c>
      <c r="K4052">
        <v>3.60496072246579</v>
      </c>
      <c r="L4052">
        <v>4.8737045475029097</v>
      </c>
      <c r="M4052">
        <v>41.086422530545597</v>
      </c>
      <c r="N4052">
        <v>0.89553267869707098</v>
      </c>
      <c r="O4052">
        <v>97.6945244956772</v>
      </c>
      <c r="P4052">
        <v>23.928571428571399</v>
      </c>
      <c r="Q4052">
        <v>-0.147887004035158</v>
      </c>
    </row>
    <row r="4053" spans="1:17" hidden="1" x14ac:dyDescent="0.3">
      <c r="A4053" t="s">
        <v>8339</v>
      </c>
      <c r="B4053" t="s">
        <v>8340</v>
      </c>
      <c r="C4053" t="str">
        <f>IFERROR(VLOOKUP(Table1[[#This Row],[Ticker]],[1]!Table2[[Symbol]:[Industry]],2,FALSE),"-")</f>
        <v>-</v>
      </c>
      <c r="D4053" t="s">
        <v>4192</v>
      </c>
      <c r="E4053">
        <v>18.846139999999998</v>
      </c>
      <c r="F4053">
        <v>35.03</v>
      </c>
      <c r="G4053">
        <v>4.1124011172275399</v>
      </c>
      <c r="H4053">
        <v>-0.57356607301288798</v>
      </c>
      <c r="I4053">
        <v>-20.029170038100101</v>
      </c>
      <c r="J4053">
        <v>-2.4493663666954002</v>
      </c>
      <c r="K4053">
        <v>34.637858723881997</v>
      </c>
      <c r="L4053">
        <v>33.990411590727497</v>
      </c>
      <c r="M4053">
        <v>58.911407567340902</v>
      </c>
      <c r="N4053">
        <v>0.80116562351107401</v>
      </c>
      <c r="O4053">
        <v>33.828147302312303</v>
      </c>
      <c r="P4053">
        <v>43.978627209206699</v>
      </c>
      <c r="Q4053">
        <v>1.1928521773128999E-2</v>
      </c>
    </row>
    <row r="4054" spans="1:17" hidden="1" x14ac:dyDescent="0.3">
      <c r="A4054" t="s">
        <v>8341</v>
      </c>
      <c r="B4054" t="s">
        <v>8342</v>
      </c>
      <c r="C4054" t="str">
        <f>IFERROR(VLOOKUP(Table1[[#This Row],[Ticker]],[1]!Table2[[Symbol]:[Industry]],2,FALSE),"-")</f>
        <v>-</v>
      </c>
      <c r="D4054" t="s">
        <v>62</v>
      </c>
      <c r="E4054">
        <v>18.8</v>
      </c>
      <c r="F4054">
        <v>4.7</v>
      </c>
      <c r="G4054">
        <v>-91.162509726847105</v>
      </c>
      <c r="H4054">
        <v>-12.2515035201811</v>
      </c>
      <c r="I4054">
        <v>-57.246458016671397</v>
      </c>
      <c r="J4054">
        <v>-4.7183948729187897</v>
      </c>
      <c r="K4054">
        <v>5.5470400354432998</v>
      </c>
      <c r="L4054">
        <v>7.8251954896727796</v>
      </c>
      <c r="M4054">
        <v>24.190395297212699</v>
      </c>
      <c r="N4054">
        <v>0.63888465693985597</v>
      </c>
      <c r="O4054">
        <v>210.63829787233999</v>
      </c>
      <c r="P4054">
        <v>0.42735042735044798</v>
      </c>
      <c r="Q4054">
        <v>-4.9847238251845997E-2</v>
      </c>
    </row>
    <row r="4055" spans="1:17" hidden="1" x14ac:dyDescent="0.3">
      <c r="A4055" t="s">
        <v>8343</v>
      </c>
      <c r="B4055" t="s">
        <v>8344</v>
      </c>
      <c r="C4055" t="str">
        <f>IFERROR(VLOOKUP(Table1[[#This Row],[Ticker]],[1]!Table2[[Symbol]:[Industry]],2,FALSE),"-")</f>
        <v>-</v>
      </c>
      <c r="D4055" t="s">
        <v>303</v>
      </c>
      <c r="E4055">
        <v>18.749624013999998</v>
      </c>
      <c r="F4055">
        <v>8.3800000000000008</v>
      </c>
      <c r="G4055">
        <v>-36.7322929328557</v>
      </c>
      <c r="H4055">
        <v>-1.3630017780208199</v>
      </c>
      <c r="I4055">
        <v>-49.234900359723603</v>
      </c>
      <c r="J4055">
        <v>12.611094229973</v>
      </c>
      <c r="K4055">
        <v>8.5072577202408599</v>
      </c>
      <c r="L4055">
        <v>9.6920306527842293</v>
      </c>
      <c r="M4055">
        <v>61.268479906513598</v>
      </c>
      <c r="N4055">
        <v>0.21213237263620199</v>
      </c>
      <c r="O4055">
        <v>69.451073985680097</v>
      </c>
      <c r="P4055">
        <v>15.109890109890101</v>
      </c>
      <c r="Q4055">
        <v>4.1207321959610001E-2</v>
      </c>
    </row>
    <row r="4056" spans="1:17" hidden="1" x14ac:dyDescent="0.3">
      <c r="A4056" t="s">
        <v>8345</v>
      </c>
      <c r="B4056" t="s">
        <v>8346</v>
      </c>
      <c r="C4056" t="str">
        <f>IFERROR(VLOOKUP(Table1[[#This Row],[Ticker]],[1]!Table2[[Symbol]:[Industry]],2,FALSE),"-")</f>
        <v>-</v>
      </c>
      <c r="D4056" t="s">
        <v>377</v>
      </c>
      <c r="E4056">
        <v>18.743566271999999</v>
      </c>
      <c r="F4056">
        <v>13.11</v>
      </c>
      <c r="G4056">
        <v>-106.40168418778499</v>
      </c>
      <c r="H4056">
        <v>-20.967141194809301</v>
      </c>
      <c r="I4056">
        <v>-63.656976146349599</v>
      </c>
      <c r="J4056">
        <v>-2.4780690073383398</v>
      </c>
      <c r="K4056">
        <v>18.753119039890599</v>
      </c>
      <c r="L4056">
        <v>36.893543486337698</v>
      </c>
      <c r="M4056">
        <v>1.13398655730322</v>
      </c>
      <c r="N4056">
        <v>0.95993438645420404</v>
      </c>
      <c r="O4056">
        <v>401.52555301296701</v>
      </c>
      <c r="P4056">
        <v>0</v>
      </c>
      <c r="Q4056">
        <v>-7.8587611548208994E-2</v>
      </c>
    </row>
    <row r="4057" spans="1:17" hidden="1" x14ac:dyDescent="0.3">
      <c r="A4057" t="s">
        <v>8347</v>
      </c>
      <c r="B4057" t="s">
        <v>8348</v>
      </c>
      <c r="C4057" t="str">
        <f>IFERROR(VLOOKUP(Table1[[#This Row],[Ticker]],[1]!Table2[[Symbol]:[Industry]],2,FALSE),"-")</f>
        <v>-</v>
      </c>
      <c r="D4057" t="s">
        <v>465</v>
      </c>
      <c r="E4057">
        <v>18.738321840000001</v>
      </c>
      <c r="F4057">
        <v>15.12</v>
      </c>
      <c r="G4057">
        <v>10.711511383128901</v>
      </c>
      <c r="H4057">
        <v>16.606321232631601</v>
      </c>
      <c r="I4057">
        <v>2.5776425193023198</v>
      </c>
      <c r="J4057">
        <v>-2.4780690073383398</v>
      </c>
      <c r="K4057">
        <v>13.173717681642801</v>
      </c>
      <c r="L4057">
        <v>12.6174202749934</v>
      </c>
      <c r="M4057">
        <v>82.748345669937194</v>
      </c>
      <c r="N4057">
        <v>1.708</v>
      </c>
      <c r="O4057">
        <v>0</v>
      </c>
      <c r="P4057">
        <v>71.818181818181799</v>
      </c>
    </row>
    <row r="4058" spans="1:17" hidden="1" x14ac:dyDescent="0.3">
      <c r="A4058" t="s">
        <v>8349</v>
      </c>
      <c r="B4058" t="s">
        <v>8350</v>
      </c>
      <c r="C4058" t="str">
        <f>IFERROR(VLOOKUP(Table1[[#This Row],[Ticker]],[1]!Table2[[Symbol]:[Industry]],2,FALSE),"-")</f>
        <v>-</v>
      </c>
      <c r="D4058" t="s">
        <v>54</v>
      </c>
      <c r="E4058">
        <v>18.676583519999902</v>
      </c>
      <c r="F4058">
        <v>67.83</v>
      </c>
      <c r="G4058">
        <v>159.70122268534001</v>
      </c>
      <c r="H4058">
        <v>1.3199250512474501</v>
      </c>
      <c r="I4058">
        <v>144.613908096568</v>
      </c>
      <c r="J4058">
        <v>-2.4780690073383398</v>
      </c>
      <c r="K4058">
        <v>63.432443001382701</v>
      </c>
      <c r="L4058">
        <v>46.093137345175897</v>
      </c>
      <c r="M4058">
        <v>100</v>
      </c>
      <c r="N4058">
        <v>6.3</v>
      </c>
      <c r="O4058">
        <v>0</v>
      </c>
      <c r="P4058">
        <v>186.444256756756</v>
      </c>
    </row>
    <row r="4059" spans="1:17" hidden="1" x14ac:dyDescent="0.3">
      <c r="A4059" t="s">
        <v>8351</v>
      </c>
      <c r="B4059" t="s">
        <v>8352</v>
      </c>
      <c r="C4059" t="str">
        <f>IFERROR(VLOOKUP(Table1[[#This Row],[Ticker]],[1]!Table2[[Symbol]:[Industry]],2,FALSE),"-")</f>
        <v>-</v>
      </c>
      <c r="D4059" t="s">
        <v>124</v>
      </c>
      <c r="E4059">
        <v>18.672191999999999</v>
      </c>
      <c r="F4059">
        <v>35.200000000000003</v>
      </c>
      <c r="G4059">
        <v>-40.086214770579403</v>
      </c>
      <c r="H4059">
        <v>2.7608080267539599</v>
      </c>
      <c r="I4059">
        <v>-23.842577946124599</v>
      </c>
      <c r="J4059">
        <v>-2.4780690073383398</v>
      </c>
      <c r="K4059">
        <v>34.0174852330682</v>
      </c>
      <c r="L4059">
        <v>34.6546111310046</v>
      </c>
      <c r="M4059">
        <v>55.923116770192301</v>
      </c>
      <c r="N4059">
        <v>0.45714285714285702</v>
      </c>
      <c r="O4059">
        <v>15.397727272727201</v>
      </c>
      <c r="P4059">
        <v>24.2937853107344</v>
      </c>
    </row>
    <row r="4060" spans="1:17" hidden="1" x14ac:dyDescent="0.3">
      <c r="A4060" t="s">
        <v>8353</v>
      </c>
      <c r="B4060" t="s">
        <v>8354</v>
      </c>
      <c r="C4060" t="str">
        <f>IFERROR(VLOOKUP(Table1[[#This Row],[Ticker]],[1]!Table2[[Symbol]:[Industry]],2,FALSE),"-")</f>
        <v>-</v>
      </c>
      <c r="D4060" t="s">
        <v>424</v>
      </c>
      <c r="E4060">
        <v>18.629859799999998</v>
      </c>
      <c r="F4060">
        <v>28.66</v>
      </c>
      <c r="G4060">
        <v>32.038129363486497</v>
      </c>
      <c r="H4060">
        <v>-3.6800749487525399</v>
      </c>
      <c r="I4060">
        <v>-46.624442787869697</v>
      </c>
      <c r="J4060">
        <v>-2.4780690073383398</v>
      </c>
      <c r="K4060">
        <v>32.387386195507801</v>
      </c>
      <c r="L4060">
        <v>34.726180875330897</v>
      </c>
      <c r="M4060">
        <v>1.4773565718E-4</v>
      </c>
      <c r="N4060">
        <v>0</v>
      </c>
      <c r="O4060">
        <v>52.930914166085103</v>
      </c>
      <c r="P4060">
        <v>67.113702623906704</v>
      </c>
    </row>
    <row r="4061" spans="1:17" hidden="1" x14ac:dyDescent="0.3">
      <c r="A4061" t="s">
        <v>8355</v>
      </c>
      <c r="B4061" t="s">
        <v>8356</v>
      </c>
      <c r="C4061" t="str">
        <f>IFERROR(VLOOKUP(Table1[[#This Row],[Ticker]],[1]!Table2[[Symbol]:[Industry]],2,FALSE),"-")</f>
        <v>-</v>
      </c>
      <c r="D4061" t="s">
        <v>424</v>
      </c>
      <c r="E4061">
        <v>18.626497370999999</v>
      </c>
      <c r="F4061">
        <v>14.47</v>
      </c>
      <c r="G4061">
        <v>332.62204529366198</v>
      </c>
      <c r="H4061">
        <v>-18.870726855271599</v>
      </c>
      <c r="I4061">
        <v>168.454340821382</v>
      </c>
      <c r="J4061">
        <v>-2.6360240622158099E-2</v>
      </c>
      <c r="K4061">
        <v>12.4469257224213</v>
      </c>
      <c r="L4061">
        <v>7.9146137576413196</v>
      </c>
      <c r="M4061">
        <v>55.688153512759399</v>
      </c>
      <c r="N4061">
        <v>0.99142703962357304</v>
      </c>
      <c r="O4061">
        <v>21.492743607463598</v>
      </c>
      <c r="P4061">
        <v>407.71929824561403</v>
      </c>
      <c r="Q4061">
        <v>8.3698923997580998E-2</v>
      </c>
    </row>
    <row r="4062" spans="1:17" hidden="1" x14ac:dyDescent="0.3">
      <c r="A4062" t="s">
        <v>8357</v>
      </c>
      <c r="B4062" t="s">
        <v>8358</v>
      </c>
      <c r="C4062" t="str">
        <f>IFERROR(VLOOKUP(Table1[[#This Row],[Ticker]],[1]!Table2[[Symbol]:[Industry]],2,FALSE),"-")</f>
        <v>-</v>
      </c>
      <c r="D4062" t="s">
        <v>121</v>
      </c>
      <c r="E4062">
        <v>18.524999999999999</v>
      </c>
      <c r="F4062">
        <v>1.95</v>
      </c>
      <c r="G4062">
        <v>-6.6210828519042497</v>
      </c>
      <c r="H4062">
        <v>-6.6503719784555102</v>
      </c>
      <c r="I4062">
        <v>-42.509955344845302</v>
      </c>
      <c r="J4062">
        <v>-1.44714117228679</v>
      </c>
      <c r="K4062">
        <v>1.9835300313786399</v>
      </c>
      <c r="L4062">
        <v>2.1118780700717901</v>
      </c>
      <c r="M4062">
        <v>50.142928264754303</v>
      </c>
      <c r="N4062">
        <v>0.80059315847010004</v>
      </c>
      <c r="O4062">
        <v>53.846153846153797</v>
      </c>
      <c r="P4062">
        <v>23.4177215189873</v>
      </c>
      <c r="Q4062">
        <v>-6.8404077569119998E-3</v>
      </c>
    </row>
    <row r="4063" spans="1:17" hidden="1" x14ac:dyDescent="0.3">
      <c r="A4063" t="s">
        <v>8359</v>
      </c>
      <c r="B4063" t="s">
        <v>8360</v>
      </c>
      <c r="C4063" t="str">
        <f>IFERROR(VLOOKUP(Table1[[#This Row],[Ticker]],[1]!Table2[[Symbol]:[Industry]],2,FALSE),"-")</f>
        <v>-</v>
      </c>
      <c r="D4063" t="s">
        <v>1424</v>
      </c>
      <c r="E4063">
        <v>18.501069999999999</v>
      </c>
      <c r="F4063">
        <v>14</v>
      </c>
      <c r="G4063">
        <v>45.670759032031803</v>
      </c>
      <c r="H4063">
        <v>-8.7648207114644094</v>
      </c>
      <c r="I4063">
        <v>26.0002936121858</v>
      </c>
      <c r="J4063">
        <v>-9.1447356740050001</v>
      </c>
      <c r="K4063">
        <v>14.105357857556699</v>
      </c>
      <c r="L4063">
        <v>11.952869652224001</v>
      </c>
      <c r="M4063">
        <v>46.213336905175801</v>
      </c>
      <c r="N4063">
        <v>3.3</v>
      </c>
      <c r="O4063">
        <v>14.285714285714199</v>
      </c>
      <c r="P4063">
        <v>182.258064516129</v>
      </c>
    </row>
    <row r="4064" spans="1:17" hidden="1" x14ac:dyDescent="0.3">
      <c r="A4064" t="s">
        <v>8361</v>
      </c>
      <c r="B4064" t="s">
        <v>3549</v>
      </c>
      <c r="C4064" t="str">
        <f>IFERROR(VLOOKUP(Table1[[#This Row],[Ticker]],[1]!Table2[[Symbol]:[Industry]],2,FALSE),"-")</f>
        <v>-</v>
      </c>
      <c r="D4064" t="s">
        <v>257</v>
      </c>
      <c r="E4064">
        <v>18.49926</v>
      </c>
      <c r="F4064">
        <v>7.4</v>
      </c>
      <c r="G4064">
        <v>24.277374091848799</v>
      </c>
      <c r="H4064">
        <v>-17.094709095094</v>
      </c>
      <c r="I4064">
        <v>-40.523674627221297</v>
      </c>
      <c r="J4064">
        <v>-0.31979562604338502</v>
      </c>
      <c r="K4064">
        <v>7.6995264641099697</v>
      </c>
      <c r="L4064">
        <v>7.7676376448326696</v>
      </c>
      <c r="M4064">
        <v>64.391559123070394</v>
      </c>
      <c r="N4064">
        <v>0.69565752245048496</v>
      </c>
      <c r="O4064">
        <v>68.918918918918905</v>
      </c>
      <c r="P4064">
        <v>59.139784946236503</v>
      </c>
      <c r="Q4064">
        <v>3.9106654684659001E-2</v>
      </c>
    </row>
    <row r="4065" spans="1:17" hidden="1" x14ac:dyDescent="0.3">
      <c r="A4065" t="s">
        <v>8362</v>
      </c>
      <c r="B4065" t="s">
        <v>8363</v>
      </c>
      <c r="C4065" t="str">
        <f>IFERROR(VLOOKUP(Table1[[#This Row],[Ticker]],[1]!Table2[[Symbol]:[Industry]],2,FALSE),"-")</f>
        <v>-</v>
      </c>
      <c r="E4065">
        <v>18.4925754</v>
      </c>
      <c r="F4065">
        <v>41.55</v>
      </c>
      <c r="G4065">
        <v>1172.31946592858</v>
      </c>
      <c r="H4065">
        <v>3.8874926188150098</v>
      </c>
      <c r="I4065">
        <v>9.3913168719285505</v>
      </c>
      <c r="J4065">
        <v>6.5331607927164299</v>
      </c>
      <c r="K4065">
        <v>37.064732644858402</v>
      </c>
      <c r="L4065">
        <v>30.340358606884799</v>
      </c>
      <c r="M4065">
        <v>87.421098928144005</v>
      </c>
      <c r="N4065">
        <v>1.2671759828182401</v>
      </c>
      <c r="O4065">
        <v>66.281588447653405</v>
      </c>
      <c r="P4065">
        <v>1198.43749999999</v>
      </c>
    </row>
    <row r="4066" spans="1:17" hidden="1" x14ac:dyDescent="0.3">
      <c r="A4066" t="s">
        <v>8364</v>
      </c>
      <c r="B4066" t="s">
        <v>8365</v>
      </c>
      <c r="C4066" t="str">
        <f>IFERROR(VLOOKUP(Table1[[#This Row],[Ticker]],[1]!Table2[[Symbol]:[Industry]],2,FALSE),"-")</f>
        <v>-</v>
      </c>
      <c r="D4066" t="s">
        <v>7032</v>
      </c>
      <c r="E4066">
        <v>18.4239</v>
      </c>
      <c r="F4066">
        <v>60</v>
      </c>
      <c r="G4066">
        <v>-52.814990700297599</v>
      </c>
      <c r="H4066">
        <v>14.299925051247399</v>
      </c>
      <c r="I4066">
        <v>-38.446565507858701</v>
      </c>
      <c r="J4066">
        <v>13.1885976593283</v>
      </c>
      <c r="K4066">
        <v>52.831271655258597</v>
      </c>
      <c r="M4066">
        <v>74.234613714389894</v>
      </c>
      <c r="N4066">
        <v>1.5634782608695601</v>
      </c>
      <c r="O4066">
        <v>50</v>
      </c>
      <c r="P4066">
        <v>27.659574468085101</v>
      </c>
    </row>
    <row r="4067" spans="1:17" hidden="1" x14ac:dyDescent="0.3">
      <c r="A4067" t="s">
        <v>8366</v>
      </c>
      <c r="B4067" t="s">
        <v>8367</v>
      </c>
      <c r="C4067" t="str">
        <f>IFERROR(VLOOKUP(Table1[[#This Row],[Ticker]],[1]!Table2[[Symbol]:[Industry]],2,FALSE),"-")</f>
        <v>-</v>
      </c>
      <c r="D4067" t="s">
        <v>289</v>
      </c>
      <c r="E4067">
        <v>18.419476063999898</v>
      </c>
      <c r="F4067">
        <v>41.48</v>
      </c>
      <c r="G4067">
        <v>-40.254293454235402</v>
      </c>
      <c r="H4067">
        <v>-5.2118036139604298</v>
      </c>
      <c r="I4067">
        <v>-25.816760761368499</v>
      </c>
      <c r="J4067">
        <v>-1.10388563270441</v>
      </c>
      <c r="K4067">
        <v>44.251328713496903</v>
      </c>
      <c r="L4067">
        <v>44.628098299104899</v>
      </c>
      <c r="M4067">
        <v>33.829771523324901</v>
      </c>
      <c r="N4067">
        <v>1.6628911159858699</v>
      </c>
      <c r="O4067">
        <v>34.305689488910303</v>
      </c>
      <c r="P4067">
        <v>6.0869565217391104</v>
      </c>
      <c r="Q4067">
        <v>1.8124008810223E-2</v>
      </c>
    </row>
    <row r="4068" spans="1:17" hidden="1" x14ac:dyDescent="0.3">
      <c r="A4068" t="s">
        <v>8368</v>
      </c>
      <c r="B4068" t="s">
        <v>8369</v>
      </c>
      <c r="C4068" t="str">
        <f>IFERROR(VLOOKUP(Table1[[#This Row],[Ticker]],[1]!Table2[[Symbol]:[Industry]],2,FALSE),"-")</f>
        <v>-</v>
      </c>
      <c r="D4068" t="s">
        <v>289</v>
      </c>
      <c r="E4068">
        <v>18.401875512</v>
      </c>
      <c r="F4068">
        <v>28.29</v>
      </c>
      <c r="G4068">
        <v>5.3297950602361803</v>
      </c>
      <c r="H4068">
        <v>-5.0746327718817898</v>
      </c>
      <c r="I4068">
        <v>-19.8258052451414</v>
      </c>
      <c r="J4068">
        <v>-4.5388798181491596</v>
      </c>
      <c r="K4068">
        <v>28.1598889454723</v>
      </c>
      <c r="L4068">
        <v>27.525111756228402</v>
      </c>
      <c r="M4068">
        <v>43.685678446948401</v>
      </c>
      <c r="N4068">
        <v>0.88300718006476098</v>
      </c>
      <c r="O4068">
        <v>41.392718275008797</v>
      </c>
      <c r="P4068">
        <v>40.397022332506197</v>
      </c>
      <c r="Q4068">
        <v>1.1414381329746001E-2</v>
      </c>
    </row>
    <row r="4069" spans="1:17" hidden="1" x14ac:dyDescent="0.3">
      <c r="A4069" t="s">
        <v>8370</v>
      </c>
      <c r="B4069" t="s">
        <v>8371</v>
      </c>
      <c r="C4069" t="str">
        <f>IFERROR(VLOOKUP(Table1[[#This Row],[Ticker]],[1]!Table2[[Symbol]:[Industry]],2,FALSE),"-")</f>
        <v>-</v>
      </c>
      <c r="D4069" t="s">
        <v>62</v>
      </c>
      <c r="E4069">
        <v>18.351700000000001</v>
      </c>
      <c r="F4069">
        <v>18.170000000000002</v>
      </c>
      <c r="G4069">
        <v>-14.4438993371766</v>
      </c>
      <c r="H4069">
        <v>-5.8480966289693397</v>
      </c>
      <c r="I4069">
        <v>-19.840477105788501</v>
      </c>
      <c r="J4069">
        <v>-1.35762082806663</v>
      </c>
      <c r="K4069">
        <v>17.567185456859502</v>
      </c>
      <c r="L4069">
        <v>17.919906534446401</v>
      </c>
      <c r="M4069">
        <v>59.5240394822601</v>
      </c>
      <c r="N4069">
        <v>0.449503977403727</v>
      </c>
      <c r="O4069">
        <v>41.717116125481503</v>
      </c>
      <c r="P4069">
        <v>25.831024930747901</v>
      </c>
      <c r="Q4069">
        <v>-2.7154257005849999E-2</v>
      </c>
    </row>
    <row r="4070" spans="1:17" hidden="1" x14ac:dyDescent="0.3">
      <c r="A4070" t="s">
        <v>8372</v>
      </c>
      <c r="B4070" t="s">
        <v>8373</v>
      </c>
      <c r="C4070" t="str">
        <f>IFERROR(VLOOKUP(Table1[[#This Row],[Ticker]],[1]!Table2[[Symbol]:[Industry]],2,FALSE),"-")</f>
        <v>-</v>
      </c>
      <c r="D4070" t="s">
        <v>391</v>
      </c>
      <c r="E4070">
        <v>18.321740999999999</v>
      </c>
      <c r="F4070">
        <v>36.700000000000003</v>
      </c>
      <c r="G4070">
        <v>12.960049293638701</v>
      </c>
      <c r="H4070">
        <v>-10.3747454659486</v>
      </c>
      <c r="I4070">
        <v>-46.711463217401104</v>
      </c>
      <c r="J4070">
        <v>-8.9517532178646597</v>
      </c>
      <c r="K4070">
        <v>38.310350081799299</v>
      </c>
      <c r="L4070">
        <v>38.835621410683302</v>
      </c>
      <c r="M4070">
        <v>48.619076264217</v>
      </c>
      <c r="N4070">
        <v>1.5269821745176699</v>
      </c>
      <c r="O4070">
        <v>59.128065395095298</v>
      </c>
      <c r="P4070">
        <v>49.673735725938002</v>
      </c>
      <c r="Q4070">
        <v>7.0449679971253995E-2</v>
      </c>
    </row>
    <row r="4071" spans="1:17" hidden="1" x14ac:dyDescent="0.3">
      <c r="A4071" t="s">
        <v>8374</v>
      </c>
      <c r="B4071" t="s">
        <v>8375</v>
      </c>
      <c r="C4071" t="str">
        <f>IFERROR(VLOOKUP(Table1[[#This Row],[Ticker]],[1]!Table2[[Symbol]:[Industry]],2,FALSE),"-")</f>
        <v>-</v>
      </c>
      <c r="D4071" t="s">
        <v>289</v>
      </c>
      <c r="E4071">
        <v>18.283257299999999</v>
      </c>
      <c r="F4071">
        <v>14.63</v>
      </c>
      <c r="G4071">
        <v>-29.662742100613499</v>
      </c>
      <c r="H4071">
        <v>-11.1228230403556</v>
      </c>
      <c r="I4071">
        <v>-40.129906436842901</v>
      </c>
      <c r="J4071">
        <v>-7.0682329417645597</v>
      </c>
      <c r="K4071">
        <v>15.3359066747895</v>
      </c>
      <c r="L4071">
        <v>16.247234188177298</v>
      </c>
      <c r="M4071">
        <v>49.651196352074201</v>
      </c>
      <c r="N4071">
        <v>1.15743591646121</v>
      </c>
      <c r="O4071">
        <v>66.438824333561101</v>
      </c>
      <c r="P4071">
        <v>19.136807817589499</v>
      </c>
      <c r="Q4071">
        <v>7.8714950966305E-2</v>
      </c>
    </row>
    <row r="4072" spans="1:17" hidden="1" x14ac:dyDescent="0.3">
      <c r="A4072" t="s">
        <v>8376</v>
      </c>
      <c r="B4072" t="s">
        <v>8377</v>
      </c>
      <c r="C4072" t="str">
        <f>IFERROR(VLOOKUP(Table1[[#This Row],[Ticker]],[1]!Table2[[Symbol]:[Industry]],2,FALSE),"-")</f>
        <v>-</v>
      </c>
      <c r="D4072" t="s">
        <v>5086</v>
      </c>
      <c r="E4072">
        <v>18.27439</v>
      </c>
      <c r="F4072">
        <v>7.6</v>
      </c>
      <c r="G4072">
        <v>-79.381968162788894</v>
      </c>
      <c r="H4072">
        <v>-8.1245193931969801</v>
      </c>
      <c r="I4072">
        <v>-42.611163734829901</v>
      </c>
      <c r="J4072">
        <v>-1.69681900733833</v>
      </c>
      <c r="K4072">
        <v>8.1895639422548907</v>
      </c>
      <c r="L4072">
        <v>10.2875338316257</v>
      </c>
      <c r="M4072">
        <v>36.391976755613904</v>
      </c>
      <c r="N4072">
        <v>0.60023085802231602</v>
      </c>
      <c r="O4072">
        <v>217.31046407081999</v>
      </c>
      <c r="P4072">
        <v>1.8766756032171501</v>
      </c>
    </row>
    <row r="4073" spans="1:17" hidden="1" x14ac:dyDescent="0.3">
      <c r="A4073" t="s">
        <v>8378</v>
      </c>
      <c r="B4073" t="s">
        <v>8379</v>
      </c>
      <c r="C4073" t="str">
        <f>IFERROR(VLOOKUP(Table1[[#This Row],[Ticker]],[1]!Table2[[Symbol]:[Industry]],2,FALSE),"-")</f>
        <v>-</v>
      </c>
      <c r="D4073" t="s">
        <v>5546</v>
      </c>
      <c r="E4073">
        <v>18.252252599999998</v>
      </c>
      <c r="F4073">
        <v>5.26</v>
      </c>
      <c r="G4073">
        <v>154.540388388476</v>
      </c>
      <c r="H4073">
        <v>98.429629692597601</v>
      </c>
      <c r="I4073">
        <v>118.506628403081</v>
      </c>
      <c r="J4073">
        <v>55.607739573519702</v>
      </c>
      <c r="K4073">
        <v>2.9027821233232398</v>
      </c>
      <c r="L4073">
        <v>2.4965091448974599</v>
      </c>
      <c r="M4073">
        <v>96.775538527152904</v>
      </c>
      <c r="N4073">
        <v>4.8943483438625499</v>
      </c>
      <c r="O4073">
        <v>0</v>
      </c>
      <c r="P4073">
        <v>239.35483870967701</v>
      </c>
      <c r="Q4073">
        <v>0.101502245475037</v>
      </c>
    </row>
    <row r="4074" spans="1:17" hidden="1" x14ac:dyDescent="0.3">
      <c r="A4074" t="s">
        <v>8380</v>
      </c>
      <c r="B4074" t="s">
        <v>8381</v>
      </c>
      <c r="C4074" t="str">
        <f>IFERROR(VLOOKUP(Table1[[#This Row],[Ticker]],[1]!Table2[[Symbol]:[Industry]],2,FALSE),"-")</f>
        <v>-</v>
      </c>
      <c r="D4074" t="s">
        <v>270</v>
      </c>
      <c r="E4074">
        <v>18.192959999999999</v>
      </c>
      <c r="F4074">
        <v>48</v>
      </c>
      <c r="G4074">
        <v>-26.576089163236102</v>
      </c>
      <c r="H4074">
        <v>-37.431438089428603</v>
      </c>
      <c r="I4074">
        <v>-33.915217171306203</v>
      </c>
      <c r="J4074">
        <v>-3.3146329738757698</v>
      </c>
      <c r="K4074">
        <v>59.9977021866925</v>
      </c>
      <c r="L4074">
        <v>57.6323315340954</v>
      </c>
      <c r="M4074">
        <v>12.7487753666181</v>
      </c>
      <c r="N4074">
        <v>0.85652950082480195</v>
      </c>
      <c r="O4074">
        <v>78.562499999999901</v>
      </c>
      <c r="P4074">
        <v>17.0731707317073</v>
      </c>
      <c r="Q4074">
        <v>2.1864744832611999E-2</v>
      </c>
    </row>
    <row r="4075" spans="1:17" hidden="1" x14ac:dyDescent="0.3">
      <c r="A4075" t="s">
        <v>8382</v>
      </c>
      <c r="B4075" t="s">
        <v>8383</v>
      </c>
      <c r="C4075" t="str">
        <f>IFERROR(VLOOKUP(Table1[[#This Row],[Ticker]],[1]!Table2[[Symbol]:[Industry]],2,FALSE),"-")</f>
        <v>-</v>
      </c>
      <c r="D4075" t="s">
        <v>396</v>
      </c>
      <c r="E4075">
        <v>18.176697000000001</v>
      </c>
      <c r="F4075">
        <v>48.51</v>
      </c>
      <c r="G4075">
        <v>-30.473933059310799</v>
      </c>
      <c r="H4075">
        <v>-8.1328015081876099</v>
      </c>
      <c r="I4075">
        <v>-10.520555550468</v>
      </c>
      <c r="J4075">
        <v>-4.07402860329793</v>
      </c>
      <c r="K4075">
        <v>49.284526151215204</v>
      </c>
      <c r="L4075">
        <v>48.661429048560201</v>
      </c>
      <c r="M4075">
        <v>41.2619577834297</v>
      </c>
      <c r="N4075">
        <v>0.26145219626029498</v>
      </c>
      <c r="O4075">
        <v>41.847041847041801</v>
      </c>
      <c r="P4075">
        <v>26</v>
      </c>
      <c r="Q4075">
        <v>-1.3479794095890001E-3</v>
      </c>
    </row>
    <row r="4076" spans="1:17" hidden="1" x14ac:dyDescent="0.3">
      <c r="A4076" t="s">
        <v>8384</v>
      </c>
      <c r="B4076" t="s">
        <v>8385</v>
      </c>
      <c r="C4076" t="str">
        <f>IFERROR(VLOOKUP(Table1[[#This Row],[Ticker]],[1]!Table2[[Symbol]:[Industry]],2,FALSE),"-")</f>
        <v>-</v>
      </c>
      <c r="D4076" t="s">
        <v>396</v>
      </c>
      <c r="E4076">
        <v>18.135866759999999</v>
      </c>
      <c r="F4076">
        <v>10.23</v>
      </c>
      <c r="G4076">
        <v>74.634918684488994</v>
      </c>
      <c r="H4076">
        <v>-6.2887706009264503</v>
      </c>
      <c r="I4076">
        <v>-56.814006517553203</v>
      </c>
      <c r="J4076">
        <v>-2.67608880931853</v>
      </c>
      <c r="K4076">
        <v>9.9903324361313999</v>
      </c>
      <c r="L4076">
        <v>9.6525937559238706</v>
      </c>
      <c r="M4076">
        <v>55.906808264210802</v>
      </c>
      <c r="N4076">
        <v>0.62712258375508001</v>
      </c>
      <c r="O4076">
        <v>81.524926686217</v>
      </c>
      <c r="P4076">
        <v>134.09610983981599</v>
      </c>
      <c r="Q4076">
        <v>5.4971734396569001E-2</v>
      </c>
    </row>
    <row r="4077" spans="1:17" hidden="1" x14ac:dyDescent="0.3">
      <c r="A4077" t="s">
        <v>8386</v>
      </c>
      <c r="B4077" t="s">
        <v>8387</v>
      </c>
      <c r="C4077" t="str">
        <f>IFERROR(VLOOKUP(Table1[[#This Row],[Ticker]],[1]!Table2[[Symbol]:[Industry]],2,FALSE),"-")</f>
        <v>-</v>
      </c>
      <c r="D4077" t="s">
        <v>186</v>
      </c>
      <c r="E4077">
        <v>18.125</v>
      </c>
      <c r="F4077">
        <v>290</v>
      </c>
      <c r="G4077">
        <v>38.029693201310799</v>
      </c>
      <c r="H4077">
        <v>-9.1713573342829395</v>
      </c>
      <c r="I4077">
        <v>30.457493841384199</v>
      </c>
      <c r="J4077">
        <v>9.9250317678554492</v>
      </c>
      <c r="K4077">
        <v>274.32609740132199</v>
      </c>
      <c r="L4077">
        <v>235.807399152069</v>
      </c>
      <c r="M4077">
        <v>66.469058418106101</v>
      </c>
      <c r="N4077">
        <v>0.27430678366029798</v>
      </c>
      <c r="O4077">
        <v>17.931034482758601</v>
      </c>
      <c r="P4077">
        <v>74.436090225563902</v>
      </c>
      <c r="Q4077">
        <v>6.6987680786185E-2</v>
      </c>
    </row>
    <row r="4078" spans="1:17" hidden="1" x14ac:dyDescent="0.3">
      <c r="A4078" t="s">
        <v>8388</v>
      </c>
      <c r="B4078" t="s">
        <v>8389</v>
      </c>
      <c r="C4078" t="str">
        <f>IFERROR(VLOOKUP(Table1[[#This Row],[Ticker]],[1]!Table2[[Symbol]:[Industry]],2,FALSE),"-")</f>
        <v>-</v>
      </c>
      <c r="D4078" t="s">
        <v>728</v>
      </c>
      <c r="E4078">
        <v>18.095091273000001</v>
      </c>
      <c r="F4078">
        <v>984.62</v>
      </c>
      <c r="G4078">
        <v>29.461553928710401</v>
      </c>
      <c r="H4078">
        <v>0.44690917823158</v>
      </c>
      <c r="I4078">
        <v>6.0935907305683497</v>
      </c>
      <c r="J4078">
        <v>2.20278205649144</v>
      </c>
      <c r="K4078">
        <v>935.90541615733503</v>
      </c>
      <c r="L4078">
        <v>833.58788130138498</v>
      </c>
      <c r="M4078">
        <v>55.6599041266266</v>
      </c>
      <c r="N4078">
        <v>0.80776049471306999</v>
      </c>
      <c r="O4078">
        <v>6.1170807011841903</v>
      </c>
      <c r="P4078">
        <v>61.312624922179602</v>
      </c>
      <c r="Q4078">
        <v>1.8114824755041999E-2</v>
      </c>
    </row>
    <row r="4079" spans="1:17" hidden="1" x14ac:dyDescent="0.3">
      <c r="A4079" t="s">
        <v>8390</v>
      </c>
      <c r="B4079" t="s">
        <v>8391</v>
      </c>
      <c r="C4079" t="str">
        <f>IFERROR(VLOOKUP(Table1[[#This Row],[Ticker]],[1]!Table2[[Symbol]:[Industry]],2,FALSE),"-")</f>
        <v>-</v>
      </c>
      <c r="D4079" t="s">
        <v>18</v>
      </c>
      <c r="E4079">
        <v>18.040500000000002</v>
      </c>
      <c r="F4079">
        <v>200.45</v>
      </c>
      <c r="G4079">
        <v>-50.569748872860501</v>
      </c>
      <c r="H4079">
        <v>-30.416186059863598</v>
      </c>
      <c r="I4079">
        <v>-6.5967118577538404</v>
      </c>
      <c r="J4079">
        <v>-7.8380151836110397</v>
      </c>
      <c r="K4079">
        <v>231.81366649432599</v>
      </c>
      <c r="L4079">
        <v>210.63679499991301</v>
      </c>
      <c r="M4079">
        <v>16.238961139635698</v>
      </c>
      <c r="N4079">
        <v>0.76118876271378699</v>
      </c>
      <c r="O4079">
        <v>47.168870042404599</v>
      </c>
      <c r="P4079">
        <v>85.087719298245602</v>
      </c>
    </row>
    <row r="4080" spans="1:17" hidden="1" x14ac:dyDescent="0.3">
      <c r="A4080" t="s">
        <v>8392</v>
      </c>
      <c r="B4080" t="s">
        <v>8393</v>
      </c>
      <c r="C4080" t="str">
        <f>IFERROR(VLOOKUP(Table1[[#This Row],[Ticker]],[1]!Table2[[Symbol]:[Industry]],2,FALSE),"-")</f>
        <v>-</v>
      </c>
      <c r="D4080" t="s">
        <v>231</v>
      </c>
      <c r="E4080">
        <v>18.0075</v>
      </c>
      <c r="F4080">
        <v>73.5</v>
      </c>
      <c r="G4080">
        <v>47.841288968963497</v>
      </c>
      <c r="H4080">
        <v>-10.6421002652082</v>
      </c>
      <c r="I4080">
        <v>-26.940419895066199</v>
      </c>
      <c r="J4080">
        <v>-0.39473567400500797</v>
      </c>
      <c r="K4080">
        <v>78.403386314566404</v>
      </c>
      <c r="L4080">
        <v>72.646070332024493</v>
      </c>
      <c r="M4080">
        <v>40.612748980300303</v>
      </c>
      <c r="N4080">
        <v>0.28340372614290299</v>
      </c>
      <c r="O4080">
        <v>33.3333333333333</v>
      </c>
      <c r="P4080">
        <v>74.584323040379999</v>
      </c>
      <c r="Q4080">
        <v>5.5397674314955E-2</v>
      </c>
    </row>
    <row r="4081" spans="1:17" hidden="1" x14ac:dyDescent="0.3">
      <c r="A4081" t="s">
        <v>8394</v>
      </c>
      <c r="B4081" t="s">
        <v>8395</v>
      </c>
      <c r="C4081" t="str">
        <f>IFERROR(VLOOKUP(Table1[[#This Row],[Ticker]],[1]!Table2[[Symbol]:[Industry]],2,FALSE),"-")</f>
        <v>-</v>
      </c>
      <c r="D4081" t="s">
        <v>95</v>
      </c>
      <c r="E4081">
        <v>17.896788000000001</v>
      </c>
      <c r="F4081">
        <v>6.07</v>
      </c>
      <c r="G4081">
        <v>5.2134876677139799</v>
      </c>
      <c r="H4081">
        <v>1.1810361623585599</v>
      </c>
      <c r="I4081">
        <v>-24.674134449322899</v>
      </c>
      <c r="J4081">
        <v>-6.7569913528216903</v>
      </c>
      <c r="K4081">
        <v>5.9650032501731198</v>
      </c>
      <c r="L4081">
        <v>6.0196118812819597</v>
      </c>
      <c r="M4081">
        <v>52.745346514358602</v>
      </c>
      <c r="N4081">
        <v>1.2440202337283499</v>
      </c>
      <c r="O4081">
        <v>44.9752883031301</v>
      </c>
      <c r="P4081">
        <v>37.954545454545404</v>
      </c>
      <c r="Q4081">
        <v>2.4698019940902999E-2</v>
      </c>
    </row>
    <row r="4082" spans="1:17" hidden="1" x14ac:dyDescent="0.3">
      <c r="A4082" t="s">
        <v>8396</v>
      </c>
      <c r="B4082" t="s">
        <v>8397</v>
      </c>
      <c r="C4082" t="str">
        <f>IFERROR(VLOOKUP(Table1[[#This Row],[Ticker]],[1]!Table2[[Symbol]:[Industry]],2,FALSE),"-")</f>
        <v>-</v>
      </c>
      <c r="D4082" t="s">
        <v>267</v>
      </c>
      <c r="E4082">
        <v>17.857871847999998</v>
      </c>
      <c r="F4082">
        <v>30.97</v>
      </c>
      <c r="G4082">
        <v>306.40381907543599</v>
      </c>
      <c r="H4082">
        <v>143.23049415693799</v>
      </c>
      <c r="I4082">
        <v>210.38605356957299</v>
      </c>
      <c r="J4082">
        <v>5.71573220391923</v>
      </c>
      <c r="K4082">
        <v>18.527549412073601</v>
      </c>
      <c r="L4082">
        <v>13.1651424065588</v>
      </c>
      <c r="M4082">
        <v>99.374255843796206</v>
      </c>
      <c r="N4082">
        <v>3.3496393219078699</v>
      </c>
      <c r="O4082">
        <v>0</v>
      </c>
      <c r="P4082">
        <v>355.441176470588</v>
      </c>
      <c r="Q4082">
        <v>9.0245181089059004E-2</v>
      </c>
    </row>
    <row r="4083" spans="1:17" hidden="1" x14ac:dyDescent="0.3">
      <c r="A4083" t="s">
        <v>8398</v>
      </c>
      <c r="B4083" t="s">
        <v>8399</v>
      </c>
      <c r="C4083" t="str">
        <f>IFERROR(VLOOKUP(Table1[[#This Row],[Ticker]],[1]!Table2[[Symbol]:[Industry]],2,FALSE),"-")</f>
        <v>-</v>
      </c>
      <c r="D4083" t="s">
        <v>521</v>
      </c>
      <c r="E4083">
        <v>17.7872734</v>
      </c>
      <c r="F4083">
        <v>18.190000000000001</v>
      </c>
      <c r="G4083">
        <v>12.0060124579504</v>
      </c>
      <c r="H4083">
        <v>-3.6800749487525399</v>
      </c>
      <c r="I4083">
        <v>-10.3086565876216</v>
      </c>
      <c r="J4083">
        <v>-2.4780690073383398</v>
      </c>
      <c r="K4083">
        <v>18.1570177419317</v>
      </c>
      <c r="L4083">
        <v>16.982006727941101</v>
      </c>
      <c r="M4083">
        <v>100</v>
      </c>
      <c r="O4083">
        <v>0</v>
      </c>
      <c r="P4083">
        <v>38.7490465293669</v>
      </c>
    </row>
    <row r="4084" spans="1:17" hidden="1" x14ac:dyDescent="0.3">
      <c r="A4084" t="s">
        <v>8400</v>
      </c>
      <c r="B4084" t="s">
        <v>8401</v>
      </c>
      <c r="C4084" t="str">
        <f>IFERROR(VLOOKUP(Table1[[#This Row],[Ticker]],[1]!Table2[[Symbol]:[Industry]],2,FALSE),"-")</f>
        <v>-</v>
      </c>
      <c r="D4084" t="s">
        <v>396</v>
      </c>
      <c r="E4084">
        <v>17.702964000000001</v>
      </c>
      <c r="F4084">
        <v>15.94</v>
      </c>
      <c r="G4084">
        <v>-25.856958122049299</v>
      </c>
      <c r="H4084">
        <v>-7.9393342080118003</v>
      </c>
      <c r="I4084">
        <v>-48.992563096109798</v>
      </c>
      <c r="J4084">
        <v>-3.6882600901408802</v>
      </c>
      <c r="K4084">
        <v>15.775211772522299</v>
      </c>
      <c r="L4084">
        <v>17.235874262613201</v>
      </c>
      <c r="M4084">
        <v>62.666495429115102</v>
      </c>
      <c r="N4084">
        <v>0.52851564409204799</v>
      </c>
      <c r="O4084">
        <v>115.809284818067</v>
      </c>
      <c r="P4084">
        <v>18.074074074074002</v>
      </c>
      <c r="Q4084">
        <v>8.5876695834000001E-5</v>
      </c>
    </row>
    <row r="4085" spans="1:17" hidden="1" x14ac:dyDescent="0.3">
      <c r="A4085" t="s">
        <v>8402</v>
      </c>
      <c r="B4085" t="s">
        <v>8403</v>
      </c>
      <c r="C4085" t="str">
        <f>IFERROR(VLOOKUP(Table1[[#This Row],[Ticker]],[1]!Table2[[Symbol]:[Industry]],2,FALSE),"-")</f>
        <v>-</v>
      </c>
      <c r="D4085" t="s">
        <v>133</v>
      </c>
      <c r="E4085">
        <v>17.667539271999999</v>
      </c>
      <c r="F4085">
        <v>44.54</v>
      </c>
      <c r="G4085">
        <v>398.49281498518701</v>
      </c>
      <c r="H4085">
        <v>193.19280064608</v>
      </c>
      <c r="I4085">
        <v>409.96469968190701</v>
      </c>
      <c r="J4085">
        <v>5.8304627386933996</v>
      </c>
      <c r="M4085">
        <v>100</v>
      </c>
      <c r="O4085">
        <v>0</v>
      </c>
      <c r="P4085">
        <v>425.235849056603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372</v>
      </c>
      <c r="E4086">
        <v>17.653668318000001</v>
      </c>
      <c r="F4086">
        <v>33.54</v>
      </c>
      <c r="G4086">
        <v>-14.3812250261903</v>
      </c>
      <c r="H4086">
        <v>-18.336563498370801</v>
      </c>
      <c r="I4086">
        <v>-7.8400154861631099</v>
      </c>
      <c r="J4086">
        <v>-2.4780690073383398</v>
      </c>
      <c r="K4086">
        <v>36.715375882188098</v>
      </c>
      <c r="L4086">
        <v>37.910604255228399</v>
      </c>
      <c r="M4086">
        <v>16.595039867990199</v>
      </c>
      <c r="N4086">
        <v>0.171929378889876</v>
      </c>
      <c r="O4086">
        <v>57.334525939177098</v>
      </c>
      <c r="P4086">
        <v>34.159999999999897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610</v>
      </c>
      <c r="E4087">
        <v>17.64099792</v>
      </c>
      <c r="F4087">
        <v>4.76</v>
      </c>
      <c r="G4087">
        <v>4.3864425126055702</v>
      </c>
      <c r="H4087">
        <v>-8.7781141644388097</v>
      </c>
      <c r="I4087">
        <v>-25.459828619979099</v>
      </c>
      <c r="J4087">
        <v>3.4300272727491699</v>
      </c>
      <c r="K4087">
        <v>4.8121142604734901</v>
      </c>
      <c r="L4087">
        <v>4.7593153890033797</v>
      </c>
      <c r="M4087">
        <v>48.600509060386898</v>
      </c>
      <c r="N4087">
        <v>0.48485164323858998</v>
      </c>
      <c r="O4087">
        <v>43.907563025210003</v>
      </c>
      <c r="P4087">
        <v>54.545454545454497</v>
      </c>
      <c r="Q4087">
        <v>-3.845078900618E-2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201</v>
      </c>
      <c r="E4088">
        <v>17.63775</v>
      </c>
      <c r="F4088">
        <v>4.05</v>
      </c>
      <c r="G4088">
        <v>12.912138342376601</v>
      </c>
      <c r="I4088">
        <v>-18.842577946124599</v>
      </c>
      <c r="K4088">
        <v>4.4249445457001002</v>
      </c>
      <c r="L4088">
        <v>4.0278917604158799</v>
      </c>
      <c r="M4088">
        <v>29.723467083117001</v>
      </c>
      <c r="N4088">
        <v>2.4197581830577999</v>
      </c>
      <c r="O4088">
        <v>33.3333333333333</v>
      </c>
      <c r="P4088">
        <v>49.999999999999901</v>
      </c>
      <c r="Q4088">
        <v>-2.0192540060606001E-2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E4089">
        <v>17.59</v>
      </c>
      <c r="F4089">
        <v>17.59</v>
      </c>
      <c r="G4089">
        <v>-57.7896824446034</v>
      </c>
      <c r="H4089">
        <v>-2.4142521639423999</v>
      </c>
      <c r="I4089">
        <v>-39.5500990087899</v>
      </c>
      <c r="J4089">
        <v>-9.0598099839837598</v>
      </c>
      <c r="K4089">
        <v>18.391683845240198</v>
      </c>
      <c r="L4089">
        <v>20.754857597758001</v>
      </c>
      <c r="M4089">
        <v>50.175875544364899</v>
      </c>
      <c r="N4089">
        <v>2.3023726799389199</v>
      </c>
      <c r="O4089">
        <v>61.455372370665103</v>
      </c>
      <c r="P4089">
        <v>11.611675126903499</v>
      </c>
      <c r="Q4089">
        <v>6.0328197031216002E-2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59</v>
      </c>
      <c r="E4090">
        <v>17.55239864</v>
      </c>
      <c r="F4090">
        <v>12.2</v>
      </c>
      <c r="G4090">
        <v>63.288118576558603</v>
      </c>
      <c r="H4090">
        <v>-1.8140868232224301</v>
      </c>
      <c r="I4090">
        <v>-22.846906950453601</v>
      </c>
      <c r="J4090">
        <v>-1.21331352673125</v>
      </c>
      <c r="K4090">
        <v>11.5359896194127</v>
      </c>
      <c r="L4090">
        <v>10.444216534559301</v>
      </c>
      <c r="M4090">
        <v>63.912711656944197</v>
      </c>
      <c r="N4090">
        <v>0.70512062330676495</v>
      </c>
      <c r="O4090">
        <v>40.9016393442623</v>
      </c>
      <c r="P4090">
        <v>120.614828209764</v>
      </c>
      <c r="Q4090">
        <v>8.9527389836787E-2</v>
      </c>
    </row>
    <row r="4091" spans="1:17" hidden="1" x14ac:dyDescent="0.3">
      <c r="A4091" t="s">
        <v>8414</v>
      </c>
      <c r="B4091" t="s">
        <v>5966</v>
      </c>
      <c r="C4091" t="str">
        <f>IFERROR(VLOOKUP(Table1[[#This Row],[Ticker]],[1]!Table2[[Symbol]:[Industry]],2,FALSE),"-")</f>
        <v>-</v>
      </c>
      <c r="D4091" t="s">
        <v>465</v>
      </c>
      <c r="E4091">
        <v>17.548520400000001</v>
      </c>
      <c r="F4091">
        <v>2.1800000000000002</v>
      </c>
      <c r="G4091">
        <v>-10.7855872629058</v>
      </c>
      <c r="H4091">
        <v>13.8456982471237</v>
      </c>
      <c r="I4091">
        <v>11.4730366718155</v>
      </c>
      <c r="J4091">
        <v>-12.7142894797792</v>
      </c>
      <c r="K4091">
        <v>2.10638857531589</v>
      </c>
      <c r="L4091">
        <v>1.85938275495792</v>
      </c>
      <c r="M4091">
        <v>45.164618155390301</v>
      </c>
      <c r="N4091">
        <v>1.3210258131492401</v>
      </c>
      <c r="O4091">
        <v>22.0183486238532</v>
      </c>
      <c r="P4091">
        <v>54.609929078014197</v>
      </c>
      <c r="Q4091">
        <v>6.9241241918021001E-2</v>
      </c>
    </row>
    <row r="4092" spans="1:17" hidden="1" x14ac:dyDescent="0.3">
      <c r="A4092" t="s">
        <v>8415</v>
      </c>
      <c r="B4092" t="s">
        <v>8416</v>
      </c>
      <c r="C4092" t="str">
        <f>IFERROR(VLOOKUP(Table1[[#This Row],[Ticker]],[1]!Table2[[Symbol]:[Industry]],2,FALSE),"-")</f>
        <v>-</v>
      </c>
      <c r="D4092" t="s">
        <v>46</v>
      </c>
      <c r="E4092">
        <v>17.53446915</v>
      </c>
      <c r="F4092">
        <v>41.45</v>
      </c>
      <c r="G4092">
        <v>-61.261201527972503</v>
      </c>
      <c r="H4092">
        <v>-15.226915907358199</v>
      </c>
      <c r="I4092">
        <v>-41.054497628948504</v>
      </c>
      <c r="J4092">
        <v>-1.1047856115830199</v>
      </c>
      <c r="K4092">
        <v>43.404920557177597</v>
      </c>
      <c r="L4092">
        <v>54.667139205047697</v>
      </c>
      <c r="M4092">
        <v>57.336775614769998</v>
      </c>
      <c r="N4092">
        <v>0.59692513368983902</v>
      </c>
      <c r="O4092">
        <v>85.524728588661006</v>
      </c>
      <c r="P4092">
        <v>8.7926509186351698</v>
      </c>
    </row>
    <row r="4093" spans="1:17" hidden="1" x14ac:dyDescent="0.3">
      <c r="A4093" t="s">
        <v>8417</v>
      </c>
      <c r="B4093" t="s">
        <v>8418</v>
      </c>
      <c r="C4093" t="str">
        <f>IFERROR(VLOOKUP(Table1[[#This Row],[Ticker]],[1]!Table2[[Symbol]:[Industry]],2,FALSE),"-")</f>
        <v>-</v>
      </c>
      <c r="D4093" t="s">
        <v>303</v>
      </c>
      <c r="E4093">
        <v>17.466869200000001</v>
      </c>
      <c r="F4093">
        <v>44</v>
      </c>
      <c r="G4093">
        <v>-28.9652562936386</v>
      </c>
      <c r="H4093">
        <v>1.7407524406910999</v>
      </c>
      <c r="I4093">
        <v>-18.801077022141801</v>
      </c>
      <c r="J4093">
        <v>-3.9228345107835398</v>
      </c>
      <c r="K4093">
        <v>43.166258574947001</v>
      </c>
      <c r="L4093">
        <v>43.601238044095403</v>
      </c>
      <c r="M4093">
        <v>53.590340153423803</v>
      </c>
      <c r="N4093">
        <v>0.40267155965948498</v>
      </c>
      <c r="O4093">
        <v>63.659090909090899</v>
      </c>
      <c r="P4093">
        <v>48.297944051230097</v>
      </c>
      <c r="Q4093">
        <v>4.5099538612565E-2</v>
      </c>
    </row>
    <row r="4094" spans="1:17" hidden="1" x14ac:dyDescent="0.3">
      <c r="A4094" t="s">
        <v>8419</v>
      </c>
      <c r="B4094" t="s">
        <v>8420</v>
      </c>
      <c r="C4094" t="str">
        <f>IFERROR(VLOOKUP(Table1[[#This Row],[Ticker]],[1]!Table2[[Symbol]:[Industry]],2,FALSE),"-")</f>
        <v>-</v>
      </c>
      <c r="D4094" t="s">
        <v>231</v>
      </c>
      <c r="E4094">
        <v>17.466252999999998</v>
      </c>
      <c r="F4094">
        <v>24.22</v>
      </c>
      <c r="G4094">
        <v>247.60008803059199</v>
      </c>
      <c r="H4094">
        <v>47.1135758448982</v>
      </c>
      <c r="I4094">
        <v>79.110873097213897</v>
      </c>
      <c r="J4094">
        <v>5.6238882070449101</v>
      </c>
      <c r="K4094">
        <v>16.706222812654701</v>
      </c>
      <c r="L4094">
        <v>11.385725663129501</v>
      </c>
      <c r="M4094">
        <v>99.992700911387004</v>
      </c>
      <c r="N4094">
        <v>3.30849890709636</v>
      </c>
      <c r="O4094">
        <v>0</v>
      </c>
      <c r="P4094">
        <v>321.21739130434702</v>
      </c>
      <c r="Q4094">
        <v>0.126081883102032</v>
      </c>
    </row>
    <row r="4095" spans="1:17" hidden="1" x14ac:dyDescent="0.3">
      <c r="A4095" t="s">
        <v>8421</v>
      </c>
      <c r="B4095" t="s">
        <v>8422</v>
      </c>
      <c r="C4095" t="str">
        <f>IFERROR(VLOOKUP(Table1[[#This Row],[Ticker]],[1]!Table2[[Symbol]:[Industry]],2,FALSE),"-")</f>
        <v>-</v>
      </c>
      <c r="D4095" t="s">
        <v>1170</v>
      </c>
      <c r="E4095">
        <v>17.4504886</v>
      </c>
      <c r="F4095">
        <v>6.98</v>
      </c>
      <c r="G4095">
        <v>-85.071392280371597</v>
      </c>
      <c r="H4095">
        <v>9.9185983514132801</v>
      </c>
      <c r="I4095">
        <v>-57.297727447785803</v>
      </c>
      <c r="J4095">
        <v>-0.391630855326423</v>
      </c>
      <c r="K4095">
        <v>6.7869337922648301</v>
      </c>
      <c r="L4095">
        <v>11.0963760293274</v>
      </c>
      <c r="M4095">
        <v>71.476392704293005</v>
      </c>
      <c r="N4095">
        <v>0.46713202808467302</v>
      </c>
      <c r="O4095">
        <v>190.11461318051499</v>
      </c>
      <c r="P4095">
        <v>48.510638297872298</v>
      </c>
      <c r="Q4095">
        <v>-1.3426516894217E-2</v>
      </c>
    </row>
    <row r="4096" spans="1:17" hidden="1" x14ac:dyDescent="0.3">
      <c r="A4096" t="s">
        <v>8423</v>
      </c>
      <c r="B4096" t="s">
        <v>8424</v>
      </c>
      <c r="C4096" t="str">
        <f>IFERROR(VLOOKUP(Table1[[#This Row],[Ticker]],[1]!Table2[[Symbol]:[Industry]],2,FALSE),"-")</f>
        <v>-</v>
      </c>
      <c r="D4096" t="s">
        <v>424</v>
      </c>
      <c r="E4096">
        <v>17.45</v>
      </c>
      <c r="F4096">
        <v>34.9</v>
      </c>
      <c r="G4096">
        <v>43.5008683676079</v>
      </c>
      <c r="H4096">
        <v>-2.2515035201811102</v>
      </c>
      <c r="I4096">
        <v>17.934957495532899</v>
      </c>
      <c r="J4096">
        <v>-2.73094902981657</v>
      </c>
      <c r="K4096">
        <v>33.674913698292599</v>
      </c>
      <c r="L4096">
        <v>28.997211297195001</v>
      </c>
      <c r="M4096">
        <v>45.1582225894944</v>
      </c>
      <c r="N4096">
        <v>0.68243624362436195</v>
      </c>
      <c r="O4096">
        <v>8.6532951289398401</v>
      </c>
      <c r="P4096">
        <v>93.351800554016506</v>
      </c>
      <c r="Q4096">
        <v>0.112283711146001</v>
      </c>
    </row>
    <row r="4097" spans="1:17" hidden="1" x14ac:dyDescent="0.3">
      <c r="A4097" t="s">
        <v>8425</v>
      </c>
      <c r="B4097" t="s">
        <v>8426</v>
      </c>
      <c r="C4097" t="str">
        <f>IFERROR(VLOOKUP(Table1[[#This Row],[Ticker]],[1]!Table2[[Symbol]:[Industry]],2,FALSE),"-")</f>
        <v>-</v>
      </c>
      <c r="D4097" t="s">
        <v>59</v>
      </c>
      <c r="E4097">
        <v>17.347391687999998</v>
      </c>
      <c r="F4097">
        <v>32.56</v>
      </c>
      <c r="G4097">
        <v>105.828394500012</v>
      </c>
      <c r="H4097">
        <v>0.57865063562145702</v>
      </c>
      <c r="I4097">
        <v>23.874149770603001</v>
      </c>
      <c r="J4097">
        <v>-0.72806900733833402</v>
      </c>
      <c r="K4097">
        <v>29.652059701309401</v>
      </c>
      <c r="L4097">
        <v>23.818512799276899</v>
      </c>
      <c r="M4097">
        <v>56.469349415126899</v>
      </c>
      <c r="N4097">
        <v>0.35223361435241002</v>
      </c>
      <c r="O4097">
        <v>20.393120393120402</v>
      </c>
      <c r="P4097">
        <v>174.767932489451</v>
      </c>
      <c r="Q4097">
        <v>6.5790266921218005E-2</v>
      </c>
    </row>
    <row r="4098" spans="1:17" hidden="1" x14ac:dyDescent="0.3">
      <c r="A4098" t="s">
        <v>8427</v>
      </c>
      <c r="B4098" t="s">
        <v>8428</v>
      </c>
      <c r="C4098" t="str">
        <f>IFERROR(VLOOKUP(Table1[[#This Row],[Ticker]],[1]!Table2[[Symbol]:[Industry]],2,FALSE),"-")</f>
        <v>-</v>
      </c>
      <c r="D4098" t="s">
        <v>521</v>
      </c>
      <c r="E4098">
        <v>17.286359999999998</v>
      </c>
      <c r="F4098">
        <v>0.91</v>
      </c>
      <c r="G4098">
        <v>-76.743034071416403</v>
      </c>
      <c r="H4098">
        <v>-10.6800749487525</v>
      </c>
      <c r="I4098">
        <v>-35.446587971187299</v>
      </c>
      <c r="J4098">
        <v>-5.6030690073383296</v>
      </c>
      <c r="K4098">
        <v>0.96575212177408498</v>
      </c>
      <c r="L4098">
        <v>1.1267624752085501</v>
      </c>
      <c r="M4098">
        <v>27.743039210122902</v>
      </c>
      <c r="N4098">
        <v>0.69767114414647702</v>
      </c>
      <c r="O4098">
        <v>229.67032967032901</v>
      </c>
      <c r="P4098">
        <v>21.3333333333333</v>
      </c>
      <c r="Q4098">
        <v>-1.6361850805349999E-2</v>
      </c>
    </row>
    <row r="4099" spans="1:17" hidden="1" x14ac:dyDescent="0.3">
      <c r="A4099" t="s">
        <v>8429</v>
      </c>
      <c r="B4099" t="s">
        <v>8430</v>
      </c>
      <c r="C4099" t="str">
        <f>IFERROR(VLOOKUP(Table1[[#This Row],[Ticker]],[1]!Table2[[Symbol]:[Industry]],2,FALSE),"-")</f>
        <v>-</v>
      </c>
      <c r="D4099" t="s">
        <v>728</v>
      </c>
      <c r="E4099">
        <v>17.228399594999999</v>
      </c>
      <c r="F4099">
        <v>85.34</v>
      </c>
      <c r="G4099">
        <v>-14.453560387205901</v>
      </c>
      <c r="H4099">
        <v>-8.5115356229098396</v>
      </c>
      <c r="I4099">
        <v>2.4716762323679098</v>
      </c>
      <c r="J4099">
        <v>-2.2176523406716702</v>
      </c>
      <c r="K4099">
        <v>88.255681474637697</v>
      </c>
      <c r="L4099">
        <v>81.627082727720506</v>
      </c>
      <c r="M4099">
        <v>59.689646094536798</v>
      </c>
      <c r="N4099">
        <v>1.5610852418333601</v>
      </c>
      <c r="O4099">
        <v>13.522381063979299</v>
      </c>
      <c r="P4099">
        <v>24.221251819505</v>
      </c>
    </row>
    <row r="4100" spans="1:17" hidden="1" x14ac:dyDescent="0.3">
      <c r="A4100" t="s">
        <v>8431</v>
      </c>
      <c r="B4100" t="s">
        <v>8432</v>
      </c>
      <c r="C4100" t="str">
        <f>IFERROR(VLOOKUP(Table1[[#This Row],[Ticker]],[1]!Table2[[Symbol]:[Industry]],2,FALSE),"-")</f>
        <v>-</v>
      </c>
      <c r="D4100" t="s">
        <v>7659</v>
      </c>
      <c r="E4100">
        <v>17.195805055000001</v>
      </c>
      <c r="F4100">
        <v>41.47</v>
      </c>
      <c r="G4100">
        <v>-25.200428782484</v>
      </c>
      <c r="H4100">
        <v>50.828121772558902</v>
      </c>
      <c r="I4100">
        <v>6.6994388605979998</v>
      </c>
      <c r="J4100">
        <v>9.6030120737427307</v>
      </c>
      <c r="K4100">
        <v>33.610770142220403</v>
      </c>
      <c r="L4100">
        <v>34.232779398694497</v>
      </c>
      <c r="M4100">
        <v>92.992105595036804</v>
      </c>
      <c r="N4100">
        <v>0.42833240379252602</v>
      </c>
      <c r="O4100">
        <v>33.662888835302603</v>
      </c>
      <c r="P4100">
        <v>97.476190476190396</v>
      </c>
      <c r="Q4100">
        <v>9.2361919930922007E-2</v>
      </c>
    </row>
    <row r="4101" spans="1:17" hidden="1" x14ac:dyDescent="0.3">
      <c r="A4101" t="s">
        <v>8433</v>
      </c>
      <c r="B4101" t="s">
        <v>8434</v>
      </c>
      <c r="C4101" t="str">
        <f>IFERROR(VLOOKUP(Table1[[#This Row],[Ticker]],[1]!Table2[[Symbol]:[Industry]],2,FALSE),"-")</f>
        <v>-</v>
      </c>
      <c r="D4101" t="s">
        <v>728</v>
      </c>
      <c r="E4101">
        <v>17.1837348</v>
      </c>
      <c r="F4101">
        <v>140.1</v>
      </c>
      <c r="G4101">
        <v>18.3030369504284</v>
      </c>
      <c r="H4101">
        <v>5.5081428807653801</v>
      </c>
      <c r="I4101">
        <v>6.20634997499607</v>
      </c>
      <c r="J4101">
        <v>1.97667349957548</v>
      </c>
      <c r="K4101">
        <v>130.25798422193401</v>
      </c>
      <c r="L4101">
        <v>117.67699553182599</v>
      </c>
      <c r="M4101">
        <v>42.376869448986099</v>
      </c>
      <c r="N4101">
        <v>1.39415629617197</v>
      </c>
      <c r="O4101">
        <v>3.4975017844396801</v>
      </c>
      <c r="P4101">
        <v>52.051226394616798</v>
      </c>
    </row>
    <row r="4102" spans="1:17" hidden="1" x14ac:dyDescent="0.3">
      <c r="A4102" t="s">
        <v>8435</v>
      </c>
      <c r="B4102" t="s">
        <v>8436</v>
      </c>
      <c r="C4102" t="str">
        <f>IFERROR(VLOOKUP(Table1[[#This Row],[Ticker]],[1]!Table2[[Symbol]:[Industry]],2,FALSE),"-")</f>
        <v>-</v>
      </c>
      <c r="D4102" t="s">
        <v>1564</v>
      </c>
      <c r="E4102">
        <v>17.152840000000001</v>
      </c>
      <c r="F4102">
        <v>37.549999999999997</v>
      </c>
      <c r="G4102">
        <v>-35.157668217757902</v>
      </c>
      <c r="H4102">
        <v>-1.54027466344584</v>
      </c>
      <c r="I4102">
        <v>-15.137816041362701</v>
      </c>
      <c r="J4102">
        <v>-2.4780690073383398</v>
      </c>
      <c r="K4102">
        <v>36.683533669991</v>
      </c>
      <c r="L4102">
        <v>37.206238061002999</v>
      </c>
      <c r="M4102">
        <v>53.747192496441201</v>
      </c>
      <c r="N4102">
        <v>0.69746376811594202</v>
      </c>
      <c r="O4102">
        <v>34.487350199733697</v>
      </c>
      <c r="P4102">
        <v>24.958402662229499</v>
      </c>
    </row>
    <row r="4103" spans="1:17" hidden="1" x14ac:dyDescent="0.3">
      <c r="A4103" t="s">
        <v>8437</v>
      </c>
      <c r="B4103" t="s">
        <v>8438</v>
      </c>
      <c r="C4103" t="str">
        <f>IFERROR(VLOOKUP(Table1[[#This Row],[Ticker]],[1]!Table2[[Symbol]:[Industry]],2,FALSE),"-")</f>
        <v>-</v>
      </c>
      <c r="D4103" t="s">
        <v>626</v>
      </c>
      <c r="E4103">
        <v>17.147600000000001</v>
      </c>
      <c r="F4103">
        <v>10.52</v>
      </c>
      <c r="G4103">
        <v>-0.30072637910877298</v>
      </c>
      <c r="H4103">
        <v>10.353074222518099</v>
      </c>
      <c r="I4103">
        <v>11.1711583176115</v>
      </c>
      <c r="J4103">
        <v>-2.57487442844192</v>
      </c>
      <c r="K4103">
        <v>10.5860759590893</v>
      </c>
      <c r="L4103">
        <v>9.7343402469650897</v>
      </c>
      <c r="M4103">
        <v>48.759743058630903</v>
      </c>
      <c r="N4103">
        <v>0.20587065835114499</v>
      </c>
      <c r="O4103">
        <v>36.596958174904898</v>
      </c>
      <c r="P4103">
        <v>70.226537216828405</v>
      </c>
      <c r="Q4103">
        <v>7.6387229442019006E-2</v>
      </c>
    </row>
    <row r="4104" spans="1:17" hidden="1" x14ac:dyDescent="0.3">
      <c r="A4104" t="s">
        <v>8439</v>
      </c>
      <c r="B4104" t="s">
        <v>8440</v>
      </c>
      <c r="C4104" t="str">
        <f>IFERROR(VLOOKUP(Table1[[#This Row],[Ticker]],[1]!Table2[[Symbol]:[Industry]],2,FALSE),"-")</f>
        <v>-</v>
      </c>
      <c r="D4104" t="s">
        <v>424</v>
      </c>
      <c r="E4104">
        <v>17.095680000000002</v>
      </c>
      <c r="F4104">
        <v>12.72</v>
      </c>
      <c r="G4104">
        <v>-21.792539021911399</v>
      </c>
      <c r="H4104">
        <v>-3.6800749487525399</v>
      </c>
      <c r="I4104">
        <v>-15.271149374696099</v>
      </c>
      <c r="J4104">
        <v>-2.4780690073383398</v>
      </c>
      <c r="K4104">
        <v>12.7175008743601</v>
      </c>
      <c r="L4104">
        <v>12.601959095292599</v>
      </c>
      <c r="M4104">
        <v>100</v>
      </c>
      <c r="O4104">
        <v>0</v>
      </c>
      <c r="P4104">
        <v>4.9504950495049496</v>
      </c>
    </row>
    <row r="4105" spans="1:17" hidden="1" x14ac:dyDescent="0.3">
      <c r="A4105" t="s">
        <v>8441</v>
      </c>
      <c r="B4105" t="s">
        <v>8442</v>
      </c>
      <c r="C4105" t="str">
        <f>IFERROR(VLOOKUP(Table1[[#This Row],[Ticker]],[1]!Table2[[Symbol]:[Industry]],2,FALSE),"-")</f>
        <v>-</v>
      </c>
      <c r="D4105" t="s">
        <v>46</v>
      </c>
      <c r="E4105">
        <v>17.091711491999899</v>
      </c>
      <c r="F4105">
        <v>12.66</v>
      </c>
      <c r="G4105">
        <v>29.7464591300668</v>
      </c>
      <c r="H4105">
        <v>6.9339601389667402</v>
      </c>
      <c r="I4105">
        <v>-10.9877885839218</v>
      </c>
      <c r="J4105">
        <v>-3.4984771706036502</v>
      </c>
      <c r="K4105">
        <v>11.8869322109992</v>
      </c>
      <c r="L4105">
        <v>11.602077516397999</v>
      </c>
      <c r="M4105">
        <v>63.717828160112198</v>
      </c>
      <c r="N4105">
        <v>1.35268782816591</v>
      </c>
      <c r="O4105">
        <v>26.382306477093199</v>
      </c>
      <c r="P4105">
        <v>68.8</v>
      </c>
      <c r="Q4105">
        <v>9.681204209762E-3</v>
      </c>
    </row>
    <row r="4106" spans="1:17" hidden="1" x14ac:dyDescent="0.3">
      <c r="A4106" t="s">
        <v>8443</v>
      </c>
      <c r="B4106" t="s">
        <v>8444</v>
      </c>
      <c r="C4106" t="str">
        <f>IFERROR(VLOOKUP(Table1[[#This Row],[Ticker]],[1]!Table2[[Symbol]:[Industry]],2,FALSE),"-")</f>
        <v>-</v>
      </c>
      <c r="E4106">
        <v>17.049465000000001</v>
      </c>
      <c r="F4106">
        <v>33.979999999999997</v>
      </c>
      <c r="G4106">
        <v>99.7902992619168</v>
      </c>
      <c r="H4106">
        <v>6.6295225744672797</v>
      </c>
      <c r="I4106">
        <v>29.017597971375999</v>
      </c>
      <c r="J4106">
        <v>10.4180019685805</v>
      </c>
      <c r="K4106">
        <v>33.749324856836303</v>
      </c>
      <c r="L4106">
        <v>27.145580450148199</v>
      </c>
      <c r="M4106">
        <v>36.561136706148901</v>
      </c>
      <c r="N4106">
        <v>0.58076604891569505</v>
      </c>
      <c r="O4106">
        <v>35.903472630959399</v>
      </c>
      <c r="P4106">
        <v>144.98918529199699</v>
      </c>
      <c r="Q4106">
        <v>8.7994450138621005E-2</v>
      </c>
    </row>
    <row r="4107" spans="1:17" hidden="1" x14ac:dyDescent="0.3">
      <c r="A4107" t="s">
        <v>8445</v>
      </c>
      <c r="B4107" t="s">
        <v>8446</v>
      </c>
      <c r="C4107" t="str">
        <f>IFERROR(VLOOKUP(Table1[[#This Row],[Ticker]],[1]!Table2[[Symbol]:[Industry]],2,FALSE),"-")</f>
        <v>-</v>
      </c>
      <c r="D4107" t="s">
        <v>521</v>
      </c>
      <c r="E4107">
        <v>17.036809999999999</v>
      </c>
      <c r="F4107">
        <v>99.34</v>
      </c>
      <c r="G4107">
        <v>-14.494446500794901</v>
      </c>
      <c r="H4107">
        <v>-4.9737630030039703</v>
      </c>
      <c r="I4107">
        <v>-9.5902983108663094</v>
      </c>
      <c r="J4107">
        <v>-4.6899553122478999</v>
      </c>
      <c r="K4107">
        <v>94.295536473866903</v>
      </c>
      <c r="L4107">
        <v>93.514682549786599</v>
      </c>
      <c r="M4107">
        <v>62.112327596150301</v>
      </c>
      <c r="N4107">
        <v>4.15664547921227</v>
      </c>
      <c r="O4107">
        <v>13.237366619689899</v>
      </c>
      <c r="P4107">
        <v>23.0064388311045</v>
      </c>
      <c r="Q4107">
        <v>0.104561010121397</v>
      </c>
    </row>
    <row r="4108" spans="1:17" hidden="1" x14ac:dyDescent="0.3">
      <c r="A4108" t="s">
        <v>8447</v>
      </c>
      <c r="B4108" t="s">
        <v>8448</v>
      </c>
      <c r="C4108" t="str">
        <f>IFERROR(VLOOKUP(Table1[[#This Row],[Ticker]],[1]!Table2[[Symbol]:[Industry]],2,FALSE),"-")</f>
        <v>-</v>
      </c>
      <c r="D4108" t="s">
        <v>728</v>
      </c>
      <c r="E4108">
        <v>17.035611191999902</v>
      </c>
      <c r="F4108">
        <v>26.99</v>
      </c>
      <c r="G4108">
        <v>43.133602383769798</v>
      </c>
      <c r="H4108">
        <v>2.6307937695957002</v>
      </c>
      <c r="I4108">
        <v>22.404835118264501</v>
      </c>
      <c r="J4108">
        <v>3.87423029118075</v>
      </c>
      <c r="K4108">
        <v>25.3692225158726</v>
      </c>
      <c r="L4108">
        <v>21.739193753847999</v>
      </c>
      <c r="M4108">
        <v>32.576819102165203</v>
      </c>
      <c r="N4108">
        <v>1.24982641315015</v>
      </c>
      <c r="O4108">
        <v>1.8154872174879599</v>
      </c>
      <c r="P4108">
        <v>75.933772244312607</v>
      </c>
    </row>
    <row r="4109" spans="1:17" hidden="1" x14ac:dyDescent="0.3">
      <c r="A4109" t="s">
        <v>8449</v>
      </c>
      <c r="B4109" t="s">
        <v>8450</v>
      </c>
      <c r="C4109" t="str">
        <f>IFERROR(VLOOKUP(Table1[[#This Row],[Ticker]],[1]!Table2[[Symbol]:[Industry]],2,FALSE),"-")</f>
        <v>-</v>
      </c>
      <c r="D4109" t="s">
        <v>127</v>
      </c>
      <c r="E4109">
        <v>17.018319999999999</v>
      </c>
      <c r="F4109">
        <v>25.63</v>
      </c>
      <c r="G4109">
        <v>-19.951367404749799</v>
      </c>
      <c r="H4109">
        <v>-7.5689638376414301</v>
      </c>
      <c r="I4109">
        <v>-44.859061462608103</v>
      </c>
      <c r="J4109">
        <v>4.8420302482447797</v>
      </c>
      <c r="K4109">
        <v>25.2251916407068</v>
      </c>
      <c r="L4109">
        <v>26.412700334171699</v>
      </c>
      <c r="M4109">
        <v>56.327316610533302</v>
      </c>
      <c r="N4109">
        <v>2.1826371340980399</v>
      </c>
      <c r="O4109">
        <v>59.968786578228602</v>
      </c>
      <c r="P4109">
        <v>25.5142017629774</v>
      </c>
      <c r="Q4109">
        <v>7.5891193564730994E-2</v>
      </c>
    </row>
    <row r="4110" spans="1:17" hidden="1" x14ac:dyDescent="0.3">
      <c r="A4110" t="s">
        <v>8451</v>
      </c>
      <c r="B4110" t="s">
        <v>8452</v>
      </c>
      <c r="C4110" t="str">
        <f>IFERROR(VLOOKUP(Table1[[#This Row],[Ticker]],[1]!Table2[[Symbol]:[Industry]],2,FALSE),"-")</f>
        <v>-</v>
      </c>
      <c r="D4110" t="s">
        <v>133</v>
      </c>
      <c r="E4110">
        <v>17.008632599999999</v>
      </c>
      <c r="F4110">
        <v>8.67</v>
      </c>
      <c r="G4110">
        <v>-37.63717590081</v>
      </c>
      <c r="H4110">
        <v>1.97103070235309</v>
      </c>
      <c r="I4110">
        <v>-39.945345725695198</v>
      </c>
      <c r="J4110">
        <v>-7.4504446979460797</v>
      </c>
      <c r="K4110">
        <v>8.3189711957611792</v>
      </c>
      <c r="L4110">
        <v>8.3008327834094704</v>
      </c>
      <c r="M4110">
        <v>52.7640731221707</v>
      </c>
      <c r="N4110">
        <v>1.4999974990506799</v>
      </c>
      <c r="O4110">
        <v>83.3910034602076</v>
      </c>
      <c r="P4110">
        <v>38.72</v>
      </c>
      <c r="Q4110">
        <v>8.0884795934412002E-2</v>
      </c>
    </row>
    <row r="4111" spans="1:17" hidden="1" x14ac:dyDescent="0.3">
      <c r="A4111" t="s">
        <v>8453</v>
      </c>
      <c r="B4111" t="s">
        <v>8454</v>
      </c>
      <c r="C4111" t="str">
        <f>IFERROR(VLOOKUP(Table1[[#This Row],[Ticker]],[1]!Table2[[Symbol]:[Industry]],2,FALSE),"-")</f>
        <v>-</v>
      </c>
      <c r="D4111" t="s">
        <v>933</v>
      </c>
      <c r="E4111">
        <v>16.977598400000002</v>
      </c>
      <c r="F4111">
        <v>28</v>
      </c>
      <c r="G4111">
        <v>-20.9629056241176</v>
      </c>
      <c r="H4111">
        <v>13.1366189956009</v>
      </c>
      <c r="I4111">
        <v>-24.450520117479101</v>
      </c>
      <c r="J4111">
        <v>4.7721188213618797</v>
      </c>
      <c r="K4111">
        <v>25.118015264078501</v>
      </c>
      <c r="L4111">
        <v>25.8393290872778</v>
      </c>
      <c r="M4111">
        <v>60.3250225575269</v>
      </c>
      <c r="N4111">
        <v>1.9419198544418701</v>
      </c>
      <c r="O4111">
        <v>40</v>
      </c>
      <c r="P4111">
        <v>46.904512067156297</v>
      </c>
      <c r="Q4111">
        <v>0.11110679790223101</v>
      </c>
    </row>
    <row r="4112" spans="1:17" hidden="1" x14ac:dyDescent="0.3">
      <c r="A4112" t="s">
        <v>8455</v>
      </c>
      <c r="B4112" t="s">
        <v>8456</v>
      </c>
      <c r="C4112" t="str">
        <f>IFERROR(VLOOKUP(Table1[[#This Row],[Ticker]],[1]!Table2[[Symbol]:[Industry]],2,FALSE),"-")</f>
        <v>-</v>
      </c>
      <c r="D4112" t="s">
        <v>62</v>
      </c>
      <c r="E4112">
        <v>16.937689536000001</v>
      </c>
      <c r="F4112">
        <v>20.83</v>
      </c>
      <c r="G4112">
        <v>-20.737945012892201</v>
      </c>
      <c r="H4112">
        <v>5.1787839101063096</v>
      </c>
      <c r="I4112">
        <v>-19.501034432167302</v>
      </c>
      <c r="J4112">
        <v>14.269112957234899</v>
      </c>
      <c r="K4112">
        <v>19.746670923333699</v>
      </c>
      <c r="L4112">
        <v>19.8740470774888</v>
      </c>
      <c r="M4112">
        <v>52.865976529597098</v>
      </c>
      <c r="N4112">
        <v>3.7196068473377202</v>
      </c>
      <c r="O4112">
        <v>26.500240038406101</v>
      </c>
      <c r="P4112">
        <v>28.580246913580201</v>
      </c>
      <c r="Q4112">
        <v>-5.9784350779952998E-2</v>
      </c>
    </row>
    <row r="4113" spans="1:17" hidden="1" x14ac:dyDescent="0.3">
      <c r="A4113" t="s">
        <v>8457</v>
      </c>
      <c r="B4113" t="s">
        <v>8458</v>
      </c>
      <c r="C4113" t="str">
        <f>IFERROR(VLOOKUP(Table1[[#This Row],[Ticker]],[1]!Table2[[Symbol]:[Industry]],2,FALSE),"-")</f>
        <v>-</v>
      </c>
      <c r="D4113" t="s">
        <v>118</v>
      </c>
      <c r="E4113">
        <v>16.9312</v>
      </c>
      <c r="F4113">
        <v>19.239999999999998</v>
      </c>
      <c r="G4113">
        <v>-9.7825477492280104</v>
      </c>
      <c r="H4113">
        <v>-12.2847261115432</v>
      </c>
      <c r="I4113">
        <v>-52.4569149639876</v>
      </c>
      <c r="J4113">
        <v>-0.55898187040889402</v>
      </c>
      <c r="K4113">
        <v>20.5106341791139</v>
      </c>
      <c r="L4113">
        <v>22.063077374639001</v>
      </c>
      <c r="M4113">
        <v>49.695376919516598</v>
      </c>
      <c r="N4113">
        <v>0.14016022167484801</v>
      </c>
      <c r="O4113">
        <v>91.683991683991707</v>
      </c>
      <c r="P4113">
        <v>21.006289308176001</v>
      </c>
      <c r="Q4113">
        <v>2.0664646063502001E-2</v>
      </c>
    </row>
    <row r="4114" spans="1:17" hidden="1" x14ac:dyDescent="0.3">
      <c r="A4114" t="s">
        <v>8459</v>
      </c>
      <c r="B4114" t="s">
        <v>8460</v>
      </c>
      <c r="C4114" t="str">
        <f>IFERROR(VLOOKUP(Table1[[#This Row],[Ticker]],[1]!Table2[[Symbol]:[Industry]],2,FALSE),"-")</f>
        <v>-</v>
      </c>
      <c r="D4114" t="s">
        <v>62</v>
      </c>
      <c r="E4114">
        <v>16.928352</v>
      </c>
      <c r="F4114">
        <v>67.2</v>
      </c>
      <c r="G4114">
        <v>54.389041400281599</v>
      </c>
      <c r="H4114">
        <v>52.755342668773601</v>
      </c>
      <c r="I4114">
        <v>52.939113453839497</v>
      </c>
      <c r="J4114">
        <v>2.45075389178916</v>
      </c>
      <c r="K4114">
        <v>57.765484714461699</v>
      </c>
      <c r="L4114">
        <v>46.485092466999099</v>
      </c>
      <c r="M4114">
        <v>50.603580914048997</v>
      </c>
      <c r="N4114">
        <v>0.39638422600048501</v>
      </c>
      <c r="O4114">
        <v>25.595238095237999</v>
      </c>
      <c r="P4114">
        <v>90.909090909090807</v>
      </c>
      <c r="Q4114">
        <v>8.5882017661716006E-2</v>
      </c>
    </row>
    <row r="4115" spans="1:17" hidden="1" x14ac:dyDescent="0.3">
      <c r="A4115" t="s">
        <v>8461</v>
      </c>
      <c r="B4115" t="s">
        <v>8462</v>
      </c>
      <c r="C4115" t="str">
        <f>IFERROR(VLOOKUP(Table1[[#This Row],[Ticker]],[1]!Table2[[Symbol]:[Industry]],2,FALSE),"-")</f>
        <v>-</v>
      </c>
      <c r="D4115" t="s">
        <v>786</v>
      </c>
      <c r="E4115">
        <v>16.818425000000001</v>
      </c>
      <c r="F4115">
        <v>32.5</v>
      </c>
      <c r="G4115">
        <v>-31.154798777298801</v>
      </c>
      <c r="H4115">
        <v>-5.3194192110476202</v>
      </c>
      <c r="I4115">
        <v>-21.286186968681001</v>
      </c>
      <c r="J4115">
        <v>3.52899813047084</v>
      </c>
      <c r="K4115">
        <v>30.568014916492199</v>
      </c>
      <c r="L4115">
        <v>31.572143237288099</v>
      </c>
      <c r="M4115">
        <v>87.847939176459704</v>
      </c>
      <c r="N4115">
        <v>0.49399656946826698</v>
      </c>
      <c r="O4115">
        <v>32.0923076923076</v>
      </c>
      <c r="P4115">
        <v>28.968253968253901</v>
      </c>
    </row>
    <row r="4116" spans="1:17" hidden="1" x14ac:dyDescent="0.3">
      <c r="A4116" t="s">
        <v>8463</v>
      </c>
      <c r="B4116" t="s">
        <v>8464</v>
      </c>
      <c r="C4116" t="str">
        <f>IFERROR(VLOOKUP(Table1[[#This Row],[Ticker]],[1]!Table2[[Symbol]:[Industry]],2,FALSE),"-")</f>
        <v>-</v>
      </c>
      <c r="D4116" t="s">
        <v>2629</v>
      </c>
      <c r="E4116">
        <v>16.782539400000001</v>
      </c>
      <c r="F4116">
        <v>37.229999999999997</v>
      </c>
      <c r="G4116">
        <v>28.446628287899902</v>
      </c>
      <c r="H4116">
        <v>39.7550114800815</v>
      </c>
      <c r="I4116">
        <v>-14.376840431606601</v>
      </c>
      <c r="J4116">
        <v>15.346704406558899</v>
      </c>
      <c r="K4116">
        <v>31.780240123450302</v>
      </c>
      <c r="L4116">
        <v>31.843100431824901</v>
      </c>
      <c r="M4116">
        <v>69.066408932216802</v>
      </c>
      <c r="N4116">
        <v>1.4875767273264</v>
      </c>
      <c r="O4116">
        <v>37.442922374429202</v>
      </c>
      <c r="P4116">
        <v>76.864608076009404</v>
      </c>
      <c r="Q4116">
        <v>9.1728962527842003E-2</v>
      </c>
    </row>
    <row r="4117" spans="1:17" hidden="1" x14ac:dyDescent="0.3">
      <c r="A4117" t="s">
        <v>8465</v>
      </c>
      <c r="B4117" t="s">
        <v>8466</v>
      </c>
      <c r="C4117" t="str">
        <f>IFERROR(VLOOKUP(Table1[[#This Row],[Ticker]],[1]!Table2[[Symbol]:[Industry]],2,FALSE),"-")</f>
        <v>-</v>
      </c>
      <c r="D4117" t="s">
        <v>21</v>
      </c>
      <c r="E4117">
        <v>16.748156999999999</v>
      </c>
      <c r="F4117">
        <v>91.47</v>
      </c>
      <c r="G4117">
        <v>66.190946101542806</v>
      </c>
      <c r="H4117">
        <v>-0.66604601407477304</v>
      </c>
      <c r="I4117">
        <v>24.591235946404701</v>
      </c>
      <c r="J4117">
        <v>3.1286725656953598</v>
      </c>
      <c r="K4117">
        <v>89.360431145462499</v>
      </c>
      <c r="L4117">
        <v>73.004701624232595</v>
      </c>
      <c r="M4117">
        <v>59.213850097427397</v>
      </c>
      <c r="N4117">
        <v>0.50285918256795403</v>
      </c>
      <c r="O4117">
        <v>36.099267519405203</v>
      </c>
      <c r="P4117">
        <v>101.875965570514</v>
      </c>
      <c r="Q4117">
        <v>6.7914753335115E-2</v>
      </c>
    </row>
    <row r="4118" spans="1:17" hidden="1" x14ac:dyDescent="0.3">
      <c r="A4118" t="s">
        <v>8467</v>
      </c>
      <c r="B4118" t="s">
        <v>8468</v>
      </c>
      <c r="C4118" t="str">
        <f>IFERROR(VLOOKUP(Table1[[#This Row],[Ticker]],[1]!Table2[[Symbol]:[Industry]],2,FALSE),"-")</f>
        <v>-</v>
      </c>
      <c r="D4118" t="s">
        <v>424</v>
      </c>
      <c r="E4118">
        <v>16.7411955</v>
      </c>
      <c r="F4118">
        <v>54.03</v>
      </c>
      <c r="G4118">
        <v>-30.088293463187401</v>
      </c>
      <c r="H4118">
        <v>6.9865917179141199</v>
      </c>
      <c r="I4118">
        <v>-5.3423599545536797</v>
      </c>
      <c r="J4118">
        <v>19.320747560708998</v>
      </c>
      <c r="K4118">
        <v>45.939838804959201</v>
      </c>
      <c r="L4118">
        <v>50.104859922671899</v>
      </c>
      <c r="M4118">
        <v>87.357125258722903</v>
      </c>
      <c r="N4118">
        <v>0.42439014578842699</v>
      </c>
      <c r="O4118">
        <v>16.139181935961499</v>
      </c>
      <c r="P4118">
        <v>33.407407407407398</v>
      </c>
      <c r="Q4118">
        <v>4.9724351967835E-2</v>
      </c>
    </row>
    <row r="4119" spans="1:17" hidden="1" x14ac:dyDescent="0.3">
      <c r="A4119" t="s">
        <v>8469</v>
      </c>
      <c r="B4119" t="s">
        <v>8470</v>
      </c>
      <c r="C4119" t="str">
        <f>IFERROR(VLOOKUP(Table1[[#This Row],[Ticker]],[1]!Table2[[Symbol]:[Industry]],2,FALSE),"-")</f>
        <v>-</v>
      </c>
      <c r="D4119" t="s">
        <v>7346</v>
      </c>
      <c r="E4119">
        <v>16.739042559999898</v>
      </c>
      <c r="F4119">
        <v>9.0399999999999991</v>
      </c>
      <c r="G4119">
        <v>28.583426409683099</v>
      </c>
      <c r="H4119">
        <v>-32.640470988356498</v>
      </c>
      <c r="I4119">
        <v>-12.3098737482724</v>
      </c>
      <c r="J4119">
        <v>-22.085912144593198</v>
      </c>
      <c r="K4119">
        <v>11.127440925169401</v>
      </c>
      <c r="L4119">
        <v>10.305194249194001</v>
      </c>
      <c r="M4119">
        <v>21.9762158842891</v>
      </c>
      <c r="N4119">
        <v>1.5867768595041301</v>
      </c>
      <c r="O4119">
        <v>96.902654867256601</v>
      </c>
      <c r="P4119">
        <v>62.589928057553898</v>
      </c>
    </row>
    <row r="4120" spans="1:17" hidden="1" x14ac:dyDescent="0.3">
      <c r="A4120" t="s">
        <v>8471</v>
      </c>
      <c r="B4120" t="s">
        <v>8472</v>
      </c>
      <c r="C4120" t="str">
        <f>IFERROR(VLOOKUP(Table1[[#This Row],[Ticker]],[1]!Table2[[Symbol]:[Industry]],2,FALSE),"-")</f>
        <v>-</v>
      </c>
      <c r="D4120" t="s">
        <v>626</v>
      </c>
      <c r="E4120">
        <v>16.721452019999901</v>
      </c>
      <c r="F4120">
        <v>0.91</v>
      </c>
      <c r="G4120">
        <v>-87.177816680112102</v>
      </c>
      <c r="H4120">
        <v>-19.4208156894932</v>
      </c>
      <c r="I4120">
        <v>-52.512528685040898</v>
      </c>
      <c r="J4120">
        <v>-2.4780690073383398</v>
      </c>
      <c r="K4120">
        <v>1.0418213358670501</v>
      </c>
      <c r="L4120">
        <v>1.6258942633729501</v>
      </c>
      <c r="M4120">
        <v>10.9119964137941</v>
      </c>
      <c r="N4120">
        <v>0.141090766803807</v>
      </c>
      <c r="O4120">
        <v>163.736263736263</v>
      </c>
      <c r="P4120">
        <v>39.999999999999901</v>
      </c>
      <c r="Q4120">
        <v>-6.7912916171339002E-2</v>
      </c>
    </row>
    <row r="4121" spans="1:17" hidden="1" x14ac:dyDescent="0.3">
      <c r="A4121" t="s">
        <v>8473</v>
      </c>
      <c r="B4121" t="s">
        <v>8474</v>
      </c>
      <c r="C4121" t="str">
        <f>IFERROR(VLOOKUP(Table1[[#This Row],[Ticker]],[1]!Table2[[Symbol]:[Industry]],2,FALSE),"-")</f>
        <v>-</v>
      </c>
      <c r="D4121" t="s">
        <v>133</v>
      </c>
      <c r="E4121">
        <v>16.7184864</v>
      </c>
      <c r="F4121">
        <v>21.6</v>
      </c>
      <c r="G4121">
        <v>109.32253969907499</v>
      </c>
      <c r="H4121">
        <v>-13.6800749487525</v>
      </c>
      <c r="I4121">
        <v>2.7616375105497899</v>
      </c>
      <c r="J4121">
        <v>-2.4780690073383398</v>
      </c>
      <c r="K4121">
        <v>20.341677027107501</v>
      </c>
      <c r="L4121">
        <v>15.082294379876499</v>
      </c>
      <c r="M4121">
        <v>5.7938228146950004E-3</v>
      </c>
      <c r="N4121">
        <v>0.90909090909090895</v>
      </c>
      <c r="O4121">
        <v>34.0277777777777</v>
      </c>
      <c r="P4121">
        <v>149.71098265895901</v>
      </c>
    </row>
    <row r="4122" spans="1:17" hidden="1" x14ac:dyDescent="0.3">
      <c r="A4122" t="s">
        <v>8475</v>
      </c>
      <c r="B4122" t="s">
        <v>8476</v>
      </c>
      <c r="C4122" t="str">
        <f>IFERROR(VLOOKUP(Table1[[#This Row],[Ticker]],[1]!Table2[[Symbol]:[Industry]],2,FALSE),"-")</f>
        <v>-</v>
      </c>
      <c r="D4122" t="s">
        <v>121</v>
      </c>
      <c r="E4122">
        <v>16.716036812999999</v>
      </c>
      <c r="F4122">
        <v>11.67</v>
      </c>
      <c r="G4122">
        <v>-48.943034071416399</v>
      </c>
      <c r="H4122">
        <v>-2.46479717097476</v>
      </c>
      <c r="I4122">
        <v>-63.103067121678599</v>
      </c>
      <c r="J4122">
        <v>-4.8231276338039901</v>
      </c>
      <c r="K4122">
        <v>12.1255487132262</v>
      </c>
      <c r="L4122">
        <v>14.4138692709761</v>
      </c>
      <c r="M4122">
        <v>42.130557456054397</v>
      </c>
      <c r="N4122">
        <v>0.71297802003968302</v>
      </c>
      <c r="O4122">
        <v>158.78320479862899</v>
      </c>
      <c r="P4122">
        <v>17.878787878787801</v>
      </c>
      <c r="Q4122">
        <v>1.8441615435319001E-2</v>
      </c>
    </row>
    <row r="4123" spans="1:17" hidden="1" x14ac:dyDescent="0.3">
      <c r="A4123" t="s">
        <v>8477</v>
      </c>
      <c r="B4123" t="s">
        <v>8478</v>
      </c>
      <c r="C4123" t="str">
        <f>IFERROR(VLOOKUP(Table1[[#This Row],[Ticker]],[1]!Table2[[Symbol]:[Industry]],2,FALSE),"-")</f>
        <v>-</v>
      </c>
      <c r="D4123" t="s">
        <v>396</v>
      </c>
      <c r="E4123">
        <v>16.689651000000001</v>
      </c>
      <c r="F4123">
        <v>83.49</v>
      </c>
      <c r="G4123">
        <v>-2.3538803169468601</v>
      </c>
      <c r="H4123">
        <v>33.392791333038602</v>
      </c>
      <c r="I4123">
        <v>137.72885062530301</v>
      </c>
      <c r="J4123">
        <v>7.4856310802821202</v>
      </c>
      <c r="K4123">
        <v>66.331904826924699</v>
      </c>
      <c r="L4123">
        <v>57.6833923861359</v>
      </c>
      <c r="M4123">
        <v>61.702838938561797</v>
      </c>
      <c r="N4123">
        <v>0.83717934957604301</v>
      </c>
      <c r="O4123">
        <v>16.289375973170401</v>
      </c>
      <c r="P4123">
        <v>181.87035786630599</v>
      </c>
    </row>
    <row r="4124" spans="1:17" hidden="1" x14ac:dyDescent="0.3">
      <c r="A4124" t="s">
        <v>8479</v>
      </c>
      <c r="B4124" t="s">
        <v>8480</v>
      </c>
      <c r="C4124" t="str">
        <f>IFERROR(VLOOKUP(Table1[[#This Row],[Ticker]],[1]!Table2[[Symbol]:[Industry]],2,FALSE),"-")</f>
        <v>-</v>
      </c>
      <c r="D4124" t="s">
        <v>106</v>
      </c>
      <c r="E4124">
        <v>16.6356216</v>
      </c>
      <c r="F4124">
        <v>53.52</v>
      </c>
      <c r="G4124">
        <v>40.246045491765997</v>
      </c>
      <c r="H4124">
        <v>7.3415968778728304</v>
      </c>
      <c r="I4124">
        <v>-2.2405263546327401</v>
      </c>
      <c r="J4124">
        <v>9.86528938865162</v>
      </c>
      <c r="K4124">
        <v>46.515103320284801</v>
      </c>
      <c r="L4124">
        <v>43.474276228972897</v>
      </c>
      <c r="M4124">
        <v>83.371364519248303</v>
      </c>
      <c r="N4124">
        <v>1.69024754011842</v>
      </c>
      <c r="O4124">
        <v>20.328849028400501</v>
      </c>
      <c r="P4124">
        <v>75.475409836065495</v>
      </c>
      <c r="Q4124">
        <v>9.0831430338492003E-2</v>
      </c>
    </row>
    <row r="4125" spans="1:17" hidden="1" x14ac:dyDescent="0.3">
      <c r="A4125" t="s">
        <v>8481</v>
      </c>
      <c r="B4125" t="s">
        <v>8482</v>
      </c>
      <c r="C4125" t="str">
        <f>IFERROR(VLOOKUP(Table1[[#This Row],[Ticker]],[1]!Table2[[Symbol]:[Industry]],2,FALSE),"-")</f>
        <v>-</v>
      </c>
      <c r="D4125" t="s">
        <v>1684</v>
      </c>
      <c r="E4125">
        <v>16.585599999999999</v>
      </c>
      <c r="F4125">
        <v>0.73</v>
      </c>
      <c r="G4125">
        <v>35.479188150805697</v>
      </c>
      <c r="H4125">
        <v>17.532046263368599</v>
      </c>
      <c r="I4125">
        <v>-2.9634570670037998</v>
      </c>
      <c r="J4125">
        <v>2.7850888873985</v>
      </c>
      <c r="K4125">
        <v>0.73527194376229199</v>
      </c>
      <c r="L4125">
        <v>0.64254045231696499</v>
      </c>
      <c r="M4125">
        <v>35.772859656984103</v>
      </c>
      <c r="N4125">
        <v>1.6315519652788599</v>
      </c>
      <c r="O4125">
        <v>30.136986301369799</v>
      </c>
      <c r="P4125">
        <v>82.5</v>
      </c>
      <c r="Q4125">
        <v>2.6971233921757001E-2</v>
      </c>
    </row>
    <row r="4126" spans="1:17" hidden="1" x14ac:dyDescent="0.3">
      <c r="A4126" t="s">
        <v>8483</v>
      </c>
      <c r="B4126" t="s">
        <v>8484</v>
      </c>
      <c r="C4126" t="str">
        <f>IFERROR(VLOOKUP(Table1[[#This Row],[Ticker]],[1]!Table2[[Symbol]:[Industry]],2,FALSE),"-")</f>
        <v>-</v>
      </c>
      <c r="D4126" t="s">
        <v>521</v>
      </c>
      <c r="E4126">
        <v>16.584</v>
      </c>
      <c r="F4126">
        <v>6.91</v>
      </c>
      <c r="G4126">
        <v>-71.901764230146597</v>
      </c>
      <c r="H4126">
        <v>-6.1948678481608201</v>
      </c>
      <c r="I4126">
        <v>-67.779740439988203</v>
      </c>
      <c r="J4126">
        <v>2.4582367251457198</v>
      </c>
      <c r="K4126">
        <v>11.709846814420001</v>
      </c>
      <c r="L4126">
        <v>12.633347976191899</v>
      </c>
      <c r="M4126">
        <v>91.892387885149901</v>
      </c>
      <c r="N4126">
        <v>0.78031353512204904</v>
      </c>
      <c r="O4126">
        <v>172.93777134587501</v>
      </c>
      <c r="P4126">
        <v>15.7453936348408</v>
      </c>
      <c r="Q4126">
        <v>-0.111614367844197</v>
      </c>
    </row>
    <row r="4127" spans="1:17" hidden="1" x14ac:dyDescent="0.3">
      <c r="A4127" t="s">
        <v>8485</v>
      </c>
      <c r="B4127" t="s">
        <v>8486</v>
      </c>
      <c r="C4127" t="str">
        <f>IFERROR(VLOOKUP(Table1[[#This Row],[Ticker]],[1]!Table2[[Symbol]:[Industry]],2,FALSE),"-")</f>
        <v>-</v>
      </c>
      <c r="D4127" t="s">
        <v>95</v>
      </c>
      <c r="E4127">
        <v>16.581969824000002</v>
      </c>
      <c r="F4127">
        <v>16.52</v>
      </c>
      <c r="G4127">
        <v>-11.524132056128</v>
      </c>
      <c r="H4127">
        <v>-9.6290834473361002</v>
      </c>
      <c r="I4127">
        <v>-40.111913705906296</v>
      </c>
      <c r="J4127">
        <v>-5.0030249674088001</v>
      </c>
      <c r="K4127">
        <v>17.443358559723698</v>
      </c>
      <c r="L4127">
        <v>18.844116317303001</v>
      </c>
      <c r="M4127">
        <v>32.648075254573101</v>
      </c>
      <c r="N4127">
        <v>1.2915261955674999</v>
      </c>
      <c r="O4127">
        <v>44.552058111380099</v>
      </c>
      <c r="P4127">
        <v>22.734026745913798</v>
      </c>
      <c r="Q4127">
        <v>-0.108270877883187</v>
      </c>
    </row>
    <row r="4128" spans="1:17" hidden="1" x14ac:dyDescent="0.3">
      <c r="A4128" t="s">
        <v>8487</v>
      </c>
      <c r="B4128" t="s">
        <v>8488</v>
      </c>
      <c r="C4128" t="str">
        <f>IFERROR(VLOOKUP(Table1[[#This Row],[Ticker]],[1]!Table2[[Symbol]:[Industry]],2,FALSE),"-")</f>
        <v>-</v>
      </c>
      <c r="D4128" t="s">
        <v>2945</v>
      </c>
      <c r="E4128">
        <v>16.5669</v>
      </c>
      <c r="F4128">
        <v>46</v>
      </c>
      <c r="G4128">
        <v>-68.241189991548694</v>
      </c>
      <c r="H4128">
        <v>1.37811663584906</v>
      </c>
      <c r="I4128">
        <v>-56.7693052948283</v>
      </c>
      <c r="J4128">
        <v>3.00507706007738</v>
      </c>
      <c r="K4128">
        <v>47.067457148060598</v>
      </c>
      <c r="M4128">
        <v>59.4288460759891</v>
      </c>
      <c r="N4128">
        <v>0.41782275175452899</v>
      </c>
      <c r="O4128">
        <v>71.195652173913004</v>
      </c>
      <c r="P4128">
        <v>11.650485436893099</v>
      </c>
    </row>
    <row r="4129" spans="1:17" hidden="1" x14ac:dyDescent="0.3">
      <c r="A4129" t="s">
        <v>8489</v>
      </c>
      <c r="B4129" t="s">
        <v>8490</v>
      </c>
      <c r="C4129" t="str">
        <f>IFERROR(VLOOKUP(Table1[[#This Row],[Ticker]],[1]!Table2[[Symbol]:[Industry]],2,FALSE),"-")</f>
        <v>-</v>
      </c>
      <c r="D4129" t="s">
        <v>626</v>
      </c>
      <c r="E4129">
        <v>16.5611739</v>
      </c>
      <c r="F4129">
        <v>28.51</v>
      </c>
      <c r="G4129">
        <v>82.121434793052401</v>
      </c>
      <c r="H4129">
        <v>45.063094450154502</v>
      </c>
      <c r="I4129">
        <v>42.329735091860002</v>
      </c>
      <c r="J4129">
        <v>18.985563299667401</v>
      </c>
      <c r="K4129">
        <v>19.7981450889706</v>
      </c>
      <c r="L4129">
        <v>16.875985087836</v>
      </c>
      <c r="M4129">
        <v>92.161216840734099</v>
      </c>
      <c r="N4129">
        <v>2.4517431138685502</v>
      </c>
      <c r="O4129">
        <v>0.24552788495264499</v>
      </c>
      <c r="P4129">
        <v>161.31989000916499</v>
      </c>
      <c r="Q4129">
        <v>4.6150085553167998E-2</v>
      </c>
    </row>
    <row r="4130" spans="1:17" hidden="1" x14ac:dyDescent="0.3">
      <c r="A4130" t="s">
        <v>8491</v>
      </c>
      <c r="B4130" t="s">
        <v>8492</v>
      </c>
      <c r="C4130" t="str">
        <f>IFERROR(VLOOKUP(Table1[[#This Row],[Ticker]],[1]!Table2[[Symbol]:[Industry]],2,FALSE),"-")</f>
        <v>-</v>
      </c>
      <c r="D4130" t="s">
        <v>257</v>
      </c>
      <c r="E4130">
        <v>16.556221722</v>
      </c>
      <c r="F4130">
        <v>75.83</v>
      </c>
      <c r="G4130">
        <v>23.415381770167699</v>
      </c>
      <c r="H4130">
        <v>10.973044594032</v>
      </c>
      <c r="I4130">
        <v>42.5764776028226</v>
      </c>
      <c r="J4130">
        <v>12.87091677768</v>
      </c>
      <c r="K4130">
        <v>63.5337942960318</v>
      </c>
      <c r="L4130">
        <v>53.196654239977498</v>
      </c>
      <c r="M4130">
        <v>81.274029905692899</v>
      </c>
      <c r="N4130">
        <v>1.54620945441416</v>
      </c>
      <c r="O4130">
        <v>0</v>
      </c>
      <c r="P4130">
        <v>128.060150375939</v>
      </c>
      <c r="Q4130">
        <v>0.24911227665642599</v>
      </c>
    </row>
    <row r="4131" spans="1:17" hidden="1" x14ac:dyDescent="0.3">
      <c r="A4131" t="s">
        <v>8493</v>
      </c>
      <c r="B4131" t="s">
        <v>8494</v>
      </c>
      <c r="C4131" t="str">
        <f>IFERROR(VLOOKUP(Table1[[#This Row],[Ticker]],[1]!Table2[[Symbol]:[Industry]],2,FALSE),"-")</f>
        <v>-</v>
      </c>
      <c r="D4131" t="s">
        <v>27</v>
      </c>
      <c r="E4131">
        <v>16.523</v>
      </c>
      <c r="F4131">
        <v>82</v>
      </c>
      <c r="G4131">
        <v>-54.144539162164499</v>
      </c>
      <c r="H4131">
        <v>14.036188027025901</v>
      </c>
      <c r="I4131">
        <v>-28.498662602209301</v>
      </c>
      <c r="J4131">
        <v>2.52193099266165</v>
      </c>
      <c r="K4131">
        <v>82.573907819837999</v>
      </c>
      <c r="L4131">
        <v>104.11832110915201</v>
      </c>
      <c r="M4131">
        <v>56.910761648025002</v>
      </c>
      <c r="N4131">
        <v>1.25714285714285</v>
      </c>
      <c r="O4131">
        <v>45.365853658536501</v>
      </c>
      <c r="P4131">
        <v>17.816091954023001</v>
      </c>
      <c r="Q4131">
        <v>-0.12507681023011999</v>
      </c>
    </row>
    <row r="4132" spans="1:17" hidden="1" x14ac:dyDescent="0.3">
      <c r="A4132" t="s">
        <v>8495</v>
      </c>
      <c r="B4132" t="s">
        <v>8496</v>
      </c>
      <c r="C4132" t="str">
        <f>IFERROR(VLOOKUP(Table1[[#This Row],[Ticker]],[1]!Table2[[Symbol]:[Industry]],2,FALSE),"-")</f>
        <v>-</v>
      </c>
      <c r="E4132">
        <v>16.511502</v>
      </c>
      <c r="F4132">
        <v>30.01</v>
      </c>
      <c r="G4132">
        <v>99.576724601283303</v>
      </c>
      <c r="H4132">
        <v>24.0220527108219</v>
      </c>
      <c r="I4132">
        <v>56.214564911018101</v>
      </c>
      <c r="J4132">
        <v>-19.9196095850549</v>
      </c>
      <c r="K4132">
        <v>27.771383150960101</v>
      </c>
      <c r="L4132">
        <v>21.929872326895801</v>
      </c>
      <c r="M4132">
        <v>38.794236936868501</v>
      </c>
      <c r="N4132">
        <v>1.6592011323454099</v>
      </c>
      <c r="O4132">
        <v>23.9586804398533</v>
      </c>
      <c r="P4132">
        <v>175.573921028466</v>
      </c>
      <c r="Q4132">
        <v>7.1946058139430002E-2</v>
      </c>
    </row>
    <row r="4133" spans="1:17" hidden="1" x14ac:dyDescent="0.3">
      <c r="A4133" t="s">
        <v>8497</v>
      </c>
      <c r="B4133" t="s">
        <v>8498</v>
      </c>
      <c r="C4133" t="str">
        <f>IFERROR(VLOOKUP(Table1[[#This Row],[Ticker]],[1]!Table2[[Symbol]:[Industry]],2,FALSE),"-")</f>
        <v>-</v>
      </c>
      <c r="D4133" t="s">
        <v>1812</v>
      </c>
      <c r="E4133">
        <v>16.394400000000001</v>
      </c>
      <c r="F4133">
        <v>20.239999999999998</v>
      </c>
      <c r="G4133">
        <v>-4.9620473084802503</v>
      </c>
      <c r="H4133">
        <v>1.7624479403624</v>
      </c>
      <c r="I4133">
        <v>-20.470212606546198</v>
      </c>
      <c r="J4133">
        <v>0.14569336889928799</v>
      </c>
      <c r="K4133">
        <v>19.925008828358902</v>
      </c>
      <c r="L4133">
        <v>19.329675769896902</v>
      </c>
      <c r="M4133">
        <v>48.036935833836303</v>
      </c>
      <c r="N4133">
        <v>1.23417814670905</v>
      </c>
      <c r="O4133">
        <v>14.0316205533596</v>
      </c>
      <c r="P4133">
        <v>31.6851008458035</v>
      </c>
      <c r="Q4133">
        <v>-3.348677851222E-3</v>
      </c>
    </row>
    <row r="4134" spans="1:17" hidden="1" x14ac:dyDescent="0.3">
      <c r="A4134" t="s">
        <v>8499</v>
      </c>
      <c r="B4134" t="s">
        <v>8500</v>
      </c>
      <c r="C4134" t="str">
        <f>IFERROR(VLOOKUP(Table1[[#This Row],[Ticker]],[1]!Table2[[Symbol]:[Industry]],2,FALSE),"-")</f>
        <v>-</v>
      </c>
      <c r="D4134" t="s">
        <v>728</v>
      </c>
      <c r="E4134">
        <v>16.390346701999999</v>
      </c>
      <c r="F4134">
        <v>120.61</v>
      </c>
      <c r="G4134">
        <v>15.603242335995301</v>
      </c>
      <c r="H4134">
        <v>2.0888170716807699</v>
      </c>
      <c r="I4134">
        <v>8.3299984014875292</v>
      </c>
      <c r="J4134">
        <v>-1.12774408540399</v>
      </c>
      <c r="K4134">
        <v>114.092512329323</v>
      </c>
      <c r="L4134">
        <v>102.871750247886</v>
      </c>
      <c r="M4134">
        <v>36.790095614213499</v>
      </c>
      <c r="N4134">
        <v>1.01360158802579</v>
      </c>
      <c r="O4134">
        <v>10.272780034822899</v>
      </c>
      <c r="P4134">
        <v>47.535168195718597</v>
      </c>
    </row>
    <row r="4135" spans="1:17" hidden="1" x14ac:dyDescent="0.3">
      <c r="A4135" t="s">
        <v>8501</v>
      </c>
      <c r="B4135" t="s">
        <v>8502</v>
      </c>
      <c r="C4135" t="str">
        <f>IFERROR(VLOOKUP(Table1[[#This Row],[Ticker]],[1]!Table2[[Symbol]:[Industry]],2,FALSE),"-")</f>
        <v>-</v>
      </c>
      <c r="D4135" t="s">
        <v>95</v>
      </c>
      <c r="E4135">
        <v>16.356893652</v>
      </c>
      <c r="F4135">
        <v>28.26</v>
      </c>
      <c r="G4135">
        <v>-8.4013255287028805</v>
      </c>
      <c r="H4135">
        <v>-8.2641156957814008</v>
      </c>
      <c r="I4135">
        <v>-18.655764759311399</v>
      </c>
      <c r="J4135">
        <v>-12.9591139261022</v>
      </c>
      <c r="K4135">
        <v>28.388006419195801</v>
      </c>
      <c r="L4135">
        <v>27.319073677005299</v>
      </c>
      <c r="M4135">
        <v>48.990710679383703</v>
      </c>
      <c r="N4135">
        <v>2.0088562173039</v>
      </c>
      <c r="O4135">
        <v>33.722576079263902</v>
      </c>
      <c r="P4135">
        <v>28.4545454545454</v>
      </c>
      <c r="Q4135">
        <v>9.0118976594228004E-2</v>
      </c>
    </row>
    <row r="4136" spans="1:17" hidden="1" x14ac:dyDescent="0.3">
      <c r="A4136" t="s">
        <v>8503</v>
      </c>
      <c r="B4136" t="s">
        <v>8504</v>
      </c>
      <c r="C4136" t="str">
        <f>IFERROR(VLOOKUP(Table1[[#This Row],[Ticker]],[1]!Table2[[Symbol]:[Industry]],2,FALSE),"-")</f>
        <v>-</v>
      </c>
      <c r="D4136" t="s">
        <v>98</v>
      </c>
      <c r="E4136">
        <v>16.344239999999999</v>
      </c>
      <c r="F4136">
        <v>18.04</v>
      </c>
      <c r="G4136">
        <v>390.39982307143998</v>
      </c>
      <c r="H4136">
        <v>16.687861976345999</v>
      </c>
      <c r="I4136">
        <v>-42.145896030553402</v>
      </c>
      <c r="J4136">
        <v>15.563168106063699</v>
      </c>
      <c r="K4136">
        <v>17.863939483033501</v>
      </c>
      <c r="L4136">
        <v>18.270068697399601</v>
      </c>
      <c r="M4136">
        <v>73.405167359990998</v>
      </c>
      <c r="N4136">
        <v>1.22214124858595</v>
      </c>
      <c r="O4136">
        <v>119.179600886917</v>
      </c>
      <c r="P4136">
        <v>418.39080459770099</v>
      </c>
      <c r="Q4136">
        <v>0.15564734466097699</v>
      </c>
    </row>
    <row r="4137" spans="1:17" hidden="1" x14ac:dyDescent="0.3">
      <c r="A4137" t="s">
        <v>8505</v>
      </c>
      <c r="B4137" t="s">
        <v>8506</v>
      </c>
      <c r="C4137" t="str">
        <f>IFERROR(VLOOKUP(Table1[[#This Row],[Ticker]],[1]!Table2[[Symbol]:[Industry]],2,FALSE),"-")</f>
        <v>-</v>
      </c>
      <c r="D4137" t="s">
        <v>499</v>
      </c>
      <c r="E4137">
        <v>16.311029999999999</v>
      </c>
      <c r="F4137">
        <v>53.4</v>
      </c>
      <c r="G4137">
        <v>131.852607575072</v>
      </c>
      <c r="H4137">
        <v>-19.118836093754801</v>
      </c>
      <c r="I4137">
        <v>24.482841727109601</v>
      </c>
      <c r="J4137">
        <v>2.4928047790694201</v>
      </c>
      <c r="K4137">
        <v>47.371618470563902</v>
      </c>
      <c r="L4137">
        <v>37.415074836046301</v>
      </c>
      <c r="M4137">
        <v>58.327855137478998</v>
      </c>
      <c r="N4137">
        <v>1.48834588929956</v>
      </c>
      <c r="O4137">
        <v>20.2247191011236</v>
      </c>
      <c r="P4137">
        <v>158.59564164648901</v>
      </c>
    </row>
    <row r="4138" spans="1:17" hidden="1" x14ac:dyDescent="0.3">
      <c r="A4138" t="s">
        <v>8507</v>
      </c>
      <c r="B4138" t="s">
        <v>8508</v>
      </c>
      <c r="C4138" t="str">
        <f>IFERROR(VLOOKUP(Table1[[#This Row],[Ticker]],[1]!Table2[[Symbol]:[Industry]],2,FALSE),"-")</f>
        <v>-</v>
      </c>
      <c r="D4138" t="s">
        <v>521</v>
      </c>
      <c r="E4138">
        <v>16.243971999999999</v>
      </c>
      <c r="F4138">
        <v>15.92</v>
      </c>
      <c r="G4138">
        <v>0.61696592858353905</v>
      </c>
      <c r="H4138">
        <v>-3.9961305745426898</v>
      </c>
      <c r="I4138">
        <v>-36.420233079500399</v>
      </c>
      <c r="J4138">
        <v>-2.7310734349158299</v>
      </c>
      <c r="K4138">
        <v>16.636975421014402</v>
      </c>
      <c r="L4138">
        <v>17.920061871181801</v>
      </c>
      <c r="M4138">
        <v>46.261809713005803</v>
      </c>
      <c r="N4138">
        <v>0.33341004268012397</v>
      </c>
      <c r="O4138">
        <v>66.457286432160799</v>
      </c>
      <c r="P4138">
        <v>32.6666666666666</v>
      </c>
      <c r="Q4138">
        <v>-7.2113527339841998E-2</v>
      </c>
    </row>
    <row r="4139" spans="1:17" hidden="1" x14ac:dyDescent="0.3">
      <c r="A4139" t="s">
        <v>8509</v>
      </c>
      <c r="B4139" t="s">
        <v>8510</v>
      </c>
      <c r="C4139" t="str">
        <f>IFERROR(VLOOKUP(Table1[[#This Row],[Ticker]],[1]!Table2[[Symbol]:[Industry]],2,FALSE),"-")</f>
        <v>-</v>
      </c>
      <c r="D4139" t="s">
        <v>133</v>
      </c>
      <c r="E4139">
        <v>16.231560000000002</v>
      </c>
      <c r="F4139">
        <v>27.6</v>
      </c>
      <c r="G4139">
        <v>-31.340337908264001</v>
      </c>
      <c r="H4139">
        <v>20.023628754951101</v>
      </c>
      <c r="I4139">
        <v>66.907068447086004</v>
      </c>
      <c r="J4139">
        <v>1.28892128392379</v>
      </c>
      <c r="K4139">
        <v>24.2540787702508</v>
      </c>
      <c r="L4139">
        <v>21.1545780990206</v>
      </c>
      <c r="M4139">
        <v>66.953700429450606</v>
      </c>
      <c r="N4139">
        <v>0.36866512319015798</v>
      </c>
      <c r="O4139">
        <v>6.0507246376811397</v>
      </c>
      <c r="P4139">
        <v>111.981566820276</v>
      </c>
      <c r="Q4139">
        <v>7.0992925390445993E-2</v>
      </c>
    </row>
    <row r="4140" spans="1:17" hidden="1" x14ac:dyDescent="0.3">
      <c r="A4140" t="s">
        <v>8511</v>
      </c>
      <c r="B4140" t="s">
        <v>8512</v>
      </c>
      <c r="C4140" t="str">
        <f>IFERROR(VLOOKUP(Table1[[#This Row],[Ticker]],[1]!Table2[[Symbol]:[Industry]],2,FALSE),"-")</f>
        <v>-</v>
      </c>
      <c r="D4140" t="s">
        <v>728</v>
      </c>
      <c r="E4140">
        <v>16.197496464</v>
      </c>
      <c r="F4140">
        <v>259.44</v>
      </c>
      <c r="G4140">
        <v>13.6845708000314</v>
      </c>
      <c r="H4140">
        <v>-0.232074948752544</v>
      </c>
      <c r="I4140">
        <v>7.6803695106647796</v>
      </c>
      <c r="J4140">
        <v>0.96165581467589401</v>
      </c>
      <c r="K4140">
        <v>246.08933809292299</v>
      </c>
      <c r="L4140">
        <v>219.99674739483001</v>
      </c>
      <c r="M4140">
        <v>41.917729329093497</v>
      </c>
      <c r="N4140">
        <v>0.81251165630537103</v>
      </c>
      <c r="O4140">
        <v>1.7190872648781901</v>
      </c>
      <c r="P4140">
        <v>44.833361246022399</v>
      </c>
    </row>
    <row r="4141" spans="1:17" hidden="1" x14ac:dyDescent="0.3">
      <c r="A4141" t="s">
        <v>8513</v>
      </c>
      <c r="B4141" t="s">
        <v>8514</v>
      </c>
      <c r="C4141" t="str">
        <f>IFERROR(VLOOKUP(Table1[[#This Row],[Ticker]],[1]!Table2[[Symbol]:[Industry]],2,FALSE),"-")</f>
        <v>-</v>
      </c>
      <c r="D4141" t="s">
        <v>295</v>
      </c>
      <c r="E4141">
        <v>16.190550999999999</v>
      </c>
      <c r="F4141">
        <v>71.989999999999995</v>
      </c>
      <c r="G4141">
        <v>-16.0743176993949</v>
      </c>
      <c r="H4141">
        <v>-6.8843473119034204</v>
      </c>
      <c r="I4141">
        <v>-15.562008100457801</v>
      </c>
      <c r="J4141">
        <v>5.7308862165422498</v>
      </c>
      <c r="K4141">
        <v>72.397550179634294</v>
      </c>
      <c r="L4141">
        <v>73.010483466501597</v>
      </c>
      <c r="M4141">
        <v>55.135821665318801</v>
      </c>
      <c r="N4141">
        <v>0.95279216322455795</v>
      </c>
      <c r="O4141">
        <v>21.016807889984701</v>
      </c>
      <c r="P4141">
        <v>28.096085409252598</v>
      </c>
      <c r="Q4141">
        <v>3.6288490338156003E-2</v>
      </c>
    </row>
    <row r="4142" spans="1:17" hidden="1" x14ac:dyDescent="0.3">
      <c r="A4142" t="s">
        <v>8515</v>
      </c>
      <c r="B4142" t="s">
        <v>8516</v>
      </c>
      <c r="C4142" t="str">
        <f>IFERROR(VLOOKUP(Table1[[#This Row],[Ticker]],[1]!Table2[[Symbol]:[Industry]],2,FALSE),"-")</f>
        <v>-</v>
      </c>
      <c r="D4142" t="s">
        <v>933</v>
      </c>
      <c r="E4142">
        <v>16.165655999999998</v>
      </c>
      <c r="F4142">
        <v>4.9400000000000004</v>
      </c>
      <c r="G4142">
        <v>-64.838272166654505</v>
      </c>
      <c r="H4142">
        <v>-12.1828475920057</v>
      </c>
      <c r="I4142">
        <v>-50.780287755897099</v>
      </c>
      <c r="J4142">
        <v>-2.2756398575407699</v>
      </c>
      <c r="K4142">
        <v>5.5193471137119898</v>
      </c>
      <c r="L4142">
        <v>10.926012942146</v>
      </c>
      <c r="M4142">
        <v>41.288525923210997</v>
      </c>
      <c r="N4142">
        <v>1.1464976250793899</v>
      </c>
      <c r="O4142">
        <v>84.008097165991799</v>
      </c>
      <c r="P4142">
        <v>11.2612612612612</v>
      </c>
      <c r="Q4142">
        <v>-0.123949638110258</v>
      </c>
    </row>
    <row r="4143" spans="1:17" hidden="1" x14ac:dyDescent="0.3">
      <c r="A4143" t="s">
        <v>8517</v>
      </c>
      <c r="B4143" t="s">
        <v>8518</v>
      </c>
      <c r="C4143" t="str">
        <f>IFERROR(VLOOKUP(Table1[[#This Row],[Ticker]],[1]!Table2[[Symbol]:[Industry]],2,FALSE),"-")</f>
        <v>-</v>
      </c>
      <c r="D4143" t="s">
        <v>68</v>
      </c>
      <c r="E4143">
        <v>16.127482700999899</v>
      </c>
      <c r="F4143">
        <v>49.97</v>
      </c>
      <c r="G4143">
        <v>313.5212831092</v>
      </c>
      <c r="H4143">
        <v>-11.166423372215601</v>
      </c>
      <c r="I4143">
        <v>24.19298682402</v>
      </c>
      <c r="J4143">
        <v>3.8162034071526598</v>
      </c>
      <c r="K4143">
        <v>51.589282567243899</v>
      </c>
      <c r="L4143">
        <v>41.2318213857438</v>
      </c>
      <c r="M4143">
        <v>41.263627434570701</v>
      </c>
      <c r="N4143">
        <v>0.63377522200452896</v>
      </c>
      <c r="O4143">
        <v>32.659595757454497</v>
      </c>
      <c r="P4143">
        <v>363.11399443929503</v>
      </c>
      <c r="Q4143">
        <v>0.12779189884112799</v>
      </c>
    </row>
    <row r="4144" spans="1:17" hidden="1" x14ac:dyDescent="0.3">
      <c r="A4144" t="s">
        <v>8519</v>
      </c>
      <c r="B4144" t="s">
        <v>8520</v>
      </c>
      <c r="C4144" t="str">
        <f>IFERROR(VLOOKUP(Table1[[#This Row],[Ticker]],[1]!Table2[[Symbol]:[Industry]],2,FALSE),"-")</f>
        <v>-</v>
      </c>
      <c r="D4144" t="s">
        <v>5817</v>
      </c>
      <c r="E4144">
        <v>16.11215365</v>
      </c>
      <c r="F4144">
        <v>29.5</v>
      </c>
      <c r="G4144">
        <v>151.296551225473</v>
      </c>
      <c r="H4144">
        <v>4.37014661697863</v>
      </c>
      <c r="I4144">
        <v>98.342174303797705</v>
      </c>
      <c r="J4144">
        <v>-8.1822262744991505</v>
      </c>
      <c r="K4144">
        <v>28.824347060328801</v>
      </c>
      <c r="L4144">
        <v>20.859604319635</v>
      </c>
      <c r="M4144">
        <v>22.5214055181699</v>
      </c>
      <c r="N4144">
        <v>0.82244171254495402</v>
      </c>
      <c r="O4144">
        <v>23.1525423728813</v>
      </c>
      <c r="P4144">
        <v>235.22727272727201</v>
      </c>
      <c r="Q4144">
        <v>7.5415237134158E-2</v>
      </c>
    </row>
    <row r="4145" spans="1:17" hidden="1" x14ac:dyDescent="0.3">
      <c r="A4145" t="s">
        <v>8521</v>
      </c>
      <c r="B4145" t="s">
        <v>8522</v>
      </c>
      <c r="C4145" t="str">
        <f>IFERROR(VLOOKUP(Table1[[#This Row],[Ticker]],[1]!Table2[[Symbol]:[Industry]],2,FALSE),"-")</f>
        <v>-</v>
      </c>
      <c r="D4145" t="s">
        <v>2499</v>
      </c>
      <c r="E4145">
        <v>16.100000000000001</v>
      </c>
      <c r="F4145">
        <v>32.200000000000003</v>
      </c>
      <c r="G4145">
        <v>-9.8221916603779498</v>
      </c>
      <c r="H4145">
        <v>-16.0371789226229</v>
      </c>
      <c r="I4145">
        <v>-25.9507610251815</v>
      </c>
      <c r="J4145">
        <v>-6.5876580484342098</v>
      </c>
      <c r="K4145">
        <v>36.336825414733099</v>
      </c>
      <c r="L4145">
        <v>35.240735471638402</v>
      </c>
      <c r="M4145">
        <v>17.0115033257545</v>
      </c>
      <c r="N4145">
        <v>4.3042335766423303</v>
      </c>
      <c r="O4145">
        <v>34.937888198757697</v>
      </c>
      <c r="P4145">
        <v>81.408450704225302</v>
      </c>
    </row>
    <row r="4146" spans="1:17" hidden="1" x14ac:dyDescent="0.3">
      <c r="A4146" t="s">
        <v>8523</v>
      </c>
      <c r="B4146" t="s">
        <v>8524</v>
      </c>
      <c r="C4146" t="str">
        <f>IFERROR(VLOOKUP(Table1[[#This Row],[Ticker]],[1]!Table2[[Symbol]:[Industry]],2,FALSE),"-")</f>
        <v>-</v>
      </c>
      <c r="D4146" t="s">
        <v>68</v>
      </c>
      <c r="E4146">
        <v>16.085999999999999</v>
      </c>
      <c r="F4146">
        <v>11.49</v>
      </c>
      <c r="G4146">
        <v>38.486850986054797</v>
      </c>
      <c r="H4146">
        <v>-8.2634082820858801</v>
      </c>
      <c r="I4146">
        <v>24.1705981981194</v>
      </c>
      <c r="J4146">
        <v>-2.4780690073383398</v>
      </c>
      <c r="K4146">
        <v>11.504069797761501</v>
      </c>
      <c r="L4146">
        <v>9.9643571280672205</v>
      </c>
      <c r="M4146">
        <v>57.692449683336299</v>
      </c>
      <c r="N4146">
        <v>0.32945107110120397</v>
      </c>
      <c r="O4146">
        <v>60.052219321148797</v>
      </c>
      <c r="P4146">
        <v>83.546325878594203</v>
      </c>
      <c r="Q4146">
        <v>4.7484084329600003E-3</v>
      </c>
    </row>
    <row r="4147" spans="1:17" hidden="1" x14ac:dyDescent="0.3">
      <c r="A4147" t="s">
        <v>8525</v>
      </c>
      <c r="B4147" t="s">
        <v>8526</v>
      </c>
      <c r="C4147" t="str">
        <f>IFERROR(VLOOKUP(Table1[[#This Row],[Ticker]],[1]!Table2[[Symbol]:[Industry]],2,FALSE),"-")</f>
        <v>-</v>
      </c>
      <c r="D4147" t="s">
        <v>626</v>
      </c>
      <c r="E4147">
        <v>15.980399999999999</v>
      </c>
      <c r="F4147">
        <v>11.58</v>
      </c>
      <c r="G4147">
        <v>41.326632111457201</v>
      </c>
      <c r="H4147">
        <v>21.056767156510599</v>
      </c>
      <c r="I4147">
        <v>41.215337111790298</v>
      </c>
      <c r="J4147">
        <v>6.8392741660933902</v>
      </c>
      <c r="K4147">
        <v>9.9371942842424001</v>
      </c>
      <c r="L4147">
        <v>8.2906798879235204</v>
      </c>
      <c r="M4147">
        <v>63.9627911897228</v>
      </c>
      <c r="N4147">
        <v>3.1285067147487098</v>
      </c>
      <c r="O4147">
        <v>15.025906735751301</v>
      </c>
      <c r="P4147">
        <v>92.678868552412595</v>
      </c>
      <c r="Q4147">
        <v>8.1013876795849996E-2</v>
      </c>
    </row>
    <row r="4148" spans="1:17" hidden="1" x14ac:dyDescent="0.3">
      <c r="A4148" t="s">
        <v>8527</v>
      </c>
      <c r="B4148" t="s">
        <v>8528</v>
      </c>
      <c r="C4148" t="str">
        <f>IFERROR(VLOOKUP(Table1[[#This Row],[Ticker]],[1]!Table2[[Symbol]:[Industry]],2,FALSE),"-")</f>
        <v>-</v>
      </c>
      <c r="D4148" t="s">
        <v>626</v>
      </c>
      <c r="E4148">
        <v>15.97086</v>
      </c>
      <c r="F4148">
        <v>42.76</v>
      </c>
      <c r="G4148">
        <v>-28.444183496703801</v>
      </c>
      <c r="H4148">
        <v>-22.6024032962025</v>
      </c>
      <c r="I4148">
        <v>-13.944135156686601</v>
      </c>
      <c r="J4148">
        <v>-9.2924849145462893</v>
      </c>
      <c r="K4148">
        <v>48.819366181907803</v>
      </c>
      <c r="L4148">
        <v>48.745219228160003</v>
      </c>
      <c r="M4148">
        <v>19.3041622869547</v>
      </c>
      <c r="N4148">
        <v>2.1937406855439598</v>
      </c>
      <c r="O4148">
        <v>42.00187090739</v>
      </c>
      <c r="P4148">
        <v>16.830601092896099</v>
      </c>
      <c r="Q4148">
        <v>0.14165262702246501</v>
      </c>
    </row>
    <row r="4149" spans="1:17" hidden="1" x14ac:dyDescent="0.3">
      <c r="A4149" t="s">
        <v>8529</v>
      </c>
      <c r="B4149" t="s">
        <v>8530</v>
      </c>
      <c r="C4149" t="str">
        <f>IFERROR(VLOOKUP(Table1[[#This Row],[Ticker]],[1]!Table2[[Symbol]:[Industry]],2,FALSE),"-")</f>
        <v>-</v>
      </c>
      <c r="D4149" t="s">
        <v>728</v>
      </c>
      <c r="E4149">
        <v>15.966448</v>
      </c>
      <c r="F4149">
        <v>145.77000000000001</v>
      </c>
      <c r="G4149">
        <v>14.465916814953699</v>
      </c>
      <c r="H4149">
        <v>4.93471451710076</v>
      </c>
      <c r="I4149">
        <v>3.0294511771623598</v>
      </c>
      <c r="J4149">
        <v>0.21588893034190901</v>
      </c>
      <c r="K4149">
        <v>136.633314570382</v>
      </c>
      <c r="L4149">
        <v>124.111548325586</v>
      </c>
      <c r="M4149">
        <v>48.680230268627398</v>
      </c>
      <c r="N4149">
        <v>0.84539500259719802</v>
      </c>
      <c r="O4149">
        <v>0.84379501955134095</v>
      </c>
      <c r="P4149">
        <v>46.032859146463601</v>
      </c>
    </row>
    <row r="4150" spans="1:17" hidden="1" x14ac:dyDescent="0.3">
      <c r="A4150" t="s">
        <v>8531</v>
      </c>
      <c r="B4150" t="s">
        <v>8532</v>
      </c>
      <c r="C4150" t="str">
        <f>IFERROR(VLOOKUP(Table1[[#This Row],[Ticker]],[1]!Table2[[Symbol]:[Industry]],2,FALSE),"-")</f>
        <v>-</v>
      </c>
      <c r="D4150" t="s">
        <v>59</v>
      </c>
      <c r="E4150">
        <v>15.921749999999999</v>
      </c>
      <c r="F4150">
        <v>2.13</v>
      </c>
      <c r="G4150">
        <v>133.01306348955899</v>
      </c>
      <c r="H4150">
        <v>10.364868871472099</v>
      </c>
      <c r="I4150">
        <v>80.1416946620011</v>
      </c>
      <c r="J4150">
        <v>14.8629714550893</v>
      </c>
      <c r="K4150">
        <v>1.7899721753434901</v>
      </c>
      <c r="L4150">
        <v>1.4593213959457101</v>
      </c>
      <c r="M4150">
        <v>85.7440847054134</v>
      </c>
      <c r="N4150">
        <v>1.39555715098254</v>
      </c>
      <c r="O4150">
        <v>8.4507042253521192</v>
      </c>
      <c r="P4150">
        <v>180.263157894736</v>
      </c>
      <c r="Q4150">
        <v>2.4247071182911001E-2</v>
      </c>
    </row>
    <row r="4151" spans="1:17" hidden="1" x14ac:dyDescent="0.3">
      <c r="A4151" t="s">
        <v>8533</v>
      </c>
      <c r="B4151" t="s">
        <v>8534</v>
      </c>
      <c r="C4151" t="str">
        <f>IFERROR(VLOOKUP(Table1[[#This Row],[Ticker]],[1]!Table2[[Symbol]:[Industry]],2,FALSE),"-")</f>
        <v>-</v>
      </c>
      <c r="D4151" t="s">
        <v>424</v>
      </c>
      <c r="E4151">
        <v>15.9</v>
      </c>
      <c r="F4151">
        <v>53</v>
      </c>
      <c r="G4151">
        <v>24.858796592199099</v>
      </c>
      <c r="H4151">
        <v>-1.8282230969006901</v>
      </c>
      <c r="I4151">
        <v>14.7263978413941</v>
      </c>
      <c r="J4151">
        <v>3.4949560408312101</v>
      </c>
      <c r="K4151">
        <v>49.512356963902</v>
      </c>
      <c r="L4151">
        <v>40.241523834827397</v>
      </c>
      <c r="M4151">
        <v>48.9993731559629</v>
      </c>
      <c r="N4151">
        <v>0.55923243695064395</v>
      </c>
      <c r="O4151">
        <v>18.396226415094301</v>
      </c>
      <c r="P4151">
        <v>138.30935251798499</v>
      </c>
      <c r="Q4151">
        <v>0.14053847224103699</v>
      </c>
    </row>
    <row r="4152" spans="1:17" hidden="1" x14ac:dyDescent="0.3">
      <c r="A4152" t="s">
        <v>8535</v>
      </c>
      <c r="B4152" t="s">
        <v>8536</v>
      </c>
      <c r="C4152" t="str">
        <f>IFERROR(VLOOKUP(Table1[[#This Row],[Ticker]],[1]!Table2[[Symbol]:[Industry]],2,FALSE),"-")</f>
        <v>-</v>
      </c>
      <c r="D4152" t="s">
        <v>62</v>
      </c>
      <c r="E4152">
        <v>15.864277599999999</v>
      </c>
      <c r="F4152">
        <v>31.28</v>
      </c>
      <c r="G4152">
        <v>62.832723504341097</v>
      </c>
      <c r="H4152">
        <v>-10.240411993591501</v>
      </c>
      <c r="I4152">
        <v>-12.5790942203953</v>
      </c>
      <c r="J4152">
        <v>1.05644249649627</v>
      </c>
      <c r="K4152">
        <v>32.593193125081903</v>
      </c>
      <c r="L4152">
        <v>29.805237909428701</v>
      </c>
      <c r="M4152">
        <v>49.857301679835501</v>
      </c>
      <c r="N4152">
        <v>0.356698782052495</v>
      </c>
      <c r="O4152">
        <v>43.797953964194299</v>
      </c>
      <c r="P4152">
        <v>107.01522170747801</v>
      </c>
      <c r="Q4152">
        <v>9.4568901862309998E-2</v>
      </c>
    </row>
    <row r="4153" spans="1:17" hidden="1" x14ac:dyDescent="0.3">
      <c r="A4153" t="s">
        <v>8537</v>
      </c>
      <c r="B4153" t="s">
        <v>8538</v>
      </c>
      <c r="C4153" t="str">
        <f>IFERROR(VLOOKUP(Table1[[#This Row],[Ticker]],[1]!Table2[[Symbol]:[Industry]],2,FALSE),"-")</f>
        <v>-</v>
      </c>
      <c r="D4153" t="s">
        <v>626</v>
      </c>
      <c r="E4153">
        <v>15.796128646</v>
      </c>
      <c r="F4153">
        <v>13.57</v>
      </c>
      <c r="G4153">
        <v>-6.9725133300219202</v>
      </c>
      <c r="H4153">
        <v>-7.9447808311054802</v>
      </c>
      <c r="I4153">
        <v>-15.491737609990199</v>
      </c>
      <c r="J4153">
        <v>-5.8188262456456901</v>
      </c>
      <c r="K4153">
        <v>13.070264130080201</v>
      </c>
      <c r="L4153">
        <v>12.5400864071598</v>
      </c>
      <c r="M4153">
        <v>55.984105132126103</v>
      </c>
      <c r="N4153">
        <v>0.62905338027827895</v>
      </c>
      <c r="O4153">
        <v>16.359616801768599</v>
      </c>
      <c r="P4153">
        <v>35.564435564435499</v>
      </c>
      <c r="Q4153">
        <v>3.3696194085431001E-2</v>
      </c>
    </row>
    <row r="4154" spans="1:17" hidden="1" x14ac:dyDescent="0.3">
      <c r="A4154" t="s">
        <v>8539</v>
      </c>
      <c r="B4154" t="s">
        <v>8540</v>
      </c>
      <c r="C4154" t="str">
        <f>IFERROR(VLOOKUP(Table1[[#This Row],[Ticker]],[1]!Table2[[Symbol]:[Industry]],2,FALSE),"-")</f>
        <v>-</v>
      </c>
      <c r="D4154" t="s">
        <v>377</v>
      </c>
      <c r="E4154">
        <v>15.779630640000001</v>
      </c>
      <c r="F4154">
        <v>12.64</v>
      </c>
      <c r="G4154">
        <v>542.04003471165197</v>
      </c>
      <c r="H4154">
        <v>43.413637981259299</v>
      </c>
      <c r="I4154">
        <v>553.51191940837202</v>
      </c>
      <c r="J4154">
        <v>5.5358682748916204</v>
      </c>
      <c r="K4154">
        <v>8.5840817723727696</v>
      </c>
      <c r="M4154">
        <v>100</v>
      </c>
      <c r="N4154">
        <v>1.7797885584250701</v>
      </c>
      <c r="O4154">
        <v>0</v>
      </c>
      <c r="P4154">
        <v>602.22222222222194</v>
      </c>
    </row>
    <row r="4155" spans="1:17" hidden="1" x14ac:dyDescent="0.3">
      <c r="A4155" t="s">
        <v>8541</v>
      </c>
      <c r="B4155" t="s">
        <v>8542</v>
      </c>
      <c r="C4155" t="str">
        <f>IFERROR(VLOOKUP(Table1[[#This Row],[Ticker]],[1]!Table2[[Symbol]:[Industry]],2,FALSE),"-")</f>
        <v>-</v>
      </c>
      <c r="D4155" t="s">
        <v>186</v>
      </c>
      <c r="E4155">
        <v>15.750143209999999</v>
      </c>
      <c r="F4155">
        <v>33.700000000000003</v>
      </c>
      <c r="G4155">
        <v>-22.149613835538101</v>
      </c>
      <c r="H4155">
        <v>-3.1943606630382502</v>
      </c>
      <c r="I4155">
        <v>-30.8523116993454</v>
      </c>
      <c r="J4155">
        <v>-7.4240149532842796</v>
      </c>
      <c r="K4155">
        <v>34.777186037316902</v>
      </c>
      <c r="L4155">
        <v>37.513344725776001</v>
      </c>
      <c r="M4155">
        <v>42.295561790153798</v>
      </c>
      <c r="N4155">
        <v>1.3313368650796</v>
      </c>
      <c r="O4155">
        <v>32.195845697329297</v>
      </c>
      <c r="P4155">
        <v>15.887207702888601</v>
      </c>
      <c r="Q4155">
        <v>-9.7526047615392006E-2</v>
      </c>
    </row>
    <row r="4156" spans="1:17" hidden="1" x14ac:dyDescent="0.3">
      <c r="A4156" t="s">
        <v>8543</v>
      </c>
      <c r="B4156" t="s">
        <v>8544</v>
      </c>
      <c r="C4156" t="str">
        <f>IFERROR(VLOOKUP(Table1[[#This Row],[Ticker]],[1]!Table2[[Symbol]:[Industry]],2,FALSE),"-")</f>
        <v>-</v>
      </c>
      <c r="D4156" t="s">
        <v>626</v>
      </c>
      <c r="E4156">
        <v>15.712199999999999</v>
      </c>
      <c r="F4156">
        <v>36.54</v>
      </c>
      <c r="G4156">
        <v>-18.810270874719301</v>
      </c>
      <c r="H4156">
        <v>-7.8136637798502697</v>
      </c>
      <c r="I4156">
        <v>-12.717121869784499</v>
      </c>
      <c r="J4156">
        <v>-9.0664925869595692</v>
      </c>
      <c r="K4156">
        <v>36.641210888698602</v>
      </c>
      <c r="L4156">
        <v>36.054387506887203</v>
      </c>
      <c r="M4156">
        <v>54.272627616353702</v>
      </c>
      <c r="N4156">
        <v>0.19874320847695201</v>
      </c>
      <c r="O4156">
        <v>50.519978106185</v>
      </c>
      <c r="P4156">
        <v>30.639971397926299</v>
      </c>
      <c r="Q4156">
        <v>-6.7197869969551002E-2</v>
      </c>
    </row>
    <row r="4157" spans="1:17" hidden="1" x14ac:dyDescent="0.3">
      <c r="A4157" t="s">
        <v>8545</v>
      </c>
      <c r="B4157" t="s">
        <v>8546</v>
      </c>
      <c r="C4157" t="str">
        <f>IFERROR(VLOOKUP(Table1[[#This Row],[Ticker]],[1]!Table2[[Symbol]:[Industry]],2,FALSE),"-")</f>
        <v>-</v>
      </c>
      <c r="D4157" t="s">
        <v>5817</v>
      </c>
      <c r="E4157">
        <v>15.692399999999999</v>
      </c>
      <c r="F4157">
        <v>36</v>
      </c>
      <c r="G4157">
        <v>-15.356895457555</v>
      </c>
      <c r="H4157">
        <v>-15.2511231211079</v>
      </c>
      <c r="I4157">
        <v>-43.025514215153599</v>
      </c>
      <c r="J4157">
        <v>-8.6429803867372499</v>
      </c>
      <c r="K4157">
        <v>39.766261560447397</v>
      </c>
      <c r="L4157">
        <v>38.073722122218399</v>
      </c>
      <c r="M4157">
        <v>24.1187837122968</v>
      </c>
      <c r="N4157">
        <v>1.4422069607729</v>
      </c>
      <c r="O4157">
        <v>58.749999999999901</v>
      </c>
      <c r="P4157">
        <v>27.478753541076401</v>
      </c>
      <c r="Q4157">
        <v>0.177087068332895</v>
      </c>
    </row>
    <row r="4158" spans="1:17" hidden="1" x14ac:dyDescent="0.3">
      <c r="A4158" t="s">
        <v>8547</v>
      </c>
      <c r="B4158" t="s">
        <v>8548</v>
      </c>
      <c r="C4158" t="str">
        <f>IFERROR(VLOOKUP(Table1[[#This Row],[Ticker]],[1]!Table2[[Symbol]:[Industry]],2,FALSE),"-")</f>
        <v>-</v>
      </c>
      <c r="D4158" t="s">
        <v>424</v>
      </c>
      <c r="E4158">
        <v>15.667819700000001</v>
      </c>
      <c r="F4158">
        <v>31.33</v>
      </c>
      <c r="G4158">
        <v>37.202544159875998</v>
      </c>
      <c r="H4158">
        <v>23.617222348544701</v>
      </c>
      <c r="I4158">
        <v>45.148717496783597</v>
      </c>
      <c r="J4158">
        <v>7.4585765411778304</v>
      </c>
      <c r="K4158">
        <v>25.522526402199301</v>
      </c>
      <c r="L4158">
        <v>21.266669376449599</v>
      </c>
      <c r="M4158">
        <v>56.666687560772402</v>
      </c>
      <c r="N4158">
        <v>1.93188158554942</v>
      </c>
      <c r="O4158">
        <v>10.2138525375039</v>
      </c>
      <c r="P4158">
        <v>108.31117021276501</v>
      </c>
      <c r="Q4158">
        <v>0.144354444554642</v>
      </c>
    </row>
    <row r="4159" spans="1:17" hidden="1" x14ac:dyDescent="0.3">
      <c r="A4159" t="s">
        <v>8549</v>
      </c>
      <c r="B4159" t="s">
        <v>8550</v>
      </c>
      <c r="C4159" t="str">
        <f>IFERROR(VLOOKUP(Table1[[#This Row],[Ticker]],[1]!Table2[[Symbol]:[Industry]],2,FALSE),"-")</f>
        <v>-</v>
      </c>
      <c r="D4159" t="s">
        <v>21</v>
      </c>
      <c r="E4159">
        <v>15.618645000000001</v>
      </c>
      <c r="F4159">
        <v>37.590000000000003</v>
      </c>
      <c r="G4159">
        <v>-65.109979472301802</v>
      </c>
      <c r="H4159">
        <v>5.2120963954128801</v>
      </c>
      <c r="I4159">
        <v>-37.589810255043197</v>
      </c>
      <c r="J4159">
        <v>1.4700415397569699</v>
      </c>
      <c r="K4159">
        <v>36.639338247248503</v>
      </c>
      <c r="L4159">
        <v>44.683125119446103</v>
      </c>
      <c r="M4159">
        <v>59.116165777182303</v>
      </c>
      <c r="N4159">
        <v>0.83624355775189996</v>
      </c>
      <c r="O4159">
        <v>85.953711093375901</v>
      </c>
      <c r="P4159">
        <v>32.826855123674903</v>
      </c>
      <c r="Q4159">
        <v>8.4537448529478004E-2</v>
      </c>
    </row>
    <row r="4160" spans="1:17" hidden="1" x14ac:dyDescent="0.3">
      <c r="A4160" t="s">
        <v>8551</v>
      </c>
      <c r="B4160" t="s">
        <v>8552</v>
      </c>
      <c r="C4160" t="str">
        <f>IFERROR(VLOOKUP(Table1[[#This Row],[Ticker]],[1]!Table2[[Symbol]:[Industry]],2,FALSE),"-")</f>
        <v>-</v>
      </c>
      <c r="D4160" t="s">
        <v>95</v>
      </c>
      <c r="E4160">
        <v>15.617448</v>
      </c>
      <c r="F4160">
        <v>3.78</v>
      </c>
      <c r="G4160">
        <v>-53.487220117927997</v>
      </c>
      <c r="H4160">
        <v>0.34137277242707498</v>
      </c>
      <c r="I4160">
        <v>-39.822047578288903</v>
      </c>
      <c r="J4160">
        <v>-0.37280584944360201</v>
      </c>
      <c r="K4160">
        <v>3.8867301481786698</v>
      </c>
      <c r="L4160">
        <v>4.1632688283200796</v>
      </c>
      <c r="M4160">
        <v>44.472573169506802</v>
      </c>
      <c r="N4160">
        <v>1.7389346042476701</v>
      </c>
      <c r="O4160">
        <v>63.756613756613703</v>
      </c>
      <c r="P4160">
        <v>18.124999999999901</v>
      </c>
      <c r="Q4160">
        <v>1.6366105728468E-2</v>
      </c>
    </row>
    <row r="4161" spans="1:17" hidden="1" x14ac:dyDescent="0.3">
      <c r="A4161" t="s">
        <v>8553</v>
      </c>
      <c r="B4161" t="s">
        <v>8554</v>
      </c>
      <c r="C4161" t="str">
        <f>IFERROR(VLOOKUP(Table1[[#This Row],[Ticker]],[1]!Table2[[Symbol]:[Industry]],2,FALSE),"-")</f>
        <v>-</v>
      </c>
      <c r="D4161" t="s">
        <v>68</v>
      </c>
      <c r="E4161">
        <v>15.561249999999999</v>
      </c>
      <c r="F4161">
        <v>10.55</v>
      </c>
      <c r="G4161">
        <v>49.678370610857698</v>
      </c>
      <c r="H4161">
        <v>-8.7512493259767403</v>
      </c>
      <c r="I4161">
        <v>-51.059341705797699</v>
      </c>
      <c r="J4161">
        <v>9.4841555467015404</v>
      </c>
      <c r="K4161">
        <v>10.727458888878999</v>
      </c>
      <c r="L4161">
        <v>10.3565043323174</v>
      </c>
      <c r="M4161">
        <v>52.852553729848701</v>
      </c>
      <c r="N4161">
        <v>1.2336823501057701</v>
      </c>
      <c r="O4161">
        <v>98.578199052132604</v>
      </c>
      <c r="P4161">
        <v>110.15936254979999</v>
      </c>
      <c r="Q4161">
        <v>7.5162362326290002E-3</v>
      </c>
    </row>
    <row r="4162" spans="1:17" hidden="1" x14ac:dyDescent="0.3">
      <c r="A4162" t="s">
        <v>8555</v>
      </c>
      <c r="B4162" t="s">
        <v>8556</v>
      </c>
      <c r="C4162" t="str">
        <f>IFERROR(VLOOKUP(Table1[[#This Row],[Ticker]],[1]!Table2[[Symbol]:[Industry]],2,FALSE),"-")</f>
        <v>-</v>
      </c>
      <c r="D4162" t="s">
        <v>62</v>
      </c>
      <c r="E4162">
        <v>15.558400000000001</v>
      </c>
      <c r="F4162">
        <v>35.36</v>
      </c>
      <c r="G4162">
        <v>8.2187979896522396</v>
      </c>
      <c r="H4162">
        <v>30.606743760176698</v>
      </c>
      <c r="I4162">
        <v>-30.004691694445299</v>
      </c>
      <c r="J4162">
        <v>-8.2039848825079407</v>
      </c>
      <c r="K4162">
        <v>32.621251308377197</v>
      </c>
      <c r="L4162">
        <v>30.417391908716802</v>
      </c>
      <c r="M4162">
        <v>54.400140236904903</v>
      </c>
      <c r="N4162">
        <v>0.48143245512902599</v>
      </c>
      <c r="O4162">
        <v>17.279411764705799</v>
      </c>
      <c r="P4162">
        <v>75.920398009950205</v>
      </c>
      <c r="Q4162">
        <v>0.124496177823482</v>
      </c>
    </row>
    <row r="4163" spans="1:17" hidden="1" x14ac:dyDescent="0.3">
      <c r="A4163" t="s">
        <v>8557</v>
      </c>
      <c r="B4163" t="s">
        <v>8558</v>
      </c>
      <c r="C4163" t="str">
        <f>IFERROR(VLOOKUP(Table1[[#This Row],[Ticker]],[1]!Table2[[Symbol]:[Industry]],2,FALSE),"-")</f>
        <v>-</v>
      </c>
      <c r="D4163" t="s">
        <v>2160</v>
      </c>
      <c r="E4163">
        <v>15.553125</v>
      </c>
      <c r="F4163">
        <v>39.5</v>
      </c>
      <c r="G4163">
        <v>-33.889249398167699</v>
      </c>
      <c r="H4163">
        <v>-9.2991225678001594</v>
      </c>
      <c r="I4163">
        <v>16.395517291970499</v>
      </c>
      <c r="J4163">
        <v>-5.7951421780700398</v>
      </c>
      <c r="K4163">
        <v>37.648615251993</v>
      </c>
      <c r="M4163">
        <v>48.4519713315836</v>
      </c>
      <c r="N4163">
        <v>1.2</v>
      </c>
      <c r="O4163">
        <v>11.3670886075949</v>
      </c>
      <c r="P4163">
        <v>75.166297117516606</v>
      </c>
    </row>
    <row r="4164" spans="1:17" hidden="1" x14ac:dyDescent="0.3">
      <c r="A4164" t="s">
        <v>8559</v>
      </c>
      <c r="B4164" t="s">
        <v>8560</v>
      </c>
      <c r="C4164" t="str">
        <f>IFERROR(VLOOKUP(Table1[[#This Row],[Ticker]],[1]!Table2[[Symbol]:[Industry]],2,FALSE),"-")</f>
        <v>-</v>
      </c>
      <c r="D4164" t="s">
        <v>4503</v>
      </c>
      <c r="E4164">
        <v>15.539298799999999</v>
      </c>
      <c r="F4164">
        <v>23.12</v>
      </c>
      <c r="G4164">
        <v>-51.088583809636297</v>
      </c>
      <c r="H4164">
        <v>7.1028316913832101E-2</v>
      </c>
      <c r="I4164">
        <v>-33.459401320909798</v>
      </c>
      <c r="J4164">
        <v>-3.7794963792946699</v>
      </c>
      <c r="K4164">
        <v>24.2645174110128</v>
      </c>
      <c r="L4164">
        <v>28.643930949688901</v>
      </c>
      <c r="M4164">
        <v>44.050362339434997</v>
      </c>
      <c r="N4164">
        <v>0.38437302866454798</v>
      </c>
      <c r="O4164">
        <v>133.52076124567401</v>
      </c>
      <c r="P4164">
        <v>17.959183673469301</v>
      </c>
      <c r="Q4164">
        <v>0.108972124042159</v>
      </c>
    </row>
    <row r="4165" spans="1:17" hidden="1" x14ac:dyDescent="0.3">
      <c r="A4165" t="s">
        <v>8561</v>
      </c>
      <c r="B4165" t="s">
        <v>8562</v>
      </c>
      <c r="C4165" t="str">
        <f>IFERROR(VLOOKUP(Table1[[#This Row],[Ticker]],[1]!Table2[[Symbol]:[Industry]],2,FALSE),"-")</f>
        <v>-</v>
      </c>
      <c r="D4165" t="s">
        <v>728</v>
      </c>
      <c r="E4165">
        <v>15.501888424000001</v>
      </c>
      <c r="F4165">
        <v>92.17</v>
      </c>
      <c r="G4165">
        <v>20.611082635218199</v>
      </c>
      <c r="H4165">
        <v>5.1767016507113697</v>
      </c>
      <c r="I4165">
        <v>3.1688403451702598</v>
      </c>
      <c r="J4165">
        <v>1.3108198815505401</v>
      </c>
      <c r="K4165">
        <v>86.281061845694097</v>
      </c>
      <c r="L4165">
        <v>77.968189638957995</v>
      </c>
      <c r="M4165">
        <v>40.888200527429397</v>
      </c>
      <c r="N4165">
        <v>0.957209748268817</v>
      </c>
      <c r="O4165">
        <v>1.4429857871324601</v>
      </c>
      <c r="P4165">
        <v>52.321930259461197</v>
      </c>
    </row>
    <row r="4166" spans="1:17" hidden="1" x14ac:dyDescent="0.3">
      <c r="A4166" t="s">
        <v>8563</v>
      </c>
      <c r="B4166" t="s">
        <v>8564</v>
      </c>
      <c r="C4166" t="str">
        <f>IFERROR(VLOOKUP(Table1[[#This Row],[Ticker]],[1]!Table2[[Symbol]:[Industry]],2,FALSE),"-")</f>
        <v>-</v>
      </c>
      <c r="D4166" t="s">
        <v>391</v>
      </c>
      <c r="E4166">
        <v>15.490910094</v>
      </c>
      <c r="F4166">
        <v>3.53</v>
      </c>
      <c r="G4166">
        <v>-90.351281494096796</v>
      </c>
      <c r="H4166">
        <v>2.6452262560667301</v>
      </c>
      <c r="I4166">
        <v>-81.652101755648502</v>
      </c>
      <c r="J4166">
        <v>-2.4780690073383398</v>
      </c>
      <c r="K4166">
        <v>4.2795372420904698</v>
      </c>
      <c r="L4166">
        <v>8.6640260360812498</v>
      </c>
      <c r="M4166">
        <v>37.176141308408702</v>
      </c>
      <c r="N4166">
        <v>0.37631445630317001</v>
      </c>
      <c r="O4166">
        <v>296.60056657223799</v>
      </c>
      <c r="P4166">
        <v>20.890410958904098</v>
      </c>
      <c r="Q4166">
        <v>-0.197760038761088</v>
      </c>
    </row>
    <row r="4167" spans="1:17" hidden="1" x14ac:dyDescent="0.3">
      <c r="A4167" t="s">
        <v>8565</v>
      </c>
      <c r="B4167" t="s">
        <v>8566</v>
      </c>
      <c r="C4167" t="str">
        <f>IFERROR(VLOOKUP(Table1[[#This Row],[Ticker]],[1]!Table2[[Symbol]:[Industry]],2,FALSE),"-")</f>
        <v>-</v>
      </c>
      <c r="D4167" t="s">
        <v>424</v>
      </c>
      <c r="E4167">
        <v>15.4856</v>
      </c>
      <c r="F4167">
        <v>14.89</v>
      </c>
      <c r="G4167">
        <v>107.745154904961</v>
      </c>
      <c r="H4167">
        <v>1.62027840813791</v>
      </c>
      <c r="I4167">
        <v>36.978339377860102</v>
      </c>
      <c r="J4167">
        <v>-4.4517532178646499</v>
      </c>
      <c r="K4167">
        <v>14.3521090654387</v>
      </c>
      <c r="L4167">
        <v>12.160219640825501</v>
      </c>
      <c r="M4167">
        <v>51.979465024227203</v>
      </c>
      <c r="N4167">
        <v>1.4243084783292299</v>
      </c>
      <c r="O4167">
        <v>19.207521826729302</v>
      </c>
      <c r="P4167">
        <v>142.11382113821099</v>
      </c>
      <c r="Q4167">
        <v>9.2433470547902005E-2</v>
      </c>
    </row>
    <row r="4168" spans="1:17" hidden="1" x14ac:dyDescent="0.3">
      <c r="A4168" t="s">
        <v>8567</v>
      </c>
      <c r="B4168" t="s">
        <v>8568</v>
      </c>
      <c r="C4168" t="str">
        <f>IFERROR(VLOOKUP(Table1[[#This Row],[Ticker]],[1]!Table2[[Symbol]:[Industry]],2,FALSE),"-")</f>
        <v>-</v>
      </c>
      <c r="D4168" t="s">
        <v>46</v>
      </c>
      <c r="E4168">
        <v>15.4055</v>
      </c>
      <c r="F4168">
        <v>550</v>
      </c>
      <c r="G4168">
        <v>9.4798761453017999</v>
      </c>
      <c r="H4168">
        <v>-11.699140087978201</v>
      </c>
      <c r="I4168">
        <v>46.184890548979197</v>
      </c>
      <c r="J4168">
        <v>-5.9868409371629001</v>
      </c>
      <c r="K4168">
        <v>532.37029602135306</v>
      </c>
      <c r="L4168">
        <v>460.87596913684098</v>
      </c>
      <c r="M4168">
        <v>41.616232048751399</v>
      </c>
      <c r="N4168">
        <v>2.94</v>
      </c>
      <c r="O4168">
        <v>14.3545454545454</v>
      </c>
      <c r="P4168">
        <v>86.630471666101101</v>
      </c>
    </row>
    <row r="4169" spans="1:17" hidden="1" x14ac:dyDescent="0.3">
      <c r="A4169" t="s">
        <v>8569</v>
      </c>
      <c r="B4169" t="s">
        <v>8570</v>
      </c>
      <c r="C4169" t="str">
        <f>IFERROR(VLOOKUP(Table1[[#This Row],[Ticker]],[1]!Table2[[Symbol]:[Industry]],2,FALSE),"-")</f>
        <v>-</v>
      </c>
      <c r="D4169" t="s">
        <v>610</v>
      </c>
      <c r="E4169">
        <v>15.336703999999999</v>
      </c>
      <c r="F4169">
        <v>4.3099999999999996</v>
      </c>
      <c r="G4169">
        <v>-6.6873237650097801</v>
      </c>
      <c r="H4169">
        <v>-5.3915663912953402</v>
      </c>
      <c r="I4169">
        <v>-26.221562597836598</v>
      </c>
      <c r="J4169">
        <v>4.1532307274096496</v>
      </c>
      <c r="K4169">
        <v>4.1236014055372596</v>
      </c>
      <c r="L4169">
        <v>4.1637570476066701</v>
      </c>
      <c r="M4169">
        <v>72.829729010248499</v>
      </c>
      <c r="N4169">
        <v>0.68925265150766002</v>
      </c>
      <c r="O4169">
        <v>52.436194895591598</v>
      </c>
      <c r="P4169">
        <v>26.764705882352899</v>
      </c>
      <c r="Q4169">
        <v>3.0220991310630999E-2</v>
      </c>
    </row>
    <row r="4170" spans="1:17" hidden="1" x14ac:dyDescent="0.3">
      <c r="A4170" t="s">
        <v>8571</v>
      </c>
      <c r="B4170" t="s">
        <v>8572</v>
      </c>
      <c r="C4170" t="str">
        <f>IFERROR(VLOOKUP(Table1[[#This Row],[Ticker]],[1]!Table2[[Symbol]:[Industry]],2,FALSE),"-")</f>
        <v>-</v>
      </c>
      <c r="D4170" t="s">
        <v>59</v>
      </c>
      <c r="E4170">
        <v>15.306339599999999</v>
      </c>
      <c r="F4170">
        <v>21.96</v>
      </c>
      <c r="G4170">
        <v>34.136086807704402</v>
      </c>
      <c r="H4170">
        <v>-16.867342414647499</v>
      </c>
      <c r="I4170">
        <v>-19.375952868145799</v>
      </c>
      <c r="J4170">
        <v>-10.5743490948656</v>
      </c>
      <c r="K4170">
        <v>22.392773312250501</v>
      </c>
      <c r="L4170">
        <v>19.9947821234211</v>
      </c>
      <c r="M4170">
        <v>47.467085775729799</v>
      </c>
      <c r="N4170">
        <v>1.3731701193174899</v>
      </c>
      <c r="O4170">
        <v>33.378870673952598</v>
      </c>
      <c r="P4170">
        <v>88.336192109777002</v>
      </c>
      <c r="Q4170">
        <v>6.4699385940849993E-2</v>
      </c>
    </row>
    <row r="4171" spans="1:17" hidden="1" x14ac:dyDescent="0.3">
      <c r="A4171" t="s">
        <v>8573</v>
      </c>
      <c r="B4171" t="s">
        <v>5477</v>
      </c>
      <c r="C4171" t="str">
        <f>IFERROR(VLOOKUP(Table1[[#This Row],[Ticker]],[1]!Table2[[Symbol]:[Industry]],2,FALSE),"-")</f>
        <v>-</v>
      </c>
      <c r="D4171" t="s">
        <v>257</v>
      </c>
      <c r="E4171">
        <v>15.304690000000001</v>
      </c>
      <c r="F4171">
        <v>21.8</v>
      </c>
      <c r="G4171">
        <v>40.434880039012903</v>
      </c>
      <c r="H4171">
        <v>4.16000812497537</v>
      </c>
      <c r="I4171">
        <v>35.698379711176401</v>
      </c>
      <c r="J4171">
        <v>-0.51439694057349805</v>
      </c>
      <c r="K4171">
        <v>19.958718544257</v>
      </c>
      <c r="L4171">
        <v>17.118666260766499</v>
      </c>
      <c r="M4171">
        <v>82.628038625095002</v>
      </c>
      <c r="N4171">
        <v>0.246653721299082</v>
      </c>
      <c r="O4171">
        <v>7.5688073394495303</v>
      </c>
      <c r="P4171">
        <v>105.66037735849</v>
      </c>
    </row>
    <row r="4172" spans="1:17" hidden="1" x14ac:dyDescent="0.3">
      <c r="A4172" t="s">
        <v>8574</v>
      </c>
      <c r="B4172" t="s">
        <v>8575</v>
      </c>
      <c r="C4172" t="str">
        <f>IFERROR(VLOOKUP(Table1[[#This Row],[Ticker]],[1]!Table2[[Symbol]:[Industry]],2,FALSE),"-")</f>
        <v>-</v>
      </c>
      <c r="D4172" t="s">
        <v>59</v>
      </c>
      <c r="E4172">
        <v>15.228178</v>
      </c>
      <c r="F4172">
        <v>49.85</v>
      </c>
      <c r="G4172">
        <v>59.472879264407197</v>
      </c>
      <c r="H4172">
        <v>36.875480606803002</v>
      </c>
      <c r="I4172">
        <v>13.5402201343478</v>
      </c>
      <c r="J4172">
        <v>-8.9129802499418798</v>
      </c>
      <c r="K4172">
        <v>42.057280637901599</v>
      </c>
      <c r="L4172">
        <v>33.433118629358702</v>
      </c>
      <c r="M4172">
        <v>57.163798663259001</v>
      </c>
      <c r="N4172">
        <v>1.54558100740788</v>
      </c>
      <c r="O4172">
        <v>11.815446339017001</v>
      </c>
      <c r="P4172">
        <v>131.86046511627899</v>
      </c>
      <c r="Q4172">
        <v>0.108078729399212</v>
      </c>
    </row>
    <row r="4173" spans="1:17" hidden="1" x14ac:dyDescent="0.3">
      <c r="A4173" t="s">
        <v>8576</v>
      </c>
      <c r="B4173" t="s">
        <v>8577</v>
      </c>
      <c r="C4173" t="str">
        <f>IFERROR(VLOOKUP(Table1[[#This Row],[Ticker]],[1]!Table2[[Symbol]:[Industry]],2,FALSE),"-")</f>
        <v>-</v>
      </c>
      <c r="D4173" t="s">
        <v>728</v>
      </c>
      <c r="E4173">
        <v>15.224317124999899</v>
      </c>
      <c r="F4173">
        <v>26.49</v>
      </c>
      <c r="G4173">
        <v>7.0233807837276201</v>
      </c>
      <c r="H4173">
        <v>0.20075609789582</v>
      </c>
      <c r="I4173">
        <v>3.4648434536319899</v>
      </c>
      <c r="J4173">
        <v>1.03755599266165</v>
      </c>
      <c r="K4173">
        <v>25.353216047195801</v>
      </c>
      <c r="L4173">
        <v>23.189249293903099</v>
      </c>
      <c r="M4173">
        <v>59.890528015670299</v>
      </c>
      <c r="N4173">
        <v>0.89141708198087599</v>
      </c>
      <c r="O4173">
        <v>4.5677614194035598</v>
      </c>
      <c r="P4173">
        <v>40.084611316763599</v>
      </c>
    </row>
    <row r="4174" spans="1:17" hidden="1" x14ac:dyDescent="0.3">
      <c r="A4174" t="s">
        <v>8578</v>
      </c>
      <c r="B4174" t="s">
        <v>8579</v>
      </c>
      <c r="C4174" t="str">
        <f>IFERROR(VLOOKUP(Table1[[#This Row],[Ticker]],[1]!Table2[[Symbol]:[Industry]],2,FALSE),"-")</f>
        <v>-</v>
      </c>
      <c r="D4174" t="s">
        <v>728</v>
      </c>
      <c r="E4174">
        <v>15.1879762019999</v>
      </c>
      <c r="F4174">
        <v>168.02</v>
      </c>
      <c r="G4174">
        <v>27.107345930414802</v>
      </c>
      <c r="H4174">
        <v>2.5463401455870698</v>
      </c>
      <c r="I4174">
        <v>7.31749793305233</v>
      </c>
      <c r="J4174">
        <v>3.0448598943235301</v>
      </c>
      <c r="K4174">
        <v>158.06182155414299</v>
      </c>
      <c r="L4174">
        <v>140.234864158834</v>
      </c>
      <c r="M4174">
        <v>55.3773054855941</v>
      </c>
      <c r="N4174">
        <v>1.03723287142261</v>
      </c>
      <c r="O4174">
        <v>1.13081775979049</v>
      </c>
      <c r="P4174">
        <v>57.913533834586403</v>
      </c>
    </row>
    <row r="4175" spans="1:17" hidden="1" x14ac:dyDescent="0.3">
      <c r="A4175" t="s">
        <v>8580</v>
      </c>
      <c r="B4175" t="s">
        <v>8581</v>
      </c>
      <c r="C4175" t="str">
        <f>IFERROR(VLOOKUP(Table1[[#This Row],[Ticker]],[1]!Table2[[Symbol]:[Industry]],2,FALSE),"-")</f>
        <v>-</v>
      </c>
      <c r="D4175" t="s">
        <v>521</v>
      </c>
      <c r="E4175">
        <v>15.123552</v>
      </c>
      <c r="F4175">
        <v>480</v>
      </c>
      <c r="G4175">
        <v>21.108498348112199</v>
      </c>
      <c r="H4175">
        <v>0.94113717245957895</v>
      </c>
      <c r="I4175">
        <v>-34.039130420558301</v>
      </c>
      <c r="J4175">
        <v>4.6829996103315397</v>
      </c>
      <c r="K4175">
        <v>463.05652354495601</v>
      </c>
      <c r="L4175">
        <v>430.685582129811</v>
      </c>
      <c r="M4175">
        <v>69.058165606090697</v>
      </c>
      <c r="N4175">
        <v>2.07140192657933</v>
      </c>
      <c r="O4175">
        <v>28.0729166666666</v>
      </c>
      <c r="P4175">
        <v>85.328185328185299</v>
      </c>
      <c r="Q4175">
        <v>4.2815660584191E-2</v>
      </c>
    </row>
    <row r="4176" spans="1:17" hidden="1" x14ac:dyDescent="0.3">
      <c r="A4176" t="s">
        <v>8582</v>
      </c>
      <c r="B4176" t="s">
        <v>8583</v>
      </c>
      <c r="C4176" t="str">
        <f>IFERROR(VLOOKUP(Table1[[#This Row],[Ticker]],[1]!Table2[[Symbol]:[Industry]],2,FALSE),"-")</f>
        <v>-</v>
      </c>
      <c r="D4176" t="s">
        <v>521</v>
      </c>
      <c r="E4176">
        <v>15.12</v>
      </c>
      <c r="F4176">
        <v>50.4</v>
      </c>
      <c r="G4176">
        <v>-50.065717777486697</v>
      </c>
      <c r="H4176">
        <v>-7.6068763212268102</v>
      </c>
      <c r="I4176">
        <v>-46.116374402138398</v>
      </c>
      <c r="J4176">
        <v>-2.4780690073383398</v>
      </c>
      <c r="K4176">
        <v>52.7076427047447</v>
      </c>
      <c r="L4176">
        <v>54.383958790413402</v>
      </c>
      <c r="M4176">
        <v>9.7472161372137691</v>
      </c>
      <c r="N4176">
        <v>0.32263374485596702</v>
      </c>
      <c r="O4176">
        <v>103.37301587301501</v>
      </c>
      <c r="P4176">
        <v>51.305914139897901</v>
      </c>
    </row>
    <row r="4177" spans="1:17" hidden="1" x14ac:dyDescent="0.3">
      <c r="A4177" t="s">
        <v>8584</v>
      </c>
      <c r="B4177" t="s">
        <v>8585</v>
      </c>
      <c r="C4177" t="str">
        <f>IFERROR(VLOOKUP(Table1[[#This Row],[Ticker]],[1]!Table2[[Symbol]:[Industry]],2,FALSE),"-")</f>
        <v>-</v>
      </c>
      <c r="D4177" t="s">
        <v>191</v>
      </c>
      <c r="E4177">
        <v>15.097395384</v>
      </c>
      <c r="F4177">
        <v>2.67</v>
      </c>
      <c r="G4177">
        <v>-50.457319785702097</v>
      </c>
      <c r="H4177">
        <v>-25.459216053047001</v>
      </c>
      <c r="I4177">
        <v>-38.985435088981802</v>
      </c>
      <c r="J4177">
        <v>-0.47806900733834801</v>
      </c>
      <c r="K4177">
        <v>2.8753945168794899</v>
      </c>
      <c r="L4177">
        <v>2.3357684409045198</v>
      </c>
      <c r="M4177">
        <v>47.491102044238502</v>
      </c>
      <c r="N4177">
        <v>0.75376276476691095</v>
      </c>
      <c r="O4177">
        <v>68.539325842696599</v>
      </c>
      <c r="P4177">
        <v>25.352112676056301</v>
      </c>
    </row>
    <row r="4178" spans="1:17" hidden="1" x14ac:dyDescent="0.3">
      <c r="A4178" t="s">
        <v>8586</v>
      </c>
      <c r="B4178" t="s">
        <v>8587</v>
      </c>
      <c r="C4178" t="str">
        <f>IFERROR(VLOOKUP(Table1[[#This Row],[Ticker]],[1]!Table2[[Symbol]:[Industry]],2,FALSE),"-")</f>
        <v>-</v>
      </c>
      <c r="D4178" t="s">
        <v>521</v>
      </c>
      <c r="E4178">
        <v>15.094697399999999</v>
      </c>
      <c r="F4178">
        <v>49.46</v>
      </c>
      <c r="G4178">
        <v>229.340479247518</v>
      </c>
      <c r="H4178">
        <v>14.993490432244601</v>
      </c>
      <c r="I4178">
        <v>212.278519499476</v>
      </c>
      <c r="J4178">
        <v>-8.3362779625622192</v>
      </c>
      <c r="K4178">
        <v>47.2107182840276</v>
      </c>
      <c r="L4178">
        <v>31.105969150494801</v>
      </c>
      <c r="M4178">
        <v>29.775788607237999</v>
      </c>
      <c r="N4178">
        <v>0.147976878612716</v>
      </c>
      <c r="O4178">
        <v>22.341285887585901</v>
      </c>
      <c r="P4178">
        <v>522.138364779874</v>
      </c>
      <c r="Q4178">
        <v>0.12910453096041799</v>
      </c>
    </row>
    <row r="4179" spans="1:17" hidden="1" x14ac:dyDescent="0.3">
      <c r="A4179" t="s">
        <v>8588</v>
      </c>
      <c r="B4179" t="s">
        <v>8589</v>
      </c>
      <c r="C4179" t="str">
        <f>IFERROR(VLOOKUP(Table1[[#This Row],[Ticker]],[1]!Table2[[Symbol]:[Industry]],2,FALSE),"-")</f>
        <v>-</v>
      </c>
      <c r="D4179" t="s">
        <v>257</v>
      </c>
      <c r="E4179">
        <v>15.064794719999901</v>
      </c>
      <c r="F4179">
        <v>4.96</v>
      </c>
      <c r="G4179">
        <v>93.701410373027898</v>
      </c>
      <c r="H4179">
        <v>20.319925051247399</v>
      </c>
      <c r="I4179">
        <v>24.447160484458799</v>
      </c>
      <c r="J4179">
        <v>-2.4780690073383398</v>
      </c>
      <c r="K4179">
        <v>4.1244956282141301</v>
      </c>
      <c r="L4179">
        <v>3.45470944004109</v>
      </c>
      <c r="M4179">
        <v>35.226301646446899</v>
      </c>
      <c r="N4179">
        <v>8.3596325489045206E-2</v>
      </c>
      <c r="O4179">
        <v>16.935483870967701</v>
      </c>
      <c r="P4179">
        <v>168.10810810810801</v>
      </c>
      <c r="Q4179">
        <v>5.7111848251159003E-2</v>
      </c>
    </row>
    <row r="4180" spans="1:17" hidden="1" x14ac:dyDescent="0.3">
      <c r="A4180" t="s">
        <v>8590</v>
      </c>
      <c r="B4180" t="s">
        <v>8591</v>
      </c>
      <c r="C4180" t="str">
        <f>IFERROR(VLOOKUP(Table1[[#This Row],[Ticker]],[1]!Table2[[Symbol]:[Industry]],2,FALSE),"-")</f>
        <v>-</v>
      </c>
      <c r="D4180" t="s">
        <v>626</v>
      </c>
      <c r="E4180">
        <v>15.05175</v>
      </c>
      <c r="F4180">
        <v>9.8699999999999992</v>
      </c>
      <c r="G4180">
        <v>63.064658236275797</v>
      </c>
      <c r="H4180">
        <v>-24.138210809732001</v>
      </c>
      <c r="I4180">
        <v>7.6429228544446097</v>
      </c>
      <c r="J4180">
        <v>3.4104693733136</v>
      </c>
      <c r="K4180">
        <v>10.883246492857101</v>
      </c>
      <c r="L4180">
        <v>9.0061687124855005</v>
      </c>
      <c r="M4180">
        <v>45.931244380905198</v>
      </c>
      <c r="N4180">
        <v>0.95791993516306095</v>
      </c>
      <c r="O4180">
        <v>72.745694022289698</v>
      </c>
      <c r="P4180">
        <v>117.88079470198601</v>
      </c>
      <c r="Q4180">
        <v>9.6212642180700997E-2</v>
      </c>
    </row>
    <row r="4181" spans="1:17" hidden="1" x14ac:dyDescent="0.3">
      <c r="A4181" t="s">
        <v>8592</v>
      </c>
      <c r="B4181" t="s">
        <v>8593</v>
      </c>
      <c r="C4181" t="str">
        <f>IFERROR(VLOOKUP(Table1[[#This Row],[Ticker]],[1]!Table2[[Symbol]:[Industry]],2,FALSE),"-")</f>
        <v>-</v>
      </c>
      <c r="D4181" t="s">
        <v>521</v>
      </c>
      <c r="E4181">
        <v>15.044499999999999</v>
      </c>
      <c r="F4181">
        <v>50</v>
      </c>
      <c r="G4181">
        <v>25.140319513030601</v>
      </c>
      <c r="H4181">
        <v>-3.1493543935371999</v>
      </c>
      <c r="I4181">
        <v>15.790449576811101</v>
      </c>
      <c r="J4181">
        <v>-2.7009215194939298</v>
      </c>
      <c r="K4181">
        <v>49.700051575911097</v>
      </c>
      <c r="L4181">
        <v>42.964980257251298</v>
      </c>
      <c r="M4181">
        <v>52.016503035729301</v>
      </c>
      <c r="N4181">
        <v>0.301294948566243</v>
      </c>
      <c r="O4181">
        <v>26</v>
      </c>
      <c r="P4181">
        <v>78.443968593861499</v>
      </c>
      <c r="Q4181">
        <v>0.13108418749349399</v>
      </c>
    </row>
    <row r="4182" spans="1:17" hidden="1" x14ac:dyDescent="0.3">
      <c r="A4182" t="s">
        <v>8594</v>
      </c>
      <c r="B4182" t="s">
        <v>8595</v>
      </c>
      <c r="C4182" t="str">
        <f>IFERROR(VLOOKUP(Table1[[#This Row],[Ticker]],[1]!Table2[[Symbol]:[Industry]],2,FALSE),"-")</f>
        <v>-</v>
      </c>
      <c r="D4182" t="s">
        <v>106</v>
      </c>
      <c r="E4182">
        <v>15.0333524</v>
      </c>
      <c r="F4182">
        <v>28.36</v>
      </c>
      <c r="G4182">
        <v>7.3468004439499799</v>
      </c>
      <c r="H4182">
        <v>-15.714024630474199</v>
      </c>
      <c r="I4182">
        <v>-14.3458824707815</v>
      </c>
      <c r="J4182">
        <v>-5.2586385215762004</v>
      </c>
      <c r="K4182">
        <v>30.320545286209999</v>
      </c>
      <c r="L4182">
        <v>30.297753623146701</v>
      </c>
      <c r="M4182">
        <v>46.231282482753201</v>
      </c>
      <c r="N4182">
        <v>1.4100164912475099</v>
      </c>
      <c r="O4182">
        <v>57.087447108603598</v>
      </c>
      <c r="P4182">
        <v>50.371155885471801</v>
      </c>
      <c r="Q4182">
        <v>9.6384300214022001E-2</v>
      </c>
    </row>
    <row r="4183" spans="1:17" hidden="1" x14ac:dyDescent="0.3">
      <c r="A4183" t="s">
        <v>8596</v>
      </c>
      <c r="B4183" t="s">
        <v>8597</v>
      </c>
      <c r="C4183" t="str">
        <f>IFERROR(VLOOKUP(Table1[[#This Row],[Ticker]],[1]!Table2[[Symbol]:[Industry]],2,FALSE),"-")</f>
        <v>-</v>
      </c>
      <c r="D4183" t="s">
        <v>521</v>
      </c>
      <c r="E4183">
        <v>15.0311947</v>
      </c>
      <c r="F4183">
        <v>35.39</v>
      </c>
      <c r="G4183">
        <v>78.416386218438603</v>
      </c>
      <c r="H4183">
        <v>12.406160540468001</v>
      </c>
      <c r="I4183">
        <v>-38.503253496171098</v>
      </c>
      <c r="J4183">
        <v>-14.516269560241</v>
      </c>
      <c r="K4183">
        <v>35.628690856932998</v>
      </c>
      <c r="L4183">
        <v>33.457337324220397</v>
      </c>
      <c r="M4183">
        <v>54.683805816443098</v>
      </c>
      <c r="N4183">
        <v>2.1932038534212999</v>
      </c>
      <c r="O4183">
        <v>46.877649053404902</v>
      </c>
      <c r="P4183">
        <v>145.59333795974999</v>
      </c>
      <c r="Q4183">
        <v>0.13605718934128</v>
      </c>
    </row>
    <row r="4184" spans="1:17" hidden="1" x14ac:dyDescent="0.3">
      <c r="A4184" t="s">
        <v>8598</v>
      </c>
      <c r="B4184" t="s">
        <v>8599</v>
      </c>
      <c r="C4184" t="str">
        <f>IFERROR(VLOOKUP(Table1[[#This Row],[Ticker]],[1]!Table2[[Symbol]:[Industry]],2,FALSE),"-")</f>
        <v>-</v>
      </c>
      <c r="D4184" t="s">
        <v>521</v>
      </c>
      <c r="E4184">
        <v>15.009</v>
      </c>
      <c r="F4184">
        <v>100.06</v>
      </c>
      <c r="G4184">
        <v>165.40295133004301</v>
      </c>
      <c r="H4184">
        <v>-29.052040492996799</v>
      </c>
      <c r="I4184">
        <v>66.6561233525766</v>
      </c>
      <c r="J4184">
        <v>0.32667748672853397</v>
      </c>
      <c r="K4184">
        <v>97.941361195216899</v>
      </c>
      <c r="L4184">
        <v>71.874281122891006</v>
      </c>
      <c r="M4184">
        <v>53.825891934305297</v>
      </c>
      <c r="N4184">
        <v>0.62192431698625406</v>
      </c>
      <c r="O4184">
        <v>41.145312812312497</v>
      </c>
      <c r="P4184">
        <v>204.41131731061699</v>
      </c>
      <c r="Q4184">
        <v>7.3502635886612003E-2</v>
      </c>
    </row>
    <row r="4185" spans="1:17" hidden="1" x14ac:dyDescent="0.3">
      <c r="A4185" t="s">
        <v>8600</v>
      </c>
      <c r="B4185" t="s">
        <v>8601</v>
      </c>
      <c r="C4185" t="str">
        <f>IFERROR(VLOOKUP(Table1[[#This Row],[Ticker]],[1]!Table2[[Symbol]:[Industry]],2,FALSE),"-")</f>
        <v>-</v>
      </c>
      <c r="D4185" t="s">
        <v>521</v>
      </c>
      <c r="E4185">
        <v>14.985999</v>
      </c>
      <c r="F4185">
        <v>49.95</v>
      </c>
      <c r="G4185">
        <v>42.808900755467398</v>
      </c>
      <c r="H4185">
        <v>-14.196019054807699</v>
      </c>
      <c r="I4185">
        <v>-18.262021388679401</v>
      </c>
      <c r="J4185">
        <v>-4.6328192521963096</v>
      </c>
      <c r="K4185">
        <v>55.413965395705397</v>
      </c>
      <c r="L4185">
        <v>52.008239241310797</v>
      </c>
      <c r="M4185">
        <v>30.4995269945281</v>
      </c>
      <c r="N4185">
        <v>0.69334915455354496</v>
      </c>
      <c r="O4185">
        <v>26.126126126126099</v>
      </c>
      <c r="P4185">
        <v>81.636363636363598</v>
      </c>
    </row>
    <row r="4186" spans="1:17" hidden="1" x14ac:dyDescent="0.3">
      <c r="A4186" t="s">
        <v>8602</v>
      </c>
      <c r="B4186" t="s">
        <v>8603</v>
      </c>
      <c r="C4186" t="str">
        <f>IFERROR(VLOOKUP(Table1[[#This Row],[Ticker]],[1]!Table2[[Symbol]:[Industry]],2,FALSE),"-")</f>
        <v>-</v>
      </c>
      <c r="D4186" t="s">
        <v>223</v>
      </c>
      <c r="E4186">
        <v>14.981249999999999</v>
      </c>
      <c r="F4186">
        <v>12.75</v>
      </c>
      <c r="G4186">
        <v>37.773094960841597</v>
      </c>
      <c r="H4186">
        <v>-11.617760408693201</v>
      </c>
      <c r="I4186">
        <v>-3.9174375843030802</v>
      </c>
      <c r="J4186">
        <v>-4.7615335742674603</v>
      </c>
      <c r="K4186">
        <v>12.604336693263599</v>
      </c>
      <c r="L4186">
        <v>11.942007123763201</v>
      </c>
      <c r="M4186">
        <v>52.793123758406701</v>
      </c>
      <c r="N4186">
        <v>1.38432832330845</v>
      </c>
      <c r="O4186">
        <v>25.0980392156862</v>
      </c>
      <c r="Q4186">
        <v>5.7598235126051001E-2</v>
      </c>
    </row>
    <row r="4187" spans="1:17" hidden="1" x14ac:dyDescent="0.3">
      <c r="A4187" t="s">
        <v>8604</v>
      </c>
      <c r="B4187" t="s">
        <v>8605</v>
      </c>
      <c r="C4187" t="str">
        <f>IFERROR(VLOOKUP(Table1[[#This Row],[Ticker]],[1]!Table2[[Symbol]:[Industry]],2,FALSE),"-")</f>
        <v>-</v>
      </c>
      <c r="D4187" t="s">
        <v>521</v>
      </c>
      <c r="E4187">
        <v>14.965</v>
      </c>
      <c r="F4187">
        <v>29.93</v>
      </c>
      <c r="G4187">
        <v>80.384993610244393</v>
      </c>
      <c r="H4187">
        <v>48.867377598700003</v>
      </c>
      <c r="I4187">
        <v>159.82076239000901</v>
      </c>
      <c r="J4187">
        <v>5.6664069133415396</v>
      </c>
      <c r="K4187">
        <v>23.273291837421301</v>
      </c>
      <c r="L4187">
        <v>16.746377153162101</v>
      </c>
      <c r="M4187">
        <v>80.791902047308596</v>
      </c>
      <c r="N4187">
        <v>0.77104275104880904</v>
      </c>
      <c r="O4187">
        <v>2.0380888740394201</v>
      </c>
      <c r="P4187">
        <v>289.713541666666</v>
      </c>
      <c r="Q4187">
        <v>0.168772909494315</v>
      </c>
    </row>
    <row r="4188" spans="1:17" hidden="1" x14ac:dyDescent="0.3">
      <c r="A4188" t="s">
        <v>8606</v>
      </c>
      <c r="B4188" t="s">
        <v>8607</v>
      </c>
      <c r="C4188" t="str">
        <f>IFERROR(VLOOKUP(Table1[[#This Row],[Ticker]],[1]!Table2[[Symbol]:[Industry]],2,FALSE),"-")</f>
        <v>-</v>
      </c>
      <c r="D4188" t="s">
        <v>521</v>
      </c>
      <c r="E4188">
        <v>14.890559</v>
      </c>
      <c r="F4188">
        <v>4.43</v>
      </c>
      <c r="G4188">
        <v>528.58240971556495</v>
      </c>
      <c r="H4188">
        <v>46.6858598483199</v>
      </c>
      <c r="I4188">
        <v>112.609509061517</v>
      </c>
      <c r="J4188">
        <v>-9.8551181876662106</v>
      </c>
      <c r="K4188">
        <v>3.6793745579106201</v>
      </c>
      <c r="L4188">
        <v>2.4536582568234402</v>
      </c>
      <c r="M4188">
        <v>38.719691747460701</v>
      </c>
      <c r="N4188">
        <v>0.69000946131045904</v>
      </c>
      <c r="O4188">
        <v>21.218961625282098</v>
      </c>
      <c r="P4188">
        <v>728.03738317756995</v>
      </c>
      <c r="Q4188">
        <v>4.8787028428093002E-2</v>
      </c>
    </row>
    <row r="4189" spans="1:17" hidden="1" x14ac:dyDescent="0.3">
      <c r="A4189" t="s">
        <v>8608</v>
      </c>
      <c r="B4189" t="s">
        <v>8609</v>
      </c>
      <c r="C4189" t="str">
        <f>IFERROR(VLOOKUP(Table1[[#This Row],[Ticker]],[1]!Table2[[Symbol]:[Industry]],2,FALSE),"-")</f>
        <v>-</v>
      </c>
      <c r="D4189" t="s">
        <v>59</v>
      </c>
      <c r="E4189">
        <v>14.852092499999999</v>
      </c>
      <c r="F4189">
        <v>5.95</v>
      </c>
      <c r="G4189">
        <v>22.006965928583501</v>
      </c>
      <c r="H4189">
        <v>24.226901795433498</v>
      </c>
      <c r="I4189">
        <v>-7.2856684309574398</v>
      </c>
      <c r="J4189">
        <v>13.311404676872099</v>
      </c>
      <c r="K4189">
        <v>4.7452385756756703</v>
      </c>
      <c r="L4189">
        <v>4.84914578356417</v>
      </c>
      <c r="M4189">
        <v>85.747253854152007</v>
      </c>
      <c r="N4189">
        <v>1.61118881118881</v>
      </c>
      <c r="O4189">
        <v>16.806722689075599</v>
      </c>
      <c r="P4189">
        <v>76.035502958579798</v>
      </c>
      <c r="Q4189">
        <v>6.4839540429818002E-2</v>
      </c>
    </row>
    <row r="4190" spans="1:17" hidden="1" x14ac:dyDescent="0.3">
      <c r="A4190" t="s">
        <v>8610</v>
      </c>
      <c r="B4190" t="s">
        <v>8611</v>
      </c>
      <c r="C4190" t="str">
        <f>IFERROR(VLOOKUP(Table1[[#This Row],[Ticker]],[1]!Table2[[Symbol]:[Industry]],2,FALSE),"-")</f>
        <v>-</v>
      </c>
      <c r="D4190" t="s">
        <v>106</v>
      </c>
      <c r="E4190">
        <v>14.839259999999999</v>
      </c>
      <c r="F4190">
        <v>45.38</v>
      </c>
      <c r="G4190">
        <v>10.8555105010517</v>
      </c>
      <c r="H4190">
        <v>48.434984272905602</v>
      </c>
      <c r="I4190">
        <v>91.001577898031101</v>
      </c>
      <c r="J4190">
        <v>3.2866368750146</v>
      </c>
      <c r="K4190">
        <v>33.045263537691604</v>
      </c>
      <c r="L4190">
        <v>25.480519131851199</v>
      </c>
      <c r="M4190">
        <v>97.163950674535698</v>
      </c>
      <c r="N4190">
        <v>0.77582681509850304</v>
      </c>
      <c r="O4190">
        <v>1.0136624063464099</v>
      </c>
      <c r="P4190">
        <v>198.552631578947</v>
      </c>
    </row>
    <row r="4191" spans="1:17" hidden="1" x14ac:dyDescent="0.3">
      <c r="A4191" t="s">
        <v>8612</v>
      </c>
      <c r="B4191" t="s">
        <v>8613</v>
      </c>
      <c r="C4191" t="str">
        <f>IFERROR(VLOOKUP(Table1[[#This Row],[Ticker]],[1]!Table2[[Symbol]:[Industry]],2,FALSE),"-")</f>
        <v>-</v>
      </c>
      <c r="D4191" t="s">
        <v>424</v>
      </c>
      <c r="E4191">
        <v>14.7926304</v>
      </c>
      <c r="F4191">
        <v>43.76</v>
      </c>
      <c r="G4191">
        <v>52.895717981128598</v>
      </c>
      <c r="H4191">
        <v>12.153258384580701</v>
      </c>
      <c r="I4191">
        <v>-23.875994821646799</v>
      </c>
      <c r="J4191">
        <v>-0.73072544181295296</v>
      </c>
      <c r="K4191">
        <v>39.222537884522602</v>
      </c>
      <c r="L4191">
        <v>35.208628869490603</v>
      </c>
      <c r="M4191">
        <v>73.939486879105303</v>
      </c>
      <c r="N4191">
        <v>1.0971407876415</v>
      </c>
      <c r="O4191">
        <v>21.572212065813499</v>
      </c>
      <c r="P4191">
        <v>84.563475326866197</v>
      </c>
      <c r="Q4191">
        <v>3.6498834319525997E-2</v>
      </c>
    </row>
    <row r="4192" spans="1:17" hidden="1" x14ac:dyDescent="0.3">
      <c r="A4192" t="s">
        <v>8614</v>
      </c>
      <c r="B4192" t="s">
        <v>8615</v>
      </c>
      <c r="C4192" t="str">
        <f>IFERROR(VLOOKUP(Table1[[#This Row],[Ticker]],[1]!Table2[[Symbol]:[Industry]],2,FALSE),"-")</f>
        <v>-</v>
      </c>
      <c r="D4192" t="s">
        <v>68</v>
      </c>
      <c r="E4192">
        <v>14.76792</v>
      </c>
      <c r="F4192">
        <v>2.58</v>
      </c>
      <c r="G4192">
        <v>-29.015761344143701</v>
      </c>
      <c r="H4192">
        <v>3.5233148817559199</v>
      </c>
      <c r="I4192">
        <v>-37.0893311928779</v>
      </c>
      <c r="J4192">
        <v>-2.8717697947399201</v>
      </c>
      <c r="K4192">
        <v>2.4958580171921199</v>
      </c>
      <c r="L4192">
        <v>2.46307151081822</v>
      </c>
      <c r="M4192">
        <v>46.778393663360802</v>
      </c>
      <c r="N4192">
        <v>0.68183146376919801</v>
      </c>
      <c r="O4192">
        <v>82.170542635658904</v>
      </c>
      <c r="P4192">
        <v>101.5625</v>
      </c>
      <c r="Q4192">
        <v>-6.2537948576179003E-2</v>
      </c>
    </row>
    <row r="4193" spans="1:17" hidden="1" x14ac:dyDescent="0.3">
      <c r="A4193" t="s">
        <v>8616</v>
      </c>
      <c r="B4193" t="s">
        <v>8617</v>
      </c>
      <c r="C4193" t="str">
        <f>IFERROR(VLOOKUP(Table1[[#This Row],[Ticker]],[1]!Table2[[Symbol]:[Industry]],2,FALSE),"-")</f>
        <v>-</v>
      </c>
      <c r="D4193" t="s">
        <v>933</v>
      </c>
      <c r="E4193">
        <v>14.7557472</v>
      </c>
      <c r="F4193">
        <v>40.44</v>
      </c>
      <c r="G4193">
        <v>-23.4743926005277</v>
      </c>
      <c r="H4193">
        <v>-12.172872196656201</v>
      </c>
      <c r="I4193">
        <v>-23.362058465605202</v>
      </c>
      <c r="J4193">
        <v>-2.9690673706771298</v>
      </c>
      <c r="K4193">
        <v>43.864548444386003</v>
      </c>
      <c r="L4193">
        <v>43.632876473698602</v>
      </c>
      <c r="M4193">
        <v>41.393037675094597</v>
      </c>
      <c r="N4193">
        <v>5.0180376878551298</v>
      </c>
      <c r="O4193">
        <v>48.343224530168101</v>
      </c>
      <c r="P4193">
        <v>22.434150772025401</v>
      </c>
      <c r="Q4193">
        <v>1.8500787196063E-2</v>
      </c>
    </row>
    <row r="4194" spans="1:17" hidden="1" x14ac:dyDescent="0.3">
      <c r="A4194" t="s">
        <v>8618</v>
      </c>
      <c r="B4194" t="s">
        <v>8619</v>
      </c>
      <c r="C4194" t="str">
        <f>IFERROR(VLOOKUP(Table1[[#This Row],[Ticker]],[1]!Table2[[Symbol]:[Industry]],2,FALSE),"-")</f>
        <v>-</v>
      </c>
      <c r="D4194" t="s">
        <v>521</v>
      </c>
      <c r="E4194">
        <v>14.7235616</v>
      </c>
      <c r="F4194">
        <v>10.48</v>
      </c>
      <c r="G4194">
        <v>-29.525965425776299</v>
      </c>
      <c r="H4194">
        <v>1.0966644074260501</v>
      </c>
      <c r="I4194">
        <v>-37.698980610817401</v>
      </c>
      <c r="J4194">
        <v>-5.1781654393537604</v>
      </c>
      <c r="K4194">
        <v>10.1280701771505</v>
      </c>
      <c r="L4194">
        <v>11.2118337297266</v>
      </c>
      <c r="M4194">
        <v>66.488072168211005</v>
      </c>
      <c r="N4194">
        <v>0.47740230866917299</v>
      </c>
      <c r="O4194">
        <v>60.400763358778597</v>
      </c>
      <c r="P4194">
        <v>21.718931475028999</v>
      </c>
      <c r="Q4194">
        <v>2.1602111805288E-2</v>
      </c>
    </row>
    <row r="4195" spans="1:17" hidden="1" x14ac:dyDescent="0.3">
      <c r="A4195" t="s">
        <v>8620</v>
      </c>
      <c r="B4195" t="s">
        <v>8621</v>
      </c>
      <c r="C4195" t="str">
        <f>IFERROR(VLOOKUP(Table1[[#This Row],[Ticker]],[1]!Table2[[Symbol]:[Industry]],2,FALSE),"-")</f>
        <v>-</v>
      </c>
      <c r="D4195" t="s">
        <v>521</v>
      </c>
      <c r="E4195">
        <v>14.6204515</v>
      </c>
      <c r="F4195">
        <v>49.88</v>
      </c>
      <c r="G4195">
        <v>145.82527193951199</v>
      </c>
      <c r="H4195">
        <v>0.88457415641536696</v>
      </c>
      <c r="I4195">
        <v>69.949793811341706</v>
      </c>
      <c r="J4195">
        <v>-7.3967012984335998</v>
      </c>
      <c r="K4195">
        <v>50.136755138285601</v>
      </c>
      <c r="L4195">
        <v>39.078355566658203</v>
      </c>
      <c r="M4195">
        <v>35.886617822527199</v>
      </c>
      <c r="N4195">
        <v>0.12758653671103401</v>
      </c>
      <c r="O4195">
        <v>39.033680834001501</v>
      </c>
      <c r="P4195">
        <v>185.19153802172599</v>
      </c>
      <c r="Q4195">
        <v>0.115624147790527</v>
      </c>
    </row>
    <row r="4196" spans="1:17" hidden="1" x14ac:dyDescent="0.3">
      <c r="A4196" t="s">
        <v>8622</v>
      </c>
      <c r="B4196" t="s">
        <v>8623</v>
      </c>
      <c r="C4196" t="str">
        <f>IFERROR(VLOOKUP(Table1[[#This Row],[Ticker]],[1]!Table2[[Symbol]:[Industry]],2,FALSE),"-")</f>
        <v>-</v>
      </c>
      <c r="D4196" t="s">
        <v>2499</v>
      </c>
      <c r="E4196">
        <v>14.582224602</v>
      </c>
      <c r="F4196">
        <v>0.93</v>
      </c>
      <c r="G4196">
        <v>59.256965928583497</v>
      </c>
      <c r="H4196">
        <v>-23.514785692554199</v>
      </c>
      <c r="I4196">
        <v>-32.970264418943799</v>
      </c>
      <c r="J4196">
        <v>-8.3033117257849494</v>
      </c>
      <c r="K4196">
        <v>0.97797708284004403</v>
      </c>
      <c r="L4196">
        <v>0.87350558510572496</v>
      </c>
      <c r="M4196">
        <v>40.506941399899397</v>
      </c>
      <c r="N4196">
        <v>0.47538143957178097</v>
      </c>
      <c r="O4196">
        <v>55.913978494623599</v>
      </c>
      <c r="P4196">
        <v>116.279069767441</v>
      </c>
      <c r="Q4196">
        <v>4.5478691304600999E-2</v>
      </c>
    </row>
    <row r="4197" spans="1:17" hidden="1" x14ac:dyDescent="0.3">
      <c r="A4197" t="s">
        <v>8624</v>
      </c>
      <c r="B4197" t="s">
        <v>8625</v>
      </c>
      <c r="C4197" t="str">
        <f>IFERROR(VLOOKUP(Table1[[#This Row],[Ticker]],[1]!Table2[[Symbol]:[Industry]],2,FALSE),"-")</f>
        <v>-</v>
      </c>
      <c r="D4197" t="s">
        <v>626</v>
      </c>
      <c r="E4197">
        <v>14.56078475</v>
      </c>
      <c r="F4197">
        <v>43.69</v>
      </c>
      <c r="G4197">
        <v>-15.402565162140201</v>
      </c>
      <c r="H4197">
        <v>-12.098386947016801</v>
      </c>
      <c r="I4197">
        <v>-14.090047012491301</v>
      </c>
      <c r="J4197">
        <v>-3.5329213280134302</v>
      </c>
      <c r="K4197">
        <v>44.009686986046702</v>
      </c>
      <c r="L4197">
        <v>42.524777542970398</v>
      </c>
      <c r="M4197">
        <v>50.823179773121097</v>
      </c>
      <c r="N4197">
        <v>0.356354990059364</v>
      </c>
      <c r="O4197">
        <v>32.753490501258803</v>
      </c>
      <c r="P4197">
        <v>26.9320162696106</v>
      </c>
      <c r="Q4197">
        <v>0.124228647614092</v>
      </c>
    </row>
    <row r="4198" spans="1:17" hidden="1" x14ac:dyDescent="0.3">
      <c r="A4198" t="s">
        <v>8626</v>
      </c>
      <c r="B4198" t="s">
        <v>8627</v>
      </c>
      <c r="C4198" t="str">
        <f>IFERROR(VLOOKUP(Table1[[#This Row],[Ticker]],[1]!Table2[[Symbol]:[Industry]],2,FALSE),"-")</f>
        <v>-</v>
      </c>
      <c r="D4198" t="s">
        <v>21</v>
      </c>
      <c r="E4198">
        <v>14.4748863</v>
      </c>
      <c r="F4198">
        <v>13.77</v>
      </c>
      <c r="G4198">
        <v>-45.504096018319103</v>
      </c>
      <c r="H4198">
        <v>-8.3199641454284397</v>
      </c>
      <c r="I4198">
        <v>-50.164766395972698</v>
      </c>
      <c r="J4198">
        <v>-9.1221368039485107</v>
      </c>
      <c r="K4198">
        <v>14.752435233122799</v>
      </c>
      <c r="L4198">
        <v>16.455067355783299</v>
      </c>
      <c r="M4198">
        <v>41.841460433360702</v>
      </c>
      <c r="N4198">
        <v>1.4577666513532499</v>
      </c>
      <c r="O4198">
        <v>97.893972403776303</v>
      </c>
      <c r="P4198">
        <v>12.316476345840099</v>
      </c>
      <c r="Q4198">
        <v>9.6358186751083999E-2</v>
      </c>
    </row>
    <row r="4199" spans="1:17" hidden="1" x14ac:dyDescent="0.3">
      <c r="A4199" t="s">
        <v>8628</v>
      </c>
      <c r="B4199" t="s">
        <v>8629</v>
      </c>
      <c r="C4199" t="str">
        <f>IFERROR(VLOOKUP(Table1[[#This Row],[Ticker]],[1]!Table2[[Symbol]:[Industry]],2,FALSE),"-")</f>
        <v>-</v>
      </c>
      <c r="D4199" t="s">
        <v>95</v>
      </c>
      <c r="E4199">
        <v>14.463745866673699</v>
      </c>
      <c r="F4199">
        <v>43</v>
      </c>
      <c r="M4199" s="1">
        <v>9.8126000000000006E-11</v>
      </c>
      <c r="N4199">
        <v>1</v>
      </c>
    </row>
    <row r="4200" spans="1:17" hidden="1" x14ac:dyDescent="0.3">
      <c r="A4200" t="s">
        <v>8630</v>
      </c>
      <c r="B4200" t="s">
        <v>8631</v>
      </c>
      <c r="C4200" t="str">
        <f>IFERROR(VLOOKUP(Table1[[#This Row],[Ticker]],[1]!Table2[[Symbol]:[Industry]],2,FALSE),"-")</f>
        <v>-</v>
      </c>
      <c r="D4200" t="s">
        <v>424</v>
      </c>
      <c r="E4200">
        <v>14.40476</v>
      </c>
      <c r="F4200">
        <v>109.96</v>
      </c>
      <c r="G4200">
        <v>-12.629293930278999</v>
      </c>
      <c r="H4200">
        <v>-3.6800749487525399</v>
      </c>
      <c r="I4200">
        <v>-10.5473398508865</v>
      </c>
      <c r="J4200">
        <v>-2.4780690073383398</v>
      </c>
      <c r="K4200">
        <v>108.17857062793</v>
      </c>
      <c r="L4200">
        <v>98.163687703730602</v>
      </c>
      <c r="M4200">
        <v>97.628116521938296</v>
      </c>
      <c r="O4200">
        <v>3.6376864314302503E-2</v>
      </c>
      <c r="P4200">
        <v>14.1374299356445</v>
      </c>
    </row>
    <row r="4201" spans="1:17" hidden="1" x14ac:dyDescent="0.3">
      <c r="A4201" t="s">
        <v>8632</v>
      </c>
      <c r="B4201" t="s">
        <v>8633</v>
      </c>
      <c r="C4201" t="str">
        <f>IFERROR(VLOOKUP(Table1[[#This Row],[Ticker]],[1]!Table2[[Symbol]:[Industry]],2,FALSE),"-")</f>
        <v>-</v>
      </c>
      <c r="D4201" t="s">
        <v>121</v>
      </c>
      <c r="E4201">
        <v>14.376884597999901</v>
      </c>
      <c r="F4201">
        <v>9.7799999999999994</v>
      </c>
      <c r="G4201">
        <v>20.5461225550895</v>
      </c>
      <c r="H4201">
        <v>-10.4514194041009</v>
      </c>
      <c r="I4201">
        <v>-20.595447535393099</v>
      </c>
      <c r="J4201">
        <v>-7.4780690073383402</v>
      </c>
      <c r="K4201">
        <v>9.4855139068030692</v>
      </c>
      <c r="L4201">
        <v>9.2584141719107294</v>
      </c>
      <c r="M4201">
        <v>60.565185201555799</v>
      </c>
      <c r="N4201">
        <v>1.0858875492436599</v>
      </c>
      <c r="O4201">
        <v>46.216768916155402</v>
      </c>
      <c r="P4201">
        <v>87.715930902111296</v>
      </c>
      <c r="Q4201">
        <v>3.4515908598644E-2</v>
      </c>
    </row>
    <row r="4202" spans="1:17" hidden="1" x14ac:dyDescent="0.3">
      <c r="A4202" t="s">
        <v>8634</v>
      </c>
      <c r="B4202" t="s">
        <v>8635</v>
      </c>
      <c r="C4202" t="str">
        <f>IFERROR(VLOOKUP(Table1[[#This Row],[Ticker]],[1]!Table2[[Symbol]:[Industry]],2,FALSE),"-")</f>
        <v>-</v>
      </c>
      <c r="D4202" t="s">
        <v>728</v>
      </c>
      <c r="E4202">
        <v>14.354740187999999</v>
      </c>
      <c r="F4202">
        <v>13.6</v>
      </c>
      <c r="G4202">
        <v>-42.218484661845302</v>
      </c>
      <c r="H4202">
        <v>-6.3419454523496697</v>
      </c>
      <c r="I4202">
        <v>-6.0342015835314404</v>
      </c>
      <c r="J4202">
        <v>-2.1071491260327102</v>
      </c>
      <c r="K4202">
        <v>13.781311153350201</v>
      </c>
      <c r="L4202">
        <v>13.634748275283499</v>
      </c>
      <c r="M4202">
        <v>58.520367008885003</v>
      </c>
      <c r="N4202">
        <v>0.38676395727378099</v>
      </c>
      <c r="O4202">
        <v>20.4411764705882</v>
      </c>
      <c r="P4202">
        <v>16.738197424892601</v>
      </c>
    </row>
    <row r="4203" spans="1:17" hidden="1" x14ac:dyDescent="0.3">
      <c r="A4203" t="s">
        <v>8636</v>
      </c>
      <c r="B4203" t="s">
        <v>8637</v>
      </c>
      <c r="C4203" t="str">
        <f>IFERROR(VLOOKUP(Table1[[#This Row],[Ticker]],[1]!Table2[[Symbol]:[Industry]],2,FALSE),"-")</f>
        <v>-</v>
      </c>
      <c r="D4203" t="s">
        <v>424</v>
      </c>
      <c r="E4203">
        <v>14.303520000000001</v>
      </c>
      <c r="F4203">
        <v>1.1000000000000001</v>
      </c>
      <c r="G4203">
        <v>102.42363259525</v>
      </c>
      <c r="H4203">
        <v>-7.1283508108214901</v>
      </c>
      <c r="I4203">
        <v>12.635827369489901</v>
      </c>
      <c r="J4203">
        <v>9.5219309926616695</v>
      </c>
      <c r="K4203">
        <v>0.98239027726318595</v>
      </c>
      <c r="L4203">
        <v>0.81278008043123995</v>
      </c>
      <c r="M4203">
        <v>54.650050072313</v>
      </c>
      <c r="N4203">
        <v>0.90179393225440296</v>
      </c>
      <c r="O4203">
        <v>26.363636363636299</v>
      </c>
      <c r="P4203">
        <v>139.13043478260801</v>
      </c>
      <c r="Q4203">
        <v>8.8082838904043004E-2</v>
      </c>
    </row>
    <row r="4204" spans="1:17" hidden="1" x14ac:dyDescent="0.3">
      <c r="A4204" t="s">
        <v>8638</v>
      </c>
      <c r="B4204" t="s">
        <v>8639</v>
      </c>
      <c r="C4204" t="str">
        <f>IFERROR(VLOOKUP(Table1[[#This Row],[Ticker]],[1]!Table2[[Symbol]:[Industry]],2,FALSE),"-")</f>
        <v>-</v>
      </c>
      <c r="D4204" t="s">
        <v>231</v>
      </c>
      <c r="E4204">
        <v>14.2990368</v>
      </c>
      <c r="F4204">
        <v>51.5</v>
      </c>
      <c r="G4204">
        <v>13.583941405422699</v>
      </c>
      <c r="H4204">
        <v>-0.34941684281354801</v>
      </c>
      <c r="I4204">
        <v>8.7654594885023407</v>
      </c>
      <c r="J4204">
        <v>-4.4575132403036903</v>
      </c>
      <c r="K4204">
        <v>57.355432771502599</v>
      </c>
      <c r="L4204">
        <v>55.727443453800099</v>
      </c>
      <c r="M4204">
        <v>22.5015010818639</v>
      </c>
      <c r="N4204">
        <v>0.181946019505556</v>
      </c>
      <c r="O4204">
        <v>115.96116504854299</v>
      </c>
      <c r="P4204">
        <v>83.143669985775205</v>
      </c>
      <c r="Q4204">
        <v>9.1980943295671996E-2</v>
      </c>
    </row>
    <row r="4205" spans="1:17" hidden="1" x14ac:dyDescent="0.3">
      <c r="A4205" t="s">
        <v>8640</v>
      </c>
      <c r="B4205" t="s">
        <v>8641</v>
      </c>
      <c r="C4205" t="str">
        <f>IFERROR(VLOOKUP(Table1[[#This Row],[Ticker]],[1]!Table2[[Symbol]:[Industry]],2,FALSE),"-")</f>
        <v>-</v>
      </c>
      <c r="D4205" t="s">
        <v>372</v>
      </c>
      <c r="E4205">
        <v>14.269458800000001</v>
      </c>
      <c r="F4205">
        <v>26.36</v>
      </c>
      <c r="G4205">
        <v>-22.056775135753199</v>
      </c>
      <c r="H4205">
        <v>-17.5867245651208</v>
      </c>
      <c r="I4205">
        <v>-11.4098412580688</v>
      </c>
      <c r="J4205">
        <v>-4.5507962800656099</v>
      </c>
      <c r="K4205">
        <v>26.637765538924999</v>
      </c>
      <c r="L4205">
        <v>27.037206409015599</v>
      </c>
      <c r="M4205">
        <v>39.820086082383099</v>
      </c>
      <c r="N4205">
        <v>0.28215521343759498</v>
      </c>
      <c r="O4205">
        <v>41.502276176024203</v>
      </c>
      <c r="P4205">
        <v>38.010471204188399</v>
      </c>
    </row>
    <row r="4206" spans="1:17" hidden="1" x14ac:dyDescent="0.3">
      <c r="A4206" t="s">
        <v>8642</v>
      </c>
      <c r="B4206" t="s">
        <v>8643</v>
      </c>
      <c r="C4206" t="str">
        <f>IFERROR(VLOOKUP(Table1[[#This Row],[Ticker]],[1]!Table2[[Symbol]:[Industry]],2,FALSE),"-")</f>
        <v>-</v>
      </c>
      <c r="D4206" t="s">
        <v>626</v>
      </c>
      <c r="E4206">
        <v>14.258075</v>
      </c>
      <c r="F4206">
        <v>32.5</v>
      </c>
      <c r="G4206">
        <v>111.003856930778</v>
      </c>
      <c r="H4206">
        <v>18.020387520119701</v>
      </c>
      <c r="I4206">
        <v>35.8213657345553</v>
      </c>
      <c r="J4206">
        <v>-2.7404596778922601</v>
      </c>
      <c r="K4206">
        <v>29.847373207846498</v>
      </c>
      <c r="L4206">
        <v>23.300592201650002</v>
      </c>
      <c r="M4206">
        <v>36.729271954048102</v>
      </c>
      <c r="N4206">
        <v>2.0615604867573301</v>
      </c>
      <c r="O4206">
        <v>27.6307692307692</v>
      </c>
      <c r="P4206">
        <v>138.970588235294</v>
      </c>
    </row>
    <row r="4207" spans="1:17" hidden="1" x14ac:dyDescent="0.3">
      <c r="A4207" t="s">
        <v>8644</v>
      </c>
      <c r="B4207" t="s">
        <v>8645</v>
      </c>
      <c r="C4207" t="str">
        <f>IFERROR(VLOOKUP(Table1[[#This Row],[Ticker]],[1]!Table2[[Symbol]:[Industry]],2,FALSE),"-")</f>
        <v>-</v>
      </c>
      <c r="D4207" t="s">
        <v>391</v>
      </c>
      <c r="E4207">
        <v>14.24783</v>
      </c>
      <c r="F4207">
        <v>81.5</v>
      </c>
      <c r="G4207">
        <v>-21.581743748835802</v>
      </c>
      <c r="H4207">
        <v>0.80710453842693997</v>
      </c>
      <c r="I4207">
        <v>-12.1065924126707</v>
      </c>
      <c r="J4207">
        <v>0.68648795468697399</v>
      </c>
      <c r="K4207">
        <v>78.918047231031807</v>
      </c>
      <c r="L4207">
        <v>81.881685508952401</v>
      </c>
      <c r="M4207">
        <v>64.771716535639797</v>
      </c>
      <c r="N4207">
        <v>0.52702702702702697</v>
      </c>
      <c r="O4207">
        <v>19.018404907975398</v>
      </c>
      <c r="P4207">
        <v>34.710743801652796</v>
      </c>
    </row>
    <row r="4208" spans="1:17" hidden="1" x14ac:dyDescent="0.3">
      <c r="A4208" t="s">
        <v>8646</v>
      </c>
      <c r="B4208" t="s">
        <v>8647</v>
      </c>
      <c r="C4208" t="str">
        <f>IFERROR(VLOOKUP(Table1[[#This Row],[Ticker]],[1]!Table2[[Symbol]:[Industry]],2,FALSE),"-")</f>
        <v>-</v>
      </c>
      <c r="D4208" t="s">
        <v>626</v>
      </c>
      <c r="E4208">
        <v>14.242913</v>
      </c>
      <c r="F4208">
        <v>26.41</v>
      </c>
      <c r="G4208">
        <v>57.555640038841702</v>
      </c>
      <c r="H4208">
        <v>-17.7470605946855</v>
      </c>
      <c r="I4208">
        <v>34.785668807122001</v>
      </c>
      <c r="J4208">
        <v>-13.7721091785599</v>
      </c>
      <c r="K4208">
        <v>37.336718698985301</v>
      </c>
      <c r="L4208">
        <v>31.8861062903906</v>
      </c>
      <c r="M4208">
        <v>10.2101051699035</v>
      </c>
      <c r="N4208">
        <v>0.136784182769389</v>
      </c>
      <c r="O4208">
        <v>151.98788337750801</v>
      </c>
      <c r="P4208">
        <v>112.469831053901</v>
      </c>
      <c r="Q4208">
        <v>0.120266486319074</v>
      </c>
    </row>
    <row r="4209" spans="1:17" hidden="1" x14ac:dyDescent="0.3">
      <c r="A4209" t="s">
        <v>8648</v>
      </c>
      <c r="B4209" t="s">
        <v>8649</v>
      </c>
      <c r="C4209" t="str">
        <f>IFERROR(VLOOKUP(Table1[[#This Row],[Ticker]],[1]!Table2[[Symbol]:[Industry]],2,FALSE),"-")</f>
        <v>-</v>
      </c>
      <c r="D4209" t="s">
        <v>626</v>
      </c>
      <c r="E4209">
        <v>14.18578464</v>
      </c>
      <c r="F4209">
        <v>28.9</v>
      </c>
      <c r="G4209">
        <v>9.2569659285835293</v>
      </c>
      <c r="H4209">
        <v>8.1367071913552191</v>
      </c>
      <c r="I4209">
        <v>-13.1149104210022</v>
      </c>
      <c r="J4209">
        <v>23.716544372331501</v>
      </c>
      <c r="K4209">
        <v>25.7600459568235</v>
      </c>
      <c r="L4209">
        <v>24.962484090192898</v>
      </c>
      <c r="M4209">
        <v>68.563069997057397</v>
      </c>
      <c r="N4209">
        <v>2.8182691841960699</v>
      </c>
      <c r="O4209">
        <v>31.141868512110701</v>
      </c>
      <c r="P4209">
        <v>48.9690721649484</v>
      </c>
      <c r="Q4209">
        <v>5.8343908168219001E-2</v>
      </c>
    </row>
    <row r="4210" spans="1:17" hidden="1" x14ac:dyDescent="0.3">
      <c r="A4210" t="s">
        <v>8650</v>
      </c>
      <c r="B4210" t="s">
        <v>8651</v>
      </c>
      <c r="C4210" t="str">
        <f>IFERROR(VLOOKUP(Table1[[#This Row],[Ticker]],[1]!Table2[[Symbol]:[Industry]],2,FALSE),"-")</f>
        <v>-</v>
      </c>
      <c r="D4210" t="s">
        <v>424</v>
      </c>
      <c r="E4210">
        <v>14.1368755</v>
      </c>
      <c r="F4210">
        <v>29.15</v>
      </c>
      <c r="G4210">
        <v>-3.59136529237127</v>
      </c>
      <c r="H4210">
        <v>5.5014197131691498</v>
      </c>
      <c r="I4210">
        <v>0.35756938769975799</v>
      </c>
      <c r="J4210">
        <v>3.90195873191269</v>
      </c>
      <c r="K4210">
        <v>28.235937539685398</v>
      </c>
      <c r="L4210">
        <v>25.785445601098001</v>
      </c>
      <c r="M4210">
        <v>45.486006298384197</v>
      </c>
      <c r="N4210">
        <v>0.53827946411929395</v>
      </c>
      <c r="O4210">
        <v>31.046312178387598</v>
      </c>
      <c r="P4210">
        <v>107.47330960854001</v>
      </c>
      <c r="Q4210">
        <v>9.9105762711589995E-2</v>
      </c>
    </row>
    <row r="4211" spans="1:17" hidden="1" x14ac:dyDescent="0.3">
      <c r="A4211" t="s">
        <v>8652</v>
      </c>
      <c r="B4211" t="s">
        <v>8653</v>
      </c>
      <c r="C4211" t="str">
        <f>IFERROR(VLOOKUP(Table1[[#This Row],[Ticker]],[1]!Table2[[Symbol]:[Industry]],2,FALSE),"-")</f>
        <v>-</v>
      </c>
      <c r="D4211" t="s">
        <v>223</v>
      </c>
      <c r="E4211">
        <v>14.1284975</v>
      </c>
      <c r="F4211">
        <v>47.15</v>
      </c>
      <c r="G4211">
        <v>54.603119774737301</v>
      </c>
      <c r="H4211">
        <v>7.1728239491870802</v>
      </c>
      <c r="I4211">
        <v>20.0618012567619</v>
      </c>
      <c r="J4211">
        <v>-3.92641831511256</v>
      </c>
      <c r="K4211">
        <v>44.4831750315088</v>
      </c>
      <c r="L4211">
        <v>39.158081663128002</v>
      </c>
      <c r="M4211">
        <v>61.8787672541756</v>
      </c>
      <c r="N4211">
        <v>1.66803604995031</v>
      </c>
      <c r="O4211">
        <v>37.730646871686098</v>
      </c>
      <c r="P4211">
        <v>104.732957012592</v>
      </c>
      <c r="Q4211">
        <v>7.4657629720099997E-2</v>
      </c>
    </row>
    <row r="4212" spans="1:17" hidden="1" x14ac:dyDescent="0.3">
      <c r="A4212" t="s">
        <v>8654</v>
      </c>
      <c r="B4212" t="s">
        <v>8655</v>
      </c>
      <c r="C4212" t="str">
        <f>IFERROR(VLOOKUP(Table1[[#This Row],[Ticker]],[1]!Table2[[Symbol]:[Industry]],2,FALSE),"-")</f>
        <v>-</v>
      </c>
      <c r="D4212" t="s">
        <v>933</v>
      </c>
      <c r="E4212">
        <v>14.120288</v>
      </c>
      <c r="F4212">
        <v>0.91</v>
      </c>
      <c r="G4212">
        <v>66.873987205179304</v>
      </c>
      <c r="H4212">
        <v>3.4627821941046002</v>
      </c>
      <c r="I4212">
        <v>-2.9254703623504299</v>
      </c>
      <c r="J4212">
        <v>10.0219309926616</v>
      </c>
      <c r="K4212">
        <v>0.88793763720352203</v>
      </c>
      <c r="L4212">
        <v>0.78455154269843297</v>
      </c>
      <c r="M4212">
        <v>46.087020296352698</v>
      </c>
      <c r="N4212">
        <v>1.01366504980962</v>
      </c>
      <c r="O4212">
        <v>45.054945054945001</v>
      </c>
      <c r="P4212">
        <v>97.826086956521706</v>
      </c>
      <c r="Q4212">
        <v>8.0914440264499995E-4</v>
      </c>
    </row>
    <row r="4213" spans="1:17" hidden="1" x14ac:dyDescent="0.3">
      <c r="A4213" t="s">
        <v>8656</v>
      </c>
      <c r="B4213" t="s">
        <v>8657</v>
      </c>
      <c r="C4213" t="str">
        <f>IFERROR(VLOOKUP(Table1[[#This Row],[Ticker]],[1]!Table2[[Symbol]:[Industry]],2,FALSE),"-")</f>
        <v>-</v>
      </c>
      <c r="D4213" t="s">
        <v>59</v>
      </c>
      <c r="E4213">
        <v>14.070869999999999</v>
      </c>
      <c r="F4213">
        <v>33</v>
      </c>
      <c r="G4213">
        <v>3.0760060544686598</v>
      </c>
      <c r="H4213">
        <v>-13.890601264541999</v>
      </c>
      <c r="I4213">
        <v>-28.3146276355656</v>
      </c>
      <c r="J4213">
        <v>2.5065463772770298</v>
      </c>
      <c r="K4213">
        <v>35.562251681785199</v>
      </c>
      <c r="L4213">
        <v>32.855297645992003</v>
      </c>
      <c r="M4213">
        <v>36.6183513914063</v>
      </c>
      <c r="N4213">
        <v>3.3089533417402199</v>
      </c>
      <c r="O4213">
        <v>32.484848484848399</v>
      </c>
      <c r="P4213">
        <v>61.764705882352899</v>
      </c>
      <c r="Q4213">
        <v>0.111306397034158</v>
      </c>
    </row>
    <row r="4214" spans="1:17" hidden="1" x14ac:dyDescent="0.3">
      <c r="A4214" t="s">
        <v>8658</v>
      </c>
      <c r="B4214" t="s">
        <v>8659</v>
      </c>
      <c r="C4214" t="str">
        <f>IFERROR(VLOOKUP(Table1[[#This Row],[Ticker]],[1]!Table2[[Symbol]:[Industry]],2,FALSE),"-")</f>
        <v>-</v>
      </c>
      <c r="D4214" t="s">
        <v>133</v>
      </c>
      <c r="E4214">
        <v>14.0372</v>
      </c>
      <c r="F4214">
        <v>36.94</v>
      </c>
      <c r="G4214">
        <v>234.35178508791799</v>
      </c>
      <c r="H4214">
        <v>24.6283654819525</v>
      </c>
      <c r="I4214">
        <v>-22.898056101377701</v>
      </c>
      <c r="J4214">
        <v>13.6854530052402</v>
      </c>
      <c r="K4214">
        <v>31.0969552537162</v>
      </c>
      <c r="L4214">
        <v>27.140400539875799</v>
      </c>
      <c r="M4214">
        <v>75.468993222816906</v>
      </c>
      <c r="N4214">
        <v>0.87116905308880599</v>
      </c>
      <c r="O4214">
        <v>15.078505684894401</v>
      </c>
      <c r="P4214">
        <v>288.43322818086199</v>
      </c>
    </row>
    <row r="4215" spans="1:17" hidden="1" x14ac:dyDescent="0.3">
      <c r="A4215" t="s">
        <v>8660</v>
      </c>
      <c r="B4215" t="s">
        <v>8661</v>
      </c>
      <c r="C4215" t="str">
        <f>IFERROR(VLOOKUP(Table1[[#This Row],[Ticker]],[1]!Table2[[Symbol]:[Industry]],2,FALSE),"-")</f>
        <v>-</v>
      </c>
      <c r="D4215" t="s">
        <v>521</v>
      </c>
      <c r="E4215">
        <v>14.020160000000001</v>
      </c>
      <c r="F4215">
        <v>45.52</v>
      </c>
      <c r="G4215">
        <v>137.141023899598</v>
      </c>
      <c r="H4215">
        <v>33.796145723409701</v>
      </c>
      <c r="I4215">
        <v>-4.5168914671535196</v>
      </c>
      <c r="J4215">
        <v>32.389738146627401</v>
      </c>
      <c r="K4215">
        <v>36.125980018511903</v>
      </c>
      <c r="L4215">
        <v>34.342694932669197</v>
      </c>
      <c r="M4215">
        <v>84.747744127692897</v>
      </c>
      <c r="N4215">
        <v>0.97612393196518399</v>
      </c>
      <c r="O4215">
        <v>18.145869947275902</v>
      </c>
      <c r="P4215">
        <v>175.04531722054301</v>
      </c>
    </row>
    <row r="4216" spans="1:17" hidden="1" x14ac:dyDescent="0.3">
      <c r="A4216" t="s">
        <v>8662</v>
      </c>
      <c r="B4216" t="s">
        <v>8663</v>
      </c>
      <c r="C4216" t="str">
        <f>IFERROR(VLOOKUP(Table1[[#This Row],[Ticker]],[1]!Table2[[Symbol]:[Industry]],2,FALSE),"-")</f>
        <v>-</v>
      </c>
      <c r="D4216" t="s">
        <v>130</v>
      </c>
      <c r="E4216">
        <v>14.0178688</v>
      </c>
      <c r="F4216">
        <v>23.36</v>
      </c>
      <c r="G4216">
        <v>-18.343962145662399</v>
      </c>
      <c r="H4216">
        <v>-9.9958644224367497</v>
      </c>
      <c r="I4216">
        <v>-28.9444679260634</v>
      </c>
      <c r="J4216">
        <v>-7.5548608162120603</v>
      </c>
      <c r="K4216">
        <v>24.042417905982401</v>
      </c>
      <c r="L4216">
        <v>23.944544728249099</v>
      </c>
      <c r="M4216">
        <v>53.589451510632998</v>
      </c>
      <c r="N4216">
        <v>1.2595531806037099</v>
      </c>
      <c r="O4216">
        <v>54.9657534246575</v>
      </c>
      <c r="P4216">
        <v>37.330981775426103</v>
      </c>
      <c r="Q4216">
        <v>6.2435176421940998E-2</v>
      </c>
    </row>
    <row r="4217" spans="1:17" hidden="1" x14ac:dyDescent="0.3">
      <c r="A4217" t="s">
        <v>8664</v>
      </c>
      <c r="B4217" t="s">
        <v>8665</v>
      </c>
      <c r="C4217" t="str">
        <f>IFERROR(VLOOKUP(Table1[[#This Row],[Ticker]],[1]!Table2[[Symbol]:[Industry]],2,FALSE),"-")</f>
        <v>-</v>
      </c>
      <c r="D4217" t="s">
        <v>133</v>
      </c>
      <c r="E4217">
        <v>14.002495</v>
      </c>
      <c r="F4217">
        <v>11.35</v>
      </c>
      <c r="G4217">
        <v>99.803872116208296</v>
      </c>
      <c r="H4217">
        <v>-16.303649093239201</v>
      </c>
      <c r="I4217">
        <v>7.4379080588443003E-2</v>
      </c>
      <c r="J4217">
        <v>-3.4263448694073002</v>
      </c>
      <c r="K4217">
        <v>11.5966178167881</v>
      </c>
      <c r="L4217">
        <v>10.251281426604701</v>
      </c>
      <c r="M4217">
        <v>42.443007107935003</v>
      </c>
      <c r="N4217">
        <v>0.49065435456964901</v>
      </c>
      <c r="O4217">
        <v>19.0308370044052</v>
      </c>
      <c r="P4217">
        <v>134.989648033126</v>
      </c>
      <c r="Q4217">
        <v>8.3282424283961001E-2</v>
      </c>
    </row>
    <row r="4218" spans="1:17" hidden="1" x14ac:dyDescent="0.3">
      <c r="A4218" t="s">
        <v>8666</v>
      </c>
      <c r="B4218" t="s">
        <v>8667</v>
      </c>
      <c r="C4218" t="str">
        <f>IFERROR(VLOOKUP(Table1[[#This Row],[Ticker]],[1]!Table2[[Symbol]:[Industry]],2,FALSE),"-")</f>
        <v>-</v>
      </c>
      <c r="D4218" t="s">
        <v>692</v>
      </c>
      <c r="E4218">
        <v>13.981745999999999</v>
      </c>
      <c r="F4218">
        <v>48.99</v>
      </c>
      <c r="G4218">
        <v>145.42363259525001</v>
      </c>
      <c r="H4218">
        <v>-6.1234599308741204</v>
      </c>
      <c r="I4218">
        <v>178.61007438055199</v>
      </c>
      <c r="J4218">
        <v>-1.2203370485754499</v>
      </c>
      <c r="K4218">
        <v>52.304314831910098</v>
      </c>
      <c r="L4218">
        <v>39.2389727435217</v>
      </c>
      <c r="M4218">
        <v>41.602305858999898</v>
      </c>
      <c r="N4218">
        <v>0.83207136434622098</v>
      </c>
      <c r="O4218">
        <v>26.923862012655601</v>
      </c>
      <c r="P4218">
        <v>194.05762304921899</v>
      </c>
      <c r="Q4218">
        <v>1.6020623581680001E-2</v>
      </c>
    </row>
    <row r="4219" spans="1:17" hidden="1" x14ac:dyDescent="0.3">
      <c r="A4219" t="s">
        <v>8668</v>
      </c>
      <c r="B4219" t="s">
        <v>8669</v>
      </c>
      <c r="C4219" t="str">
        <f>IFERROR(VLOOKUP(Table1[[#This Row],[Ticker]],[1]!Table2[[Symbol]:[Industry]],2,FALSE),"-")</f>
        <v>-</v>
      </c>
      <c r="D4219" t="s">
        <v>68</v>
      </c>
      <c r="E4219">
        <v>13.960652</v>
      </c>
      <c r="F4219">
        <v>23.26</v>
      </c>
      <c r="G4219">
        <v>-42.314721911706798</v>
      </c>
      <c r="H4219">
        <v>16.555681436316199</v>
      </c>
      <c r="I4219">
        <v>-15.485649589196299</v>
      </c>
      <c r="J4219">
        <v>-0.179698760785893</v>
      </c>
      <c r="K4219">
        <v>24.063331785839399</v>
      </c>
      <c r="L4219">
        <v>25.2857688410603</v>
      </c>
      <c r="M4219">
        <v>46.806142717326303</v>
      </c>
      <c r="N4219">
        <v>1.96337557384839</v>
      </c>
      <c r="O4219">
        <v>35.210662080825401</v>
      </c>
      <c r="P4219">
        <v>16.884422110552698</v>
      </c>
      <c r="Q4219">
        <v>8.0733768627967994E-2</v>
      </c>
    </row>
    <row r="4220" spans="1:17" hidden="1" x14ac:dyDescent="0.3">
      <c r="A4220" t="s">
        <v>8670</v>
      </c>
      <c r="B4220" t="s">
        <v>8671</v>
      </c>
      <c r="C4220" t="str">
        <f>IFERROR(VLOOKUP(Table1[[#This Row],[Ticker]],[1]!Table2[[Symbol]:[Industry]],2,FALSE),"-")</f>
        <v>-</v>
      </c>
      <c r="D4220" t="s">
        <v>626</v>
      </c>
      <c r="E4220">
        <v>13.953295744999901</v>
      </c>
      <c r="F4220">
        <v>26</v>
      </c>
      <c r="M4220">
        <v>50</v>
      </c>
      <c r="N4220">
        <v>1</v>
      </c>
    </row>
    <row r="4221" spans="1:17" hidden="1" x14ac:dyDescent="0.3">
      <c r="A4221" t="s">
        <v>8672</v>
      </c>
      <c r="B4221" t="s">
        <v>8673</v>
      </c>
      <c r="C4221" t="str">
        <f>IFERROR(VLOOKUP(Table1[[#This Row],[Ticker]],[1]!Table2[[Symbol]:[Industry]],2,FALSE),"-")</f>
        <v>-</v>
      </c>
      <c r="D4221" t="s">
        <v>21</v>
      </c>
      <c r="E4221">
        <v>13.898770333</v>
      </c>
      <c r="F4221">
        <v>13.93</v>
      </c>
      <c r="G4221">
        <v>-29.125654954387699</v>
      </c>
      <c r="H4221">
        <v>-19.358289863608601</v>
      </c>
      <c r="I4221">
        <v>-32.649559813604697</v>
      </c>
      <c r="J4221">
        <v>0.83128351064726302</v>
      </c>
      <c r="K4221">
        <v>14.197455430257</v>
      </c>
      <c r="L4221">
        <v>14.3203165042955</v>
      </c>
      <c r="M4221">
        <v>43.328249532552597</v>
      </c>
      <c r="N4221">
        <v>1.4180324673859299</v>
      </c>
      <c r="O4221">
        <v>47.020818377602303</v>
      </c>
      <c r="P4221">
        <v>50.594594594594497</v>
      </c>
      <c r="Q4221">
        <v>2.0510603499085001E-2</v>
      </c>
    </row>
    <row r="4222" spans="1:17" hidden="1" x14ac:dyDescent="0.3">
      <c r="A4222" t="s">
        <v>8674</v>
      </c>
      <c r="B4222" t="s">
        <v>8675</v>
      </c>
      <c r="C4222" t="str">
        <f>IFERROR(VLOOKUP(Table1[[#This Row],[Ticker]],[1]!Table2[[Symbol]:[Industry]],2,FALSE),"-")</f>
        <v>-</v>
      </c>
      <c r="D4222" t="s">
        <v>692</v>
      </c>
      <c r="E4222">
        <v>13.897886053999899</v>
      </c>
      <c r="F4222">
        <v>14.38</v>
      </c>
      <c r="G4222">
        <v>-72.232040894767394</v>
      </c>
      <c r="H4222">
        <v>-12.4596515365483</v>
      </c>
      <c r="I4222">
        <v>-51.642830790625297</v>
      </c>
      <c r="J4222">
        <v>2.01551159180574</v>
      </c>
      <c r="K4222">
        <v>16.112390625144201</v>
      </c>
      <c r="L4222">
        <v>19.294648351694299</v>
      </c>
      <c r="M4222">
        <v>40.280508745380601</v>
      </c>
      <c r="N4222">
        <v>1.07949600289362</v>
      </c>
      <c r="O4222">
        <v>83.449235048678602</v>
      </c>
      <c r="P4222">
        <v>3.3045977011494299</v>
      </c>
      <c r="Q4222">
        <v>-6.2550704220645001E-2</v>
      </c>
    </row>
    <row r="4223" spans="1:17" hidden="1" x14ac:dyDescent="0.3">
      <c r="A4223" t="s">
        <v>8676</v>
      </c>
      <c r="B4223" t="s">
        <v>8677</v>
      </c>
      <c r="C4223" t="str">
        <f>IFERROR(VLOOKUP(Table1[[#This Row],[Ticker]],[1]!Table2[[Symbol]:[Industry]],2,FALSE),"-")</f>
        <v>-</v>
      </c>
      <c r="D4223" t="s">
        <v>424</v>
      </c>
      <c r="E4223">
        <v>13.884192000000001</v>
      </c>
      <c r="F4223">
        <v>14.91</v>
      </c>
      <c r="G4223">
        <v>-32.136435086644802</v>
      </c>
      <c r="H4223">
        <v>-0.49447938088550403</v>
      </c>
      <c r="I4223">
        <v>-20.844296936444</v>
      </c>
      <c r="J4223">
        <v>-12.120276405761601</v>
      </c>
      <c r="K4223">
        <v>14.975831782149299</v>
      </c>
      <c r="L4223">
        <v>15.474217940312499</v>
      </c>
      <c r="M4223">
        <v>49.543393096120099</v>
      </c>
      <c r="N4223">
        <v>1.0759542494410701</v>
      </c>
      <c r="O4223">
        <v>52.582159624413102</v>
      </c>
      <c r="P4223">
        <v>16.575449569976499</v>
      </c>
      <c r="Q4223">
        <v>-4.7373921421902998E-2</v>
      </c>
    </row>
    <row r="4224" spans="1:17" hidden="1" x14ac:dyDescent="0.3">
      <c r="A4224" t="s">
        <v>8678</v>
      </c>
      <c r="B4224" t="s">
        <v>8679</v>
      </c>
      <c r="C4224" t="str">
        <f>IFERROR(VLOOKUP(Table1[[#This Row],[Ticker]],[1]!Table2[[Symbol]:[Industry]],2,FALSE),"-")</f>
        <v>-</v>
      </c>
      <c r="D4224" t="s">
        <v>46</v>
      </c>
      <c r="E4224">
        <v>13.877079999999999</v>
      </c>
      <c r="F4224">
        <v>20.3</v>
      </c>
      <c r="G4224">
        <v>-19.335626664008998</v>
      </c>
      <c r="H4224">
        <v>-3.6800749487525399</v>
      </c>
      <c r="I4224">
        <v>-1.5456591786176701</v>
      </c>
      <c r="K4224">
        <v>18.6937985357009</v>
      </c>
      <c r="L4224">
        <v>11.4478124197352</v>
      </c>
      <c r="M4224">
        <v>96.313514182769097</v>
      </c>
      <c r="N4224">
        <v>1.35</v>
      </c>
      <c r="O4224">
        <v>15.7635467980295</v>
      </c>
      <c r="P4224">
        <v>62.4</v>
      </c>
    </row>
    <row r="4225" spans="1:17" hidden="1" x14ac:dyDescent="0.3">
      <c r="A4225" t="s">
        <v>8680</v>
      </c>
      <c r="B4225" t="s">
        <v>8681</v>
      </c>
      <c r="C4225" t="str">
        <f>IFERROR(VLOOKUP(Table1[[#This Row],[Ticker]],[1]!Table2[[Symbol]:[Industry]],2,FALSE),"-")</f>
        <v>-</v>
      </c>
      <c r="D4225" t="s">
        <v>127</v>
      </c>
      <c r="E4225">
        <v>13.841940419999901</v>
      </c>
      <c r="F4225">
        <v>25</v>
      </c>
      <c r="G4225">
        <v>-43.824294436258903</v>
      </c>
      <c r="H4225">
        <v>-3.6800749487525399</v>
      </c>
      <c r="I4225">
        <v>-5.0418724787525404</v>
      </c>
      <c r="J4225">
        <v>-2.4780690073383398</v>
      </c>
      <c r="K4225">
        <v>25.401569108974599</v>
      </c>
      <c r="L4225">
        <v>27.397326304129201</v>
      </c>
      <c r="M4225">
        <v>5.7435922009098999</v>
      </c>
      <c r="N4225">
        <v>0</v>
      </c>
      <c r="O4225">
        <v>40.559999999999903</v>
      </c>
      <c r="P4225">
        <v>40.924464487034903</v>
      </c>
    </row>
    <row r="4226" spans="1:17" hidden="1" x14ac:dyDescent="0.3">
      <c r="A4226" t="s">
        <v>8682</v>
      </c>
      <c r="B4226" t="s">
        <v>8683</v>
      </c>
      <c r="C4226" t="str">
        <f>IFERROR(VLOOKUP(Table1[[#This Row],[Ticker]],[1]!Table2[[Symbol]:[Industry]],2,FALSE),"-")</f>
        <v>-</v>
      </c>
      <c r="D4226" t="s">
        <v>21</v>
      </c>
      <c r="E4226">
        <v>13.83512</v>
      </c>
      <c r="F4226">
        <v>27.56</v>
      </c>
      <c r="G4226">
        <v>70.114108785726302</v>
      </c>
      <c r="H4226">
        <v>27.438806170128501</v>
      </c>
      <c r="I4226">
        <v>25.9173752154678</v>
      </c>
      <c r="J4226">
        <v>2.52193099266165</v>
      </c>
      <c r="K4226">
        <v>23.494491168408</v>
      </c>
      <c r="L4226">
        <v>19.4089309451434</v>
      </c>
      <c r="M4226">
        <v>60.500587960701999</v>
      </c>
      <c r="N4226">
        <v>1.24335136138451</v>
      </c>
      <c r="O4226">
        <v>20.319303338171199</v>
      </c>
      <c r="P4226">
        <v>101.60936356985999</v>
      </c>
      <c r="Q4226">
        <v>2.7851424145506998E-2</v>
      </c>
    </row>
    <row r="4227" spans="1:17" hidden="1" x14ac:dyDescent="0.3">
      <c r="A4227" t="s">
        <v>8684</v>
      </c>
      <c r="B4227" t="s">
        <v>8685</v>
      </c>
      <c r="C4227" t="str">
        <f>IFERROR(VLOOKUP(Table1[[#This Row],[Ticker]],[1]!Table2[[Symbol]:[Industry]],2,FALSE),"-")</f>
        <v>-</v>
      </c>
      <c r="D4227" t="s">
        <v>626</v>
      </c>
      <c r="E4227">
        <v>13.817022</v>
      </c>
      <c r="F4227">
        <v>34</v>
      </c>
      <c r="G4227">
        <v>-20.824030956151599</v>
      </c>
      <c r="I4227">
        <v>-15.271149374696099</v>
      </c>
      <c r="K4227">
        <v>71.000791228306696</v>
      </c>
      <c r="M4227">
        <v>99.985344065864695</v>
      </c>
      <c r="N4227">
        <v>1</v>
      </c>
      <c r="O4227">
        <v>9.1176470588235397</v>
      </c>
      <c r="P4227">
        <v>5.91900311526478</v>
      </c>
    </row>
    <row r="4228" spans="1:17" hidden="1" x14ac:dyDescent="0.3">
      <c r="A4228" t="s">
        <v>8686</v>
      </c>
      <c r="B4228" t="s">
        <v>8687</v>
      </c>
      <c r="C4228" t="str">
        <f>IFERROR(VLOOKUP(Table1[[#This Row],[Ticker]],[1]!Table2[[Symbol]:[Industry]],2,FALSE),"-")</f>
        <v>-</v>
      </c>
      <c r="D4228" t="s">
        <v>728</v>
      </c>
      <c r="E4228">
        <v>13.801773789</v>
      </c>
      <c r="F4228">
        <v>15.81</v>
      </c>
      <c r="G4228">
        <v>14.8475086475518</v>
      </c>
      <c r="H4228">
        <v>4.4021168320693604</v>
      </c>
      <c r="I4228">
        <v>4.0406006819033999</v>
      </c>
      <c r="J4228">
        <v>-0.275996468478239</v>
      </c>
      <c r="K4228">
        <v>14.811287743003099</v>
      </c>
      <c r="L4228">
        <v>13.4568983848055</v>
      </c>
      <c r="M4228">
        <v>59.192142314001003</v>
      </c>
      <c r="N4228">
        <v>1.4236923430856701</v>
      </c>
      <c r="O4228">
        <v>3.09930423782416</v>
      </c>
      <c r="P4228">
        <v>47.343895619757603</v>
      </c>
      <c r="Q4228">
        <v>3.6626942849021002E-2</v>
      </c>
    </row>
    <row r="4229" spans="1:17" hidden="1" x14ac:dyDescent="0.3">
      <c r="A4229" t="s">
        <v>8688</v>
      </c>
      <c r="B4229" t="s">
        <v>8689</v>
      </c>
      <c r="C4229" t="str">
        <f>IFERROR(VLOOKUP(Table1[[#This Row],[Ticker]],[1]!Table2[[Symbol]:[Industry]],2,FALSE),"-")</f>
        <v>-</v>
      </c>
      <c r="D4229" t="s">
        <v>59</v>
      </c>
      <c r="E4229">
        <v>13.77608</v>
      </c>
      <c r="F4229">
        <v>23</v>
      </c>
      <c r="G4229">
        <v>43.501229437095702</v>
      </c>
      <c r="H4229">
        <v>-11.282414130038999</v>
      </c>
      <c r="I4229">
        <v>-10.8680626747415</v>
      </c>
      <c r="J4229">
        <v>10.3253579322142</v>
      </c>
      <c r="K4229">
        <v>21.570211291917399</v>
      </c>
      <c r="L4229">
        <v>19.422480921436701</v>
      </c>
      <c r="M4229">
        <v>57.0149480762406</v>
      </c>
      <c r="N4229">
        <v>1.5727532412452601</v>
      </c>
      <c r="O4229">
        <v>18.2173913043478</v>
      </c>
      <c r="P4229">
        <v>88.524590163934405</v>
      </c>
      <c r="Q4229">
        <v>5.5420405624774002E-2</v>
      </c>
    </row>
    <row r="4230" spans="1:17" hidden="1" x14ac:dyDescent="0.3">
      <c r="A4230" t="s">
        <v>8690</v>
      </c>
      <c r="B4230" t="s">
        <v>8691</v>
      </c>
      <c r="C4230" t="str">
        <f>IFERROR(VLOOKUP(Table1[[#This Row],[Ticker]],[1]!Table2[[Symbol]:[Industry]],2,FALSE),"-")</f>
        <v>-</v>
      </c>
      <c r="D4230" t="s">
        <v>133</v>
      </c>
      <c r="E4230">
        <v>13.774746312</v>
      </c>
      <c r="F4230">
        <v>32.49</v>
      </c>
      <c r="G4230">
        <v>-10.707319785702101</v>
      </c>
      <c r="H4230">
        <v>-12.474192595811299</v>
      </c>
      <c r="I4230">
        <v>-36.811840029127303</v>
      </c>
      <c r="J4230">
        <v>-2.4458109428222001</v>
      </c>
      <c r="K4230">
        <v>31.148267416128501</v>
      </c>
      <c r="L4230">
        <v>33.286647711071502</v>
      </c>
      <c r="M4230">
        <v>71.327772829520001</v>
      </c>
      <c r="N4230">
        <v>0.99982394855591405</v>
      </c>
      <c r="O4230">
        <v>52.877808556478897</v>
      </c>
      <c r="P4230">
        <v>29.030976965845898</v>
      </c>
      <c r="Q4230">
        <v>8.0804402359652E-2</v>
      </c>
    </row>
    <row r="4231" spans="1:17" hidden="1" x14ac:dyDescent="0.3">
      <c r="A4231" t="s">
        <v>8692</v>
      </c>
      <c r="B4231" t="s">
        <v>8693</v>
      </c>
      <c r="C4231" t="str">
        <f>IFERROR(VLOOKUP(Table1[[#This Row],[Ticker]],[1]!Table2[[Symbol]:[Industry]],2,FALSE),"-")</f>
        <v>-</v>
      </c>
      <c r="D4231" t="s">
        <v>133</v>
      </c>
      <c r="E4231">
        <v>13.756782719999901</v>
      </c>
      <c r="F4231">
        <v>52.16</v>
      </c>
      <c r="G4231">
        <v>42.223600201340197</v>
      </c>
      <c r="H4231">
        <v>-1.6354652833250301</v>
      </c>
      <c r="I4231">
        <v>42.550333227421902</v>
      </c>
      <c r="J4231">
        <v>-4.1086011700332001</v>
      </c>
      <c r="K4231">
        <v>52.315004022982201</v>
      </c>
      <c r="L4231">
        <v>44.909081764258502</v>
      </c>
      <c r="M4231">
        <v>41.701000416717399</v>
      </c>
      <c r="N4231">
        <v>1.1531946543823</v>
      </c>
      <c r="O4231">
        <v>13.1134969325153</v>
      </c>
      <c r="P4231">
        <v>86.618962432915893</v>
      </c>
      <c r="Q4231">
        <v>3.7975258331668003E-2</v>
      </c>
    </row>
    <row r="4232" spans="1:17" hidden="1" x14ac:dyDescent="0.3">
      <c r="A4232" t="s">
        <v>8694</v>
      </c>
      <c r="B4232" t="s">
        <v>8695</v>
      </c>
      <c r="C4232" t="str">
        <f>IFERROR(VLOOKUP(Table1[[#This Row],[Ticker]],[1]!Table2[[Symbol]:[Industry]],2,FALSE),"-")</f>
        <v>-</v>
      </c>
      <c r="D4232" t="s">
        <v>933</v>
      </c>
      <c r="E4232">
        <v>13.7457054</v>
      </c>
      <c r="F4232">
        <v>26.46</v>
      </c>
      <c r="G4232">
        <v>-18.7430340714164</v>
      </c>
      <c r="H4232">
        <v>-12.275392674504999</v>
      </c>
      <c r="I4232">
        <v>-27.334957948973202</v>
      </c>
      <c r="J4232">
        <v>-3.0600988363670698</v>
      </c>
      <c r="K4232">
        <v>27.062117003769401</v>
      </c>
      <c r="L4232">
        <v>27.063913968704799</v>
      </c>
      <c r="M4232">
        <v>45.224685859366801</v>
      </c>
      <c r="N4232">
        <v>1.6338198217392801</v>
      </c>
      <c r="O4232">
        <v>26.984126984126899</v>
      </c>
      <c r="P4232">
        <v>15.043478260869501</v>
      </c>
      <c r="Q4232">
        <v>-0.105822593877097</v>
      </c>
    </row>
    <row r="4233" spans="1:17" hidden="1" x14ac:dyDescent="0.3">
      <c r="A4233" t="s">
        <v>8696</v>
      </c>
      <c r="B4233" t="s">
        <v>8697</v>
      </c>
      <c r="C4233" t="str">
        <f>IFERROR(VLOOKUP(Table1[[#This Row],[Ticker]],[1]!Table2[[Symbol]:[Industry]],2,FALSE),"-")</f>
        <v>-</v>
      </c>
      <c r="D4233" t="s">
        <v>777</v>
      </c>
      <c r="E4233">
        <v>13.743131399999999</v>
      </c>
      <c r="F4233">
        <v>7.86</v>
      </c>
      <c r="G4233">
        <v>-103.27334162591001</v>
      </c>
      <c r="H4233">
        <v>-40.8971746972856</v>
      </c>
      <c r="I4233">
        <v>-91.801456929189996</v>
      </c>
      <c r="J4233">
        <v>-12.562102620783699</v>
      </c>
      <c r="K4233">
        <v>10.9572353363061</v>
      </c>
      <c r="M4233">
        <v>41.4786566677491</v>
      </c>
      <c r="N4233">
        <v>1.43310178193899</v>
      </c>
      <c r="O4233">
        <v>348.47328244274797</v>
      </c>
      <c r="P4233">
        <v>9.77653631284916</v>
      </c>
    </row>
    <row r="4234" spans="1:17" hidden="1" x14ac:dyDescent="0.3">
      <c r="A4234" t="s">
        <v>8698</v>
      </c>
      <c r="B4234" t="s">
        <v>8699</v>
      </c>
      <c r="C4234" t="str">
        <f>IFERROR(VLOOKUP(Table1[[#This Row],[Ticker]],[1]!Table2[[Symbol]:[Industry]],2,FALSE),"-")</f>
        <v>-</v>
      </c>
      <c r="D4234" t="s">
        <v>1170</v>
      </c>
      <c r="E4234">
        <v>13.70286962</v>
      </c>
      <c r="F4234">
        <v>2.5299999999999998</v>
      </c>
      <c r="G4234">
        <v>31.381965928583501</v>
      </c>
      <c r="H4234">
        <v>28.780658035540601</v>
      </c>
      <c r="I4234">
        <v>33.552380037068502</v>
      </c>
      <c r="K4234">
        <v>2.1520869497177202</v>
      </c>
      <c r="L4234">
        <v>1.89938348901842</v>
      </c>
      <c r="M4234">
        <v>52.522152061207699</v>
      </c>
      <c r="N4234">
        <v>0.90702624732021997</v>
      </c>
      <c r="O4234">
        <v>13.8339920948616</v>
      </c>
      <c r="P4234">
        <v>80.714285714285694</v>
      </c>
      <c r="Q4234">
        <v>0.13182848784640799</v>
      </c>
    </row>
    <row r="4235" spans="1:17" hidden="1" x14ac:dyDescent="0.3">
      <c r="A4235" t="s">
        <v>8700</v>
      </c>
      <c r="B4235" t="s">
        <v>8701</v>
      </c>
      <c r="C4235" t="str">
        <f>IFERROR(VLOOKUP(Table1[[#This Row],[Ticker]],[1]!Table2[[Symbol]:[Industry]],2,FALSE),"-")</f>
        <v>-</v>
      </c>
      <c r="D4235" t="s">
        <v>1465</v>
      </c>
      <c r="E4235">
        <v>13.702680000000001</v>
      </c>
      <c r="F4235">
        <v>2</v>
      </c>
      <c r="G4235">
        <v>21.4051140767316</v>
      </c>
      <c r="K4235">
        <v>1.8164878752898299</v>
      </c>
      <c r="L4235">
        <v>1.8009664774797101</v>
      </c>
      <c r="M4235">
        <v>73.414657253377001</v>
      </c>
      <c r="N4235">
        <v>1</v>
      </c>
      <c r="O4235">
        <v>5</v>
      </c>
      <c r="P4235">
        <v>66.6666666666666</v>
      </c>
      <c r="Q4235">
        <v>-2.1676028175539999E-2</v>
      </c>
    </row>
    <row r="4236" spans="1:17" hidden="1" x14ac:dyDescent="0.3">
      <c r="A4236" t="s">
        <v>8702</v>
      </c>
      <c r="B4236" t="s">
        <v>8474</v>
      </c>
      <c r="C4236" t="str">
        <f>IFERROR(VLOOKUP(Table1[[#This Row],[Ticker]],[1]!Table2[[Symbol]:[Industry]],2,FALSE),"-")</f>
        <v>-</v>
      </c>
      <c r="D4236" t="s">
        <v>3541</v>
      </c>
      <c r="E4236">
        <v>13.665354000000001</v>
      </c>
      <c r="F4236">
        <v>18.68</v>
      </c>
      <c r="G4236">
        <v>118.08003276999899</v>
      </c>
      <c r="H4236">
        <v>-2.4632607894604899</v>
      </c>
      <c r="I4236">
        <v>-16.435170538717198</v>
      </c>
      <c r="J4236">
        <v>-3.5591500884194098</v>
      </c>
      <c r="K4236">
        <v>17.8229109192803</v>
      </c>
      <c r="L4236">
        <v>16.469885250838001</v>
      </c>
      <c r="M4236">
        <v>55.949569376487801</v>
      </c>
      <c r="N4236">
        <v>0.74280915451494001</v>
      </c>
      <c r="O4236">
        <v>20.770877944325399</v>
      </c>
      <c r="P4236">
        <v>163.841807909604</v>
      </c>
      <c r="Q4236">
        <v>7.4125218934632003E-2</v>
      </c>
    </row>
    <row r="4237" spans="1:17" hidden="1" x14ac:dyDescent="0.3">
      <c r="A4237" t="s">
        <v>8703</v>
      </c>
      <c r="B4237" t="s">
        <v>8704</v>
      </c>
      <c r="C4237" t="str">
        <f>IFERROR(VLOOKUP(Table1[[#This Row],[Ticker]],[1]!Table2[[Symbol]:[Industry]],2,FALSE),"-")</f>
        <v>-</v>
      </c>
      <c r="D4237" t="s">
        <v>4990</v>
      </c>
      <c r="E4237">
        <v>13.604145750000001</v>
      </c>
      <c r="F4237">
        <v>29.77</v>
      </c>
      <c r="G4237">
        <v>-52.224886386810702</v>
      </c>
      <c r="H4237">
        <v>-4.9062329868996803</v>
      </c>
      <c r="I4237">
        <v>-17.6325793517377</v>
      </c>
      <c r="J4237">
        <v>1.0933595640902301</v>
      </c>
      <c r="K4237">
        <v>29.284042706714601</v>
      </c>
      <c r="L4237">
        <v>31.099036567849801</v>
      </c>
      <c r="M4237">
        <v>56.296733815305302</v>
      </c>
      <c r="N4237">
        <v>1.4152402764938801</v>
      </c>
      <c r="O4237">
        <v>40.644944575075499</v>
      </c>
      <c r="P4237">
        <v>32.017738359201701</v>
      </c>
      <c r="Q4237">
        <v>-2.0281528813617999E-2</v>
      </c>
    </row>
    <row r="4238" spans="1:17" hidden="1" x14ac:dyDescent="0.3">
      <c r="A4238" t="s">
        <v>8705</v>
      </c>
      <c r="B4238" t="s">
        <v>8706</v>
      </c>
      <c r="C4238" t="str">
        <f>IFERROR(VLOOKUP(Table1[[#This Row],[Ticker]],[1]!Table2[[Symbol]:[Industry]],2,FALSE),"-")</f>
        <v>-</v>
      </c>
      <c r="D4238" t="s">
        <v>68</v>
      </c>
      <c r="E4238">
        <v>13.5939</v>
      </c>
      <c r="F4238">
        <v>1.1299999999999999</v>
      </c>
      <c r="G4238">
        <v>28.051486476528702</v>
      </c>
      <c r="H4238">
        <v>5.8437345750569598</v>
      </c>
      <c r="I4238">
        <v>-21.104482708029401</v>
      </c>
      <c r="J4238">
        <v>-2.4780690073383398</v>
      </c>
      <c r="K4238">
        <v>1.10998436851739</v>
      </c>
      <c r="L4238">
        <v>1.0268061056069699</v>
      </c>
      <c r="M4238">
        <v>46.049002662709</v>
      </c>
      <c r="N4238">
        <v>0.57563339230498101</v>
      </c>
      <c r="O4238">
        <v>49.557522123893797</v>
      </c>
      <c r="P4238">
        <v>71.212121212121104</v>
      </c>
      <c r="Q4238">
        <v>7.3589727611601E-2</v>
      </c>
    </row>
    <row r="4239" spans="1:17" hidden="1" x14ac:dyDescent="0.3">
      <c r="A4239" t="s">
        <v>8707</v>
      </c>
      <c r="B4239" t="s">
        <v>8708</v>
      </c>
      <c r="C4239" t="str">
        <f>IFERROR(VLOOKUP(Table1[[#This Row],[Ticker]],[1]!Table2[[Symbol]:[Industry]],2,FALSE),"-")</f>
        <v>-</v>
      </c>
      <c r="D4239" t="s">
        <v>1415</v>
      </c>
      <c r="E4239">
        <v>13.566000000000001</v>
      </c>
      <c r="F4239">
        <v>96.9</v>
      </c>
      <c r="G4239">
        <v>-20.2595175878999</v>
      </c>
      <c r="H4239">
        <v>-14.371319188383801</v>
      </c>
      <c r="I4239">
        <v>-49.487035321742901</v>
      </c>
      <c r="J4239">
        <v>-11.917321343786901</v>
      </c>
      <c r="K4239">
        <v>104.551564020423</v>
      </c>
      <c r="L4239">
        <v>108.745245587499</v>
      </c>
      <c r="M4239">
        <v>18.528757769718698</v>
      </c>
      <c r="N4239">
        <v>0.41932841932841902</v>
      </c>
      <c r="O4239">
        <v>74.324045407636703</v>
      </c>
      <c r="P4239">
        <v>21.125</v>
      </c>
      <c r="Q4239">
        <v>-1.0049529813274999E-2</v>
      </c>
    </row>
    <row r="4240" spans="1:17" hidden="1" x14ac:dyDescent="0.3">
      <c r="A4240" t="s">
        <v>8709</v>
      </c>
      <c r="B4240" t="s">
        <v>8710</v>
      </c>
      <c r="C4240" t="str">
        <f>IFERROR(VLOOKUP(Table1[[#This Row],[Ticker]],[1]!Table2[[Symbol]:[Industry]],2,FALSE),"-")</f>
        <v>-</v>
      </c>
      <c r="E4240">
        <v>13.563774</v>
      </c>
      <c r="F4240">
        <v>17.010000000000002</v>
      </c>
      <c r="G4240">
        <v>-26.7430340714164</v>
      </c>
      <c r="H4240">
        <v>-3.6800749487525399</v>
      </c>
      <c r="I4240">
        <v>-15.271149374696099</v>
      </c>
      <c r="J4240">
        <v>-2.4780690073383398</v>
      </c>
      <c r="K4240">
        <v>17.0099972317091</v>
      </c>
      <c r="L4240">
        <v>16.935139152119099</v>
      </c>
      <c r="M4240">
        <v>100</v>
      </c>
      <c r="O4240">
        <v>0</v>
      </c>
      <c r="P4240">
        <v>0</v>
      </c>
    </row>
    <row r="4241" spans="1:17" hidden="1" x14ac:dyDescent="0.3">
      <c r="A4241" t="s">
        <v>8711</v>
      </c>
      <c r="B4241" t="s">
        <v>8712</v>
      </c>
      <c r="C4241" t="str">
        <f>IFERROR(VLOOKUP(Table1[[#This Row],[Ticker]],[1]!Table2[[Symbol]:[Industry]],2,FALSE),"-")</f>
        <v>-</v>
      </c>
      <c r="E4241">
        <v>13.543506000000001</v>
      </c>
      <c r="F4241">
        <v>36.200000000000003</v>
      </c>
      <c r="G4241">
        <v>-15.358418686801</v>
      </c>
      <c r="H4241">
        <v>16.817437489058399</v>
      </c>
      <c r="I4241">
        <v>-1.2554013432000299</v>
      </c>
      <c r="J4241">
        <v>-5.0263522691409204</v>
      </c>
      <c r="K4241">
        <v>34.015223221966302</v>
      </c>
      <c r="L4241">
        <v>32.030730424258003</v>
      </c>
      <c r="M4241">
        <v>45.3926402523741</v>
      </c>
      <c r="N4241">
        <v>0.94639144994256696</v>
      </c>
      <c r="O4241">
        <v>31.961325966850801</v>
      </c>
      <c r="P4241">
        <v>49.7105045492142</v>
      </c>
      <c r="Q4241">
        <v>-1.9119377029351001E-2</v>
      </c>
    </row>
    <row r="4242" spans="1:17" hidden="1" x14ac:dyDescent="0.3">
      <c r="A4242" t="s">
        <v>8713</v>
      </c>
      <c r="B4242" t="s">
        <v>8714</v>
      </c>
      <c r="C4242" t="str">
        <f>IFERROR(VLOOKUP(Table1[[#This Row],[Ticker]],[1]!Table2[[Symbol]:[Industry]],2,FALSE),"-")</f>
        <v>-</v>
      </c>
      <c r="D4242" t="s">
        <v>1465</v>
      </c>
      <c r="E4242">
        <v>13.5406458</v>
      </c>
      <c r="F4242">
        <v>13.5</v>
      </c>
      <c r="G4242">
        <v>24.094954755399101</v>
      </c>
      <c r="H4242">
        <v>7.8901729851317501</v>
      </c>
      <c r="I4242">
        <v>-4.6154116697780596</v>
      </c>
      <c r="J4242">
        <v>-10.6413343134607</v>
      </c>
      <c r="K4242">
        <v>12.802298601441199</v>
      </c>
      <c r="L4242">
        <v>11.677332992357</v>
      </c>
      <c r="M4242">
        <v>57.328794654807197</v>
      </c>
      <c r="N4242">
        <v>0.57516339869280997</v>
      </c>
      <c r="O4242">
        <v>22.962962962962902</v>
      </c>
      <c r="P4242">
        <v>77.631578947368396</v>
      </c>
      <c r="Q4242">
        <v>0.15852380952143499</v>
      </c>
    </row>
    <row r="4243" spans="1:17" hidden="1" x14ac:dyDescent="0.3">
      <c r="A4243" t="s">
        <v>8715</v>
      </c>
      <c r="B4243" t="s">
        <v>8716</v>
      </c>
      <c r="C4243" t="str">
        <f>IFERROR(VLOOKUP(Table1[[#This Row],[Ticker]],[1]!Table2[[Symbol]:[Industry]],2,FALSE),"-")</f>
        <v>-</v>
      </c>
      <c r="D4243" t="s">
        <v>424</v>
      </c>
      <c r="E4243">
        <v>13.497460800000001</v>
      </c>
      <c r="F4243">
        <v>18.61</v>
      </c>
      <c r="G4243">
        <v>19.677107549354499</v>
      </c>
      <c r="H4243">
        <v>-9.8796717229460906</v>
      </c>
      <c r="I4243">
        <v>-19.0457098710766</v>
      </c>
      <c r="J4243">
        <v>-2.4780690073383398</v>
      </c>
      <c r="K4243">
        <v>18.5417328562304</v>
      </c>
      <c r="L4243">
        <v>15.3191199127582</v>
      </c>
      <c r="M4243">
        <v>14.079203571840999</v>
      </c>
      <c r="N4243">
        <v>0</v>
      </c>
      <c r="O4243">
        <v>15.099408919935501</v>
      </c>
      <c r="P4243">
        <v>106.777777777777</v>
      </c>
      <c r="Q4243">
        <v>0.10796207101446099</v>
      </c>
    </row>
    <row r="4244" spans="1:17" hidden="1" x14ac:dyDescent="0.3">
      <c r="A4244" t="s">
        <v>8717</v>
      </c>
      <c r="B4244" t="s">
        <v>8718</v>
      </c>
      <c r="C4244" t="str">
        <f>IFERROR(VLOOKUP(Table1[[#This Row],[Ticker]],[1]!Table2[[Symbol]:[Industry]],2,FALSE),"-")</f>
        <v>-</v>
      </c>
      <c r="D4244" t="s">
        <v>5643</v>
      </c>
      <c r="E4244">
        <v>13.481</v>
      </c>
      <c r="F4244">
        <v>7.93</v>
      </c>
      <c r="G4244">
        <v>-55.494157162162097</v>
      </c>
      <c r="H4244">
        <v>-10.4957174068531</v>
      </c>
      <c r="I4244">
        <v>-49.187816041362701</v>
      </c>
      <c r="J4244">
        <v>0.48489395562462401</v>
      </c>
      <c r="K4244">
        <v>8.4639048204894305</v>
      </c>
      <c r="L4244">
        <v>9.6454155799033305</v>
      </c>
      <c r="M4244">
        <v>42.599541193449902</v>
      </c>
      <c r="N4244">
        <v>0.96572042591584695</v>
      </c>
      <c r="O4244">
        <v>68.348045397225704</v>
      </c>
      <c r="P4244">
        <v>3.9318479685452199</v>
      </c>
      <c r="Q4244">
        <v>8.6019711287885006E-2</v>
      </c>
    </row>
    <row r="4245" spans="1:17" hidden="1" x14ac:dyDescent="0.3">
      <c r="A4245" t="s">
        <v>8719</v>
      </c>
      <c r="B4245" t="s">
        <v>8720</v>
      </c>
      <c r="C4245" t="str">
        <f>IFERROR(VLOOKUP(Table1[[#This Row],[Ticker]],[1]!Table2[[Symbol]:[Industry]],2,FALSE),"-")</f>
        <v>-</v>
      </c>
      <c r="D4245" t="s">
        <v>303</v>
      </c>
      <c r="E4245">
        <v>13.46841</v>
      </c>
      <c r="F4245">
        <v>18.03</v>
      </c>
      <c r="G4245">
        <v>34.961001803023002</v>
      </c>
      <c r="H4245">
        <v>7.5809221186961198</v>
      </c>
      <c r="I4245">
        <v>-16.476628826750801</v>
      </c>
      <c r="J4245">
        <v>1.4671364721136999</v>
      </c>
      <c r="K4245">
        <v>18.853886055182699</v>
      </c>
      <c r="L4245">
        <v>17.3532681840747</v>
      </c>
      <c r="M4245">
        <v>51.805757141414801</v>
      </c>
      <c r="N4245">
        <v>2.3814423236121902</v>
      </c>
      <c r="O4245">
        <v>26.955074875207899</v>
      </c>
      <c r="P4245">
        <v>84.167517875382998</v>
      </c>
      <c r="Q4245">
        <v>8.8064649764653002E-2</v>
      </c>
    </row>
    <row r="4246" spans="1:17" hidden="1" x14ac:dyDescent="0.3">
      <c r="A4246" t="s">
        <v>8721</v>
      </c>
      <c r="B4246" t="s">
        <v>8722</v>
      </c>
      <c r="C4246" t="str">
        <f>IFERROR(VLOOKUP(Table1[[#This Row],[Ticker]],[1]!Table2[[Symbol]:[Industry]],2,FALSE),"-")</f>
        <v>-</v>
      </c>
      <c r="D4246" t="s">
        <v>548</v>
      </c>
      <c r="E4246">
        <v>13.4382246</v>
      </c>
      <c r="F4246">
        <v>17.510000000000002</v>
      </c>
      <c r="G4246">
        <v>98.032318945271598</v>
      </c>
      <c r="H4246">
        <v>-1.5792346126180801</v>
      </c>
      <c r="I4246">
        <v>24.250762975901502</v>
      </c>
      <c r="J4246">
        <v>-4.1543695853730096</v>
      </c>
      <c r="K4246">
        <v>15.516338823268001</v>
      </c>
      <c r="L4246">
        <v>11.9396734162014</v>
      </c>
      <c r="M4246">
        <v>59.373326267841499</v>
      </c>
      <c r="N4246">
        <v>1.22904399296686</v>
      </c>
      <c r="O4246">
        <v>4.9685893774985503</v>
      </c>
      <c r="P4246">
        <v>185.644371941272</v>
      </c>
      <c r="Q4246">
        <v>6.744357657392E-2</v>
      </c>
    </row>
    <row r="4247" spans="1:17" hidden="1" x14ac:dyDescent="0.3">
      <c r="A4247" t="s">
        <v>8723</v>
      </c>
      <c r="B4247" t="s">
        <v>8724</v>
      </c>
      <c r="C4247" t="str">
        <f>IFERROR(VLOOKUP(Table1[[#This Row],[Ticker]],[1]!Table2[[Symbol]:[Industry]],2,FALSE),"-")</f>
        <v>-</v>
      </c>
      <c r="E4247">
        <v>13.3457133</v>
      </c>
      <c r="F4247">
        <v>26.61</v>
      </c>
      <c r="G4247">
        <v>272.20749066621403</v>
      </c>
      <c r="H4247">
        <v>-4.3750273993743498</v>
      </c>
      <c r="I4247">
        <v>-1.26086659834649</v>
      </c>
      <c r="J4247">
        <v>5.7323733999952502</v>
      </c>
      <c r="K4247">
        <v>24.713755647286899</v>
      </c>
      <c r="L4247">
        <v>20.734824600949601</v>
      </c>
      <c r="M4247">
        <v>66.245392066123301</v>
      </c>
      <c r="N4247">
        <v>0.44030906684415799</v>
      </c>
      <c r="O4247">
        <v>41.676061630965798</v>
      </c>
      <c r="P4247">
        <v>366.02451838879102</v>
      </c>
    </row>
    <row r="4248" spans="1:17" hidden="1" x14ac:dyDescent="0.3">
      <c r="A4248" t="s">
        <v>8725</v>
      </c>
      <c r="B4248" t="s">
        <v>8726</v>
      </c>
      <c r="C4248" t="str">
        <f>IFERROR(VLOOKUP(Table1[[#This Row],[Ticker]],[1]!Table2[[Symbol]:[Industry]],2,FALSE),"-")</f>
        <v>-</v>
      </c>
      <c r="D4248" t="s">
        <v>626</v>
      </c>
      <c r="E4248">
        <v>13.290576</v>
      </c>
      <c r="F4248">
        <v>23.01</v>
      </c>
      <c r="G4248">
        <v>-54.836784071416403</v>
      </c>
      <c r="H4248">
        <v>-9.6000749487525496</v>
      </c>
      <c r="I4248">
        <v>-14.6589937122562</v>
      </c>
      <c r="J4248">
        <v>0.77039455719194105</v>
      </c>
      <c r="K4248">
        <v>24.480819116516201</v>
      </c>
      <c r="L4248">
        <v>25.761082780859301</v>
      </c>
      <c r="M4248">
        <v>42.8264219634518</v>
      </c>
      <c r="N4248">
        <v>0.37331829135245198</v>
      </c>
      <c r="O4248">
        <v>65.145588874402407</v>
      </c>
      <c r="P4248">
        <v>21.105263157894701</v>
      </c>
      <c r="Q4248">
        <v>0.147475075310672</v>
      </c>
    </row>
    <row r="4249" spans="1:17" hidden="1" x14ac:dyDescent="0.3">
      <c r="A4249" t="s">
        <v>8727</v>
      </c>
      <c r="B4249" t="s">
        <v>8728</v>
      </c>
      <c r="C4249" t="str">
        <f>IFERROR(VLOOKUP(Table1[[#This Row],[Ticker]],[1]!Table2[[Symbol]:[Industry]],2,FALSE),"-")</f>
        <v>-</v>
      </c>
      <c r="D4249" t="s">
        <v>68</v>
      </c>
      <c r="E4249">
        <v>13.288721932</v>
      </c>
      <c r="F4249">
        <v>7.19</v>
      </c>
      <c r="G4249">
        <v>-36.743034071416403</v>
      </c>
      <c r="H4249">
        <v>-9.29651330491693</v>
      </c>
      <c r="I4249">
        <v>-34.484632520763498</v>
      </c>
      <c r="J4249">
        <v>-4.0494975787669096</v>
      </c>
      <c r="K4249">
        <v>7.2117173884070001</v>
      </c>
      <c r="L4249">
        <v>7.7823846791467002</v>
      </c>
      <c r="M4249">
        <v>69.478551109683906</v>
      </c>
      <c r="N4249">
        <v>1.17882709730883</v>
      </c>
      <c r="O4249">
        <v>57.719054242002699</v>
      </c>
      <c r="P4249">
        <v>19.2371475953565</v>
      </c>
      <c r="Q4249">
        <v>2.8918784164721999E-2</v>
      </c>
    </row>
    <row r="4250" spans="1:17" hidden="1" x14ac:dyDescent="0.3">
      <c r="A4250" t="s">
        <v>8729</v>
      </c>
      <c r="B4250" t="s">
        <v>8730</v>
      </c>
      <c r="C4250" t="str">
        <f>IFERROR(VLOOKUP(Table1[[#This Row],[Ticker]],[1]!Table2[[Symbol]:[Industry]],2,FALSE),"-")</f>
        <v>-</v>
      </c>
      <c r="D4250" t="s">
        <v>1170</v>
      </c>
      <c r="E4250">
        <v>13.2785615</v>
      </c>
      <c r="F4250">
        <v>6.62</v>
      </c>
      <c r="G4250">
        <v>62.399823071440601</v>
      </c>
      <c r="H4250">
        <v>-9.0022038002931595</v>
      </c>
      <c r="I4250">
        <v>4.0081299045831802</v>
      </c>
      <c r="J4250">
        <v>1.52193099266165</v>
      </c>
      <c r="K4250">
        <v>6.4863921751117903</v>
      </c>
      <c r="L4250">
        <v>5.4599638694952501</v>
      </c>
      <c r="M4250">
        <v>51.881608516086303</v>
      </c>
      <c r="N4250">
        <v>0.536118692051749</v>
      </c>
      <c r="O4250">
        <v>22.356495468277899</v>
      </c>
      <c r="Q4250">
        <v>5.8656678676483998E-2</v>
      </c>
    </row>
    <row r="4251" spans="1:17" hidden="1" x14ac:dyDescent="0.3">
      <c r="A4251" t="s">
        <v>8731</v>
      </c>
      <c r="B4251" t="s">
        <v>8732</v>
      </c>
      <c r="C4251" t="str">
        <f>IFERROR(VLOOKUP(Table1[[#This Row],[Ticker]],[1]!Table2[[Symbol]:[Industry]],2,FALSE),"-")</f>
        <v>-</v>
      </c>
      <c r="D4251" t="s">
        <v>925</v>
      </c>
      <c r="E4251">
        <v>13.257701600000001</v>
      </c>
      <c r="F4251">
        <v>24.31</v>
      </c>
      <c r="G4251">
        <v>72.682724747287395</v>
      </c>
      <c r="H4251">
        <v>-19.241644637521102</v>
      </c>
      <c r="I4251">
        <v>-19.032036152209901</v>
      </c>
      <c r="J4251">
        <v>0.237980375377708</v>
      </c>
      <c r="K4251">
        <v>24.723519720707401</v>
      </c>
      <c r="L4251">
        <v>21.667797526724399</v>
      </c>
      <c r="M4251">
        <v>40.852699330327297</v>
      </c>
      <c r="N4251">
        <v>0.45868028810348099</v>
      </c>
      <c r="O4251">
        <v>69.395310571781096</v>
      </c>
      <c r="P4251">
        <v>107.60034158838501</v>
      </c>
      <c r="Q4251">
        <v>6.2923143463795003E-2</v>
      </c>
    </row>
    <row r="4252" spans="1:17" hidden="1" x14ac:dyDescent="0.3">
      <c r="A4252" t="s">
        <v>8733</v>
      </c>
      <c r="B4252" t="s">
        <v>8734</v>
      </c>
      <c r="C4252" t="str">
        <f>IFERROR(VLOOKUP(Table1[[#This Row],[Ticker]],[1]!Table2[[Symbol]:[Industry]],2,FALSE),"-")</f>
        <v>-</v>
      </c>
      <c r="D4252" t="s">
        <v>872</v>
      </c>
      <c r="E4252">
        <v>13.25130345</v>
      </c>
      <c r="F4252">
        <v>342.65</v>
      </c>
      <c r="G4252">
        <v>143.06011553488199</v>
      </c>
      <c r="H4252">
        <v>38.786255017577403</v>
      </c>
      <c r="I4252">
        <v>-32.684984033649997</v>
      </c>
      <c r="J4252">
        <v>0.959669724518037</v>
      </c>
      <c r="K4252">
        <v>323.59820675328001</v>
      </c>
      <c r="L4252">
        <v>296.87689025342002</v>
      </c>
      <c r="M4252">
        <v>63.090251836649003</v>
      </c>
      <c r="N4252">
        <v>4.1907183725365504</v>
      </c>
      <c r="O4252">
        <v>41.193637822851301</v>
      </c>
      <c r="P4252">
        <v>184.59302325581299</v>
      </c>
    </row>
    <row r="4253" spans="1:17" hidden="1" x14ac:dyDescent="0.3">
      <c r="A4253" t="s">
        <v>8735</v>
      </c>
      <c r="B4253" t="s">
        <v>8736</v>
      </c>
      <c r="C4253" t="str">
        <f>IFERROR(VLOOKUP(Table1[[#This Row],[Ticker]],[1]!Table2[[Symbol]:[Industry]],2,FALSE),"-")</f>
        <v>-</v>
      </c>
      <c r="D4253" t="s">
        <v>626</v>
      </c>
      <c r="E4253">
        <v>13.194796419999999</v>
      </c>
      <c r="F4253">
        <v>15.08</v>
      </c>
      <c r="G4253">
        <v>-2.0344995786210501E-2</v>
      </c>
      <c r="H4253">
        <v>-1.2974540657812701</v>
      </c>
      <c r="I4253">
        <v>0.28440618085944303</v>
      </c>
      <c r="J4253">
        <v>-4.6869043487038002</v>
      </c>
      <c r="K4253">
        <v>14.3311646808795</v>
      </c>
      <c r="L4253">
        <v>13.6591701926978</v>
      </c>
      <c r="M4253">
        <v>57.498896433478599</v>
      </c>
      <c r="N4253">
        <v>1.1761782262870599</v>
      </c>
      <c r="O4253">
        <v>46.220159151193599</v>
      </c>
      <c r="Q4253">
        <v>7.1335267292197996E-2</v>
      </c>
    </row>
    <row r="4254" spans="1:17" hidden="1" x14ac:dyDescent="0.3">
      <c r="A4254" t="s">
        <v>8737</v>
      </c>
      <c r="B4254" t="s">
        <v>8738</v>
      </c>
      <c r="C4254" t="str">
        <f>IFERROR(VLOOKUP(Table1[[#This Row],[Ticker]],[1]!Table2[[Symbol]:[Industry]],2,FALSE),"-")</f>
        <v>-</v>
      </c>
      <c r="D4254" t="s">
        <v>46</v>
      </c>
      <c r="E4254">
        <v>13.17733</v>
      </c>
      <c r="F4254">
        <v>19.7</v>
      </c>
      <c r="G4254">
        <v>92.145854817472397</v>
      </c>
      <c r="H4254">
        <v>-13.3131024716883</v>
      </c>
      <c r="I4254">
        <v>-28.867640602766201</v>
      </c>
      <c r="J4254">
        <v>-12.3178859409767</v>
      </c>
      <c r="K4254">
        <v>23.3055977646715</v>
      </c>
      <c r="L4254">
        <v>19.369343687250801</v>
      </c>
      <c r="M4254">
        <v>32.229609051260397</v>
      </c>
      <c r="N4254">
        <v>1.0222222222222199</v>
      </c>
      <c r="O4254">
        <v>102.538071065989</v>
      </c>
      <c r="P4254">
        <v>141.71779141104199</v>
      </c>
      <c r="Q4254">
        <v>0.19491899783785399</v>
      </c>
    </row>
    <row r="4255" spans="1:17" hidden="1" x14ac:dyDescent="0.3">
      <c r="A4255" t="s">
        <v>8739</v>
      </c>
      <c r="B4255" t="s">
        <v>8740</v>
      </c>
      <c r="C4255" t="str">
        <f>IFERROR(VLOOKUP(Table1[[#This Row],[Ticker]],[1]!Table2[[Symbol]:[Industry]],2,FALSE),"-")</f>
        <v>-</v>
      </c>
      <c r="D4255" t="s">
        <v>465</v>
      </c>
      <c r="E4255">
        <v>13.16085743</v>
      </c>
      <c r="F4255">
        <v>17.95</v>
      </c>
      <c r="G4255">
        <v>-27.0208118491942</v>
      </c>
      <c r="H4255">
        <v>1.2906852851655599</v>
      </c>
      <c r="I4255">
        <v>-14.9918197657575</v>
      </c>
      <c r="J4255">
        <v>-2.4780690073383398</v>
      </c>
      <c r="K4255">
        <v>17.592546150908898</v>
      </c>
      <c r="L4255">
        <v>17.327477509334901</v>
      </c>
      <c r="M4255">
        <v>99.8052603467236</v>
      </c>
      <c r="N4255">
        <v>2.0333333333333301</v>
      </c>
      <c r="O4255">
        <v>0.27855153203342198</v>
      </c>
      <c r="P4255">
        <v>4.9707602339181101</v>
      </c>
    </row>
    <row r="4256" spans="1:17" hidden="1" x14ac:dyDescent="0.3">
      <c r="A4256" t="s">
        <v>8741</v>
      </c>
      <c r="B4256" t="s">
        <v>8742</v>
      </c>
      <c r="C4256" t="str">
        <f>IFERROR(VLOOKUP(Table1[[#This Row],[Ticker]],[1]!Table2[[Symbol]:[Industry]],2,FALSE),"-")</f>
        <v>-</v>
      </c>
      <c r="D4256" t="s">
        <v>424</v>
      </c>
      <c r="E4256">
        <v>13.14</v>
      </c>
      <c r="F4256">
        <v>1.6</v>
      </c>
      <c r="G4256">
        <v>45.299976681271701</v>
      </c>
      <c r="H4256">
        <v>26.96508634157</v>
      </c>
      <c r="I4256">
        <v>-3.3830374865841999</v>
      </c>
      <c r="J4256">
        <v>-3.0915659398536599</v>
      </c>
      <c r="K4256">
        <v>1.45203733870569</v>
      </c>
      <c r="L4256">
        <v>1.3300578628002999</v>
      </c>
      <c r="M4256">
        <v>52.298080060597798</v>
      </c>
      <c r="N4256">
        <v>1.2617192005947599</v>
      </c>
      <c r="O4256">
        <v>26.249999999999901</v>
      </c>
      <c r="P4256">
        <v>92.771084337349393</v>
      </c>
      <c r="Q4256">
        <v>0.114270468971333</v>
      </c>
    </row>
    <row r="4257" spans="1:17" hidden="1" x14ac:dyDescent="0.3">
      <c r="A4257" t="s">
        <v>8743</v>
      </c>
      <c r="B4257" t="s">
        <v>8744</v>
      </c>
      <c r="C4257" t="str">
        <f>IFERROR(VLOOKUP(Table1[[#This Row],[Ticker]],[1]!Table2[[Symbol]:[Industry]],2,FALSE),"-")</f>
        <v>-</v>
      </c>
      <c r="D4257" t="s">
        <v>46</v>
      </c>
      <c r="E4257">
        <v>13.132258503999999</v>
      </c>
      <c r="F4257">
        <v>39.28</v>
      </c>
      <c r="G4257">
        <v>59.948981137708998</v>
      </c>
      <c r="H4257">
        <v>1.31858851021565</v>
      </c>
      <c r="I4257">
        <v>-25.6112543735548</v>
      </c>
      <c r="J4257">
        <v>-2.4780690073383398</v>
      </c>
      <c r="K4257">
        <v>36.9211189240038</v>
      </c>
      <c r="L4257">
        <v>30.601010154755102</v>
      </c>
      <c r="M4257">
        <v>98.988324292940803</v>
      </c>
      <c r="N4257">
        <v>0.242248062015503</v>
      </c>
      <c r="O4257">
        <v>16.878818737270802</v>
      </c>
      <c r="P4257">
        <v>96.399999999999906</v>
      </c>
      <c r="Q4257">
        <v>1.0370219453393E-2</v>
      </c>
    </row>
    <row r="4258" spans="1:17" hidden="1" x14ac:dyDescent="0.3">
      <c r="A4258" t="s">
        <v>8745</v>
      </c>
      <c r="B4258" t="s">
        <v>8746</v>
      </c>
      <c r="C4258" t="str">
        <f>IFERROR(VLOOKUP(Table1[[#This Row],[Ticker]],[1]!Table2[[Symbol]:[Industry]],2,FALSE),"-")</f>
        <v>-</v>
      </c>
      <c r="D4258" t="s">
        <v>133</v>
      </c>
      <c r="E4258">
        <v>13.131576000000001</v>
      </c>
      <c r="F4258">
        <v>20.190000000000001</v>
      </c>
      <c r="G4258">
        <v>47.1587747141132</v>
      </c>
      <c r="H4258">
        <v>-5.3353816673503998</v>
      </c>
      <c r="I4258">
        <v>83.449323066248695</v>
      </c>
      <c r="J4258">
        <v>-1.47806900733834</v>
      </c>
      <c r="K4258">
        <v>18.9508568342412</v>
      </c>
      <c r="L4258">
        <v>15.9667908873597</v>
      </c>
      <c r="M4258">
        <v>50.1555221584535</v>
      </c>
      <c r="N4258">
        <v>0.44477028347996</v>
      </c>
      <c r="O4258">
        <v>16.592372461614602</v>
      </c>
      <c r="P4258">
        <v>160.180412371134</v>
      </c>
    </row>
    <row r="4259" spans="1:17" hidden="1" x14ac:dyDescent="0.3">
      <c r="A4259" t="s">
        <v>8747</v>
      </c>
      <c r="B4259" t="s">
        <v>8748</v>
      </c>
      <c r="C4259" t="str">
        <f>IFERROR(VLOOKUP(Table1[[#This Row],[Ticker]],[1]!Table2[[Symbol]:[Industry]],2,FALSE),"-")</f>
        <v>-</v>
      </c>
      <c r="D4259" t="s">
        <v>728</v>
      </c>
      <c r="E4259">
        <v>13.10207943</v>
      </c>
      <c r="F4259">
        <v>120.91</v>
      </c>
      <c r="G4259">
        <v>15.1368063416321</v>
      </c>
      <c r="H4259">
        <v>2.2126096916268199</v>
      </c>
      <c r="I4259">
        <v>7.7799395729936798</v>
      </c>
      <c r="J4259">
        <v>-0.170246166679934</v>
      </c>
      <c r="K4259">
        <v>114.392820041536</v>
      </c>
      <c r="L4259">
        <v>103.116932445377</v>
      </c>
      <c r="M4259">
        <v>34.201172078942697</v>
      </c>
      <c r="N4259">
        <v>0.74894232085551604</v>
      </c>
      <c r="O4259">
        <v>0.28120089322636299</v>
      </c>
      <c r="P4259">
        <v>46.504301466133498</v>
      </c>
    </row>
    <row r="4260" spans="1:17" hidden="1" x14ac:dyDescent="0.3">
      <c r="A4260" t="s">
        <v>8749</v>
      </c>
      <c r="B4260" t="s">
        <v>8750</v>
      </c>
      <c r="C4260" t="str">
        <f>IFERROR(VLOOKUP(Table1[[#This Row],[Ticker]],[1]!Table2[[Symbol]:[Industry]],2,FALSE),"-")</f>
        <v>-</v>
      </c>
      <c r="D4260" t="s">
        <v>1684</v>
      </c>
      <c r="E4260">
        <v>13.1018615</v>
      </c>
      <c r="F4260">
        <v>14.47</v>
      </c>
      <c r="G4260">
        <v>-74.258449377909002</v>
      </c>
      <c r="H4260">
        <v>-2.0418496927798402</v>
      </c>
      <c r="I4260">
        <v>-19.570091173637898</v>
      </c>
      <c r="J4260">
        <v>-11.1283757558045</v>
      </c>
      <c r="K4260">
        <v>15.137797224696</v>
      </c>
      <c r="L4260">
        <v>15.628396433204699</v>
      </c>
      <c r="M4260">
        <v>43.680979794673597</v>
      </c>
      <c r="N4260">
        <v>0.24425236479412701</v>
      </c>
      <c r="O4260">
        <v>90.532135452660597</v>
      </c>
      <c r="P4260">
        <v>39.671814671814602</v>
      </c>
      <c r="Q4260">
        <v>5.5051357875426997E-2</v>
      </c>
    </row>
    <row r="4261" spans="1:17" hidden="1" x14ac:dyDescent="0.3">
      <c r="A4261" t="s">
        <v>8751</v>
      </c>
      <c r="B4261" t="s">
        <v>8752</v>
      </c>
      <c r="C4261" t="str">
        <f>IFERROR(VLOOKUP(Table1[[#This Row],[Ticker]],[1]!Table2[[Symbol]:[Industry]],2,FALSE),"-")</f>
        <v>-</v>
      </c>
      <c r="D4261" t="s">
        <v>5817</v>
      </c>
      <c r="E4261">
        <v>13.097344</v>
      </c>
      <c r="F4261">
        <v>78.709999999999994</v>
      </c>
      <c r="G4261">
        <v>-6.2992697255863099</v>
      </c>
      <c r="H4261">
        <v>1.26659171791411</v>
      </c>
      <c r="I4261">
        <v>-22.123220380613201</v>
      </c>
      <c r="J4261">
        <v>2.5105931241809198</v>
      </c>
      <c r="K4261">
        <v>75.830718606732006</v>
      </c>
      <c r="L4261">
        <v>74.407302426278505</v>
      </c>
      <c r="M4261">
        <v>90.138911305151197</v>
      </c>
      <c r="N4261">
        <v>2.1196581196581099</v>
      </c>
      <c r="O4261">
        <v>10.1511879049676</v>
      </c>
      <c r="P4261">
        <v>24.5411392405063</v>
      </c>
    </row>
    <row r="4262" spans="1:17" hidden="1" x14ac:dyDescent="0.3">
      <c r="A4262" t="s">
        <v>8753</v>
      </c>
      <c r="B4262" t="s">
        <v>8754</v>
      </c>
      <c r="C4262" t="str">
        <f>IFERROR(VLOOKUP(Table1[[#This Row],[Ticker]],[1]!Table2[[Symbol]:[Industry]],2,FALSE),"-")</f>
        <v>-</v>
      </c>
      <c r="D4262" t="s">
        <v>303</v>
      </c>
      <c r="E4262">
        <v>13.063008</v>
      </c>
      <c r="F4262">
        <v>27.77</v>
      </c>
      <c r="G4262">
        <v>33.406908258456603</v>
      </c>
      <c r="H4262">
        <v>21.218710476348601</v>
      </c>
      <c r="I4262">
        <v>-37.484034528757697</v>
      </c>
      <c r="J4262">
        <v>7.7005024212330904</v>
      </c>
      <c r="K4262">
        <v>26.249937767012799</v>
      </c>
      <c r="L4262">
        <v>27.317165554089701</v>
      </c>
      <c r="M4262">
        <v>47.694546115963398</v>
      </c>
      <c r="N4262">
        <v>2.9090909090908998</v>
      </c>
      <c r="O4262">
        <v>93.482175009002503</v>
      </c>
      <c r="P4262">
        <v>60.149942329873099</v>
      </c>
    </row>
    <row r="4263" spans="1:17" hidden="1" x14ac:dyDescent="0.3">
      <c r="A4263" t="s">
        <v>8755</v>
      </c>
      <c r="B4263" t="s">
        <v>8756</v>
      </c>
      <c r="C4263" t="str">
        <f>IFERROR(VLOOKUP(Table1[[#This Row],[Ticker]],[1]!Table2[[Symbol]:[Industry]],2,FALSE),"-")</f>
        <v>-</v>
      </c>
      <c r="D4263" t="s">
        <v>62</v>
      </c>
      <c r="E4263">
        <v>13.060914199999999</v>
      </c>
      <c r="F4263">
        <v>13.06</v>
      </c>
      <c r="G4263">
        <v>-22.429935029882898</v>
      </c>
      <c r="H4263">
        <v>0.63588596329958003</v>
      </c>
      <c r="I4263">
        <v>-64.454028752127996</v>
      </c>
      <c r="J4263">
        <v>-2.4780690073383398</v>
      </c>
      <c r="K4263">
        <v>13.074946332647601</v>
      </c>
      <c r="L4263">
        <v>13.828583029441001</v>
      </c>
      <c r="M4263">
        <v>45.869410879613397</v>
      </c>
      <c r="N4263">
        <v>1.14172924596234</v>
      </c>
      <c r="O4263">
        <v>110.64318529862101</v>
      </c>
      <c r="P4263">
        <v>23.674242424242401</v>
      </c>
      <c r="Q4263">
        <v>5.2280582497371997E-2</v>
      </c>
    </row>
    <row r="4264" spans="1:17" hidden="1" x14ac:dyDescent="0.3">
      <c r="A4264" t="s">
        <v>8757</v>
      </c>
      <c r="B4264" t="s">
        <v>8758</v>
      </c>
      <c r="C4264" t="str">
        <f>IFERROR(VLOOKUP(Table1[[#This Row],[Ticker]],[1]!Table2[[Symbol]:[Industry]],2,FALSE),"-")</f>
        <v>-</v>
      </c>
      <c r="D4264" t="s">
        <v>124</v>
      </c>
      <c r="E4264">
        <v>13.060374884345199</v>
      </c>
      <c r="F4264">
        <v>99.6</v>
      </c>
      <c r="G4264">
        <v>-5.5931859894901201</v>
      </c>
      <c r="H4264">
        <v>-1.87035303188851</v>
      </c>
      <c r="I4264">
        <v>-12.2495918825592</v>
      </c>
      <c r="J4264">
        <v>1.0670674632677399</v>
      </c>
      <c r="K4264">
        <v>88.622837348358701</v>
      </c>
      <c r="L4264">
        <v>75.642478964540601</v>
      </c>
      <c r="M4264">
        <v>75.835066412166697</v>
      </c>
      <c r="N4264">
        <v>1</v>
      </c>
      <c r="Q4264">
        <v>-4.6725400847372998E-2</v>
      </c>
    </row>
    <row r="4265" spans="1:17" hidden="1" x14ac:dyDescent="0.3">
      <c r="A4265" t="s">
        <v>8759</v>
      </c>
      <c r="B4265" t="s">
        <v>8760</v>
      </c>
      <c r="C4265" t="str">
        <f>IFERROR(VLOOKUP(Table1[[#This Row],[Ticker]],[1]!Table2[[Symbol]:[Industry]],2,FALSE),"-")</f>
        <v>-</v>
      </c>
      <c r="D4265" t="s">
        <v>465</v>
      </c>
      <c r="E4265">
        <v>13.054500000000001</v>
      </c>
      <c r="F4265">
        <v>9.67</v>
      </c>
      <c r="G4265">
        <v>202.168530554433</v>
      </c>
      <c r="H4265">
        <v>33.8561569353054</v>
      </c>
      <c r="I4265">
        <v>-20.280972557407299</v>
      </c>
      <c r="J4265">
        <v>5.4855259869733803</v>
      </c>
      <c r="K4265">
        <v>7.86246934161107</v>
      </c>
      <c r="L4265">
        <v>7.9879602715017199</v>
      </c>
      <c r="M4265">
        <v>95.501962301698697</v>
      </c>
      <c r="N4265">
        <v>9.0322102513270396E-3</v>
      </c>
      <c r="O4265">
        <v>88.728024819027894</v>
      </c>
      <c r="P4265">
        <v>279.21568627450898</v>
      </c>
      <c r="Q4265">
        <v>0.124988609465692</v>
      </c>
    </row>
    <row r="4266" spans="1:17" hidden="1" x14ac:dyDescent="0.3">
      <c r="A4266" t="s">
        <v>8761</v>
      </c>
      <c r="B4266" t="s">
        <v>8762</v>
      </c>
      <c r="C4266" t="str">
        <f>IFERROR(VLOOKUP(Table1[[#This Row],[Ticker]],[1]!Table2[[Symbol]:[Industry]],2,FALSE),"-")</f>
        <v>-</v>
      </c>
      <c r="D4266" t="s">
        <v>4281</v>
      </c>
      <c r="E4266">
        <v>13.032</v>
      </c>
      <c r="F4266">
        <v>1.81</v>
      </c>
      <c r="G4266">
        <v>-12.906556083995</v>
      </c>
      <c r="H4266">
        <v>-0.88677885936706902</v>
      </c>
      <c r="I4266">
        <v>-44.011306855011</v>
      </c>
      <c r="J4266">
        <v>-5.1235716528409698</v>
      </c>
      <c r="K4266">
        <v>1.8578072682907001</v>
      </c>
      <c r="L4266">
        <v>1.88613928999527</v>
      </c>
      <c r="M4266">
        <v>39.034016298048499</v>
      </c>
      <c r="N4266">
        <v>0.88248187709052095</v>
      </c>
      <c r="O4266">
        <v>69.613259668508206</v>
      </c>
      <c r="P4266">
        <v>29.285714285714199</v>
      </c>
      <c r="Q4266">
        <v>3.4682734297793998E-2</v>
      </c>
    </row>
    <row r="4267" spans="1:17" hidden="1" x14ac:dyDescent="0.3">
      <c r="A4267" t="s">
        <v>8763</v>
      </c>
      <c r="B4267" t="s">
        <v>8764</v>
      </c>
      <c r="C4267" t="str">
        <f>IFERROR(VLOOKUP(Table1[[#This Row],[Ticker]],[1]!Table2[[Symbol]:[Industry]],2,FALSE),"-")</f>
        <v>-</v>
      </c>
      <c r="D4267" t="s">
        <v>59</v>
      </c>
      <c r="E4267">
        <v>13.031656806000001</v>
      </c>
      <c r="F4267">
        <v>5.89</v>
      </c>
      <c r="G4267">
        <v>4.1458548174724204</v>
      </c>
      <c r="H4267">
        <v>0.85713013291714502</v>
      </c>
      <c r="I4267">
        <v>-0.90221733586117003</v>
      </c>
      <c r="J4267">
        <v>-10.7583237844084</v>
      </c>
      <c r="K4267">
        <v>5.8874594386884098</v>
      </c>
      <c r="L4267">
        <v>5.4117591281414601</v>
      </c>
      <c r="M4267">
        <v>43.0319863909261</v>
      </c>
      <c r="N4267">
        <v>1.02643480568572</v>
      </c>
      <c r="O4267">
        <v>26.485568760611201</v>
      </c>
      <c r="Q4267">
        <v>7.1142469759536003E-2</v>
      </c>
    </row>
    <row r="4268" spans="1:17" hidden="1" x14ac:dyDescent="0.3">
      <c r="A4268" t="s">
        <v>8765</v>
      </c>
      <c r="B4268" t="s">
        <v>8766</v>
      </c>
      <c r="C4268" t="str">
        <f>IFERROR(VLOOKUP(Table1[[#This Row],[Ticker]],[1]!Table2[[Symbol]:[Industry]],2,FALSE),"-")</f>
        <v>-</v>
      </c>
      <c r="D4268" t="s">
        <v>396</v>
      </c>
      <c r="E4268">
        <v>13.0173155</v>
      </c>
      <c r="F4268">
        <v>20.09</v>
      </c>
      <c r="G4268">
        <v>54.085048736864302</v>
      </c>
      <c r="H4268">
        <v>21.811406047315501</v>
      </c>
      <c r="I4268">
        <v>42.4211583176115</v>
      </c>
      <c r="J4268">
        <v>3.32303596503733</v>
      </c>
      <c r="K4268">
        <v>15.595836295657699</v>
      </c>
      <c r="L4268">
        <v>13.380954180791401</v>
      </c>
      <c r="M4268">
        <v>75.541282911909704</v>
      </c>
      <c r="N4268">
        <v>3.6282001531679602</v>
      </c>
      <c r="O4268">
        <v>3.8327526132404</v>
      </c>
      <c r="P4268">
        <v>111.029411764705</v>
      </c>
      <c r="Q4268">
        <v>6.3468983709018004E-2</v>
      </c>
    </row>
    <row r="4269" spans="1:17" hidden="1" x14ac:dyDescent="0.3">
      <c r="A4269" t="s">
        <v>8767</v>
      </c>
      <c r="B4269" t="s">
        <v>8768</v>
      </c>
      <c r="C4269" t="str">
        <f>IFERROR(VLOOKUP(Table1[[#This Row],[Ticker]],[1]!Table2[[Symbol]:[Industry]],2,FALSE),"-")</f>
        <v>-</v>
      </c>
      <c r="D4269" t="s">
        <v>2945</v>
      </c>
      <c r="E4269">
        <v>12.9823872</v>
      </c>
      <c r="F4269">
        <v>29.02</v>
      </c>
      <c r="G4269">
        <v>30.9743572329313</v>
      </c>
      <c r="H4269">
        <v>40.105235785710697</v>
      </c>
      <c r="I4269">
        <v>-0.11241921596594601</v>
      </c>
      <c r="J4269">
        <v>28.876769702339001</v>
      </c>
      <c r="K4269">
        <v>23.982011525968101</v>
      </c>
      <c r="L4269">
        <v>22.245649400230601</v>
      </c>
      <c r="M4269">
        <v>63.035644531372398</v>
      </c>
      <c r="N4269">
        <v>3.3296822880018002</v>
      </c>
      <c r="O4269">
        <v>16.264645072363798</v>
      </c>
      <c r="P4269">
        <v>82.630585273757006</v>
      </c>
      <c r="Q4269">
        <v>6.3170012462964997E-2</v>
      </c>
    </row>
    <row r="4270" spans="1:17" hidden="1" x14ac:dyDescent="0.3">
      <c r="A4270" t="s">
        <v>8769</v>
      </c>
      <c r="B4270" t="s">
        <v>8770</v>
      </c>
      <c r="C4270" t="str">
        <f>IFERROR(VLOOKUP(Table1[[#This Row],[Ticker]],[1]!Table2[[Symbol]:[Industry]],2,FALSE),"-")</f>
        <v>-</v>
      </c>
      <c r="D4270" t="s">
        <v>521</v>
      </c>
      <c r="E4270">
        <v>12.968830000000001</v>
      </c>
      <c r="F4270">
        <v>1.99</v>
      </c>
      <c r="G4270">
        <v>16.422433554482801</v>
      </c>
      <c r="H4270">
        <v>-20.949151253973401</v>
      </c>
      <c r="I4270">
        <v>6.0703140399380402</v>
      </c>
      <c r="J4270">
        <v>-8.8417053709747098</v>
      </c>
      <c r="K4270">
        <v>2.0906044430948598</v>
      </c>
      <c r="L4270">
        <v>1.8240779115021399</v>
      </c>
      <c r="M4270">
        <v>30.621158935350302</v>
      </c>
      <c r="N4270">
        <v>1.09414281964585</v>
      </c>
      <c r="O4270">
        <v>43.21608040201</v>
      </c>
      <c r="P4270">
        <v>67.226890756302495</v>
      </c>
      <c r="Q4270">
        <v>5.2082864331719998E-2</v>
      </c>
    </row>
    <row r="4271" spans="1:17" hidden="1" x14ac:dyDescent="0.3">
      <c r="A4271" t="s">
        <v>8771</v>
      </c>
      <c r="B4271" t="s">
        <v>8772</v>
      </c>
      <c r="C4271" t="str">
        <f>IFERROR(VLOOKUP(Table1[[#This Row],[Ticker]],[1]!Table2[[Symbol]:[Industry]],2,FALSE),"-")</f>
        <v>-</v>
      </c>
      <c r="D4271" t="s">
        <v>289</v>
      </c>
      <c r="E4271">
        <v>12.9510405</v>
      </c>
      <c r="F4271">
        <v>23.25</v>
      </c>
      <c r="G4271">
        <v>-18.351425679807999</v>
      </c>
      <c r="H4271">
        <v>1.37902670609379</v>
      </c>
      <c r="I4271">
        <v>-32.970264418943799</v>
      </c>
      <c r="J4271">
        <v>-2.6129004680125001</v>
      </c>
      <c r="K4271">
        <v>23.118353222498801</v>
      </c>
      <c r="L4271">
        <v>23.795283796713399</v>
      </c>
      <c r="M4271">
        <v>54.957874126831904</v>
      </c>
      <c r="N4271">
        <v>1.27266834798595</v>
      </c>
      <c r="O4271">
        <v>89.247311827956906</v>
      </c>
      <c r="P4271">
        <v>45.3125</v>
      </c>
      <c r="Q4271">
        <v>4.2718253175902998E-2</v>
      </c>
    </row>
    <row r="4272" spans="1:17" hidden="1" x14ac:dyDescent="0.3">
      <c r="A4272" t="s">
        <v>8773</v>
      </c>
      <c r="B4272" t="s">
        <v>8774</v>
      </c>
      <c r="C4272" t="str">
        <f>IFERROR(VLOOKUP(Table1[[#This Row],[Ticker]],[1]!Table2[[Symbol]:[Industry]],2,FALSE),"-")</f>
        <v>-</v>
      </c>
      <c r="D4272" t="s">
        <v>626</v>
      </c>
      <c r="E4272">
        <v>12.946767100000001</v>
      </c>
      <c r="F4272">
        <v>3.31</v>
      </c>
      <c r="G4272">
        <v>52.175884847502402</v>
      </c>
      <c r="H4272">
        <v>-23.827495096172701</v>
      </c>
      <c r="I4272">
        <v>54.472440368893601</v>
      </c>
      <c r="J4272">
        <v>-5.1726797857814502</v>
      </c>
      <c r="K4272">
        <v>3.4471852917378998</v>
      </c>
      <c r="L4272">
        <v>2.8272001314482198</v>
      </c>
      <c r="M4272">
        <v>32.917590549219099</v>
      </c>
      <c r="N4272">
        <v>0.456515222049453</v>
      </c>
      <c r="O4272">
        <v>31.419939577039202</v>
      </c>
      <c r="P4272">
        <v>94.705882352941103</v>
      </c>
      <c r="Q4272">
        <v>4.4290969908136003E-2</v>
      </c>
    </row>
    <row r="4273" spans="1:17" hidden="1" x14ac:dyDescent="0.3">
      <c r="A4273" t="s">
        <v>8775</v>
      </c>
      <c r="B4273" t="s">
        <v>8776</v>
      </c>
      <c r="C4273" t="str">
        <f>IFERROR(VLOOKUP(Table1[[#This Row],[Ticker]],[1]!Table2[[Symbol]:[Industry]],2,FALSE),"-")</f>
        <v>-</v>
      </c>
      <c r="D4273" t="s">
        <v>933</v>
      </c>
      <c r="E4273">
        <v>12.94</v>
      </c>
      <c r="F4273">
        <v>6.47</v>
      </c>
      <c r="G4273">
        <v>-20.677460300924601</v>
      </c>
      <c r="H4273">
        <v>1.9771629880194901</v>
      </c>
      <c r="I4273">
        <v>-25.1597287618827</v>
      </c>
      <c r="J4273">
        <v>-3.4141064488359998</v>
      </c>
      <c r="K4273">
        <v>6.1696366517919996</v>
      </c>
      <c r="L4273">
        <v>6.5422941654941296</v>
      </c>
      <c r="M4273">
        <v>69.937575752559198</v>
      </c>
      <c r="N4273">
        <v>1.7108562330367201</v>
      </c>
      <c r="O4273">
        <v>37.557959814528601</v>
      </c>
      <c r="P4273">
        <v>26.3671875</v>
      </c>
      <c r="Q4273">
        <v>7.6275723215554994E-2</v>
      </c>
    </row>
    <row r="4274" spans="1:17" hidden="1" x14ac:dyDescent="0.3">
      <c r="A4274" t="s">
        <v>8777</v>
      </c>
      <c r="B4274" t="s">
        <v>8778</v>
      </c>
      <c r="C4274" t="str">
        <f>IFERROR(VLOOKUP(Table1[[#This Row],[Ticker]],[1]!Table2[[Symbol]:[Industry]],2,FALSE),"-")</f>
        <v>-</v>
      </c>
      <c r="D4274" t="s">
        <v>3999</v>
      </c>
      <c r="E4274">
        <v>12.935665296</v>
      </c>
      <c r="F4274">
        <v>7.71</v>
      </c>
      <c r="G4274">
        <v>4.3794149081753702</v>
      </c>
      <c r="H4274">
        <v>5.8973898399798497</v>
      </c>
      <c r="I4274">
        <v>-37.470947558348897</v>
      </c>
      <c r="J4274">
        <v>-4.9843346714987398</v>
      </c>
      <c r="K4274">
        <v>7.3293413801409901</v>
      </c>
      <c r="L4274">
        <v>7.6958609917169598</v>
      </c>
      <c r="M4274">
        <v>53.016889008945697</v>
      </c>
      <c r="N4274">
        <v>1.8771810706161101</v>
      </c>
      <c r="O4274">
        <v>71.595330739299598</v>
      </c>
      <c r="P4274">
        <v>55.757575757575701</v>
      </c>
      <c r="Q4274">
        <v>3.5460727011892998E-2</v>
      </c>
    </row>
    <row r="4275" spans="1:17" hidden="1" x14ac:dyDescent="0.3">
      <c r="A4275" t="s">
        <v>8779</v>
      </c>
      <c r="B4275" t="s">
        <v>8780</v>
      </c>
      <c r="C4275" t="str">
        <f>IFERROR(VLOOKUP(Table1[[#This Row],[Ticker]],[1]!Table2[[Symbol]:[Industry]],2,FALSE),"-")</f>
        <v>-</v>
      </c>
      <c r="D4275" t="s">
        <v>786</v>
      </c>
      <c r="E4275">
        <v>12.865820640000001</v>
      </c>
      <c r="F4275">
        <v>16.48</v>
      </c>
      <c r="G4275">
        <v>331.03474370636098</v>
      </c>
      <c r="H4275">
        <v>32.118244378978503</v>
      </c>
      <c r="I4275">
        <v>195.086666067865</v>
      </c>
      <c r="J4275">
        <v>5.6155764776114898</v>
      </c>
      <c r="K4275">
        <v>12.564395365301401</v>
      </c>
      <c r="L4275">
        <v>8.3812903912013308</v>
      </c>
      <c r="M4275">
        <v>92.821130153171694</v>
      </c>
      <c r="N4275">
        <v>0.109086822364237</v>
      </c>
      <c r="O4275">
        <v>0</v>
      </c>
      <c r="P4275">
        <v>484.39716312056697</v>
      </c>
      <c r="Q4275">
        <v>0.10068189201524699</v>
      </c>
    </row>
    <row r="4276" spans="1:17" hidden="1" x14ac:dyDescent="0.3">
      <c r="A4276" t="s">
        <v>8781</v>
      </c>
      <c r="B4276" t="s">
        <v>8782</v>
      </c>
      <c r="C4276" t="str">
        <f>IFERROR(VLOOKUP(Table1[[#This Row],[Ticker]],[1]!Table2[[Symbol]:[Industry]],2,FALSE),"-")</f>
        <v>-</v>
      </c>
      <c r="D4276" t="s">
        <v>3010</v>
      </c>
      <c r="E4276">
        <v>12.818896199999999</v>
      </c>
      <c r="F4276">
        <v>29.81</v>
      </c>
      <c r="G4276">
        <v>-42.533994523393801</v>
      </c>
      <c r="H4276">
        <v>-8.00007494875255</v>
      </c>
      <c r="I4276">
        <v>-48.507431569544899</v>
      </c>
      <c r="J4276">
        <v>-8.7476614838273701</v>
      </c>
      <c r="K4276">
        <v>31.732900890290399</v>
      </c>
      <c r="L4276">
        <v>35.785695031239797</v>
      </c>
      <c r="M4276">
        <v>43.035107835381702</v>
      </c>
      <c r="N4276">
        <v>0.631795815584834</v>
      </c>
      <c r="O4276">
        <v>86.514592418651404</v>
      </c>
      <c r="P4276">
        <v>6.7693409742120201</v>
      </c>
      <c r="Q4276">
        <v>3.7361149859171001E-2</v>
      </c>
    </row>
    <row r="4277" spans="1:17" hidden="1" x14ac:dyDescent="0.3">
      <c r="A4277" t="s">
        <v>8783</v>
      </c>
      <c r="B4277" t="s">
        <v>8784</v>
      </c>
      <c r="C4277" t="str">
        <f>IFERROR(VLOOKUP(Table1[[#This Row],[Ticker]],[1]!Table2[[Symbol]:[Industry]],2,FALSE),"-")</f>
        <v>-</v>
      </c>
      <c r="D4277" t="s">
        <v>728</v>
      </c>
      <c r="E4277">
        <v>12.801381996</v>
      </c>
      <c r="F4277">
        <v>256.98</v>
      </c>
      <c r="G4277">
        <v>0.82211857191937199</v>
      </c>
      <c r="H4277">
        <v>0.32138012582002701</v>
      </c>
      <c r="I4277">
        <v>0.40223917409756599</v>
      </c>
      <c r="J4277">
        <v>0.41712033964450601</v>
      </c>
      <c r="K4277">
        <v>246.13357376528899</v>
      </c>
      <c r="L4277">
        <v>227.671683715162</v>
      </c>
      <c r="M4277">
        <v>61.795021026026802</v>
      </c>
      <c r="N4277">
        <v>0.489160324452589</v>
      </c>
      <c r="O4277">
        <v>2.6072067865203499</v>
      </c>
      <c r="P4277">
        <v>33.316040672338602</v>
      </c>
    </row>
    <row r="4278" spans="1:17" hidden="1" x14ac:dyDescent="0.3">
      <c r="A4278" t="s">
        <v>8785</v>
      </c>
      <c r="B4278" t="s">
        <v>8786</v>
      </c>
      <c r="C4278" t="str">
        <f>IFERROR(VLOOKUP(Table1[[#This Row],[Ticker]],[1]!Table2[[Symbol]:[Industry]],2,FALSE),"-")</f>
        <v>-</v>
      </c>
      <c r="D4278" t="s">
        <v>728</v>
      </c>
      <c r="E4278">
        <v>12.781170502</v>
      </c>
      <c r="F4278">
        <v>25.98</v>
      </c>
      <c r="G4278">
        <v>-16.480747338541399</v>
      </c>
      <c r="H4278">
        <v>-5.56686740158273</v>
      </c>
      <c r="I4278">
        <v>-5.7894806009919302</v>
      </c>
      <c r="J4278">
        <v>-1.3894220399977399</v>
      </c>
      <c r="K4278">
        <v>25.7019142765682</v>
      </c>
      <c r="L4278">
        <v>24.4039232222745</v>
      </c>
      <c r="N4278">
        <v>1.34822181086354</v>
      </c>
      <c r="O4278">
        <v>9.5842956120092406</v>
      </c>
      <c r="P4278">
        <v>17.8231292517006</v>
      </c>
    </row>
    <row r="4279" spans="1:17" hidden="1" x14ac:dyDescent="0.3">
      <c r="A4279" t="s">
        <v>8787</v>
      </c>
      <c r="B4279" t="s">
        <v>8788</v>
      </c>
      <c r="C4279" t="str">
        <f>IFERROR(VLOOKUP(Table1[[#This Row],[Ticker]],[1]!Table2[[Symbol]:[Industry]],2,FALSE),"-")</f>
        <v>-</v>
      </c>
      <c r="D4279" t="s">
        <v>133</v>
      </c>
      <c r="E4279">
        <v>12.749143399999999</v>
      </c>
      <c r="F4279">
        <v>18.25</v>
      </c>
      <c r="G4279">
        <v>-26.7430340714164</v>
      </c>
      <c r="H4279">
        <v>-3.6800749487525399</v>
      </c>
      <c r="I4279">
        <v>-15.271149374696099</v>
      </c>
      <c r="J4279">
        <v>-2.4780690073383398</v>
      </c>
      <c r="K4279">
        <v>18.24999951101</v>
      </c>
      <c r="L4279">
        <v>18.2343206362759</v>
      </c>
      <c r="M4279">
        <v>100</v>
      </c>
      <c r="O4279">
        <v>0</v>
      </c>
      <c r="P4279">
        <v>0</v>
      </c>
    </row>
    <row r="4280" spans="1:17" hidden="1" x14ac:dyDescent="0.3">
      <c r="A4280" t="s">
        <v>8789</v>
      </c>
      <c r="B4280" t="s">
        <v>8790</v>
      </c>
      <c r="C4280" t="str">
        <f>IFERROR(VLOOKUP(Table1[[#This Row],[Ticker]],[1]!Table2[[Symbol]:[Industry]],2,FALSE),"-")</f>
        <v>-</v>
      </c>
      <c r="D4280" t="s">
        <v>728</v>
      </c>
      <c r="E4280">
        <v>12.67263724</v>
      </c>
      <c r="F4280">
        <v>80.98</v>
      </c>
      <c r="G4280">
        <v>-1.7160153899281001</v>
      </c>
      <c r="H4280">
        <v>-0.44353919334765801</v>
      </c>
      <c r="I4280">
        <v>-1.3534800258305699E-2</v>
      </c>
      <c r="J4280">
        <v>-2.2296218023693899</v>
      </c>
      <c r="K4280">
        <v>77.453021252006494</v>
      </c>
      <c r="L4280">
        <v>71.9984410695631</v>
      </c>
      <c r="M4280">
        <v>56.470560257846202</v>
      </c>
      <c r="N4280">
        <v>1.96239961818596</v>
      </c>
      <c r="O4280">
        <v>1.71647320326007</v>
      </c>
      <c r="P4280">
        <v>31.461038961038899</v>
      </c>
    </row>
    <row r="4281" spans="1:17" hidden="1" x14ac:dyDescent="0.3">
      <c r="A4281" t="s">
        <v>8791</v>
      </c>
      <c r="B4281" t="s">
        <v>8792</v>
      </c>
      <c r="C4281" t="str">
        <f>IFERROR(VLOOKUP(Table1[[#This Row],[Ticker]],[1]!Table2[[Symbol]:[Industry]],2,FALSE),"-")</f>
        <v>-</v>
      </c>
      <c r="D4281" t="s">
        <v>257</v>
      </c>
      <c r="E4281">
        <v>12.663</v>
      </c>
      <c r="F4281">
        <v>18.09</v>
      </c>
      <c r="G4281">
        <v>2.9343852834222499</v>
      </c>
      <c r="H4281">
        <v>16.178081079616199</v>
      </c>
      <c r="I4281">
        <v>4.3717077681610297</v>
      </c>
      <c r="J4281">
        <v>-1.2253456957914901</v>
      </c>
      <c r="K4281">
        <v>17.106159386195401</v>
      </c>
      <c r="L4281">
        <v>16.199255355523</v>
      </c>
      <c r="M4281">
        <v>54.335678701896001</v>
      </c>
      <c r="N4281">
        <v>1.1907284652229799</v>
      </c>
      <c r="O4281">
        <v>25.373134328358201</v>
      </c>
      <c r="P4281">
        <v>47.553017944535</v>
      </c>
      <c r="Q4281">
        <v>2.1544677350910001E-2</v>
      </c>
    </row>
    <row r="4282" spans="1:17" hidden="1" x14ac:dyDescent="0.3">
      <c r="A4282" t="s">
        <v>8793</v>
      </c>
      <c r="B4282" t="s">
        <v>8794</v>
      </c>
      <c r="C4282" t="str">
        <f>IFERROR(VLOOKUP(Table1[[#This Row],[Ticker]],[1]!Table2[[Symbol]:[Industry]],2,FALSE),"-")</f>
        <v>-</v>
      </c>
      <c r="D4282" t="s">
        <v>521</v>
      </c>
      <c r="E4282">
        <v>12.60378</v>
      </c>
      <c r="F4282">
        <v>42</v>
      </c>
      <c r="G4282">
        <v>72.781906546160698</v>
      </c>
      <c r="H4282">
        <v>-4.4193553824637197</v>
      </c>
      <c r="I4282">
        <v>-49.748528469859899</v>
      </c>
      <c r="J4282">
        <v>-2.77509871030863</v>
      </c>
      <c r="K4282">
        <v>43.925765489123798</v>
      </c>
      <c r="L4282">
        <v>46.6513706923391</v>
      </c>
      <c r="M4282">
        <v>66.049213951388097</v>
      </c>
      <c r="N4282">
        <v>1.8905153912681301</v>
      </c>
      <c r="O4282">
        <v>74.761904761904702</v>
      </c>
      <c r="P4282">
        <v>99.524940617577201</v>
      </c>
    </row>
    <row r="4283" spans="1:17" hidden="1" x14ac:dyDescent="0.3">
      <c r="A4283" t="s">
        <v>8795</v>
      </c>
      <c r="B4283" t="s">
        <v>8796</v>
      </c>
      <c r="C4283" t="str">
        <f>IFERROR(VLOOKUP(Table1[[#This Row],[Ticker]],[1]!Table2[[Symbol]:[Industry]],2,FALSE),"-")</f>
        <v>-</v>
      </c>
      <c r="D4283" t="s">
        <v>424</v>
      </c>
      <c r="E4283">
        <v>12.5928</v>
      </c>
      <c r="F4283">
        <v>1.08</v>
      </c>
      <c r="G4283">
        <v>-22.896880225262599</v>
      </c>
      <c r="H4283">
        <v>-2.7366787223374498</v>
      </c>
      <c r="I4283">
        <v>-29.556863660410301</v>
      </c>
      <c r="J4283">
        <v>-1.5346727809232401</v>
      </c>
      <c r="K4283">
        <v>1.08871697862743</v>
      </c>
      <c r="L4283">
        <v>1.1266116143860401</v>
      </c>
      <c r="M4283">
        <v>49.389137306124702</v>
      </c>
      <c r="N4283">
        <v>0.78879086844143698</v>
      </c>
      <c r="O4283">
        <v>49.074074074073998</v>
      </c>
      <c r="P4283">
        <v>18.681318681318601</v>
      </c>
      <c r="Q4283">
        <v>7.8965891440494998E-2</v>
      </c>
    </row>
    <row r="4284" spans="1:17" hidden="1" x14ac:dyDescent="0.3">
      <c r="A4284" t="s">
        <v>8797</v>
      </c>
      <c r="B4284" t="s">
        <v>8798</v>
      </c>
      <c r="C4284" t="str">
        <f>IFERROR(VLOOKUP(Table1[[#This Row],[Ticker]],[1]!Table2[[Symbol]:[Industry]],2,FALSE),"-")</f>
        <v>-</v>
      </c>
      <c r="D4284" t="s">
        <v>1340</v>
      </c>
      <c r="E4284">
        <v>12.591982437999899</v>
      </c>
      <c r="F4284">
        <v>26.26</v>
      </c>
      <c r="G4284">
        <v>-18.3202429896658</v>
      </c>
      <c r="H4284">
        <v>-2.5621104152136098</v>
      </c>
      <c r="I4284">
        <v>-10.9820310268009</v>
      </c>
      <c r="J4284">
        <v>-2.0569357760979101</v>
      </c>
      <c r="K4284">
        <v>25.965450759371699</v>
      </c>
      <c r="L4284">
        <v>25.317947635907899</v>
      </c>
      <c r="M4284">
        <v>62.670828158080603</v>
      </c>
      <c r="N4284">
        <v>1.3992149630080899</v>
      </c>
      <c r="O4284">
        <v>2.43716679360241</v>
      </c>
      <c r="P4284">
        <v>9.6908939014202105</v>
      </c>
      <c r="Q4284">
        <v>-7.1457502660915995E-2</v>
      </c>
    </row>
    <row r="4285" spans="1:17" hidden="1" x14ac:dyDescent="0.3">
      <c r="A4285" t="s">
        <v>8799</v>
      </c>
      <c r="B4285" t="s">
        <v>8800</v>
      </c>
      <c r="C4285" t="str">
        <f>IFERROR(VLOOKUP(Table1[[#This Row],[Ticker]],[1]!Table2[[Symbol]:[Industry]],2,FALSE),"-")</f>
        <v>-</v>
      </c>
      <c r="D4285" t="s">
        <v>829</v>
      </c>
      <c r="E4285">
        <v>12.582000000000001</v>
      </c>
      <c r="F4285">
        <v>27.96</v>
      </c>
      <c r="G4285">
        <v>-36.198992620639203</v>
      </c>
      <c r="H4285">
        <v>-11.7113249487525</v>
      </c>
      <c r="I4285">
        <v>-15.342629003001999</v>
      </c>
      <c r="J4285">
        <v>-2.7153571429315599</v>
      </c>
      <c r="K4285">
        <v>29.720184674187198</v>
      </c>
      <c r="L4285">
        <v>29.219286574291498</v>
      </c>
      <c r="M4285">
        <v>36.070409137863898</v>
      </c>
      <c r="N4285">
        <v>2.6166090096221102</v>
      </c>
      <c r="O4285">
        <v>21.781115879828299</v>
      </c>
      <c r="P4285">
        <v>14.169048591261699</v>
      </c>
    </row>
    <row r="4286" spans="1:17" hidden="1" x14ac:dyDescent="0.3">
      <c r="A4286" t="s">
        <v>8801</v>
      </c>
      <c r="B4286" t="s">
        <v>8802</v>
      </c>
      <c r="C4286" t="str">
        <f>IFERROR(VLOOKUP(Table1[[#This Row],[Ticker]],[1]!Table2[[Symbol]:[Industry]],2,FALSE),"-")</f>
        <v>-</v>
      </c>
      <c r="D4286" t="s">
        <v>626</v>
      </c>
      <c r="E4286">
        <v>12.580234799999999</v>
      </c>
      <c r="F4286">
        <v>37.409999999999997</v>
      </c>
      <c r="G4286">
        <v>-19.2430340714164</v>
      </c>
      <c r="H4286">
        <v>-13.2522286833428</v>
      </c>
      <c r="I4286">
        <v>-33.051369154915797</v>
      </c>
      <c r="J4286">
        <v>-4.4177806718206503</v>
      </c>
      <c r="K4286">
        <v>39.661159460244903</v>
      </c>
      <c r="L4286">
        <v>41.061019590406403</v>
      </c>
      <c r="M4286">
        <v>31.786902053664502</v>
      </c>
      <c r="N4286">
        <v>0.83685759843002505</v>
      </c>
      <c r="O4286">
        <v>36.059877038224997</v>
      </c>
      <c r="P4286">
        <v>13.157894736842</v>
      </c>
      <c r="Q4286">
        <v>9.1852348331546999E-2</v>
      </c>
    </row>
    <row r="4287" spans="1:17" hidden="1" x14ac:dyDescent="0.3">
      <c r="A4287" t="s">
        <v>8803</v>
      </c>
      <c r="B4287" t="s">
        <v>8804</v>
      </c>
      <c r="C4287" t="str">
        <f>IFERROR(VLOOKUP(Table1[[#This Row],[Ticker]],[1]!Table2[[Symbol]:[Industry]],2,FALSE),"-")</f>
        <v>-</v>
      </c>
      <c r="D4287" t="s">
        <v>521</v>
      </c>
      <c r="E4287">
        <v>12.5685</v>
      </c>
      <c r="F4287">
        <v>7.35</v>
      </c>
      <c r="G4287">
        <v>-26.7430340714164</v>
      </c>
      <c r="H4287">
        <v>-3.6800749487525399</v>
      </c>
      <c r="I4287">
        <v>-15.271149374696099</v>
      </c>
      <c r="J4287">
        <v>-2.4780690073383398</v>
      </c>
      <c r="K4287">
        <v>7.35</v>
      </c>
      <c r="L4287">
        <v>7.3499999999999801</v>
      </c>
      <c r="M4287">
        <v>50</v>
      </c>
      <c r="O4287">
        <v>0</v>
      </c>
      <c r="P4287">
        <v>0</v>
      </c>
    </row>
    <row r="4288" spans="1:17" hidden="1" x14ac:dyDescent="0.3">
      <c r="A4288" t="s">
        <v>8805</v>
      </c>
      <c r="B4288" t="s">
        <v>8806</v>
      </c>
      <c r="C4288" t="str">
        <f>IFERROR(VLOOKUP(Table1[[#This Row],[Ticker]],[1]!Table2[[Symbol]:[Industry]],2,FALSE),"-")</f>
        <v>-</v>
      </c>
      <c r="D4288" t="s">
        <v>692</v>
      </c>
      <c r="E4288">
        <v>12.5492425</v>
      </c>
      <c r="F4288">
        <v>89.5</v>
      </c>
      <c r="G4288">
        <v>233.708033185933</v>
      </c>
      <c r="H4288">
        <v>16.616470022572098</v>
      </c>
      <c r="I4288">
        <v>245.179917882653</v>
      </c>
      <c r="J4288">
        <v>-3.0331106354604498</v>
      </c>
      <c r="K4288">
        <v>79.634287425399506</v>
      </c>
      <c r="M4288">
        <v>75.812470750760895</v>
      </c>
      <c r="N4288">
        <v>1.2358634098018499</v>
      </c>
      <c r="O4288">
        <v>10.8826815642458</v>
      </c>
      <c r="P4288">
        <v>278.43551797040101</v>
      </c>
    </row>
    <row r="4289" spans="1:17" hidden="1" x14ac:dyDescent="0.3">
      <c r="A4289" t="s">
        <v>8807</v>
      </c>
      <c r="B4289" t="s">
        <v>8808</v>
      </c>
      <c r="C4289" t="str">
        <f>IFERROR(VLOOKUP(Table1[[#This Row],[Ticker]],[1]!Table2[[Symbol]:[Industry]],2,FALSE),"-")</f>
        <v>-</v>
      </c>
      <c r="D4289" t="s">
        <v>396</v>
      </c>
      <c r="E4289">
        <v>12.5385375</v>
      </c>
      <c r="F4289">
        <v>209.85</v>
      </c>
      <c r="G4289">
        <v>-0.93368155343086201</v>
      </c>
      <c r="H4289">
        <v>-18.9107813595324</v>
      </c>
      <c r="I4289">
        <v>1.3121839586372199</v>
      </c>
      <c r="J4289">
        <v>-7.4448806347130203</v>
      </c>
      <c r="K4289">
        <v>228.589886714236</v>
      </c>
      <c r="L4289">
        <v>204.06469516449599</v>
      </c>
      <c r="M4289">
        <v>42.069020317307597</v>
      </c>
      <c r="N4289">
        <v>2.97855329949238</v>
      </c>
      <c r="O4289">
        <v>27.591136526090001</v>
      </c>
      <c r="P4289">
        <v>44.874007594062803</v>
      </c>
    </row>
    <row r="4290" spans="1:17" hidden="1" x14ac:dyDescent="0.3">
      <c r="A4290" t="s">
        <v>8809</v>
      </c>
      <c r="B4290" t="s">
        <v>8810</v>
      </c>
      <c r="C4290" t="str">
        <f>IFERROR(VLOOKUP(Table1[[#This Row],[Ticker]],[1]!Table2[[Symbol]:[Industry]],2,FALSE),"-")</f>
        <v>-</v>
      </c>
      <c r="D4290" t="s">
        <v>1709</v>
      </c>
      <c r="E4290">
        <v>12.458796</v>
      </c>
      <c r="F4290">
        <v>24.85</v>
      </c>
      <c r="G4290">
        <v>-2.4930340714164498</v>
      </c>
      <c r="H4290">
        <v>-2.61352204772865</v>
      </c>
      <c r="I4290">
        <v>-37.614899374696101</v>
      </c>
      <c r="J4290">
        <v>15.382627510074499</v>
      </c>
      <c r="K4290">
        <v>23.339233913934599</v>
      </c>
      <c r="L4290">
        <v>23.506201652305599</v>
      </c>
      <c r="M4290">
        <v>77.840830496580395</v>
      </c>
      <c r="N4290">
        <v>0.37538092890573299</v>
      </c>
      <c r="O4290">
        <v>33.963782696176999</v>
      </c>
      <c r="P4290">
        <v>38.286032276015497</v>
      </c>
      <c r="Q4290">
        <v>0.12939226106285101</v>
      </c>
    </row>
    <row r="4291" spans="1:17" hidden="1" x14ac:dyDescent="0.3">
      <c r="A4291" t="s">
        <v>8811</v>
      </c>
      <c r="B4291" t="s">
        <v>8812</v>
      </c>
      <c r="C4291" t="str">
        <f>IFERROR(VLOOKUP(Table1[[#This Row],[Ticker]],[1]!Table2[[Symbol]:[Industry]],2,FALSE),"-")</f>
        <v>-</v>
      </c>
      <c r="D4291" t="s">
        <v>626</v>
      </c>
      <c r="E4291">
        <v>12.44142804</v>
      </c>
      <c r="F4291">
        <v>10.97</v>
      </c>
      <c r="G4291">
        <v>-13.8829517668897</v>
      </c>
      <c r="H4291">
        <v>-4.5095680363101396</v>
      </c>
      <c r="I4291">
        <v>-31.209846692703699</v>
      </c>
      <c r="J4291">
        <v>3.53178320941042</v>
      </c>
      <c r="K4291">
        <v>10.520252633191401</v>
      </c>
      <c r="L4291">
        <v>11.0617520848357</v>
      </c>
      <c r="M4291">
        <v>76.259794826393303</v>
      </c>
      <c r="N4291">
        <v>0.31428305498437897</v>
      </c>
      <c r="O4291">
        <v>71.103008204193202</v>
      </c>
      <c r="P4291">
        <v>25.947187141216901</v>
      </c>
      <c r="Q4291">
        <v>1.9113564947797E-2</v>
      </c>
    </row>
    <row r="4292" spans="1:17" hidden="1" x14ac:dyDescent="0.3">
      <c r="A4292" t="s">
        <v>8813</v>
      </c>
      <c r="B4292" t="s">
        <v>8814</v>
      </c>
      <c r="C4292" t="str">
        <f>IFERROR(VLOOKUP(Table1[[#This Row],[Ticker]],[1]!Table2[[Symbol]:[Industry]],2,FALSE),"-")</f>
        <v>-</v>
      </c>
      <c r="D4292" t="s">
        <v>2160</v>
      </c>
      <c r="E4292">
        <v>12.441019499999999</v>
      </c>
      <c r="F4292">
        <v>0.78</v>
      </c>
      <c r="G4292">
        <v>23.256965928583501</v>
      </c>
      <c r="H4292">
        <v>9.9562886876110799</v>
      </c>
      <c r="I4292">
        <v>-24.573474956091399</v>
      </c>
      <c r="J4292">
        <v>7.8160486397204698</v>
      </c>
      <c r="K4292">
        <v>0.68936175306667902</v>
      </c>
      <c r="L4292">
        <v>0.68899768978285103</v>
      </c>
      <c r="M4292">
        <v>76.982077950326399</v>
      </c>
      <c r="N4292">
        <v>1.04050476844909</v>
      </c>
      <c r="O4292">
        <v>57.692307692307601</v>
      </c>
      <c r="P4292">
        <v>62.5</v>
      </c>
      <c r="Q4292">
        <v>6.9005098599589004E-2</v>
      </c>
    </row>
    <row r="4293" spans="1:17" hidden="1" x14ac:dyDescent="0.3">
      <c r="A4293" t="s">
        <v>8815</v>
      </c>
      <c r="B4293" t="s">
        <v>8816</v>
      </c>
      <c r="C4293" t="str">
        <f>IFERROR(VLOOKUP(Table1[[#This Row],[Ticker]],[1]!Table2[[Symbol]:[Industry]],2,FALSE),"-")</f>
        <v>-</v>
      </c>
      <c r="D4293" t="s">
        <v>372</v>
      </c>
      <c r="E4293">
        <v>12.4329813</v>
      </c>
      <c r="F4293">
        <v>25.43</v>
      </c>
      <c r="G4293">
        <v>40.011064289239201</v>
      </c>
      <c r="H4293">
        <v>18.046813835855598</v>
      </c>
      <c r="I4293">
        <v>63.813357667557398</v>
      </c>
      <c r="J4293">
        <v>-2.8238239055327301</v>
      </c>
      <c r="K4293">
        <v>22.092310368856399</v>
      </c>
      <c r="L4293">
        <v>17.3736166118527</v>
      </c>
      <c r="M4293">
        <v>36.671990150426502</v>
      </c>
      <c r="N4293">
        <v>0.48862152827368599</v>
      </c>
      <c r="O4293">
        <v>17.892253244199701</v>
      </c>
      <c r="P4293">
        <v>121.13043478260801</v>
      </c>
      <c r="Q4293">
        <v>0.165206372520767</v>
      </c>
    </row>
    <row r="4294" spans="1:17" hidden="1" x14ac:dyDescent="0.3">
      <c r="A4294" t="s">
        <v>8817</v>
      </c>
      <c r="B4294" t="s">
        <v>8818</v>
      </c>
      <c r="C4294" t="str">
        <f>IFERROR(VLOOKUP(Table1[[#This Row],[Ticker]],[1]!Table2[[Symbol]:[Industry]],2,FALSE),"-")</f>
        <v>-</v>
      </c>
      <c r="D4294" t="s">
        <v>424</v>
      </c>
      <c r="E4294">
        <v>12.4153992</v>
      </c>
      <c r="F4294">
        <v>12.24</v>
      </c>
      <c r="G4294">
        <v>9.71181542691129</v>
      </c>
      <c r="H4294">
        <v>-10.508603021590099</v>
      </c>
      <c r="I4294">
        <v>-18.512256094063599</v>
      </c>
      <c r="J4294">
        <v>-5.4029701931091001</v>
      </c>
      <c r="K4294">
        <v>12.368520812996501</v>
      </c>
      <c r="L4294">
        <v>11.393356687023401</v>
      </c>
      <c r="M4294">
        <v>46.047776175410498</v>
      </c>
      <c r="N4294">
        <v>0.81802217604462302</v>
      </c>
      <c r="O4294">
        <v>64.624183006535901</v>
      </c>
      <c r="P4294">
        <v>68.827586206896498</v>
      </c>
      <c r="Q4294">
        <v>7.1709183357258996E-2</v>
      </c>
    </row>
    <row r="4295" spans="1:17" hidden="1" x14ac:dyDescent="0.3">
      <c r="A4295" t="s">
        <v>8819</v>
      </c>
      <c r="B4295" t="s">
        <v>8820</v>
      </c>
      <c r="C4295" t="str">
        <f>IFERROR(VLOOKUP(Table1[[#This Row],[Ticker]],[1]!Table2[[Symbol]:[Industry]],2,FALSE),"-")</f>
        <v>-</v>
      </c>
      <c r="D4295" t="s">
        <v>303</v>
      </c>
      <c r="E4295">
        <v>12.363</v>
      </c>
      <c r="F4295">
        <v>41.21</v>
      </c>
      <c r="G4295">
        <v>-12.2708118491942</v>
      </c>
      <c r="H4295">
        <v>3.35888609020849</v>
      </c>
      <c r="I4295">
        <v>-8.6476047433895005</v>
      </c>
      <c r="J4295">
        <v>-2.4780690073383398</v>
      </c>
      <c r="K4295">
        <v>39.781877049028402</v>
      </c>
      <c r="L4295">
        <v>38.696329948752101</v>
      </c>
      <c r="M4295">
        <v>69.520779145297098</v>
      </c>
      <c r="N4295">
        <v>0.77196261682242895</v>
      </c>
      <c r="O4295">
        <v>9.4879883523416595</v>
      </c>
      <c r="P4295">
        <v>30.4113924050632</v>
      </c>
    </row>
    <row r="4296" spans="1:17" hidden="1" x14ac:dyDescent="0.3">
      <c r="A4296" t="s">
        <v>8821</v>
      </c>
      <c r="B4296" t="s">
        <v>8822</v>
      </c>
      <c r="C4296" t="str">
        <f>IFERROR(VLOOKUP(Table1[[#This Row],[Ticker]],[1]!Table2[[Symbol]:[Industry]],2,FALSE),"-")</f>
        <v>-</v>
      </c>
      <c r="E4296">
        <v>12.3582809</v>
      </c>
      <c r="F4296">
        <v>15.61</v>
      </c>
      <c r="G4296">
        <v>-48.693034071416399</v>
      </c>
      <c r="H4296">
        <v>-27.230074948752499</v>
      </c>
      <c r="I4296">
        <v>-37.221149374696097</v>
      </c>
      <c r="J4296">
        <v>-12.5368925367501</v>
      </c>
      <c r="K4296">
        <v>18.408587802410601</v>
      </c>
      <c r="L4296">
        <v>19.142394296102299</v>
      </c>
      <c r="M4296">
        <v>38.899251344403403</v>
      </c>
      <c r="N4296">
        <v>1.7935386927122401</v>
      </c>
      <c r="O4296">
        <v>64.573991031390094</v>
      </c>
      <c r="P4296">
        <v>18.257575757575701</v>
      </c>
      <c r="Q4296">
        <v>4.4762296439411001E-2</v>
      </c>
    </row>
    <row r="4297" spans="1:17" hidden="1" x14ac:dyDescent="0.3">
      <c r="A4297" t="s">
        <v>8823</v>
      </c>
      <c r="B4297" t="s">
        <v>8824</v>
      </c>
      <c r="C4297" t="str">
        <f>IFERROR(VLOOKUP(Table1[[#This Row],[Ticker]],[1]!Table2[[Symbol]:[Industry]],2,FALSE),"-")</f>
        <v>-</v>
      </c>
      <c r="D4297" t="s">
        <v>133</v>
      </c>
      <c r="E4297">
        <v>12.357390000000001</v>
      </c>
      <c r="F4297">
        <v>103.8</v>
      </c>
      <c r="G4297">
        <v>139.75247298891699</v>
      </c>
      <c r="H4297">
        <v>18.437572110070899</v>
      </c>
      <c r="I4297">
        <v>0.96625264098138597</v>
      </c>
      <c r="J4297">
        <v>-2.4780690073383398</v>
      </c>
      <c r="K4297">
        <v>90.235700308139897</v>
      </c>
      <c r="L4297">
        <v>70.685312879703005</v>
      </c>
      <c r="M4297">
        <v>78.283282643221298</v>
      </c>
      <c r="N4297">
        <v>8.9605596986238101E-2</v>
      </c>
      <c r="O4297">
        <v>2.1194605009633798</v>
      </c>
      <c r="P4297">
        <v>219.38461538461499</v>
      </c>
      <c r="Q4297">
        <v>0.107318344837726</v>
      </c>
    </row>
    <row r="4298" spans="1:17" hidden="1" x14ac:dyDescent="0.3">
      <c r="A4298" t="s">
        <v>8825</v>
      </c>
      <c r="B4298" t="s">
        <v>8826</v>
      </c>
      <c r="C4298" t="str">
        <f>IFERROR(VLOOKUP(Table1[[#This Row],[Ticker]],[1]!Table2[[Symbol]:[Industry]],2,FALSE),"-")</f>
        <v>-</v>
      </c>
      <c r="D4298" t="s">
        <v>431</v>
      </c>
      <c r="E4298">
        <v>12.340415245000001</v>
      </c>
      <c r="F4298">
        <v>36.71</v>
      </c>
      <c r="G4298">
        <v>-39.6079759180815</v>
      </c>
      <c r="H4298">
        <v>-8.0646903333679294</v>
      </c>
      <c r="I4298">
        <v>-19.3725077863993</v>
      </c>
      <c r="J4298">
        <v>-4.3206591626423698</v>
      </c>
      <c r="K4298">
        <v>36.5921895544055</v>
      </c>
      <c r="L4298">
        <v>36.421487380217499</v>
      </c>
      <c r="M4298">
        <v>48.1541650666368</v>
      </c>
      <c r="N4298">
        <v>0.51321810243467703</v>
      </c>
      <c r="O4298">
        <v>23.998910378643401</v>
      </c>
      <c r="P4298">
        <v>17.660256410256402</v>
      </c>
      <c r="Q4298">
        <v>6.6064841905033006E-2</v>
      </c>
    </row>
    <row r="4299" spans="1:17" hidden="1" x14ac:dyDescent="0.3">
      <c r="A4299" t="s">
        <v>8827</v>
      </c>
      <c r="B4299" t="s">
        <v>8828</v>
      </c>
      <c r="C4299" t="str">
        <f>IFERROR(VLOOKUP(Table1[[#This Row],[Ticker]],[1]!Table2[[Symbol]:[Industry]],2,FALSE),"-")</f>
        <v>-</v>
      </c>
      <c r="D4299" t="s">
        <v>1465</v>
      </c>
      <c r="E4299">
        <v>12.325305776</v>
      </c>
      <c r="F4299">
        <v>13.58</v>
      </c>
      <c r="G4299">
        <v>10.014267036337801</v>
      </c>
      <c r="H4299">
        <v>14.406881572986499</v>
      </c>
      <c r="I4299">
        <v>-9.5079094993066899</v>
      </c>
      <c r="J4299">
        <v>-7.4465784545041798</v>
      </c>
      <c r="K4299">
        <v>13.722314263546</v>
      </c>
      <c r="L4299">
        <v>12.4015230029659</v>
      </c>
      <c r="M4299">
        <v>38.367773254813599</v>
      </c>
      <c r="N4299">
        <v>0.50328842243137195</v>
      </c>
      <c r="O4299">
        <v>29.086892488954302</v>
      </c>
      <c r="P4299">
        <v>83.513513513513502</v>
      </c>
      <c r="Q4299">
        <v>3.8772084153784997E-2</v>
      </c>
    </row>
    <row r="4300" spans="1:17" hidden="1" x14ac:dyDescent="0.3">
      <c r="A4300" t="s">
        <v>8829</v>
      </c>
      <c r="B4300" t="s">
        <v>8830</v>
      </c>
      <c r="C4300" t="str">
        <f>IFERROR(VLOOKUP(Table1[[#This Row],[Ticker]],[1]!Table2[[Symbol]:[Industry]],2,FALSE),"-")</f>
        <v>-</v>
      </c>
      <c r="D4300" t="s">
        <v>127</v>
      </c>
      <c r="E4300">
        <v>12.32517</v>
      </c>
      <c r="F4300">
        <v>3.74</v>
      </c>
      <c r="G4300">
        <v>82.195513414616997</v>
      </c>
      <c r="H4300">
        <v>-10.068281336958901</v>
      </c>
      <c r="I4300">
        <v>15.4980813945346</v>
      </c>
      <c r="J4300">
        <v>3.3552643259949901</v>
      </c>
      <c r="K4300">
        <v>3.7141721256720301</v>
      </c>
      <c r="L4300">
        <v>2.9507462350878302</v>
      </c>
      <c r="M4300">
        <v>38.975586788496699</v>
      </c>
      <c r="N4300">
        <v>0.31941547346230997</v>
      </c>
      <c r="O4300">
        <v>33.422459893048099</v>
      </c>
      <c r="P4300">
        <v>130.864197530864</v>
      </c>
      <c r="Q4300">
        <v>-3.9193127947151997E-2</v>
      </c>
    </row>
    <row r="4301" spans="1:17" hidden="1" x14ac:dyDescent="0.3">
      <c r="A4301" t="s">
        <v>8831</v>
      </c>
      <c r="B4301" t="s">
        <v>8832</v>
      </c>
      <c r="C4301" t="str">
        <f>IFERROR(VLOOKUP(Table1[[#This Row],[Ticker]],[1]!Table2[[Symbol]:[Industry]],2,FALSE),"-")</f>
        <v>-</v>
      </c>
      <c r="D4301" t="s">
        <v>183</v>
      </c>
      <c r="E4301">
        <v>12.313980000000001</v>
      </c>
      <c r="F4301">
        <v>70.77</v>
      </c>
      <c r="G4301">
        <v>-81.202493530875898</v>
      </c>
      <c r="H4301">
        <v>1.30568003700243</v>
      </c>
      <c r="I4301">
        <v>-38.472451599329801</v>
      </c>
      <c r="J4301">
        <v>14.043670123096399</v>
      </c>
      <c r="K4301">
        <v>69.112240228953297</v>
      </c>
      <c r="L4301">
        <v>85.202221825250504</v>
      </c>
      <c r="M4301">
        <v>59.351655148939102</v>
      </c>
      <c r="N4301">
        <v>1.45005664885101</v>
      </c>
      <c r="O4301">
        <v>119.584569732937</v>
      </c>
      <c r="P4301">
        <v>23.702149973780699</v>
      </c>
      <c r="Q4301">
        <v>8.1979512258923998E-2</v>
      </c>
    </row>
    <row r="4302" spans="1:17" hidden="1" x14ac:dyDescent="0.3">
      <c r="A4302" t="s">
        <v>8833</v>
      </c>
      <c r="B4302" t="s">
        <v>8834</v>
      </c>
      <c r="C4302" t="str">
        <f>IFERROR(VLOOKUP(Table1[[#This Row],[Ticker]],[1]!Table2[[Symbol]:[Industry]],2,FALSE),"-")</f>
        <v>-</v>
      </c>
      <c r="D4302" t="s">
        <v>521</v>
      </c>
      <c r="E4302">
        <v>12.3123</v>
      </c>
      <c r="F4302">
        <v>9.02</v>
      </c>
      <c r="G4302">
        <v>105.13357261238799</v>
      </c>
      <c r="H4302">
        <v>14.0060952640134</v>
      </c>
      <c r="I4302">
        <v>-23.604482708029401</v>
      </c>
      <c r="J4302">
        <v>5.5805390512697102</v>
      </c>
      <c r="K4302">
        <v>7.3412628937627096</v>
      </c>
      <c r="L4302">
        <v>7.6928179914549304</v>
      </c>
      <c r="M4302">
        <v>94.929053341051301</v>
      </c>
      <c r="N4302">
        <v>0.50236729542143299</v>
      </c>
      <c r="O4302">
        <v>41.019955654101999</v>
      </c>
      <c r="P4302">
        <v>131.876606683804</v>
      </c>
      <c r="Q4302">
        <v>8.6994353507439004E-2</v>
      </c>
    </row>
    <row r="4303" spans="1:17" hidden="1" x14ac:dyDescent="0.3">
      <c r="A4303" t="s">
        <v>8835</v>
      </c>
      <c r="B4303" t="s">
        <v>8836</v>
      </c>
      <c r="C4303" t="str">
        <f>IFERROR(VLOOKUP(Table1[[#This Row],[Ticker]],[1]!Table2[[Symbol]:[Industry]],2,FALSE),"-")</f>
        <v>-</v>
      </c>
      <c r="D4303" t="s">
        <v>377</v>
      </c>
      <c r="E4303">
        <v>12.3061104</v>
      </c>
      <c r="F4303">
        <v>12</v>
      </c>
      <c r="G4303">
        <v>11.8250952588375</v>
      </c>
      <c r="H4303">
        <v>3.75054277729937</v>
      </c>
      <c r="I4303">
        <v>61.9814355588341</v>
      </c>
      <c r="J4303">
        <v>-2.4780690073383398</v>
      </c>
      <c r="K4303">
        <v>10.0720964679946</v>
      </c>
      <c r="L4303">
        <v>8.0157494206784303</v>
      </c>
      <c r="M4303">
        <v>45.123996915282703</v>
      </c>
      <c r="N4303">
        <v>0.16223404255319099</v>
      </c>
      <c r="O4303">
        <v>36.9166666666666</v>
      </c>
      <c r="P4303">
        <v>106.896551724137</v>
      </c>
    </row>
    <row r="4304" spans="1:17" hidden="1" x14ac:dyDescent="0.3">
      <c r="A4304" t="s">
        <v>8837</v>
      </c>
      <c r="B4304" t="s">
        <v>8838</v>
      </c>
      <c r="C4304" t="str">
        <f>IFERROR(VLOOKUP(Table1[[#This Row],[Ticker]],[1]!Table2[[Symbol]:[Industry]],2,FALSE),"-")</f>
        <v>-</v>
      </c>
      <c r="D4304" t="s">
        <v>626</v>
      </c>
      <c r="E4304">
        <v>12.257084059999899</v>
      </c>
      <c r="F4304">
        <v>4085.15</v>
      </c>
      <c r="G4304">
        <v>38.969687005980902</v>
      </c>
      <c r="H4304">
        <v>17.107500027341999</v>
      </c>
      <c r="I4304">
        <v>-11.3233122245688</v>
      </c>
      <c r="J4304">
        <v>5.5141589719362702</v>
      </c>
      <c r="K4304">
        <v>3919.6932164080299</v>
      </c>
      <c r="L4304">
        <v>3485.2825788948498</v>
      </c>
      <c r="M4304">
        <v>56.807568292621198</v>
      </c>
      <c r="N4304">
        <v>1.41539742979533</v>
      </c>
      <c r="O4304">
        <v>16.2258423803287</v>
      </c>
      <c r="P4304">
        <v>98.6940661478599</v>
      </c>
      <c r="Q4304">
        <v>8.3391523440007997E-2</v>
      </c>
    </row>
    <row r="4305" spans="1:17" hidden="1" x14ac:dyDescent="0.3">
      <c r="A4305" t="s">
        <v>8839</v>
      </c>
      <c r="B4305" t="s">
        <v>8840</v>
      </c>
      <c r="C4305" t="str">
        <f>IFERROR(VLOOKUP(Table1[[#This Row],[Ticker]],[1]!Table2[[Symbol]:[Industry]],2,FALSE),"-")</f>
        <v>-</v>
      </c>
      <c r="D4305" t="s">
        <v>127</v>
      </c>
      <c r="E4305">
        <v>12.25582449</v>
      </c>
      <c r="F4305">
        <v>37.01</v>
      </c>
      <c r="G4305">
        <v>-12.690645781740001</v>
      </c>
      <c r="H4305">
        <v>-5.9343344507184597</v>
      </c>
      <c r="I4305">
        <v>-21.835148364850099</v>
      </c>
      <c r="J4305">
        <v>-3.6704378467660099</v>
      </c>
      <c r="K4305">
        <v>38.7824731033378</v>
      </c>
      <c r="L4305">
        <v>37.964404796813199</v>
      </c>
      <c r="M4305">
        <v>24.430571131615999</v>
      </c>
      <c r="N4305">
        <v>0.452299566403776</v>
      </c>
      <c r="O4305">
        <v>37.260199945960501</v>
      </c>
      <c r="P4305">
        <v>25.457627118644002</v>
      </c>
      <c r="Q4305">
        <v>1.9379020990260001E-3</v>
      </c>
    </row>
    <row r="4306" spans="1:17" hidden="1" x14ac:dyDescent="0.3">
      <c r="A4306" t="s">
        <v>8841</v>
      </c>
      <c r="B4306" t="s">
        <v>8842</v>
      </c>
      <c r="C4306" t="str">
        <f>IFERROR(VLOOKUP(Table1[[#This Row],[Ticker]],[1]!Table2[[Symbol]:[Industry]],2,FALSE),"-")</f>
        <v>-</v>
      </c>
      <c r="D4306" t="s">
        <v>257</v>
      </c>
      <c r="E4306">
        <v>12.2376576</v>
      </c>
      <c r="F4306">
        <v>44.8</v>
      </c>
      <c r="G4306">
        <v>70.526891071692205</v>
      </c>
      <c r="H4306">
        <v>1.19797383173525</v>
      </c>
      <c r="I4306">
        <v>8.3150575218556106</v>
      </c>
      <c r="J4306">
        <v>-16.3919829212522</v>
      </c>
      <c r="K4306">
        <v>46.602451393894299</v>
      </c>
      <c r="L4306">
        <v>41.509864057610699</v>
      </c>
      <c r="M4306">
        <v>39.207775777433703</v>
      </c>
      <c r="N4306">
        <v>0.49349462654504</v>
      </c>
      <c r="O4306">
        <v>33.683035714285701</v>
      </c>
      <c r="P4306">
        <v>116.949152542372</v>
      </c>
      <c r="Q4306">
        <v>0.11442616769292301</v>
      </c>
    </row>
    <row r="4307" spans="1:17" hidden="1" x14ac:dyDescent="0.3">
      <c r="A4307" t="s">
        <v>8843</v>
      </c>
      <c r="B4307" t="s">
        <v>8844</v>
      </c>
      <c r="C4307" t="str">
        <f>IFERROR(VLOOKUP(Table1[[#This Row],[Ticker]],[1]!Table2[[Symbol]:[Industry]],2,FALSE),"-")</f>
        <v>-</v>
      </c>
      <c r="D4307" t="s">
        <v>21</v>
      </c>
      <c r="E4307">
        <v>12.215949999999999</v>
      </c>
      <c r="F4307">
        <v>24.19</v>
      </c>
      <c r="G4307">
        <v>82.151611869861597</v>
      </c>
      <c r="H4307">
        <v>24.261863879655898</v>
      </c>
      <c r="I4307">
        <v>12.718268614721801</v>
      </c>
      <c r="J4307">
        <v>1.43772046634586</v>
      </c>
      <c r="K4307">
        <v>20.4310716682423</v>
      </c>
      <c r="L4307">
        <v>16.654530129199799</v>
      </c>
      <c r="M4307">
        <v>69.868761295728703</v>
      </c>
      <c r="N4307">
        <v>0.55378825216183503</v>
      </c>
      <c r="O4307">
        <v>4.2992972302604304</v>
      </c>
      <c r="P4307">
        <v>245.57142857142799</v>
      </c>
    </row>
    <row r="4308" spans="1:17" hidden="1" x14ac:dyDescent="0.3">
      <c r="A4308" t="s">
        <v>8845</v>
      </c>
      <c r="B4308" t="s">
        <v>8846</v>
      </c>
      <c r="C4308" t="str">
        <f>IFERROR(VLOOKUP(Table1[[#This Row],[Ticker]],[1]!Table2[[Symbol]:[Industry]],2,FALSE),"-")</f>
        <v>-</v>
      </c>
      <c r="D4308" t="s">
        <v>728</v>
      </c>
      <c r="E4308">
        <v>12.214835947999999</v>
      </c>
      <c r="F4308">
        <v>2693</v>
      </c>
      <c r="G4308">
        <v>1.34257829481421</v>
      </c>
      <c r="H4308">
        <v>2.6488757811160099E-2</v>
      </c>
      <c r="I4308">
        <v>0.89907256952665304</v>
      </c>
      <c r="J4308">
        <v>0.27633038057290499</v>
      </c>
      <c r="K4308">
        <v>2575.0059219191098</v>
      </c>
      <c r="L4308">
        <v>2380.5566372199401</v>
      </c>
      <c r="M4308">
        <v>57.569699091115801</v>
      </c>
      <c r="N4308">
        <v>0.52158176427553804</v>
      </c>
      <c r="O4308">
        <v>0.26030449313034698</v>
      </c>
      <c r="P4308">
        <v>33.581349206349202</v>
      </c>
      <c r="Q4308">
        <v>2.2268006150822001E-2</v>
      </c>
    </row>
    <row r="4309" spans="1:17" hidden="1" x14ac:dyDescent="0.3">
      <c r="A4309" t="s">
        <v>8847</v>
      </c>
      <c r="B4309" t="s">
        <v>8848</v>
      </c>
      <c r="C4309" t="str">
        <f>IFERROR(VLOOKUP(Table1[[#This Row],[Ticker]],[1]!Table2[[Symbol]:[Industry]],2,FALSE),"-")</f>
        <v>-</v>
      </c>
      <c r="D4309" t="s">
        <v>424</v>
      </c>
      <c r="E4309">
        <v>12.183730000000001</v>
      </c>
      <c r="F4309">
        <v>5.96</v>
      </c>
      <c r="G4309">
        <v>2.8221833198878898</v>
      </c>
      <c r="H4309">
        <v>-18.5260133241026</v>
      </c>
      <c r="I4309">
        <v>-52.068604305767103</v>
      </c>
      <c r="J4309">
        <v>-5.5083720376413599</v>
      </c>
      <c r="K4309">
        <v>6.7873798048921996</v>
      </c>
      <c r="L4309">
        <v>7.1835325253673297</v>
      </c>
      <c r="M4309">
        <v>13.127003388914501</v>
      </c>
      <c r="N4309">
        <v>1.4958943764214401</v>
      </c>
      <c r="O4309">
        <v>81.711409395973106</v>
      </c>
      <c r="P4309">
        <v>38.927738927738901</v>
      </c>
      <c r="Q4309">
        <v>6.3003030997756004E-2</v>
      </c>
    </row>
    <row r="4310" spans="1:17" hidden="1" x14ac:dyDescent="0.3">
      <c r="A4310" t="s">
        <v>8849</v>
      </c>
      <c r="B4310" t="s">
        <v>8850</v>
      </c>
      <c r="C4310" t="str">
        <f>IFERROR(VLOOKUP(Table1[[#This Row],[Ticker]],[1]!Table2[[Symbol]:[Industry]],2,FALSE),"-")</f>
        <v>-</v>
      </c>
      <c r="D4310" t="s">
        <v>728</v>
      </c>
      <c r="E4310">
        <v>12.120252429999899</v>
      </c>
      <c r="F4310">
        <v>39.21</v>
      </c>
      <c r="G4310">
        <v>10.6430906657944</v>
      </c>
      <c r="H4310">
        <v>-0.73115446428702602</v>
      </c>
      <c r="I4310">
        <v>1.8435459658057001</v>
      </c>
      <c r="J4310">
        <v>-1.1827322197735699</v>
      </c>
      <c r="K4310">
        <v>37.589014514517203</v>
      </c>
      <c r="L4310">
        <v>34.292671508241703</v>
      </c>
      <c r="M4310">
        <v>57.562155009737999</v>
      </c>
      <c r="N4310">
        <v>1.4994628496120199</v>
      </c>
      <c r="O4310">
        <v>1.88727365467993</v>
      </c>
      <c r="P4310">
        <v>45.2222222222222</v>
      </c>
    </row>
    <row r="4311" spans="1:17" hidden="1" x14ac:dyDescent="0.3">
      <c r="A4311" t="s">
        <v>8851</v>
      </c>
      <c r="B4311" t="s">
        <v>8852</v>
      </c>
      <c r="C4311" t="str">
        <f>IFERROR(VLOOKUP(Table1[[#This Row],[Ticker]],[1]!Table2[[Symbol]:[Industry]],2,FALSE),"-")</f>
        <v>-</v>
      </c>
      <c r="D4311" t="s">
        <v>928</v>
      </c>
      <c r="E4311">
        <v>12.119646400000001</v>
      </c>
      <c r="F4311">
        <v>12.56</v>
      </c>
      <c r="G4311">
        <v>5.88632178919599</v>
      </c>
      <c r="H4311">
        <v>9.3713956394827402</v>
      </c>
      <c r="I4311">
        <v>-22.302977650047598</v>
      </c>
      <c r="J4311">
        <v>2.6501361208667902</v>
      </c>
      <c r="K4311">
        <v>11.795007128219099</v>
      </c>
      <c r="L4311">
        <v>11.162361524261</v>
      </c>
      <c r="M4311">
        <v>60.707134158470097</v>
      </c>
      <c r="N4311">
        <v>1.3847420708707401</v>
      </c>
      <c r="O4311">
        <v>24.203821656050899</v>
      </c>
      <c r="P4311">
        <v>52.058111380145199</v>
      </c>
    </row>
    <row r="4312" spans="1:17" hidden="1" x14ac:dyDescent="0.3">
      <c r="A4312" t="s">
        <v>8853</v>
      </c>
      <c r="B4312" t="s">
        <v>8854</v>
      </c>
      <c r="C4312" t="str">
        <f>IFERROR(VLOOKUP(Table1[[#This Row],[Ticker]],[1]!Table2[[Symbol]:[Industry]],2,FALSE),"-")</f>
        <v>-</v>
      </c>
      <c r="D4312" t="s">
        <v>521</v>
      </c>
      <c r="E4312">
        <v>12.116319839999999</v>
      </c>
      <c r="F4312">
        <v>10.32</v>
      </c>
      <c r="G4312">
        <v>-47.843951502609102</v>
      </c>
      <c r="H4312">
        <v>-7.2515035201810996</v>
      </c>
      <c r="I4312">
        <v>-19.271149374696101</v>
      </c>
      <c r="J4312">
        <v>-7.74122690207518</v>
      </c>
      <c r="K4312">
        <v>10.5968385276195</v>
      </c>
      <c r="L4312">
        <v>11.082697838290199</v>
      </c>
      <c r="M4312">
        <v>44.523403426734099</v>
      </c>
      <c r="N4312">
        <v>0.567657399285449</v>
      </c>
      <c r="O4312">
        <v>50.096899224806201</v>
      </c>
      <c r="P4312">
        <v>21.411764705882302</v>
      </c>
      <c r="Q4312">
        <v>0.104062287276167</v>
      </c>
    </row>
    <row r="4313" spans="1:17" hidden="1" x14ac:dyDescent="0.3">
      <c r="A4313" t="s">
        <v>8855</v>
      </c>
      <c r="B4313" t="s">
        <v>8856</v>
      </c>
      <c r="C4313" t="str">
        <f>IFERROR(VLOOKUP(Table1[[#This Row],[Ticker]],[1]!Table2[[Symbol]:[Industry]],2,FALSE),"-")</f>
        <v>-</v>
      </c>
      <c r="D4313" t="s">
        <v>521</v>
      </c>
      <c r="E4313">
        <v>12.102</v>
      </c>
      <c r="F4313">
        <v>40.340000000000003</v>
      </c>
      <c r="G4313">
        <v>37.910027153073301</v>
      </c>
      <c r="H4313">
        <v>-18.735876170062198</v>
      </c>
      <c r="I4313">
        <v>-34.591149374696101</v>
      </c>
      <c r="J4313">
        <v>-3.1184630960082802</v>
      </c>
      <c r="K4313">
        <v>44.733605445570198</v>
      </c>
      <c r="L4313">
        <v>41.8463389911172</v>
      </c>
      <c r="M4313">
        <v>41.9341623839329</v>
      </c>
      <c r="N4313">
        <v>0.65744893945453797</v>
      </c>
      <c r="O4313">
        <v>45.413981160138697</v>
      </c>
      <c r="P4313">
        <v>96.780487804878007</v>
      </c>
      <c r="Q4313">
        <v>4.6262023391293997E-2</v>
      </c>
    </row>
    <row r="4314" spans="1:17" hidden="1" x14ac:dyDescent="0.3">
      <c r="A4314" t="s">
        <v>8857</v>
      </c>
      <c r="B4314" t="s">
        <v>8858</v>
      </c>
      <c r="C4314" t="str">
        <f>IFERROR(VLOOKUP(Table1[[#This Row],[Ticker]],[1]!Table2[[Symbol]:[Industry]],2,FALSE),"-")</f>
        <v>-</v>
      </c>
      <c r="D4314" t="s">
        <v>1424</v>
      </c>
      <c r="E4314">
        <v>12.071121</v>
      </c>
      <c r="F4314">
        <v>4.6500000000000004</v>
      </c>
      <c r="G4314">
        <v>52.103119774737301</v>
      </c>
      <c r="H4314">
        <v>40.143454463012098</v>
      </c>
      <c r="I4314">
        <v>2.4503696126456598</v>
      </c>
      <c r="J4314">
        <v>2.2328517635395899</v>
      </c>
      <c r="K4314">
        <v>3.9431494042655899</v>
      </c>
      <c r="L4314">
        <v>3.6080163668271501</v>
      </c>
      <c r="M4314">
        <v>57.336924780424603</v>
      </c>
      <c r="N4314">
        <v>1.06534338707835</v>
      </c>
      <c r="O4314">
        <v>16.989247311827899</v>
      </c>
      <c r="P4314">
        <v>84.523809523809504</v>
      </c>
      <c r="Q4314">
        <v>4.9650693637049E-2</v>
      </c>
    </row>
    <row r="4315" spans="1:17" hidden="1" x14ac:dyDescent="0.3">
      <c r="A4315" t="s">
        <v>8859</v>
      </c>
      <c r="B4315" t="s">
        <v>8860</v>
      </c>
      <c r="C4315" t="str">
        <f>IFERROR(VLOOKUP(Table1[[#This Row],[Ticker]],[1]!Table2[[Symbol]:[Industry]],2,FALSE),"-")</f>
        <v>-</v>
      </c>
      <c r="D4315" t="s">
        <v>626</v>
      </c>
      <c r="E4315">
        <v>11.98448</v>
      </c>
      <c r="F4315">
        <v>16</v>
      </c>
      <c r="G4315">
        <v>-2.32623780392034</v>
      </c>
      <c r="H4315">
        <v>-6.1190993389964401</v>
      </c>
      <c r="I4315">
        <v>-17.111640172242101</v>
      </c>
      <c r="J4315">
        <v>-2.4780690073383398</v>
      </c>
      <c r="K4315">
        <v>16.852658028198501</v>
      </c>
      <c r="L4315">
        <v>16.727822413844901</v>
      </c>
      <c r="M4315">
        <v>45.279225705494703</v>
      </c>
      <c r="N4315">
        <v>1.05544167623509</v>
      </c>
      <c r="O4315">
        <v>45.3125</v>
      </c>
      <c r="P4315">
        <v>45.454545454545404</v>
      </c>
      <c r="Q4315">
        <v>5.5791119473220997E-2</v>
      </c>
    </row>
    <row r="4316" spans="1:17" hidden="1" x14ac:dyDescent="0.3">
      <c r="A4316" t="s">
        <v>8861</v>
      </c>
      <c r="B4316" t="s">
        <v>8862</v>
      </c>
      <c r="C4316" t="str">
        <f>IFERROR(VLOOKUP(Table1[[#This Row],[Ticker]],[1]!Table2[[Symbol]:[Industry]],2,FALSE),"-")</f>
        <v>-</v>
      </c>
      <c r="E4316">
        <v>11.9622118</v>
      </c>
      <c r="F4316">
        <v>23.87</v>
      </c>
      <c r="G4316">
        <v>-6.8535313089855103</v>
      </c>
      <c r="H4316">
        <v>9.1112248958875401</v>
      </c>
      <c r="I4316">
        <v>-15.5635470355148</v>
      </c>
      <c r="J4316">
        <v>-9.2018377439550392</v>
      </c>
      <c r="K4316">
        <v>22.810376472541101</v>
      </c>
      <c r="L4316">
        <v>22.9333775918237</v>
      </c>
      <c r="M4316">
        <v>63.792030478158303</v>
      </c>
      <c r="N4316">
        <v>1.3466430375681799</v>
      </c>
      <c r="O4316">
        <v>25.2618349392542</v>
      </c>
      <c r="P4316">
        <v>42.0833333333333</v>
      </c>
      <c r="Q4316">
        <v>0.122623290749703</v>
      </c>
    </row>
    <row r="4317" spans="1:17" hidden="1" x14ac:dyDescent="0.3">
      <c r="A4317" t="s">
        <v>8863</v>
      </c>
      <c r="B4317" t="s">
        <v>8864</v>
      </c>
      <c r="C4317" t="str">
        <f>IFERROR(VLOOKUP(Table1[[#This Row],[Ticker]],[1]!Table2[[Symbol]:[Industry]],2,FALSE),"-")</f>
        <v>-</v>
      </c>
      <c r="D4317" t="s">
        <v>62</v>
      </c>
      <c r="E4317">
        <v>11.9316455</v>
      </c>
      <c r="F4317">
        <v>24.67</v>
      </c>
      <c r="G4317">
        <v>169.77138900550599</v>
      </c>
      <c r="H4317">
        <v>-3.6800749487525399</v>
      </c>
      <c r="I4317">
        <v>-19.465324131977599</v>
      </c>
      <c r="J4317">
        <v>-2.4780690073383398</v>
      </c>
      <c r="K4317">
        <v>24.564766192992501</v>
      </c>
      <c r="L4317">
        <v>21.897608319303401</v>
      </c>
      <c r="M4317">
        <v>97.755691246373402</v>
      </c>
      <c r="N4317">
        <v>2.0666666666666602</v>
      </c>
      <c r="O4317">
        <v>15.4843940008106</v>
      </c>
      <c r="P4317">
        <v>228.933333333333</v>
      </c>
    </row>
    <row r="4318" spans="1:17" hidden="1" x14ac:dyDescent="0.3">
      <c r="A4318" t="s">
        <v>8865</v>
      </c>
      <c r="B4318" t="s">
        <v>4367</v>
      </c>
      <c r="C4318" t="str">
        <f>IFERROR(VLOOKUP(Table1[[#This Row],[Ticker]],[1]!Table2[[Symbol]:[Industry]],2,FALSE),"-")</f>
        <v>-</v>
      </c>
      <c r="D4318" t="s">
        <v>59</v>
      </c>
      <c r="E4318">
        <v>11.93</v>
      </c>
      <c r="F4318">
        <v>119.3</v>
      </c>
      <c r="M4318">
        <v>100</v>
      </c>
      <c r="N4318">
        <v>1</v>
      </c>
      <c r="Q4318">
        <v>5.4726977498741003E-2</v>
      </c>
    </row>
    <row r="4319" spans="1:17" hidden="1" x14ac:dyDescent="0.3">
      <c r="A4319" t="s">
        <v>8866</v>
      </c>
      <c r="B4319" t="s">
        <v>8867</v>
      </c>
      <c r="C4319" t="str">
        <f>IFERROR(VLOOKUP(Table1[[#This Row],[Ticker]],[1]!Table2[[Symbol]:[Industry]],2,FALSE),"-")</f>
        <v>-</v>
      </c>
      <c r="D4319" t="s">
        <v>521</v>
      </c>
      <c r="E4319">
        <v>11.897264085512999</v>
      </c>
      <c r="F4319">
        <v>41.6</v>
      </c>
      <c r="G4319">
        <v>-16.515159137659101</v>
      </c>
      <c r="H4319">
        <v>-3.6800749487525399</v>
      </c>
      <c r="I4319">
        <v>-10.273673352485</v>
      </c>
      <c r="J4319">
        <v>-2.4780690073383398</v>
      </c>
      <c r="K4319">
        <v>41.047772770848901</v>
      </c>
      <c r="L4319">
        <v>39.759487141957301</v>
      </c>
      <c r="M4319">
        <v>100</v>
      </c>
      <c r="N4319">
        <v>0</v>
      </c>
      <c r="O4319">
        <v>0</v>
      </c>
      <c r="P4319">
        <v>10.227874933757199</v>
      </c>
    </row>
    <row r="4320" spans="1:17" hidden="1" x14ac:dyDescent="0.3">
      <c r="A4320" t="s">
        <v>8868</v>
      </c>
      <c r="B4320" t="s">
        <v>8869</v>
      </c>
      <c r="C4320" t="str">
        <f>IFERROR(VLOOKUP(Table1[[#This Row],[Ticker]],[1]!Table2[[Symbol]:[Industry]],2,FALSE),"-")</f>
        <v>-</v>
      </c>
      <c r="D4320" t="s">
        <v>59</v>
      </c>
      <c r="E4320">
        <v>11.881188</v>
      </c>
      <c r="F4320">
        <v>39.6</v>
      </c>
      <c r="G4320">
        <v>60.934691047066899</v>
      </c>
      <c r="H4320">
        <v>-11.7355683477232</v>
      </c>
      <c r="I4320">
        <v>-20.352645060218599</v>
      </c>
      <c r="J4320">
        <v>-2.2585568122163799</v>
      </c>
      <c r="K4320">
        <v>41.175536789127896</v>
      </c>
      <c r="L4320">
        <v>37.312534716253602</v>
      </c>
      <c r="M4320">
        <v>37.284420367516397</v>
      </c>
      <c r="N4320">
        <v>1.26939684749152</v>
      </c>
      <c r="O4320">
        <v>30.227272727272702</v>
      </c>
      <c r="P4320">
        <v>99.395770392749199</v>
      </c>
      <c r="Q4320">
        <v>2.4295151960446001E-2</v>
      </c>
    </row>
    <row r="4321" spans="1:17" hidden="1" x14ac:dyDescent="0.3">
      <c r="A4321" t="s">
        <v>8870</v>
      </c>
      <c r="B4321" t="s">
        <v>8871</v>
      </c>
      <c r="C4321" t="str">
        <f>IFERROR(VLOOKUP(Table1[[#This Row],[Ticker]],[1]!Table2[[Symbol]:[Industry]],2,FALSE),"-")</f>
        <v>-</v>
      </c>
      <c r="D4321" t="s">
        <v>127</v>
      </c>
      <c r="E4321">
        <v>11.87995935</v>
      </c>
      <c r="F4321">
        <v>9.91</v>
      </c>
      <c r="G4321">
        <v>-79.098803302185601</v>
      </c>
      <c r="H4321">
        <v>11.092652323974701</v>
      </c>
      <c r="I4321">
        <v>-25.9918700954168</v>
      </c>
      <c r="J4321">
        <v>-5.8693733551644298</v>
      </c>
      <c r="K4321">
        <v>10.325654004350801</v>
      </c>
      <c r="L4321">
        <v>11.1783584974207</v>
      </c>
      <c r="M4321">
        <v>38.9940488774063</v>
      </c>
      <c r="N4321">
        <v>4.0843707272158598</v>
      </c>
      <c r="O4321">
        <v>109.889001009081</v>
      </c>
      <c r="P4321">
        <v>17.001180637544199</v>
      </c>
    </row>
    <row r="4322" spans="1:17" hidden="1" x14ac:dyDescent="0.3">
      <c r="A4322" t="s">
        <v>8872</v>
      </c>
      <c r="B4322" t="s">
        <v>8873</v>
      </c>
      <c r="C4322" t="str">
        <f>IFERROR(VLOOKUP(Table1[[#This Row],[Ticker]],[1]!Table2[[Symbol]:[Industry]],2,FALSE),"-")</f>
        <v>-</v>
      </c>
      <c r="D4322" t="s">
        <v>521</v>
      </c>
      <c r="E4322">
        <v>11.8228125</v>
      </c>
      <c r="F4322">
        <v>37.5</v>
      </c>
      <c r="G4322">
        <v>-14.1304214588038</v>
      </c>
      <c r="H4322">
        <v>6.7529387100675704</v>
      </c>
      <c r="I4322">
        <v>-19.117303220849902</v>
      </c>
      <c r="J4322">
        <v>-2.4780690073383398</v>
      </c>
      <c r="K4322">
        <v>37.221963591487899</v>
      </c>
      <c r="L4322">
        <v>35.961360953385302</v>
      </c>
      <c r="M4322">
        <v>66.517797722079095</v>
      </c>
      <c r="N4322">
        <v>0.89999999999999902</v>
      </c>
      <c r="O4322">
        <v>25.733333333333299</v>
      </c>
      <c r="P4322">
        <v>95.109261186264305</v>
      </c>
    </row>
    <row r="4323" spans="1:17" hidden="1" x14ac:dyDescent="0.3">
      <c r="A4323" t="s">
        <v>8874</v>
      </c>
      <c r="B4323" t="s">
        <v>8875</v>
      </c>
      <c r="C4323" t="str">
        <f>IFERROR(VLOOKUP(Table1[[#This Row],[Ticker]],[1]!Table2[[Symbol]:[Industry]],2,FALSE),"-")</f>
        <v>-</v>
      </c>
      <c r="D4323" t="s">
        <v>121</v>
      </c>
      <c r="E4323">
        <v>11.808</v>
      </c>
      <c r="F4323">
        <v>3.28</v>
      </c>
      <c r="G4323">
        <v>504.02619669781399</v>
      </c>
      <c r="H4323">
        <v>50.949554680877</v>
      </c>
      <c r="I4323">
        <v>72.157422053875294</v>
      </c>
      <c r="J4323">
        <v>-9.7002912295605697</v>
      </c>
      <c r="K4323">
        <v>2.7348297837079101</v>
      </c>
      <c r="L4323">
        <v>1.9765171852057299</v>
      </c>
      <c r="M4323">
        <v>53.375790844929597</v>
      </c>
      <c r="N4323">
        <v>1.1827292418092801</v>
      </c>
      <c r="O4323">
        <v>9.7560975609756095</v>
      </c>
      <c r="P4323">
        <v>530.76923076923003</v>
      </c>
      <c r="Q4323">
        <v>0.22515835052709199</v>
      </c>
    </row>
    <row r="4324" spans="1:17" hidden="1" x14ac:dyDescent="0.3">
      <c r="A4324" t="s">
        <v>8876</v>
      </c>
      <c r="B4324" t="s">
        <v>8877</v>
      </c>
      <c r="C4324" t="str">
        <f>IFERROR(VLOOKUP(Table1[[#This Row],[Ticker]],[1]!Table2[[Symbol]:[Industry]],2,FALSE),"-")</f>
        <v>-</v>
      </c>
      <c r="D4324" t="s">
        <v>928</v>
      </c>
      <c r="E4324">
        <v>11.754584850000001</v>
      </c>
      <c r="F4324">
        <v>2.35</v>
      </c>
      <c r="G4324">
        <v>21.055708066948299</v>
      </c>
      <c r="H4324">
        <v>-17.4481908907815</v>
      </c>
      <c r="I4324">
        <v>-3.3663874699342</v>
      </c>
      <c r="J4324">
        <v>-8.0336245628939</v>
      </c>
      <c r="K4324">
        <v>2.6051001450806401</v>
      </c>
      <c r="L4324">
        <v>2.42730958079698</v>
      </c>
      <c r="M4324">
        <v>38.886747290073501</v>
      </c>
      <c r="N4324">
        <v>0.413486905500282</v>
      </c>
      <c r="O4324">
        <v>80.425531914893597</v>
      </c>
      <c r="P4324">
        <v>65.492957746478893</v>
      </c>
      <c r="Q4324">
        <v>2.0181975355494999E-2</v>
      </c>
    </row>
    <row r="4325" spans="1:17" hidden="1" x14ac:dyDescent="0.3">
      <c r="A4325" t="s">
        <v>8878</v>
      </c>
      <c r="B4325" t="s">
        <v>8879</v>
      </c>
      <c r="C4325" t="str">
        <f>IFERROR(VLOOKUP(Table1[[#This Row],[Ticker]],[1]!Table2[[Symbol]:[Industry]],2,FALSE),"-")</f>
        <v>-</v>
      </c>
      <c r="D4325" t="s">
        <v>303</v>
      </c>
      <c r="E4325">
        <v>11.741328897000001</v>
      </c>
      <c r="F4325">
        <v>9.2100000000000009</v>
      </c>
      <c r="G4325">
        <v>29.358660843837701</v>
      </c>
      <c r="H4325">
        <v>-8.7316213405051002</v>
      </c>
      <c r="I4325">
        <v>30.919326815780099</v>
      </c>
      <c r="K4325">
        <v>7.5246027658444099</v>
      </c>
      <c r="L4325">
        <v>6.1570502388896298</v>
      </c>
      <c r="M4325">
        <v>12.136929132962999</v>
      </c>
      <c r="N4325">
        <v>1.55190790876145</v>
      </c>
      <c r="O4325">
        <v>5.3203040173723997</v>
      </c>
      <c r="P4325">
        <v>84.2</v>
      </c>
    </row>
    <row r="4326" spans="1:17" hidden="1" x14ac:dyDescent="0.3">
      <c r="A4326" t="s">
        <v>8880</v>
      </c>
      <c r="B4326" t="s">
        <v>8881</v>
      </c>
      <c r="C4326" t="str">
        <f>IFERROR(VLOOKUP(Table1[[#This Row],[Ticker]],[1]!Table2[[Symbol]:[Industry]],2,FALSE),"-")</f>
        <v>-</v>
      </c>
      <c r="D4326" t="s">
        <v>626</v>
      </c>
      <c r="E4326">
        <v>11.711690847</v>
      </c>
      <c r="F4326">
        <v>14.11</v>
      </c>
      <c r="G4326">
        <v>42.848312082429601</v>
      </c>
      <c r="H4326">
        <v>-9.6134082820858797</v>
      </c>
      <c r="I4326">
        <v>-23.825912822525002</v>
      </c>
      <c r="J4326">
        <v>-2.4780690073383398</v>
      </c>
      <c r="K4326">
        <v>14.043443354131499</v>
      </c>
      <c r="L4326">
        <v>12.090832465649701</v>
      </c>
      <c r="M4326">
        <v>0.46178403304846</v>
      </c>
      <c r="N4326">
        <v>0</v>
      </c>
      <c r="O4326">
        <v>18.284904323174999</v>
      </c>
      <c r="P4326">
        <v>95.159059474412103</v>
      </c>
    </row>
    <row r="4327" spans="1:17" hidden="1" x14ac:dyDescent="0.3">
      <c r="A4327" t="s">
        <v>8882</v>
      </c>
      <c r="B4327" t="s">
        <v>8883</v>
      </c>
      <c r="C4327" t="str">
        <f>IFERROR(VLOOKUP(Table1[[#This Row],[Ticker]],[1]!Table2[[Symbol]:[Industry]],2,FALSE),"-")</f>
        <v>-</v>
      </c>
      <c r="D4327" t="s">
        <v>521</v>
      </c>
      <c r="E4327">
        <v>11.7075</v>
      </c>
      <c r="F4327">
        <v>11.15</v>
      </c>
      <c r="G4327">
        <v>-2.8541451825275601</v>
      </c>
      <c r="H4327">
        <v>-6.7794368448327598</v>
      </c>
      <c r="I4327">
        <v>-9.9831418203995899</v>
      </c>
      <c r="J4327">
        <v>-2.0054792152778398</v>
      </c>
      <c r="K4327">
        <v>10.501031049759399</v>
      </c>
      <c r="L4327">
        <v>10.0377605860866</v>
      </c>
      <c r="M4327">
        <v>60.902186532392399</v>
      </c>
      <c r="N4327">
        <v>1.00905223780473</v>
      </c>
      <c r="O4327">
        <v>4.6636771300448299</v>
      </c>
      <c r="P4327">
        <v>39.200998751560498</v>
      </c>
      <c r="Q4327">
        <v>3.3792488334164997E-2</v>
      </c>
    </row>
    <row r="4328" spans="1:17" hidden="1" x14ac:dyDescent="0.3">
      <c r="A4328" t="s">
        <v>8884</v>
      </c>
      <c r="B4328" t="s">
        <v>8885</v>
      </c>
      <c r="C4328" t="str">
        <f>IFERROR(VLOOKUP(Table1[[#This Row],[Ticker]],[1]!Table2[[Symbol]:[Industry]],2,FALSE),"-")</f>
        <v>-</v>
      </c>
      <c r="D4328" t="s">
        <v>626</v>
      </c>
      <c r="E4328">
        <v>11.67408</v>
      </c>
      <c r="F4328">
        <v>20.100000000000001</v>
      </c>
      <c r="G4328">
        <v>-2.6689599973423599</v>
      </c>
      <c r="H4328">
        <v>-4.9794012240172201</v>
      </c>
      <c r="I4328">
        <v>-1.51902713360952</v>
      </c>
      <c r="J4328">
        <v>-4.8114023406716599</v>
      </c>
      <c r="K4328">
        <v>20.7422993343074</v>
      </c>
      <c r="L4328">
        <v>18.8912967714774</v>
      </c>
      <c r="M4328">
        <v>38.224465264659202</v>
      </c>
      <c r="N4328">
        <v>1.01903826027211</v>
      </c>
      <c r="O4328">
        <v>30.149253731343201</v>
      </c>
      <c r="P4328">
        <v>91.611058150619598</v>
      </c>
    </row>
    <row r="4329" spans="1:17" hidden="1" x14ac:dyDescent="0.3">
      <c r="A4329" t="s">
        <v>8886</v>
      </c>
      <c r="B4329" t="s">
        <v>8887</v>
      </c>
      <c r="C4329" t="str">
        <f>IFERROR(VLOOKUP(Table1[[#This Row],[Ticker]],[1]!Table2[[Symbol]:[Industry]],2,FALSE),"-")</f>
        <v>-</v>
      </c>
      <c r="D4329" t="s">
        <v>933</v>
      </c>
      <c r="E4329">
        <v>11.642289999999999</v>
      </c>
      <c r="F4329">
        <v>19.420000000000002</v>
      </c>
      <c r="G4329">
        <v>28.6169659285835</v>
      </c>
      <c r="H4329">
        <v>-18.778744063025101</v>
      </c>
      <c r="I4329">
        <v>7.8740630539659202</v>
      </c>
      <c r="J4329">
        <v>-6.6727867701555201</v>
      </c>
      <c r="K4329">
        <v>18.3108496543271</v>
      </c>
      <c r="L4329">
        <v>15.7286768869951</v>
      </c>
      <c r="M4329">
        <v>55.332439888149999</v>
      </c>
      <c r="N4329">
        <v>0.44780783601225299</v>
      </c>
      <c r="O4329">
        <v>18.177136972193601</v>
      </c>
      <c r="P4329">
        <v>65.136054421768705</v>
      </c>
      <c r="Q4329">
        <v>5.0348722895666997E-2</v>
      </c>
    </row>
    <row r="4330" spans="1:17" hidden="1" x14ac:dyDescent="0.3">
      <c r="A4330" t="s">
        <v>8888</v>
      </c>
      <c r="B4330" t="s">
        <v>8889</v>
      </c>
      <c r="C4330" t="str">
        <f>IFERROR(VLOOKUP(Table1[[#This Row],[Ticker]],[1]!Table2[[Symbol]:[Industry]],2,FALSE),"-")</f>
        <v>-</v>
      </c>
      <c r="D4330" t="s">
        <v>292</v>
      </c>
      <c r="E4330">
        <v>11.574938599999999</v>
      </c>
      <c r="F4330">
        <v>27.14</v>
      </c>
      <c r="G4330">
        <v>-14.9637918967871</v>
      </c>
      <c r="H4330">
        <v>7.23254641047075</v>
      </c>
      <c r="I4330">
        <v>-10.8865339900807</v>
      </c>
      <c r="J4330">
        <v>5.2955158983220301</v>
      </c>
      <c r="K4330">
        <v>26.640540527122401</v>
      </c>
      <c r="L4330">
        <v>26.4449173765612</v>
      </c>
      <c r="M4330">
        <v>49.9533847378963</v>
      </c>
      <c r="N4330">
        <v>0.55397727272727204</v>
      </c>
      <c r="O4330">
        <v>17.907148120854799</v>
      </c>
      <c r="P4330">
        <v>21.867983834755201</v>
      </c>
      <c r="Q4330">
        <v>-5.0168486807440002E-3</v>
      </c>
    </row>
    <row r="4331" spans="1:17" hidden="1" x14ac:dyDescent="0.3">
      <c r="A4331" t="s">
        <v>8890</v>
      </c>
      <c r="B4331" t="s">
        <v>8891</v>
      </c>
      <c r="C4331" t="str">
        <f>IFERROR(VLOOKUP(Table1[[#This Row],[Ticker]],[1]!Table2[[Symbol]:[Industry]],2,FALSE),"-")</f>
        <v>-</v>
      </c>
      <c r="D4331" t="s">
        <v>728</v>
      </c>
      <c r="E4331">
        <v>11.560360832000001</v>
      </c>
      <c r="F4331">
        <v>57.17</v>
      </c>
      <c r="G4331">
        <v>47.768565440183004</v>
      </c>
      <c r="H4331">
        <v>2.7115257143529901</v>
      </c>
      <c r="I4331">
        <v>10.9598066862445</v>
      </c>
      <c r="J4331">
        <v>1.8195113465800301</v>
      </c>
      <c r="K4331">
        <v>54.1546561471703</v>
      </c>
      <c r="L4331">
        <v>46.447400705168597</v>
      </c>
      <c r="M4331">
        <v>44.735305969102399</v>
      </c>
      <c r="N4331">
        <v>1.37957048933365</v>
      </c>
      <c r="O4331">
        <v>1.6267273045303501</v>
      </c>
      <c r="P4331">
        <v>78.65625</v>
      </c>
    </row>
    <row r="4332" spans="1:17" hidden="1" x14ac:dyDescent="0.3">
      <c r="A4332" t="s">
        <v>8892</v>
      </c>
      <c r="B4332" t="s">
        <v>8893</v>
      </c>
      <c r="C4332" t="str">
        <f>IFERROR(VLOOKUP(Table1[[#This Row],[Ticker]],[1]!Table2[[Symbol]:[Industry]],2,FALSE),"-")</f>
        <v>-</v>
      </c>
      <c r="D4332" t="s">
        <v>626</v>
      </c>
      <c r="E4332">
        <v>11.484</v>
      </c>
      <c r="F4332">
        <v>191.4</v>
      </c>
      <c r="G4332">
        <v>-21.751262266698902</v>
      </c>
      <c r="I4332">
        <v>-10.2793775699786</v>
      </c>
      <c r="M4332">
        <v>100</v>
      </c>
      <c r="N4332">
        <v>1</v>
      </c>
      <c r="O4332">
        <v>0</v>
      </c>
      <c r="P4332">
        <v>4.9917718047174997</v>
      </c>
      <c r="Q4332">
        <v>3.0346719918976001E-2</v>
      </c>
    </row>
    <row r="4333" spans="1:17" hidden="1" x14ac:dyDescent="0.3">
      <c r="A4333" t="s">
        <v>8894</v>
      </c>
      <c r="B4333" t="s">
        <v>8895</v>
      </c>
      <c r="C4333" t="str">
        <f>IFERROR(VLOOKUP(Table1[[#This Row],[Ticker]],[1]!Table2[[Symbol]:[Industry]],2,FALSE),"-")</f>
        <v>-</v>
      </c>
      <c r="D4333" t="s">
        <v>303</v>
      </c>
      <c r="E4333">
        <v>11.4439172</v>
      </c>
      <c r="F4333">
        <v>7.99</v>
      </c>
      <c r="G4333">
        <v>34.671107342724902</v>
      </c>
      <c r="H4333">
        <v>1.31335474901354</v>
      </c>
      <c r="I4333">
        <v>4.8792265651535098</v>
      </c>
      <c r="J4333">
        <v>-2.4780690073383398</v>
      </c>
      <c r="K4333">
        <v>6.6860846943814503</v>
      </c>
      <c r="L4333">
        <v>5.3949324751533796</v>
      </c>
      <c r="M4333">
        <v>99.999983397573999</v>
      </c>
      <c r="N4333">
        <v>0.774399680495232</v>
      </c>
      <c r="O4333">
        <v>0</v>
      </c>
      <c r="P4333">
        <v>113.06666666666599</v>
      </c>
      <c r="Q4333">
        <v>9.9870333361152003E-2</v>
      </c>
    </row>
    <row r="4334" spans="1:17" hidden="1" x14ac:dyDescent="0.3">
      <c r="A4334" t="s">
        <v>8896</v>
      </c>
      <c r="B4334" t="s">
        <v>8897</v>
      </c>
      <c r="C4334" t="str">
        <f>IFERROR(VLOOKUP(Table1[[#This Row],[Ticker]],[1]!Table2[[Symbol]:[Industry]],2,FALSE),"-")</f>
        <v>-</v>
      </c>
      <c r="E4334">
        <v>11.407500000000001</v>
      </c>
      <c r="F4334">
        <v>11.25</v>
      </c>
      <c r="G4334">
        <v>191.05357609807501</v>
      </c>
      <c r="H4334">
        <v>-16.455740347991998</v>
      </c>
      <c r="I4334">
        <v>36.961597580648899</v>
      </c>
      <c r="J4334">
        <v>-8.3072972503596798</v>
      </c>
      <c r="K4334">
        <v>11.307646893354001</v>
      </c>
      <c r="L4334">
        <v>8.9580024161491796</v>
      </c>
      <c r="M4334">
        <v>23.712429977063699</v>
      </c>
      <c r="N4334">
        <v>0.71293263561145803</v>
      </c>
      <c r="O4334">
        <v>23.822222222222202</v>
      </c>
      <c r="P4334">
        <v>239.87915407854899</v>
      </c>
      <c r="Q4334">
        <v>1.1494750117751E-2</v>
      </c>
    </row>
    <row r="4335" spans="1:17" hidden="1" x14ac:dyDescent="0.3">
      <c r="A4335" t="s">
        <v>8898</v>
      </c>
      <c r="B4335" t="s">
        <v>8899</v>
      </c>
      <c r="C4335" t="str">
        <f>IFERROR(VLOOKUP(Table1[[#This Row],[Ticker]],[1]!Table2[[Symbol]:[Industry]],2,FALSE),"-")</f>
        <v>-</v>
      </c>
      <c r="D4335" t="s">
        <v>62</v>
      </c>
      <c r="E4335">
        <v>11.33825</v>
      </c>
      <c r="F4335">
        <v>19.25</v>
      </c>
      <c r="G4335">
        <v>85.261371214927095</v>
      </c>
      <c r="H4335">
        <v>-19.0859790077931</v>
      </c>
      <c r="I4335">
        <v>148.066743922157</v>
      </c>
      <c r="J4335">
        <v>5.4042839338381299</v>
      </c>
      <c r="K4335">
        <v>20.147591763035301</v>
      </c>
      <c r="L4335">
        <v>15.387969159553</v>
      </c>
      <c r="M4335">
        <v>56.703792237413502</v>
      </c>
      <c r="N4335">
        <v>1.2704039315792099</v>
      </c>
      <c r="O4335">
        <v>51.740259740259702</v>
      </c>
      <c r="P4335">
        <v>311.32478632478598</v>
      </c>
      <c r="Q4335">
        <v>0.13054738377573599</v>
      </c>
    </row>
    <row r="4336" spans="1:17" hidden="1" x14ac:dyDescent="0.3">
      <c r="A4336" t="s">
        <v>8900</v>
      </c>
      <c r="B4336" t="s">
        <v>8901</v>
      </c>
      <c r="C4336" t="str">
        <f>IFERROR(VLOOKUP(Table1[[#This Row],[Ticker]],[1]!Table2[[Symbol]:[Industry]],2,FALSE),"-")</f>
        <v>-</v>
      </c>
      <c r="D4336" t="s">
        <v>728</v>
      </c>
      <c r="E4336">
        <v>11.309675944999899</v>
      </c>
      <c r="F4336">
        <v>20.83</v>
      </c>
      <c r="G4336">
        <v>8.4289321842616491</v>
      </c>
      <c r="H4336">
        <v>2.3789881877036501</v>
      </c>
      <c r="I4336">
        <v>1.22773205707122</v>
      </c>
      <c r="J4336">
        <v>0.48782323191028798</v>
      </c>
      <c r="K4336">
        <v>19.755927498919601</v>
      </c>
      <c r="L4336">
        <v>18.1255758236051</v>
      </c>
      <c r="M4336">
        <v>51.507867780463002</v>
      </c>
      <c r="N4336">
        <v>0.86377966874155898</v>
      </c>
      <c r="O4336">
        <v>0.81613058089295898</v>
      </c>
      <c r="P4336">
        <v>40.174966352624402</v>
      </c>
    </row>
    <row r="4337" spans="1:17" hidden="1" x14ac:dyDescent="0.3">
      <c r="A4337" t="s">
        <v>8902</v>
      </c>
      <c r="B4337" t="s">
        <v>8903</v>
      </c>
      <c r="C4337" t="str">
        <f>IFERROR(VLOOKUP(Table1[[#This Row],[Ticker]],[1]!Table2[[Symbol]:[Industry]],2,FALSE),"-")</f>
        <v>-</v>
      </c>
      <c r="D4337" t="s">
        <v>295</v>
      </c>
      <c r="E4337">
        <v>11.3072737</v>
      </c>
      <c r="F4337">
        <v>11.29</v>
      </c>
      <c r="G4337">
        <v>25.208513707856699</v>
      </c>
      <c r="H4337">
        <v>-13.9519782720153</v>
      </c>
      <c r="I4337">
        <v>-4.5848748648921802</v>
      </c>
      <c r="J4337">
        <v>-2.4780690073383398</v>
      </c>
      <c r="K4337">
        <v>12.8466570472723</v>
      </c>
      <c r="L4337">
        <v>11.787304311064901</v>
      </c>
      <c r="M4337">
        <v>4.2517286765808802</v>
      </c>
      <c r="N4337">
        <v>1.89</v>
      </c>
      <c r="O4337">
        <v>30.292294065544699</v>
      </c>
      <c r="P4337">
        <v>51.951547779273199</v>
      </c>
    </row>
    <row r="4338" spans="1:17" hidden="1" x14ac:dyDescent="0.3">
      <c r="A4338" t="s">
        <v>8904</v>
      </c>
      <c r="B4338" t="s">
        <v>8905</v>
      </c>
      <c r="C4338" t="str">
        <f>IFERROR(VLOOKUP(Table1[[#This Row],[Ticker]],[1]!Table2[[Symbol]:[Industry]],2,FALSE),"-")</f>
        <v>-</v>
      </c>
      <c r="D4338" t="s">
        <v>424</v>
      </c>
      <c r="E4338">
        <v>11.265000000000001</v>
      </c>
      <c r="F4338">
        <v>22.53</v>
      </c>
      <c r="G4338">
        <v>90.938125348873399</v>
      </c>
      <c r="H4338">
        <v>6.51504700246696</v>
      </c>
      <c r="I4338">
        <v>-12.722219015114799</v>
      </c>
      <c r="J4338">
        <v>-3.3991216389172898</v>
      </c>
      <c r="K4338">
        <v>21.512552497269599</v>
      </c>
      <c r="L4338">
        <v>19.325925853793599</v>
      </c>
      <c r="M4338">
        <v>57.416705468877304</v>
      </c>
      <c r="N4338">
        <v>0.43270508323679202</v>
      </c>
      <c r="O4338">
        <v>23.8348868175765</v>
      </c>
      <c r="P4338">
        <v>143.56756756756701</v>
      </c>
      <c r="Q4338">
        <v>5.8060964322625003E-2</v>
      </c>
    </row>
    <row r="4339" spans="1:17" hidden="1" x14ac:dyDescent="0.3">
      <c r="A4339" t="s">
        <v>8906</v>
      </c>
      <c r="B4339" t="s">
        <v>8907</v>
      </c>
      <c r="C4339" t="str">
        <f>IFERROR(VLOOKUP(Table1[[#This Row],[Ticker]],[1]!Table2[[Symbol]:[Industry]],2,FALSE),"-")</f>
        <v>-</v>
      </c>
      <c r="D4339" t="s">
        <v>728</v>
      </c>
      <c r="E4339">
        <v>11.262924035999999</v>
      </c>
      <c r="F4339">
        <v>272.89</v>
      </c>
      <c r="G4339">
        <v>6.1342118749242802</v>
      </c>
      <c r="H4339">
        <v>0.41587867620455199</v>
      </c>
      <c r="I4339">
        <v>3.1706909030816601</v>
      </c>
      <c r="J4339">
        <v>0.358944028604681</v>
      </c>
      <c r="K4339">
        <v>261.18149208858603</v>
      </c>
      <c r="L4339">
        <v>238.92717770558701</v>
      </c>
      <c r="M4339">
        <v>55.874429077666797</v>
      </c>
      <c r="N4339">
        <v>0.62522337809955297</v>
      </c>
      <c r="O4339">
        <v>4.3790538312140397</v>
      </c>
      <c r="P4339">
        <v>39.229591836734599</v>
      </c>
      <c r="Q4339">
        <v>3.1845093282099998E-4</v>
      </c>
    </row>
    <row r="4340" spans="1:17" hidden="1" x14ac:dyDescent="0.3">
      <c r="A4340" t="s">
        <v>8908</v>
      </c>
      <c r="B4340" t="s">
        <v>8909</v>
      </c>
      <c r="C4340" t="str">
        <f>IFERROR(VLOOKUP(Table1[[#This Row],[Ticker]],[1]!Table2[[Symbol]:[Industry]],2,FALSE),"-")</f>
        <v>-</v>
      </c>
      <c r="D4340" t="s">
        <v>424</v>
      </c>
      <c r="E4340">
        <v>11.251799999999999</v>
      </c>
      <c r="F4340">
        <v>0.75</v>
      </c>
      <c r="G4340">
        <v>-31.806325210656901</v>
      </c>
      <c r="H4340">
        <v>1.9537278681488599</v>
      </c>
      <c r="I4340">
        <v>-25.985435088981799</v>
      </c>
      <c r="J4340">
        <v>-5.0754716047409403</v>
      </c>
      <c r="K4340">
        <v>0.73542191349822905</v>
      </c>
      <c r="M4340">
        <v>51.625990822755902</v>
      </c>
      <c r="N4340">
        <v>0.69738896473802603</v>
      </c>
      <c r="O4340">
        <v>63.999999999999901</v>
      </c>
      <c r="P4340">
        <v>92.307692307692193</v>
      </c>
    </row>
    <row r="4341" spans="1:17" hidden="1" x14ac:dyDescent="0.3">
      <c r="A4341" t="s">
        <v>8910</v>
      </c>
      <c r="B4341" t="s">
        <v>8911</v>
      </c>
      <c r="C4341" t="str">
        <f>IFERROR(VLOOKUP(Table1[[#This Row],[Ticker]],[1]!Table2[[Symbol]:[Industry]],2,FALSE),"-")</f>
        <v>-</v>
      </c>
      <c r="D4341" t="s">
        <v>424</v>
      </c>
      <c r="E4341">
        <v>11.226522959999899</v>
      </c>
      <c r="F4341">
        <v>9.76</v>
      </c>
      <c r="G4341">
        <v>-31.523521876294499</v>
      </c>
      <c r="H4341">
        <v>-3.6800749487525399</v>
      </c>
      <c r="I4341">
        <v>-10.324912815556299</v>
      </c>
      <c r="J4341">
        <v>-2.4780690073383398</v>
      </c>
      <c r="K4341">
        <v>9.7438081578634108</v>
      </c>
      <c r="L4341">
        <v>10.1441784106153</v>
      </c>
      <c r="M4341">
        <v>99.999990417572306</v>
      </c>
      <c r="O4341">
        <v>5.0204918032786798</v>
      </c>
      <c r="P4341">
        <v>6.0869565217391397</v>
      </c>
    </row>
    <row r="4342" spans="1:17" hidden="1" x14ac:dyDescent="0.3">
      <c r="A4342" t="s">
        <v>8912</v>
      </c>
      <c r="B4342" t="s">
        <v>8913</v>
      </c>
      <c r="C4342" t="str">
        <f>IFERROR(VLOOKUP(Table1[[#This Row],[Ticker]],[1]!Table2[[Symbol]:[Industry]],2,FALSE),"-")</f>
        <v>-</v>
      </c>
      <c r="D4342" t="s">
        <v>1404</v>
      </c>
      <c r="E4342">
        <v>11.212451250000001</v>
      </c>
      <c r="F4342">
        <v>4.55</v>
      </c>
      <c r="G4342">
        <v>-37.875846571416403</v>
      </c>
      <c r="H4342">
        <v>1.38904947521058</v>
      </c>
      <c r="I4342">
        <v>-49.709189720517401</v>
      </c>
      <c r="J4342">
        <v>-7.4780690073383402</v>
      </c>
      <c r="K4342">
        <v>4.8467731078972296</v>
      </c>
      <c r="L4342">
        <v>5.3014166361933199</v>
      </c>
      <c r="M4342">
        <v>25.585913986978898</v>
      </c>
      <c r="N4342">
        <v>0.81364588949196803</v>
      </c>
      <c r="O4342">
        <v>73.626373626373606</v>
      </c>
      <c r="P4342">
        <v>15.482233502538</v>
      </c>
      <c r="Q4342">
        <v>-1.453972062971E-2</v>
      </c>
    </row>
    <row r="4343" spans="1:17" hidden="1" x14ac:dyDescent="0.3">
      <c r="A4343" t="s">
        <v>8914</v>
      </c>
      <c r="B4343" t="s">
        <v>8915</v>
      </c>
      <c r="C4343" t="str">
        <f>IFERROR(VLOOKUP(Table1[[#This Row],[Ticker]],[1]!Table2[[Symbol]:[Industry]],2,FALSE),"-")</f>
        <v>-</v>
      </c>
      <c r="D4343" t="s">
        <v>1564</v>
      </c>
      <c r="E4343">
        <v>11.1731148</v>
      </c>
      <c r="F4343">
        <v>31.74</v>
      </c>
      <c r="G4343">
        <v>140.42868310029999</v>
      </c>
      <c r="H4343">
        <v>-3.96965023832783</v>
      </c>
      <c r="I4343">
        <v>57.416554651419197</v>
      </c>
      <c r="J4343">
        <v>-4.9025022567086198</v>
      </c>
      <c r="K4343">
        <v>30.853409466292</v>
      </c>
      <c r="M4343">
        <v>58.389798703069097</v>
      </c>
      <c r="N4343">
        <v>0.96783643197289404</v>
      </c>
      <c r="O4343">
        <v>39.2249527410208</v>
      </c>
      <c r="P4343">
        <v>180.388692579505</v>
      </c>
    </row>
    <row r="4344" spans="1:17" hidden="1" x14ac:dyDescent="0.3">
      <c r="A4344" t="s">
        <v>8916</v>
      </c>
      <c r="B4344" t="s">
        <v>8917</v>
      </c>
      <c r="C4344" t="str">
        <f>IFERROR(VLOOKUP(Table1[[#This Row],[Ticker]],[1]!Table2[[Symbol]:[Industry]],2,FALSE),"-")</f>
        <v>-</v>
      </c>
      <c r="D4344" t="s">
        <v>424</v>
      </c>
      <c r="E4344">
        <v>11.154085800000001</v>
      </c>
      <c r="F4344">
        <v>8.58</v>
      </c>
      <c r="G4344">
        <v>46.941176454899299</v>
      </c>
      <c r="H4344">
        <v>9.3690206584825901</v>
      </c>
      <c r="I4344">
        <v>3.8955172919705601</v>
      </c>
      <c r="J4344">
        <v>-10.8550323581236</v>
      </c>
      <c r="K4344">
        <v>8.2105126342702892</v>
      </c>
      <c r="L4344">
        <v>7.1964434426348003</v>
      </c>
      <c r="M4344">
        <v>39.198662662098201</v>
      </c>
      <c r="N4344">
        <v>1.2105255509030699</v>
      </c>
      <c r="O4344">
        <v>35.198135198135098</v>
      </c>
      <c r="P4344">
        <v>79.123173277661706</v>
      </c>
      <c r="Q4344">
        <v>2.0152344293475E-2</v>
      </c>
    </row>
    <row r="4345" spans="1:17" hidden="1" x14ac:dyDescent="0.3">
      <c r="A4345" t="s">
        <v>8918</v>
      </c>
      <c r="B4345" t="s">
        <v>8919</v>
      </c>
      <c r="C4345" t="str">
        <f>IFERROR(VLOOKUP(Table1[[#This Row],[Ticker]],[1]!Table2[[Symbol]:[Industry]],2,FALSE),"-")</f>
        <v>-</v>
      </c>
      <c r="D4345" t="s">
        <v>186</v>
      </c>
      <c r="E4345">
        <v>11.071315500000001</v>
      </c>
      <c r="F4345">
        <v>24.71</v>
      </c>
      <c r="G4345">
        <v>90.011351893495799</v>
      </c>
      <c r="H4345">
        <v>-13.141613410291001</v>
      </c>
      <c r="I4345">
        <v>11.252148116343299</v>
      </c>
      <c r="J4345">
        <v>-8.5724509730682893E-2</v>
      </c>
      <c r="K4345">
        <v>23.9360358023348</v>
      </c>
      <c r="L4345">
        <v>20.8600376065828</v>
      </c>
      <c r="M4345">
        <v>68.505927222825903</v>
      </c>
      <c r="N4345">
        <v>0.27829380114135799</v>
      </c>
      <c r="O4345">
        <v>41.602590044516297</v>
      </c>
      <c r="P4345">
        <v>124.636363636363</v>
      </c>
      <c r="Q4345">
        <v>6.8850314644569005E-2</v>
      </c>
    </row>
    <row r="4346" spans="1:17" hidden="1" x14ac:dyDescent="0.3">
      <c r="A4346" t="s">
        <v>8920</v>
      </c>
      <c r="B4346" t="s">
        <v>8921</v>
      </c>
      <c r="C4346" t="str">
        <f>IFERROR(VLOOKUP(Table1[[#This Row],[Ticker]],[1]!Table2[[Symbol]:[Industry]],2,FALSE),"-")</f>
        <v>-</v>
      </c>
      <c r="D4346" t="s">
        <v>521</v>
      </c>
      <c r="E4346">
        <v>11.043638400000001</v>
      </c>
      <c r="F4346">
        <v>39.99</v>
      </c>
      <c r="G4346">
        <v>-47.5549152595352</v>
      </c>
      <c r="H4346">
        <v>-2.4139316213278801</v>
      </c>
      <c r="I4346">
        <v>-24.3847857383324</v>
      </c>
      <c r="J4346">
        <v>1.23043721672804</v>
      </c>
      <c r="K4346">
        <v>39.843175133527303</v>
      </c>
      <c r="L4346">
        <v>42.395397910882799</v>
      </c>
      <c r="M4346">
        <v>65.643606499267804</v>
      </c>
      <c r="N4346">
        <v>0.64</v>
      </c>
      <c r="O4346">
        <v>30.032508127031701</v>
      </c>
      <c r="P4346">
        <v>9.5316351684470106</v>
      </c>
    </row>
    <row r="4347" spans="1:17" hidden="1" x14ac:dyDescent="0.3">
      <c r="A4347" t="s">
        <v>8922</v>
      </c>
      <c r="B4347" t="s">
        <v>8923</v>
      </c>
      <c r="C4347" t="str">
        <f>IFERROR(VLOOKUP(Table1[[#This Row],[Ticker]],[1]!Table2[[Symbol]:[Industry]],2,FALSE),"-")</f>
        <v>-</v>
      </c>
      <c r="D4347" t="s">
        <v>295</v>
      </c>
      <c r="E4347">
        <v>11.023782000000001</v>
      </c>
      <c r="F4347">
        <v>2.31</v>
      </c>
      <c r="G4347">
        <v>-12.949930623140499</v>
      </c>
      <c r="H4347">
        <v>-12.7335728911393</v>
      </c>
      <c r="I4347">
        <v>36.7025348358302</v>
      </c>
      <c r="J4347">
        <v>-2.9285194577887999</v>
      </c>
      <c r="K4347">
        <v>2.3924839941525602</v>
      </c>
      <c r="L4347">
        <v>2.1746511244670699</v>
      </c>
      <c r="M4347">
        <v>44.904005189911203</v>
      </c>
      <c r="N4347">
        <v>0.98875802931256296</v>
      </c>
      <c r="O4347">
        <v>39.826839826839802</v>
      </c>
      <c r="P4347">
        <v>63.829787234042499</v>
      </c>
    </row>
    <row r="4348" spans="1:17" hidden="1" x14ac:dyDescent="0.3">
      <c r="A4348" t="s">
        <v>8924</v>
      </c>
      <c r="B4348" t="s">
        <v>8925</v>
      </c>
      <c r="C4348" t="str">
        <f>IFERROR(VLOOKUP(Table1[[#This Row],[Ticker]],[1]!Table2[[Symbol]:[Industry]],2,FALSE),"-")</f>
        <v>-</v>
      </c>
      <c r="D4348" t="s">
        <v>372</v>
      </c>
      <c r="E4348">
        <v>11.022323999999999</v>
      </c>
      <c r="F4348">
        <v>2.04</v>
      </c>
      <c r="G4348">
        <v>-25.738008945788302</v>
      </c>
      <c r="H4348">
        <v>-46.537217805895402</v>
      </c>
      <c r="I4348">
        <v>-33.343438531322597</v>
      </c>
      <c r="J4348">
        <v>8.6033556764224903E-2</v>
      </c>
      <c r="K4348">
        <v>2.3781556188933801</v>
      </c>
      <c r="L4348">
        <v>2.2859336864250501</v>
      </c>
      <c r="M4348">
        <v>36.703632736642597</v>
      </c>
      <c r="N4348">
        <v>0.38406772454659199</v>
      </c>
      <c r="O4348">
        <v>77.941176470588204</v>
      </c>
      <c r="P4348">
        <v>42.657342657342603</v>
      </c>
    </row>
    <row r="4349" spans="1:17" hidden="1" x14ac:dyDescent="0.3">
      <c r="A4349" t="s">
        <v>8926</v>
      </c>
      <c r="B4349" t="s">
        <v>8927</v>
      </c>
      <c r="C4349" t="str">
        <f>IFERROR(VLOOKUP(Table1[[#This Row],[Ticker]],[1]!Table2[[Symbol]:[Industry]],2,FALSE),"-")</f>
        <v>-</v>
      </c>
      <c r="D4349" t="s">
        <v>391</v>
      </c>
      <c r="E4349">
        <v>11.008869142479501</v>
      </c>
      <c r="F4349">
        <v>3.61</v>
      </c>
      <c r="G4349">
        <v>223.74240282178701</v>
      </c>
      <c r="H4349">
        <v>6.2240784058800402</v>
      </c>
      <c r="I4349">
        <v>93.399370856517706</v>
      </c>
      <c r="J4349">
        <v>-2.4780690073383398</v>
      </c>
      <c r="K4349">
        <v>3.2776263153053899</v>
      </c>
      <c r="L4349">
        <v>2.5509308309260801</v>
      </c>
      <c r="M4349">
        <v>72.517567115718407</v>
      </c>
      <c r="N4349">
        <v>1.9401360544217601</v>
      </c>
      <c r="O4349">
        <v>0</v>
      </c>
      <c r="P4349">
        <v>401.388888888888</v>
      </c>
    </row>
    <row r="4350" spans="1:17" hidden="1" x14ac:dyDescent="0.3">
      <c r="A4350" t="s">
        <v>8928</v>
      </c>
      <c r="B4350" t="s">
        <v>8929</v>
      </c>
      <c r="C4350" t="str">
        <f>IFERROR(VLOOKUP(Table1[[#This Row],[Ticker]],[1]!Table2[[Symbol]:[Industry]],2,FALSE),"-")</f>
        <v>-</v>
      </c>
      <c r="D4350" t="s">
        <v>127</v>
      </c>
      <c r="E4350">
        <v>10.98992625</v>
      </c>
      <c r="F4350">
        <v>5.27</v>
      </c>
      <c r="G4350">
        <v>-93.681553519346195</v>
      </c>
      <c r="H4350">
        <v>-21.921117294029401</v>
      </c>
      <c r="I4350">
        <v>-57.103378955270003</v>
      </c>
      <c r="J4350">
        <v>-7.4023114315807703</v>
      </c>
      <c r="K4350">
        <v>6.4760102053273103</v>
      </c>
      <c r="L4350">
        <v>8.9168715916595698</v>
      </c>
      <c r="M4350">
        <v>42.834867708968098</v>
      </c>
      <c r="N4350">
        <v>0.85391951593746696</v>
      </c>
      <c r="O4350">
        <v>240.60721062618501</v>
      </c>
      <c r="P4350">
        <v>9.5634095634095502</v>
      </c>
      <c r="Q4350">
        <v>1.1232300533912E-2</v>
      </c>
    </row>
    <row r="4351" spans="1:17" hidden="1" x14ac:dyDescent="0.3">
      <c r="A4351" t="s">
        <v>8930</v>
      </c>
      <c r="B4351" t="s">
        <v>8931</v>
      </c>
      <c r="C4351" t="str">
        <f>IFERROR(VLOOKUP(Table1[[#This Row],[Ticker]],[1]!Table2[[Symbol]:[Industry]],2,FALSE),"-")</f>
        <v>-</v>
      </c>
      <c r="D4351" t="s">
        <v>728</v>
      </c>
      <c r="E4351">
        <v>10.982502</v>
      </c>
      <c r="F4351">
        <v>292.35000000000002</v>
      </c>
      <c r="G4351">
        <v>-24.433322785327199</v>
      </c>
      <c r="H4351">
        <v>-7.7452228172698998</v>
      </c>
      <c r="I4351">
        <v>11.3859860555092</v>
      </c>
      <c r="J4351">
        <v>-1.4433467851161099</v>
      </c>
      <c r="K4351">
        <v>295.77225715525702</v>
      </c>
      <c r="L4351">
        <v>278.40966488184898</v>
      </c>
      <c r="M4351">
        <v>56.692276819569898</v>
      </c>
      <c r="N4351">
        <v>0.54525701901028301</v>
      </c>
      <c r="O4351">
        <v>15.6387891226269</v>
      </c>
      <c r="P4351">
        <v>42.609756097560897</v>
      </c>
      <c r="Q4351">
        <v>-0.11226619776288201</v>
      </c>
    </row>
    <row r="4352" spans="1:17" hidden="1" x14ac:dyDescent="0.3">
      <c r="A4352" t="s">
        <v>8932</v>
      </c>
      <c r="B4352" t="s">
        <v>8933</v>
      </c>
      <c r="C4352" t="str">
        <f>IFERROR(VLOOKUP(Table1[[#This Row],[Ticker]],[1]!Table2[[Symbol]:[Industry]],2,FALSE),"-")</f>
        <v>-</v>
      </c>
      <c r="D4352" t="s">
        <v>424</v>
      </c>
      <c r="E4352">
        <v>10.956944099999999</v>
      </c>
      <c r="F4352">
        <v>14.59</v>
      </c>
      <c r="G4352">
        <v>-23.267856766451899</v>
      </c>
      <c r="H4352">
        <v>0.53421076553316604</v>
      </c>
      <c r="I4352">
        <v>9.4297053261585901</v>
      </c>
      <c r="J4352">
        <v>-7.3052053413239904</v>
      </c>
      <c r="K4352">
        <v>13.3416225094435</v>
      </c>
      <c r="L4352">
        <v>12.4717624048419</v>
      </c>
      <c r="M4352">
        <v>59.729622779616498</v>
      </c>
      <c r="N4352">
        <v>1.0091907777940801</v>
      </c>
      <c r="O4352">
        <v>10.281014393420101</v>
      </c>
      <c r="P4352">
        <v>73.072360616844605</v>
      </c>
      <c r="Q4352">
        <v>9.7805173909726997E-2</v>
      </c>
    </row>
    <row r="4353" spans="1:17" hidden="1" x14ac:dyDescent="0.3">
      <c r="A4353" t="s">
        <v>8934</v>
      </c>
      <c r="B4353" t="s">
        <v>8935</v>
      </c>
      <c r="C4353" t="str">
        <f>IFERROR(VLOOKUP(Table1[[#This Row],[Ticker]],[1]!Table2[[Symbol]:[Industry]],2,FALSE),"-")</f>
        <v>-</v>
      </c>
      <c r="D4353" t="s">
        <v>5546</v>
      </c>
      <c r="E4353">
        <v>10.943264538999999</v>
      </c>
      <c r="F4353">
        <v>20.99</v>
      </c>
      <c r="G4353">
        <v>-12.418415335033</v>
      </c>
      <c r="H4353">
        <v>-7.17432782231577</v>
      </c>
      <c r="I4353">
        <v>-42.8918390298685</v>
      </c>
      <c r="J4353">
        <v>-3.2345701893714298</v>
      </c>
      <c r="K4353">
        <v>22.315617510767101</v>
      </c>
      <c r="L4353">
        <v>23.721026106099998</v>
      </c>
      <c r="M4353">
        <v>46.385927716535903</v>
      </c>
      <c r="N4353">
        <v>0.15967741935483801</v>
      </c>
      <c r="O4353">
        <v>44.592663172939503</v>
      </c>
      <c r="P4353">
        <v>28.144078144078101</v>
      </c>
    </row>
    <row r="4354" spans="1:17" hidden="1" x14ac:dyDescent="0.3">
      <c r="A4354" t="s">
        <v>8936</v>
      </c>
      <c r="B4354" t="s">
        <v>8937</v>
      </c>
      <c r="C4354" t="str">
        <f>IFERROR(VLOOKUP(Table1[[#This Row],[Ticker]],[1]!Table2[[Symbol]:[Industry]],2,FALSE),"-")</f>
        <v>-</v>
      </c>
      <c r="D4354" t="s">
        <v>610</v>
      </c>
      <c r="E4354">
        <v>10.919656818</v>
      </c>
      <c r="F4354">
        <v>9.18</v>
      </c>
      <c r="G4354">
        <v>58.711511383128901</v>
      </c>
      <c r="H4354">
        <v>20.878948117733199</v>
      </c>
      <c r="I4354">
        <v>12.228850625303799</v>
      </c>
      <c r="J4354">
        <v>12.559524977623999</v>
      </c>
      <c r="K4354">
        <v>7.8056116987391402</v>
      </c>
      <c r="L4354">
        <v>7.1054839009143897</v>
      </c>
      <c r="M4354">
        <v>80.775596264326097</v>
      </c>
      <c r="N4354">
        <v>1.6593061509067599</v>
      </c>
      <c r="O4354">
        <v>1.52505446623094</v>
      </c>
      <c r="P4354">
        <v>104.454342984409</v>
      </c>
      <c r="Q4354">
        <v>0.12642070993663401</v>
      </c>
    </row>
    <row r="4355" spans="1:17" hidden="1" x14ac:dyDescent="0.3">
      <c r="A4355" t="s">
        <v>8938</v>
      </c>
      <c r="B4355" t="s">
        <v>8939</v>
      </c>
      <c r="C4355" t="str">
        <f>IFERROR(VLOOKUP(Table1[[#This Row],[Ticker]],[1]!Table2[[Symbol]:[Industry]],2,FALSE),"-")</f>
        <v>-</v>
      </c>
      <c r="D4355" t="s">
        <v>521</v>
      </c>
      <c r="E4355">
        <v>10.90936</v>
      </c>
      <c r="F4355">
        <v>6.44</v>
      </c>
      <c r="G4355">
        <v>71.4108120824297</v>
      </c>
      <c r="H4355">
        <v>-17.2012017093159</v>
      </c>
      <c r="I4355">
        <v>-21.5302469001691</v>
      </c>
      <c r="J4355">
        <v>-3.4458109428222201</v>
      </c>
      <c r="K4355">
        <v>6.4701510802565698</v>
      </c>
      <c r="L4355">
        <v>6.19226829343134</v>
      </c>
      <c r="M4355">
        <v>51.465656721202997</v>
      </c>
      <c r="N4355">
        <v>0.77012512457092197</v>
      </c>
      <c r="O4355">
        <v>79.347826086956502</v>
      </c>
      <c r="P4355">
        <v>98.153846153846104</v>
      </c>
      <c r="Q4355">
        <v>0.100499444744389</v>
      </c>
    </row>
    <row r="4356" spans="1:17" hidden="1" x14ac:dyDescent="0.3">
      <c r="A4356" t="s">
        <v>8940</v>
      </c>
      <c r="B4356" t="s">
        <v>8941</v>
      </c>
      <c r="C4356" t="str">
        <f>IFERROR(VLOOKUP(Table1[[#This Row],[Ticker]],[1]!Table2[[Symbol]:[Industry]],2,FALSE),"-")</f>
        <v>-</v>
      </c>
      <c r="D4356" t="s">
        <v>728</v>
      </c>
      <c r="E4356">
        <v>10.8938445</v>
      </c>
      <c r="F4356">
        <v>63.28</v>
      </c>
      <c r="G4356">
        <v>-10.291064987868401</v>
      </c>
      <c r="H4356">
        <v>-6.7553665712340001</v>
      </c>
      <c r="I4356">
        <v>-5.1040184554760399</v>
      </c>
      <c r="J4356">
        <v>-5.5386750679443999</v>
      </c>
      <c r="K4356">
        <v>66.700316901918796</v>
      </c>
      <c r="L4356">
        <v>61.398910609045103</v>
      </c>
      <c r="M4356">
        <v>65.817523880043396</v>
      </c>
      <c r="N4356">
        <v>4.8910810334034904</v>
      </c>
      <c r="O4356">
        <v>46.412768647281901</v>
      </c>
      <c r="P4356">
        <v>22.8737864077669</v>
      </c>
    </row>
    <row r="4357" spans="1:17" hidden="1" x14ac:dyDescent="0.3">
      <c r="A4357" t="s">
        <v>8942</v>
      </c>
      <c r="B4357" t="s">
        <v>8943</v>
      </c>
      <c r="C4357" t="str">
        <f>IFERROR(VLOOKUP(Table1[[#This Row],[Ticker]],[1]!Table2[[Symbol]:[Industry]],2,FALSE),"-")</f>
        <v>-</v>
      </c>
      <c r="D4357" t="s">
        <v>130</v>
      </c>
      <c r="E4357">
        <v>10.8345</v>
      </c>
      <c r="F4357">
        <v>6.99</v>
      </c>
      <c r="G4357">
        <v>-11.2058439887718</v>
      </c>
      <c r="H4357">
        <v>-0.14546522857581301</v>
      </c>
      <c r="I4357">
        <v>-21.946716797926999</v>
      </c>
      <c r="J4357">
        <v>6.5103448829262307E-5</v>
      </c>
      <c r="K4357">
        <v>6.9525249400798197</v>
      </c>
      <c r="L4357">
        <v>7.2144222111944103</v>
      </c>
      <c r="M4357">
        <v>60.265882907362403</v>
      </c>
      <c r="N4357">
        <v>1.0674847940108001</v>
      </c>
      <c r="O4357">
        <v>85.693848354792493</v>
      </c>
      <c r="P4357">
        <v>35.465116279069697</v>
      </c>
      <c r="Q4357">
        <v>3.6806637570943997E-2</v>
      </c>
    </row>
    <row r="4358" spans="1:17" hidden="1" x14ac:dyDescent="0.3">
      <c r="A4358" t="s">
        <v>8944</v>
      </c>
      <c r="B4358" t="s">
        <v>8945</v>
      </c>
      <c r="C4358" t="str">
        <f>IFERROR(VLOOKUP(Table1[[#This Row],[Ticker]],[1]!Table2[[Symbol]:[Industry]],2,FALSE),"-")</f>
        <v>-</v>
      </c>
      <c r="D4358" t="s">
        <v>2945</v>
      </c>
      <c r="E4358">
        <v>10.827832949999999</v>
      </c>
      <c r="F4358">
        <v>72.25</v>
      </c>
      <c r="G4358">
        <v>-51.293994806587698</v>
      </c>
      <c r="H4358">
        <v>45.928620703421302</v>
      </c>
      <c r="I4358">
        <v>35.249683958637199</v>
      </c>
      <c r="J4358">
        <v>10.064858220789199</v>
      </c>
      <c r="K4358">
        <v>53.093807115232799</v>
      </c>
      <c r="L4358">
        <v>51.7083490472804</v>
      </c>
      <c r="M4358">
        <v>87.956489540424997</v>
      </c>
      <c r="N4358">
        <v>2.60106951871657</v>
      </c>
      <c r="O4358">
        <v>39.155709342560499</v>
      </c>
      <c r="P4358">
        <v>86.837341608482006</v>
      </c>
    </row>
    <row r="4359" spans="1:17" hidden="1" x14ac:dyDescent="0.3">
      <c r="A4359" t="s">
        <v>8946</v>
      </c>
      <c r="B4359" t="s">
        <v>8947</v>
      </c>
      <c r="C4359" t="str">
        <f>IFERROR(VLOOKUP(Table1[[#This Row],[Ticker]],[1]!Table2[[Symbol]:[Industry]],2,FALSE),"-")</f>
        <v>-</v>
      </c>
      <c r="E4359">
        <v>10.80454464</v>
      </c>
      <c r="F4359">
        <v>95.46</v>
      </c>
      <c r="G4359">
        <v>1650.9105972134901</v>
      </c>
      <c r="H4359">
        <v>47.662098401829503</v>
      </c>
      <c r="I4359">
        <v>931.43937694109297</v>
      </c>
      <c r="J4359">
        <v>5.7309725003504202</v>
      </c>
      <c r="K4359">
        <v>64.710865581340997</v>
      </c>
      <c r="L4359">
        <v>31.559467180387099</v>
      </c>
      <c r="M4359">
        <v>100</v>
      </c>
      <c r="N4359">
        <v>0.51331075376586699</v>
      </c>
      <c r="O4359">
        <v>0</v>
      </c>
      <c r="P4359">
        <v>1677.65363128491</v>
      </c>
    </row>
    <row r="4360" spans="1:17" hidden="1" x14ac:dyDescent="0.3">
      <c r="A4360" t="s">
        <v>8948</v>
      </c>
      <c r="B4360" t="s">
        <v>8949</v>
      </c>
      <c r="C4360" t="str">
        <f>IFERROR(VLOOKUP(Table1[[#This Row],[Ticker]],[1]!Table2[[Symbol]:[Industry]],2,FALSE),"-")</f>
        <v>-</v>
      </c>
      <c r="D4360" t="s">
        <v>68</v>
      </c>
      <c r="E4360">
        <v>10.7555</v>
      </c>
      <c r="F4360">
        <v>24.5</v>
      </c>
      <c r="G4360">
        <v>48.884206071952697</v>
      </c>
      <c r="H4360">
        <v>-3.9172290989501799</v>
      </c>
      <c r="I4360">
        <v>15.395517291970499</v>
      </c>
      <c r="J4360">
        <v>0.96455394348132995</v>
      </c>
      <c r="K4360">
        <v>25.3690114194948</v>
      </c>
      <c r="L4360">
        <v>22.978386732722999</v>
      </c>
      <c r="M4360">
        <v>45.843309021998898</v>
      </c>
      <c r="N4360">
        <v>0.44334529735126699</v>
      </c>
      <c r="O4360">
        <v>25.918367346938702</v>
      </c>
      <c r="P4360">
        <v>82.835820895522303</v>
      </c>
      <c r="Q4360">
        <v>3.8881041891329002E-2</v>
      </c>
    </row>
    <row r="4361" spans="1:17" hidden="1" x14ac:dyDescent="0.3">
      <c r="A4361" t="s">
        <v>8950</v>
      </c>
      <c r="B4361" t="s">
        <v>8951</v>
      </c>
      <c r="C4361" t="str">
        <f>IFERROR(VLOOKUP(Table1[[#This Row],[Ticker]],[1]!Table2[[Symbol]:[Industry]],2,FALSE),"-")</f>
        <v>-</v>
      </c>
      <c r="D4361" t="s">
        <v>2499</v>
      </c>
      <c r="E4361">
        <v>10.70302401</v>
      </c>
      <c r="F4361">
        <v>4.2699999999999996</v>
      </c>
      <c r="G4361">
        <v>26.303560910662299</v>
      </c>
      <c r="H4361">
        <v>34.049986400940703</v>
      </c>
      <c r="I4361">
        <v>-10.870171379586001</v>
      </c>
      <c r="J4361">
        <v>9.7719309926616607</v>
      </c>
      <c r="K4361">
        <v>3.7809004645143598</v>
      </c>
      <c r="L4361">
        <v>3.6004947481117999</v>
      </c>
      <c r="M4361">
        <v>53.693040888167701</v>
      </c>
      <c r="N4361">
        <v>2.9354468024245</v>
      </c>
      <c r="O4361">
        <v>21.545667447306801</v>
      </c>
      <c r="P4361">
        <v>98.604651162790603</v>
      </c>
      <c r="Q4361">
        <v>3.2498531744659997E-2</v>
      </c>
    </row>
    <row r="4362" spans="1:17" hidden="1" x14ac:dyDescent="0.3">
      <c r="A4362" t="s">
        <v>8952</v>
      </c>
      <c r="B4362" t="s">
        <v>8953</v>
      </c>
      <c r="C4362" t="str">
        <f>IFERROR(VLOOKUP(Table1[[#This Row],[Ticker]],[1]!Table2[[Symbol]:[Industry]],2,FALSE),"-")</f>
        <v>-</v>
      </c>
      <c r="D4362" t="s">
        <v>521</v>
      </c>
      <c r="E4362">
        <v>10.6872772</v>
      </c>
      <c r="F4362">
        <v>19.43</v>
      </c>
      <c r="G4362">
        <v>203.13812042773401</v>
      </c>
      <c r="H4362">
        <v>82.536933848901398</v>
      </c>
      <c r="I4362">
        <v>153.09901637115999</v>
      </c>
      <c r="J4362">
        <v>3.53194768715248</v>
      </c>
      <c r="K4362">
        <v>12.3992586680424</v>
      </c>
      <c r="L4362">
        <v>7.7464954421174603</v>
      </c>
      <c r="M4362">
        <v>99.953995690472496</v>
      </c>
      <c r="N4362">
        <v>2.68021532692191</v>
      </c>
      <c r="O4362">
        <v>0</v>
      </c>
      <c r="P4362">
        <v>438.22714681440402</v>
      </c>
    </row>
    <row r="4363" spans="1:17" hidden="1" x14ac:dyDescent="0.3">
      <c r="A4363" t="s">
        <v>8954</v>
      </c>
      <c r="B4363" t="s">
        <v>8955</v>
      </c>
      <c r="C4363" t="str">
        <f>IFERROR(VLOOKUP(Table1[[#This Row],[Ticker]],[1]!Table2[[Symbol]:[Industry]],2,FALSE),"-")</f>
        <v>-</v>
      </c>
      <c r="D4363" t="s">
        <v>521</v>
      </c>
      <c r="E4363">
        <v>10.673999999999999</v>
      </c>
      <c r="F4363">
        <v>266.85000000000002</v>
      </c>
      <c r="G4363">
        <v>104.998173049729</v>
      </c>
      <c r="H4363">
        <v>-1.75175395147946</v>
      </c>
      <c r="I4363">
        <v>95.927900882525904</v>
      </c>
      <c r="J4363">
        <v>-10.2015745619142</v>
      </c>
      <c r="K4363">
        <v>220.676098329979</v>
      </c>
      <c r="L4363">
        <v>151.918524490576</v>
      </c>
      <c r="M4363">
        <v>53.712970755059601</v>
      </c>
      <c r="N4363">
        <v>1.8987678094797</v>
      </c>
      <c r="O4363">
        <v>8.6565486228217896</v>
      </c>
      <c r="P4363">
        <v>200.16872890888601</v>
      </c>
      <c r="Q4363">
        <v>0.104164205089211</v>
      </c>
    </row>
    <row r="4364" spans="1:17" hidden="1" x14ac:dyDescent="0.3">
      <c r="A4364" t="s">
        <v>8956</v>
      </c>
      <c r="B4364" t="s">
        <v>8957</v>
      </c>
      <c r="C4364" t="str">
        <f>IFERROR(VLOOKUP(Table1[[#This Row],[Ticker]],[1]!Table2[[Symbol]:[Industry]],2,FALSE),"-")</f>
        <v>-</v>
      </c>
      <c r="D4364" t="s">
        <v>521</v>
      </c>
      <c r="E4364">
        <v>10.62</v>
      </c>
      <c r="F4364">
        <v>17.7</v>
      </c>
      <c r="G4364">
        <v>51.146413164764397</v>
      </c>
      <c r="H4364">
        <v>-21.955613842848098</v>
      </c>
      <c r="I4364">
        <v>-8.9009570670037998</v>
      </c>
      <c r="J4364">
        <v>4.5157960233364998</v>
      </c>
      <c r="K4364">
        <v>17.2687974616607</v>
      </c>
      <c r="L4364">
        <v>15.5005036139141</v>
      </c>
      <c r="M4364">
        <v>56.241626434704401</v>
      </c>
      <c r="N4364">
        <v>0.37157621902953702</v>
      </c>
      <c r="O4364">
        <v>33.785310734463202</v>
      </c>
      <c r="P4364">
        <v>114.54545454545401</v>
      </c>
      <c r="Q4364">
        <v>5.9694615083725998E-2</v>
      </c>
    </row>
    <row r="4365" spans="1:17" hidden="1" x14ac:dyDescent="0.3">
      <c r="A4365" t="s">
        <v>8958</v>
      </c>
      <c r="B4365" t="s">
        <v>8959</v>
      </c>
      <c r="C4365" t="str">
        <f>IFERROR(VLOOKUP(Table1[[#This Row],[Ticker]],[1]!Table2[[Symbol]:[Industry]],2,FALSE),"-")</f>
        <v>-</v>
      </c>
      <c r="D4365" t="s">
        <v>728</v>
      </c>
      <c r="E4365">
        <v>10.576090199999999</v>
      </c>
      <c r="F4365">
        <v>61.6</v>
      </c>
      <c r="G4365">
        <v>13.256965928583501</v>
      </c>
      <c r="H4365">
        <v>3.3374689108965701</v>
      </c>
      <c r="I4365">
        <v>7.0724454614508598</v>
      </c>
      <c r="J4365">
        <v>1.8489362945258601</v>
      </c>
      <c r="K4365">
        <v>57.865015779560203</v>
      </c>
      <c r="L4365">
        <v>52.365400869318599</v>
      </c>
      <c r="M4365">
        <v>51.449225640246297</v>
      </c>
      <c r="N4365">
        <v>0.65213261636770203</v>
      </c>
      <c r="O4365">
        <v>0.64935064935065501</v>
      </c>
      <c r="P4365">
        <v>46.214099216710103</v>
      </c>
    </row>
    <row r="4366" spans="1:17" hidden="1" x14ac:dyDescent="0.3">
      <c r="A4366" t="s">
        <v>8960</v>
      </c>
      <c r="B4366" t="s">
        <v>8961</v>
      </c>
      <c r="C4366" t="str">
        <f>IFERROR(VLOOKUP(Table1[[#This Row],[Ticker]],[1]!Table2[[Symbol]:[Industry]],2,FALSE),"-")</f>
        <v>-</v>
      </c>
      <c r="D4366" t="s">
        <v>1684</v>
      </c>
      <c r="E4366">
        <v>10.556731248</v>
      </c>
      <c r="F4366">
        <v>4.2699999999999996</v>
      </c>
      <c r="G4366">
        <v>-75.048118817179102</v>
      </c>
      <c r="H4366">
        <v>-14.767494991396401</v>
      </c>
      <c r="I4366">
        <v>-65.329628906859796</v>
      </c>
      <c r="J4366">
        <v>-3.4281877721839402</v>
      </c>
      <c r="K4366">
        <v>4.6669478526575698</v>
      </c>
      <c r="L4366">
        <v>6.8974109016235801</v>
      </c>
      <c r="M4366">
        <v>54.933071384032097</v>
      </c>
      <c r="N4366">
        <v>0.82756380143736996</v>
      </c>
      <c r="O4366">
        <v>169.08665105386399</v>
      </c>
      <c r="P4366">
        <v>16.032608695652101</v>
      </c>
      <c r="Q4366">
        <v>-0.20593606458892499</v>
      </c>
    </row>
    <row r="4367" spans="1:17" hidden="1" x14ac:dyDescent="0.3">
      <c r="A4367" t="s">
        <v>8962</v>
      </c>
      <c r="B4367" t="s">
        <v>8963</v>
      </c>
      <c r="C4367" t="str">
        <f>IFERROR(VLOOKUP(Table1[[#This Row],[Ticker]],[1]!Table2[[Symbol]:[Industry]],2,FALSE),"-")</f>
        <v>-</v>
      </c>
      <c r="D4367" t="s">
        <v>62</v>
      </c>
      <c r="E4367">
        <v>10.509</v>
      </c>
      <c r="F4367">
        <v>70.06</v>
      </c>
      <c r="G4367">
        <v>95.036009929849698</v>
      </c>
      <c r="H4367">
        <v>1.51689474821716</v>
      </c>
      <c r="I4367">
        <v>-28.401961525967</v>
      </c>
      <c r="J4367">
        <v>-1.6795788795799</v>
      </c>
      <c r="K4367">
        <v>68.478241138341403</v>
      </c>
      <c r="L4367">
        <v>63.609095195766699</v>
      </c>
      <c r="M4367">
        <v>55.379524873291501</v>
      </c>
      <c r="N4367">
        <v>2.3178548070634402</v>
      </c>
      <c r="O4367">
        <v>24.1792749072223</v>
      </c>
      <c r="P4367">
        <v>150.21428571428501</v>
      </c>
      <c r="Q4367">
        <v>8.6983252133853994E-2</v>
      </c>
    </row>
    <row r="4368" spans="1:17" hidden="1" x14ac:dyDescent="0.3">
      <c r="A4368" t="s">
        <v>8964</v>
      </c>
      <c r="B4368" t="s">
        <v>8965</v>
      </c>
      <c r="C4368" t="str">
        <f>IFERROR(VLOOKUP(Table1[[#This Row],[Ticker]],[1]!Table2[[Symbol]:[Industry]],2,FALSE),"-")</f>
        <v>-</v>
      </c>
      <c r="D4368" t="s">
        <v>289</v>
      </c>
      <c r="E4368">
        <v>10.50087926</v>
      </c>
      <c r="F4368">
        <v>45.4</v>
      </c>
      <c r="G4368">
        <v>-0.631922960305352</v>
      </c>
      <c r="H4368">
        <v>-4.8317481343240303</v>
      </c>
      <c r="I4368">
        <v>-32.890456215559801</v>
      </c>
      <c r="J4368">
        <v>0.88480306719018298</v>
      </c>
      <c r="K4368">
        <v>46.150753626230198</v>
      </c>
      <c r="L4368">
        <v>45.860798711355201</v>
      </c>
      <c r="M4368">
        <v>46.511836861188101</v>
      </c>
      <c r="N4368">
        <v>0.91880168889248703</v>
      </c>
      <c r="O4368">
        <v>52.092511013215798</v>
      </c>
      <c r="P4368">
        <v>30.2725968436154</v>
      </c>
      <c r="Q4368">
        <v>-2.3447381254200002E-3</v>
      </c>
    </row>
    <row r="4369" spans="1:17" hidden="1" x14ac:dyDescent="0.3">
      <c r="A4369" t="s">
        <v>8966</v>
      </c>
      <c r="B4369" t="s">
        <v>8967</v>
      </c>
      <c r="C4369" t="str">
        <f>IFERROR(VLOOKUP(Table1[[#This Row],[Ticker]],[1]!Table2[[Symbol]:[Industry]],2,FALSE),"-")</f>
        <v>-</v>
      </c>
      <c r="D4369" t="s">
        <v>8968</v>
      </c>
      <c r="E4369">
        <v>10.4484663</v>
      </c>
      <c r="F4369">
        <v>17.73</v>
      </c>
      <c r="G4369">
        <v>-42.314462642845001</v>
      </c>
      <c r="H4369">
        <v>-4.6297956191435903</v>
      </c>
      <c r="I4369">
        <v>-47.183591771009397</v>
      </c>
      <c r="J4369">
        <v>-2.4780690073383398</v>
      </c>
      <c r="K4369">
        <v>18.339988670188198</v>
      </c>
      <c r="L4369">
        <v>21.240613275330599</v>
      </c>
      <c r="M4369">
        <v>7.396256182375E-3</v>
      </c>
      <c r="N4369">
        <v>0.49736842105263102</v>
      </c>
      <c r="O4369">
        <v>87.704455724760294</v>
      </c>
      <c r="P4369">
        <v>1.02564102564102</v>
      </c>
    </row>
    <row r="4370" spans="1:17" hidden="1" x14ac:dyDescent="0.3">
      <c r="A4370" t="s">
        <v>8969</v>
      </c>
      <c r="B4370" t="s">
        <v>8970</v>
      </c>
      <c r="C4370" t="str">
        <f>IFERROR(VLOOKUP(Table1[[#This Row],[Ticker]],[1]!Table2[[Symbol]:[Industry]],2,FALSE),"-")</f>
        <v>-</v>
      </c>
      <c r="E4370">
        <v>10.426500000000001</v>
      </c>
      <c r="F4370">
        <v>33.1</v>
      </c>
      <c r="G4370">
        <v>164.118125858284</v>
      </c>
      <c r="H4370">
        <v>16.683561414883801</v>
      </c>
      <c r="I4370">
        <v>-42.202716703614399</v>
      </c>
      <c r="J4370">
        <v>-6.4525395614433503</v>
      </c>
      <c r="K4370">
        <v>33.144279851932303</v>
      </c>
      <c r="L4370">
        <v>33.020707665912603</v>
      </c>
      <c r="M4370">
        <v>51.805583102546599</v>
      </c>
      <c r="N4370">
        <v>1.13397895009134</v>
      </c>
      <c r="O4370">
        <v>113.806646525679</v>
      </c>
      <c r="P4370">
        <v>190.86115992970099</v>
      </c>
    </row>
    <row r="4371" spans="1:17" hidden="1" x14ac:dyDescent="0.3">
      <c r="A4371" t="s">
        <v>8971</v>
      </c>
      <c r="B4371" t="s">
        <v>8972</v>
      </c>
      <c r="C4371" t="str">
        <f>IFERROR(VLOOKUP(Table1[[#This Row],[Ticker]],[1]!Table2[[Symbol]:[Industry]],2,FALSE),"-")</f>
        <v>-</v>
      </c>
      <c r="D4371" t="s">
        <v>626</v>
      </c>
      <c r="E4371">
        <v>10.410427500000001</v>
      </c>
      <c r="F4371">
        <v>24.55</v>
      </c>
      <c r="G4371">
        <v>68.098235769853304</v>
      </c>
      <c r="H4371">
        <v>6.5084349255741998</v>
      </c>
      <c r="I4371">
        <v>-24.412526132653099</v>
      </c>
      <c r="J4371">
        <v>-2.4780690073383398</v>
      </c>
      <c r="K4371">
        <v>23.9053155871939</v>
      </c>
      <c r="L4371">
        <v>23.8086005117441</v>
      </c>
      <c r="M4371">
        <v>84.378877228306195</v>
      </c>
      <c r="N4371">
        <v>1.0047846889952099</v>
      </c>
      <c r="O4371">
        <v>35.600814663951098</v>
      </c>
      <c r="P4371">
        <v>94.841269841269806</v>
      </c>
      <c r="Q4371">
        <v>6.1955749091697002E-2</v>
      </c>
    </row>
    <row r="4372" spans="1:17" hidden="1" x14ac:dyDescent="0.3">
      <c r="A4372" t="s">
        <v>8973</v>
      </c>
      <c r="B4372" t="s">
        <v>8974</v>
      </c>
      <c r="C4372" t="str">
        <f>IFERROR(VLOOKUP(Table1[[#This Row],[Ticker]],[1]!Table2[[Symbol]:[Industry]],2,FALSE),"-")</f>
        <v>-</v>
      </c>
      <c r="D4372" t="s">
        <v>431</v>
      </c>
      <c r="E4372">
        <v>10.39255</v>
      </c>
      <c r="F4372">
        <v>23</v>
      </c>
      <c r="G4372">
        <v>52.5243080953801</v>
      </c>
      <c r="H4372">
        <v>-1.8594104061945</v>
      </c>
      <c r="I4372">
        <v>-18.4290441115382</v>
      </c>
      <c r="J4372">
        <v>-8.8797426475056902</v>
      </c>
      <c r="K4372">
        <v>22.227715103131899</v>
      </c>
      <c r="L4372">
        <v>20.702401236805201</v>
      </c>
      <c r="M4372">
        <v>55.5310951855298</v>
      </c>
      <c r="N4372">
        <v>0.37547413736902502</v>
      </c>
      <c r="O4372">
        <v>39.130434782608603</v>
      </c>
      <c r="P4372">
        <v>91.347753743760407</v>
      </c>
      <c r="Q4372">
        <v>4.9634182396227002E-2</v>
      </c>
    </row>
    <row r="4373" spans="1:17" hidden="1" x14ac:dyDescent="0.3">
      <c r="A4373" t="s">
        <v>8975</v>
      </c>
      <c r="B4373" t="s">
        <v>8976</v>
      </c>
      <c r="C4373" t="str">
        <f>IFERROR(VLOOKUP(Table1[[#This Row],[Ticker]],[1]!Table2[[Symbol]:[Industry]],2,FALSE),"-")</f>
        <v>-</v>
      </c>
      <c r="D4373" t="s">
        <v>2956</v>
      </c>
      <c r="E4373">
        <v>10.36114398</v>
      </c>
      <c r="F4373">
        <v>9.9600000000000009</v>
      </c>
      <c r="G4373">
        <v>92.640225840477797</v>
      </c>
      <c r="H4373">
        <v>32.117590420897201</v>
      </c>
      <c r="I4373">
        <v>10.327841798065499</v>
      </c>
      <c r="J4373">
        <v>7.9649689673452002</v>
      </c>
      <c r="K4373">
        <v>9.0182369046920492</v>
      </c>
      <c r="L4373">
        <v>7.5115363903122496</v>
      </c>
      <c r="M4373">
        <v>53.699936705539301</v>
      </c>
      <c r="N4373">
        <v>0.524225812408047</v>
      </c>
      <c r="O4373">
        <v>9.3373493975903603</v>
      </c>
      <c r="P4373">
        <v>149</v>
      </c>
      <c r="Q4373">
        <v>5.8896203024887003E-2</v>
      </c>
    </row>
    <row r="4374" spans="1:17" hidden="1" x14ac:dyDescent="0.3">
      <c r="A4374" t="s">
        <v>8977</v>
      </c>
      <c r="B4374" t="s">
        <v>8978</v>
      </c>
      <c r="C4374" t="str">
        <f>IFERROR(VLOOKUP(Table1[[#This Row],[Ticker]],[1]!Table2[[Symbol]:[Industry]],2,FALSE),"-")</f>
        <v>-</v>
      </c>
      <c r="D4374" t="s">
        <v>292</v>
      </c>
      <c r="E4374">
        <v>10.347366384000001</v>
      </c>
      <c r="F4374">
        <v>23.88</v>
      </c>
      <c r="G4374">
        <v>-6.1369734653558599</v>
      </c>
      <c r="H4374">
        <v>2.45325838458078</v>
      </c>
      <c r="I4374">
        <v>-1.8269688521307901</v>
      </c>
      <c r="J4374">
        <v>-19.848311221871199</v>
      </c>
      <c r="K4374">
        <v>23.612787376283499</v>
      </c>
      <c r="L4374">
        <v>23.544363174495899</v>
      </c>
      <c r="M4374">
        <v>32.794904708829201</v>
      </c>
      <c r="N4374">
        <v>0.85561497326203195</v>
      </c>
      <c r="O4374">
        <v>46.566164154103802</v>
      </c>
      <c r="P4374">
        <v>52.2959183673469</v>
      </c>
      <c r="Q4374">
        <v>1.9794881764554999E-2</v>
      </c>
    </row>
    <row r="4375" spans="1:17" hidden="1" x14ac:dyDescent="0.3">
      <c r="A4375" t="s">
        <v>8979</v>
      </c>
      <c r="B4375" t="s">
        <v>8980</v>
      </c>
      <c r="C4375" t="str">
        <f>IFERROR(VLOOKUP(Table1[[#This Row],[Ticker]],[1]!Table2[[Symbol]:[Industry]],2,FALSE),"-")</f>
        <v>-</v>
      </c>
      <c r="D4375" t="s">
        <v>59</v>
      </c>
      <c r="E4375">
        <v>10.321832799999999</v>
      </c>
      <c r="F4375">
        <v>33.94</v>
      </c>
      <c r="G4375">
        <v>109.279219057929</v>
      </c>
      <c r="H4375">
        <v>-13.4911829273259</v>
      </c>
      <c r="I4375">
        <v>-22.2593653242713</v>
      </c>
      <c r="J4375">
        <v>-4.0472997765691101</v>
      </c>
      <c r="K4375">
        <v>32.032882211195599</v>
      </c>
      <c r="L4375">
        <v>30.401531770101499</v>
      </c>
      <c r="M4375">
        <v>64.913716616400094</v>
      </c>
      <c r="N4375">
        <v>1.5777583847838501</v>
      </c>
      <c r="O4375">
        <v>25.220978196817899</v>
      </c>
      <c r="P4375">
        <v>148.28090709583</v>
      </c>
      <c r="Q4375">
        <v>6.9426075175949994E-2</v>
      </c>
    </row>
    <row r="4376" spans="1:17" hidden="1" x14ac:dyDescent="0.3">
      <c r="A4376" t="s">
        <v>8981</v>
      </c>
      <c r="B4376" t="s">
        <v>8982</v>
      </c>
      <c r="C4376" t="str">
        <f>IFERROR(VLOOKUP(Table1[[#This Row],[Ticker]],[1]!Table2[[Symbol]:[Industry]],2,FALSE),"-")</f>
        <v>-</v>
      </c>
      <c r="D4376" t="s">
        <v>68</v>
      </c>
      <c r="E4376">
        <v>10.3026</v>
      </c>
      <c r="F4376">
        <v>8.92</v>
      </c>
      <c r="G4376">
        <v>67.1700094068444</v>
      </c>
      <c r="H4376">
        <v>29.177067908390299</v>
      </c>
      <c r="I4376">
        <v>63.128850625303897</v>
      </c>
      <c r="J4376">
        <v>23.8377204663458</v>
      </c>
      <c r="K4376">
        <v>5.64259785290115</v>
      </c>
      <c r="L4376">
        <v>5.12280197468717</v>
      </c>
      <c r="M4376">
        <v>83.070915408897704</v>
      </c>
      <c r="N4376">
        <v>2.3589819572358901</v>
      </c>
      <c r="O4376">
        <v>0</v>
      </c>
      <c r="P4376">
        <v>139.142091152815</v>
      </c>
      <c r="Q4376">
        <v>3.2382241264342998E-2</v>
      </c>
    </row>
    <row r="4377" spans="1:17" hidden="1" x14ac:dyDescent="0.3">
      <c r="A4377" t="s">
        <v>8983</v>
      </c>
      <c r="B4377" t="s">
        <v>8984</v>
      </c>
      <c r="C4377" t="str">
        <f>IFERROR(VLOOKUP(Table1[[#This Row],[Ticker]],[1]!Table2[[Symbol]:[Industry]],2,FALSE),"-")</f>
        <v>-</v>
      </c>
      <c r="E4377">
        <v>10.29588</v>
      </c>
      <c r="F4377">
        <v>2.06</v>
      </c>
      <c r="G4377">
        <v>2.8167143562564898</v>
      </c>
      <c r="H4377">
        <v>-25.531926800604399</v>
      </c>
      <c r="I4377">
        <v>-37.8275403521397</v>
      </c>
      <c r="J4377">
        <v>-2.9497671205458902</v>
      </c>
      <c r="K4377">
        <v>2.22511132670446</v>
      </c>
      <c r="L4377">
        <v>2.2223052015209599</v>
      </c>
      <c r="M4377">
        <v>36.858325757371901</v>
      </c>
      <c r="N4377">
        <v>0.51879486421802301</v>
      </c>
      <c r="O4377">
        <v>73.300970873786397</v>
      </c>
      <c r="P4377">
        <v>29.559748427672901</v>
      </c>
      <c r="Q4377">
        <v>1.9865834932982999E-2</v>
      </c>
    </row>
    <row r="4378" spans="1:17" hidden="1" x14ac:dyDescent="0.3">
      <c r="A4378" t="s">
        <v>8985</v>
      </c>
      <c r="B4378" t="s">
        <v>8986</v>
      </c>
      <c r="C4378" t="str">
        <f>IFERROR(VLOOKUP(Table1[[#This Row],[Ticker]],[1]!Table2[[Symbol]:[Industry]],2,FALSE),"-")</f>
        <v>-</v>
      </c>
      <c r="D4378" t="s">
        <v>1684</v>
      </c>
      <c r="E4378">
        <v>10.2093075</v>
      </c>
      <c r="F4378">
        <v>14</v>
      </c>
      <c r="G4378">
        <v>-81.317985401721401</v>
      </c>
      <c r="H4378">
        <v>-3.6800749487525399</v>
      </c>
      <c r="I4378">
        <v>-58.8195364714703</v>
      </c>
      <c r="J4378">
        <v>-2.4780690073383398</v>
      </c>
      <c r="K4378">
        <v>14.421734977914699</v>
      </c>
      <c r="L4378">
        <v>17.1731312453133</v>
      </c>
      <c r="M4378">
        <v>44.106863214007703</v>
      </c>
      <c r="N4378">
        <v>0</v>
      </c>
      <c r="O4378">
        <v>138.57142857142799</v>
      </c>
      <c r="P4378">
        <v>22.9148375768217</v>
      </c>
    </row>
    <row r="4379" spans="1:17" hidden="1" x14ac:dyDescent="0.3">
      <c r="A4379" t="s">
        <v>8987</v>
      </c>
      <c r="B4379" t="s">
        <v>8988</v>
      </c>
      <c r="C4379" t="str">
        <f>IFERROR(VLOOKUP(Table1[[#This Row],[Ticker]],[1]!Table2[[Symbol]:[Industry]],2,FALSE),"-")</f>
        <v>-</v>
      </c>
      <c r="D4379" t="s">
        <v>424</v>
      </c>
      <c r="E4379">
        <v>10.205076</v>
      </c>
      <c r="F4379">
        <v>21.7</v>
      </c>
      <c r="G4379">
        <v>-6.1874785158609003</v>
      </c>
      <c r="H4379">
        <v>11.264979996302401</v>
      </c>
      <c r="I4379">
        <v>33.0542094769785</v>
      </c>
      <c r="J4379">
        <v>1.60153298271141</v>
      </c>
      <c r="K4379">
        <v>19.573326517499499</v>
      </c>
      <c r="L4379">
        <v>18.528610995654699</v>
      </c>
      <c r="M4379">
        <v>62.0114013551784</v>
      </c>
      <c r="N4379">
        <v>1.8256945409263201</v>
      </c>
      <c r="O4379">
        <v>1.0599078341013899</v>
      </c>
      <c r="P4379">
        <v>63.157894736842103</v>
      </c>
      <c r="Q4379">
        <v>3.1998092945796003E-2</v>
      </c>
    </row>
    <row r="4380" spans="1:17" hidden="1" x14ac:dyDescent="0.3">
      <c r="A4380" t="s">
        <v>8989</v>
      </c>
      <c r="B4380" t="s">
        <v>8990</v>
      </c>
      <c r="C4380" t="str">
        <f>IFERROR(VLOOKUP(Table1[[#This Row],[Ticker]],[1]!Table2[[Symbol]:[Industry]],2,FALSE),"-")</f>
        <v>-</v>
      </c>
      <c r="D4380" t="s">
        <v>569</v>
      </c>
      <c r="E4380">
        <v>10.192959999999999</v>
      </c>
      <c r="F4380">
        <v>8.48</v>
      </c>
      <c r="G4380">
        <v>178.292937151605</v>
      </c>
      <c r="H4380">
        <v>-3.0986795999153198</v>
      </c>
      <c r="I4380">
        <v>-2.8043058733698398</v>
      </c>
      <c r="J4380">
        <v>-7.3185530557431697</v>
      </c>
      <c r="K4380">
        <v>8.8801369172425506</v>
      </c>
      <c r="L4380">
        <v>7.5651272414076001</v>
      </c>
      <c r="M4380">
        <v>28.208555660285398</v>
      </c>
      <c r="N4380">
        <v>1.39247291079751</v>
      </c>
      <c r="O4380">
        <v>42.570754716981099</v>
      </c>
      <c r="P4380">
        <v>226.15384615384599</v>
      </c>
      <c r="Q4380">
        <v>0.115232493435173</v>
      </c>
    </row>
    <row r="4381" spans="1:17" hidden="1" x14ac:dyDescent="0.3">
      <c r="A4381" t="s">
        <v>8991</v>
      </c>
      <c r="B4381" t="s">
        <v>8992</v>
      </c>
      <c r="C4381" t="str">
        <f>IFERROR(VLOOKUP(Table1[[#This Row],[Ticker]],[1]!Table2[[Symbol]:[Industry]],2,FALSE),"-")</f>
        <v>-</v>
      </c>
      <c r="E4381">
        <v>10.1613183</v>
      </c>
      <c r="F4381">
        <v>18.57</v>
      </c>
      <c r="G4381">
        <v>70.810157417945206</v>
      </c>
      <c r="H4381">
        <v>20.4264422201332</v>
      </c>
      <c r="I4381">
        <v>9.2761343275171697</v>
      </c>
      <c r="J4381">
        <v>-16.129946140444101</v>
      </c>
      <c r="K4381">
        <v>16.797237156099001</v>
      </c>
      <c r="L4381">
        <v>14.0266188539212</v>
      </c>
      <c r="M4381">
        <v>47.673274475898801</v>
      </c>
      <c r="N4381">
        <v>1.8318991932437301</v>
      </c>
      <c r="O4381">
        <v>16.747442110931502</v>
      </c>
      <c r="P4381">
        <v>129.25925925925901</v>
      </c>
      <c r="Q4381">
        <v>0.150172603569137</v>
      </c>
    </row>
    <row r="4382" spans="1:17" hidden="1" x14ac:dyDescent="0.3">
      <c r="A4382" t="s">
        <v>8993</v>
      </c>
      <c r="B4382" t="s">
        <v>8994</v>
      </c>
      <c r="C4382" t="str">
        <f>IFERROR(VLOOKUP(Table1[[#This Row],[Ticker]],[1]!Table2[[Symbol]:[Industry]],2,FALSE),"-")</f>
        <v>-</v>
      </c>
      <c r="D4382" t="s">
        <v>59</v>
      </c>
      <c r="E4382">
        <v>10.080779400000001</v>
      </c>
      <c r="F4382">
        <v>23.34</v>
      </c>
      <c r="G4382">
        <v>10.5510835756423</v>
      </c>
      <c r="H4382">
        <v>-4.82386579842575</v>
      </c>
      <c r="I4382">
        <v>-31.314314842321998</v>
      </c>
      <c r="J4382">
        <v>2.7393222970094802</v>
      </c>
      <c r="K4382">
        <v>23.9142512571891</v>
      </c>
      <c r="L4382">
        <v>23.682253966860099</v>
      </c>
      <c r="M4382">
        <v>47.464757924754899</v>
      </c>
      <c r="N4382">
        <v>0.76835126646265295</v>
      </c>
      <c r="O4382">
        <v>64.952870608397603</v>
      </c>
      <c r="P4382">
        <v>45.875</v>
      </c>
      <c r="Q4382">
        <v>7.0129373595270994E-2</v>
      </c>
    </row>
    <row r="4383" spans="1:17" hidden="1" x14ac:dyDescent="0.3">
      <c r="A4383" t="s">
        <v>8995</v>
      </c>
      <c r="B4383" t="s">
        <v>8996</v>
      </c>
      <c r="C4383" t="str">
        <f>IFERROR(VLOOKUP(Table1[[#This Row],[Ticker]],[1]!Table2[[Symbol]:[Industry]],2,FALSE),"-")</f>
        <v>-</v>
      </c>
      <c r="E4383">
        <v>10.080189000000001</v>
      </c>
      <c r="F4383">
        <v>33</v>
      </c>
      <c r="G4383">
        <v>-28.820185406728001</v>
      </c>
      <c r="H4383">
        <v>-3.6800749487525399</v>
      </c>
      <c r="I4383">
        <v>-10.509244612791299</v>
      </c>
      <c r="J4383">
        <v>-2.4780690073383398</v>
      </c>
      <c r="K4383">
        <v>32.666992717422403</v>
      </c>
      <c r="L4383">
        <v>32.285214002164601</v>
      </c>
      <c r="M4383">
        <v>84.7193819831745</v>
      </c>
      <c r="N4383">
        <v>0</v>
      </c>
      <c r="O4383">
        <v>2.1212121212121202</v>
      </c>
      <c r="P4383">
        <v>10</v>
      </c>
    </row>
    <row r="4384" spans="1:17" hidden="1" x14ac:dyDescent="0.3">
      <c r="A4384" t="s">
        <v>8997</v>
      </c>
      <c r="B4384" t="s">
        <v>8998</v>
      </c>
      <c r="C4384" t="str">
        <f>IFERROR(VLOOKUP(Table1[[#This Row],[Ticker]],[1]!Table2[[Symbol]:[Industry]],2,FALSE),"-")</f>
        <v>-</v>
      </c>
      <c r="D4384" t="s">
        <v>3541</v>
      </c>
      <c r="E4384">
        <v>10.01308581</v>
      </c>
      <c r="F4384">
        <v>66.150000000000006</v>
      </c>
      <c r="G4384">
        <v>-16.4930340714164</v>
      </c>
      <c r="H4384">
        <v>-17.731916695000798</v>
      </c>
      <c r="I4384">
        <v>-16.3330698054469</v>
      </c>
      <c r="J4384">
        <v>-8.4060964823271398</v>
      </c>
      <c r="K4384">
        <v>69.493010947771495</v>
      </c>
      <c r="L4384">
        <v>69.863193689261493</v>
      </c>
      <c r="M4384">
        <v>39.244658450827998</v>
      </c>
      <c r="N4384">
        <v>0.480411962764903</v>
      </c>
      <c r="O4384">
        <v>76.507936507936506</v>
      </c>
      <c r="P4384">
        <v>44.432314410480302</v>
      </c>
      <c r="Q4384">
        <v>9.1134267179163994E-2</v>
      </c>
    </row>
    <row r="4385" spans="1:17" hidden="1" x14ac:dyDescent="0.3">
      <c r="A4385" t="s">
        <v>8999</v>
      </c>
      <c r="B4385" t="s">
        <v>9000</v>
      </c>
      <c r="C4385" t="str">
        <f>IFERROR(VLOOKUP(Table1[[#This Row],[Ticker]],[1]!Table2[[Symbol]:[Industry]],2,FALSE),"-")</f>
        <v>-</v>
      </c>
      <c r="D4385" t="s">
        <v>424</v>
      </c>
      <c r="E4385">
        <v>10.0001</v>
      </c>
      <c r="F4385">
        <v>10</v>
      </c>
      <c r="G4385">
        <v>73.256965928583497</v>
      </c>
      <c r="H4385">
        <v>-44.586382358427898</v>
      </c>
      <c r="I4385">
        <v>84.728850625303807</v>
      </c>
      <c r="J4385">
        <v>-20.905795127372102</v>
      </c>
      <c r="K4385">
        <v>13.5585257078758</v>
      </c>
      <c r="M4385">
        <v>11.3227457476772</v>
      </c>
      <c r="N4385">
        <v>1.17384282345335</v>
      </c>
      <c r="O4385">
        <v>95.5</v>
      </c>
      <c r="P4385">
        <v>100</v>
      </c>
    </row>
    <row r="4386" spans="1:17" hidden="1" x14ac:dyDescent="0.3">
      <c r="A4386" t="s">
        <v>9001</v>
      </c>
      <c r="B4386" t="s">
        <v>9002</v>
      </c>
      <c r="C4386" t="str">
        <f>IFERROR(VLOOKUP(Table1[[#This Row],[Ticker]],[1]!Table2[[Symbol]:[Industry]],2,FALSE),"-")</f>
        <v>-</v>
      </c>
      <c r="D4386" t="s">
        <v>521</v>
      </c>
      <c r="E4386">
        <v>9.9963125000000002</v>
      </c>
      <c r="F4386">
        <v>51.25</v>
      </c>
      <c r="G4386">
        <v>33.3131807942924</v>
      </c>
      <c r="H4386">
        <v>-6.0610273297049204</v>
      </c>
      <c r="I4386">
        <v>21.504938161999899</v>
      </c>
      <c r="J4386">
        <v>2.4349299691202</v>
      </c>
      <c r="K4386">
        <v>51.223478260032302</v>
      </c>
      <c r="L4386">
        <v>44.0413308951766</v>
      </c>
      <c r="M4386">
        <v>45.047013379974103</v>
      </c>
      <c r="N4386">
        <v>0.50424144686694805</v>
      </c>
      <c r="O4386">
        <v>28.663414634146299</v>
      </c>
      <c r="P4386">
        <v>86.363636363636303</v>
      </c>
      <c r="Q4386">
        <v>0.13829112609938099</v>
      </c>
    </row>
    <row r="4387" spans="1:17" hidden="1" x14ac:dyDescent="0.3">
      <c r="A4387" t="s">
        <v>9003</v>
      </c>
      <c r="B4387" t="s">
        <v>9004</v>
      </c>
      <c r="C4387" t="str">
        <f>IFERROR(VLOOKUP(Table1[[#This Row],[Ticker]],[1]!Table2[[Symbol]:[Industry]],2,FALSE),"-")</f>
        <v>-</v>
      </c>
      <c r="D4387" t="s">
        <v>8286</v>
      </c>
      <c r="E4387">
        <v>9.9944559999999996</v>
      </c>
      <c r="F4387">
        <v>9.5</v>
      </c>
      <c r="G4387">
        <v>-73.729641214273599</v>
      </c>
      <c r="H4387">
        <v>7.4565496207078299</v>
      </c>
      <c r="I4387">
        <v>-58.248340251046599</v>
      </c>
      <c r="J4387">
        <v>2.39733727651863</v>
      </c>
      <c r="K4387">
        <v>10.032866606492099</v>
      </c>
      <c r="L4387">
        <v>13.4693579408332</v>
      </c>
      <c r="M4387">
        <v>46.062095837065002</v>
      </c>
      <c r="N4387">
        <v>0.54008977024159899</v>
      </c>
      <c r="O4387">
        <v>173.78947368421001</v>
      </c>
      <c r="P4387">
        <v>18.8986232790988</v>
      </c>
      <c r="Q4387">
        <v>-5.0597320557619001E-2</v>
      </c>
    </row>
    <row r="4388" spans="1:17" hidden="1" x14ac:dyDescent="0.3">
      <c r="A4388" t="s">
        <v>9005</v>
      </c>
      <c r="B4388" t="s">
        <v>9006</v>
      </c>
      <c r="C4388" t="str">
        <f>IFERROR(VLOOKUP(Table1[[#This Row],[Ticker]],[1]!Table2[[Symbol]:[Industry]],2,FALSE),"-")</f>
        <v>-</v>
      </c>
      <c r="D4388" t="s">
        <v>133</v>
      </c>
      <c r="E4388">
        <v>9.9892400000000006</v>
      </c>
      <c r="F4388">
        <v>8.1999999999999993</v>
      </c>
      <c r="G4388">
        <v>68.495061166678695</v>
      </c>
      <c r="H4388">
        <v>4.6753627170299401</v>
      </c>
      <c r="I4388">
        <v>-8.6391597778170492</v>
      </c>
      <c r="J4388">
        <v>-6.8106217005467604</v>
      </c>
      <c r="K4388">
        <v>8.2000886029732705</v>
      </c>
      <c r="L4388">
        <v>7.2109867472868698</v>
      </c>
      <c r="M4388">
        <v>43.084383701388099</v>
      </c>
      <c r="N4388">
        <v>1.7194461746332099</v>
      </c>
      <c r="O4388">
        <v>15.8536585365853</v>
      </c>
      <c r="P4388">
        <v>118.666666666666</v>
      </c>
      <c r="Q4388">
        <v>8.7185895469399005E-2</v>
      </c>
    </row>
    <row r="4389" spans="1:17" hidden="1" x14ac:dyDescent="0.3">
      <c r="A4389" t="s">
        <v>9007</v>
      </c>
      <c r="B4389" t="s">
        <v>9008</v>
      </c>
      <c r="C4389" t="str">
        <f>IFERROR(VLOOKUP(Table1[[#This Row],[Ticker]],[1]!Table2[[Symbol]:[Industry]],2,FALSE),"-")</f>
        <v>-</v>
      </c>
      <c r="D4389" t="s">
        <v>21</v>
      </c>
      <c r="E4389">
        <v>9.9854523999999998</v>
      </c>
      <c r="F4389">
        <v>7.7</v>
      </c>
      <c r="G4389">
        <v>35.021671810936397</v>
      </c>
      <c r="H4389">
        <v>-16.5187086354427</v>
      </c>
      <c r="I4389">
        <v>-12.3299729041078</v>
      </c>
      <c r="J4389">
        <v>-7.2399737692430897</v>
      </c>
      <c r="K4389">
        <v>7.4617578325487397</v>
      </c>
      <c r="L4389">
        <v>6.9160839747617704</v>
      </c>
      <c r="M4389">
        <v>53.337790563034098</v>
      </c>
      <c r="N4389">
        <v>1.1256679312008799</v>
      </c>
      <c r="O4389">
        <v>21.948051948051901</v>
      </c>
      <c r="P4389">
        <v>67.028199566160495</v>
      </c>
      <c r="Q4389">
        <v>2.6981263100369E-2</v>
      </c>
    </row>
    <row r="4390" spans="1:17" hidden="1" x14ac:dyDescent="0.3">
      <c r="A4390" t="s">
        <v>9009</v>
      </c>
      <c r="B4390" t="s">
        <v>9010</v>
      </c>
      <c r="C4390" t="str">
        <f>IFERROR(VLOOKUP(Table1[[#This Row],[Ticker]],[1]!Table2[[Symbol]:[Industry]],2,FALSE),"-")</f>
        <v>-</v>
      </c>
      <c r="D4390" t="s">
        <v>133</v>
      </c>
      <c r="E4390">
        <v>9.9760069999999992</v>
      </c>
      <c r="F4390">
        <v>7.72</v>
      </c>
      <c r="G4390">
        <v>24.6295149481913</v>
      </c>
      <c r="H4390">
        <v>-3.1737458348284902</v>
      </c>
      <c r="I4390">
        <v>-27.042577946124599</v>
      </c>
      <c r="J4390">
        <v>-2.3519656025464002</v>
      </c>
      <c r="K4390">
        <v>7.8632004416341097</v>
      </c>
      <c r="L4390">
        <v>7.6788565602370102</v>
      </c>
      <c r="M4390">
        <v>58.6192805679053</v>
      </c>
      <c r="N4390">
        <v>0.70809712371726197</v>
      </c>
      <c r="O4390">
        <v>33.031088082901498</v>
      </c>
      <c r="P4390">
        <v>71.175166297117499</v>
      </c>
      <c r="Q4390">
        <v>5.7067371171887003E-2</v>
      </c>
    </row>
    <row r="4391" spans="1:17" hidden="1" x14ac:dyDescent="0.3">
      <c r="A4391" t="s">
        <v>9011</v>
      </c>
      <c r="B4391" t="s">
        <v>9012</v>
      </c>
      <c r="C4391" t="str">
        <f>IFERROR(VLOOKUP(Table1[[#This Row],[Ticker]],[1]!Table2[[Symbol]:[Industry]],2,FALSE),"-")</f>
        <v>-</v>
      </c>
      <c r="D4391" t="s">
        <v>626</v>
      </c>
      <c r="E4391">
        <v>9.8770588000000004</v>
      </c>
      <c r="F4391">
        <v>21.47</v>
      </c>
      <c r="G4391">
        <v>-28.929822226313899</v>
      </c>
      <c r="H4391">
        <v>-8.6800749487525497</v>
      </c>
      <c r="I4391">
        <v>12.9079551029158</v>
      </c>
      <c r="J4391">
        <v>-7.47806900733835</v>
      </c>
      <c r="K4391">
        <v>21.941539884614102</v>
      </c>
      <c r="L4391">
        <v>19.915814328733301</v>
      </c>
      <c r="M4391">
        <v>0.95329520039209104</v>
      </c>
      <c r="N4391">
        <v>1.9393939393939299</v>
      </c>
      <c r="O4391">
        <v>5.2631578947368496</v>
      </c>
      <c r="P4391">
        <v>33.354037267080699</v>
      </c>
    </row>
    <row r="4392" spans="1:17" hidden="1" x14ac:dyDescent="0.3">
      <c r="A4392" t="s">
        <v>9013</v>
      </c>
      <c r="B4392" t="s">
        <v>9014</v>
      </c>
      <c r="C4392" t="str">
        <f>IFERROR(VLOOKUP(Table1[[#This Row],[Ticker]],[1]!Table2[[Symbol]:[Industry]],2,FALSE),"-")</f>
        <v>-</v>
      </c>
      <c r="D4392" t="s">
        <v>626</v>
      </c>
      <c r="E4392">
        <v>9.8733262499999999</v>
      </c>
      <c r="F4392">
        <v>25.65</v>
      </c>
      <c r="G4392">
        <v>44.256965928583497</v>
      </c>
      <c r="H4392">
        <v>-7.2872178058954002</v>
      </c>
      <c r="I4392">
        <v>-4.8535858792161299</v>
      </c>
      <c r="J4392">
        <v>-0.62901240356476196</v>
      </c>
      <c r="K4392">
        <v>26.890866166198901</v>
      </c>
      <c r="L4392">
        <v>23.8506338976179</v>
      </c>
      <c r="M4392">
        <v>45.5667776562372</v>
      </c>
      <c r="N4392">
        <v>0.38832358993712401</v>
      </c>
      <c r="O4392">
        <v>40.974658869395697</v>
      </c>
      <c r="P4392">
        <v>113.74999999999901</v>
      </c>
      <c r="Q4392">
        <v>9.4946191211520994E-2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396</v>
      </c>
      <c r="E4393">
        <v>9.8702915999999998</v>
      </c>
      <c r="F4393">
        <v>30.81</v>
      </c>
      <c r="G4393">
        <v>199.98018968256</v>
      </c>
      <c r="H4393">
        <v>88.778941444690005</v>
      </c>
      <c r="I4393">
        <v>93.327361119548897</v>
      </c>
      <c r="J4393">
        <v>18.953457678635999</v>
      </c>
      <c r="K4393">
        <v>19.094848695803599</v>
      </c>
      <c r="L4393">
        <v>16.305533182386501</v>
      </c>
      <c r="M4393">
        <v>98.011757810206404</v>
      </c>
      <c r="N4393">
        <v>1.9662348372124101</v>
      </c>
      <c r="O4393">
        <v>0</v>
      </c>
      <c r="P4393">
        <v>226.72322375397599</v>
      </c>
      <c r="Q4393">
        <v>0.15593744657514799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1128</v>
      </c>
      <c r="E4394">
        <v>9.8412816000000003</v>
      </c>
      <c r="F4394">
        <v>8.0399999999999991</v>
      </c>
      <c r="G4394">
        <v>119.128525561611</v>
      </c>
      <c r="H4394">
        <v>-7.1072475313718799</v>
      </c>
      <c r="I4394">
        <v>33.893971218995901</v>
      </c>
      <c r="J4394">
        <v>5.1617672818840203</v>
      </c>
      <c r="K4394">
        <v>6.9253222842586704</v>
      </c>
      <c r="L4394">
        <v>5.7590216071540903</v>
      </c>
      <c r="M4394">
        <v>81.704467525130696</v>
      </c>
      <c r="N4394">
        <v>1.0736411643100501</v>
      </c>
      <c r="O4394">
        <v>7.2139303482586996</v>
      </c>
      <c r="P4394">
        <v>175.34246575342399</v>
      </c>
      <c r="Q4394">
        <v>1.1691354941483999E-2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377</v>
      </c>
      <c r="E4395">
        <v>9.7157520359999996</v>
      </c>
      <c r="F4395">
        <v>16.739999999999998</v>
      </c>
      <c r="G4395">
        <v>126.509613432365</v>
      </c>
      <c r="H4395">
        <v>-19.292723170096401</v>
      </c>
      <c r="I4395">
        <v>62.8139570082825</v>
      </c>
      <c r="J4395">
        <v>-10.153744683014001</v>
      </c>
      <c r="K4395">
        <v>17.0000634861576</v>
      </c>
      <c r="L4395">
        <v>12.1898777721269</v>
      </c>
      <c r="M4395">
        <v>14.583097634352599</v>
      </c>
      <c r="N4395">
        <v>0.114699530840198</v>
      </c>
      <c r="O4395">
        <v>43.309438470728701</v>
      </c>
      <c r="P4395">
        <v>208.287292817679</v>
      </c>
      <c r="Q4395">
        <v>0.124350273592752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548</v>
      </c>
      <c r="E4396">
        <v>9.6987994999999998</v>
      </c>
      <c r="F4396">
        <v>20.149999999999999</v>
      </c>
      <c r="G4396">
        <v>-37.662574301301497</v>
      </c>
      <c r="H4396">
        <v>-13.608855845275301</v>
      </c>
      <c r="I4396">
        <v>-30.0342627418703</v>
      </c>
      <c r="J4396">
        <v>-1.3967337934220201</v>
      </c>
      <c r="K4396">
        <v>20.9792023967895</v>
      </c>
      <c r="L4396">
        <v>21.537310797976801</v>
      </c>
      <c r="M4396">
        <v>35.070690310844199</v>
      </c>
      <c r="N4396">
        <v>0.73904037942903</v>
      </c>
      <c r="O4396">
        <v>51.215880893300202</v>
      </c>
      <c r="P4396">
        <v>22.492401215805401</v>
      </c>
      <c r="Q4396">
        <v>-1.2927933376151E-2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626</v>
      </c>
      <c r="E4397">
        <v>9.6640928000000006</v>
      </c>
      <c r="F4397">
        <v>21.04</v>
      </c>
      <c r="G4397">
        <v>23.221328009837901</v>
      </c>
      <c r="H4397">
        <v>20.940907464831401</v>
      </c>
      <c r="I4397">
        <v>-15.080673184219901</v>
      </c>
      <c r="J4397">
        <v>-4.0585287774532697</v>
      </c>
      <c r="K4397">
        <v>18.285219308269799</v>
      </c>
      <c r="L4397">
        <v>17.909814884492398</v>
      </c>
      <c r="M4397">
        <v>55.658088003643797</v>
      </c>
      <c r="N4397">
        <v>2.0145227252238098</v>
      </c>
      <c r="O4397">
        <v>42.347908745247103</v>
      </c>
      <c r="P4397">
        <v>64.890282131661394</v>
      </c>
      <c r="Q4397">
        <v>-3.2070725427631001E-2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626</v>
      </c>
      <c r="E4398">
        <v>9.6592498609999993</v>
      </c>
      <c r="F4398">
        <v>9.67</v>
      </c>
      <c r="G4398">
        <v>45.015402873521303</v>
      </c>
      <c r="H4398">
        <v>-28.188271670064001</v>
      </c>
      <c r="I4398">
        <v>-23.350997283441298</v>
      </c>
      <c r="J4398">
        <v>-6.6403999126452904</v>
      </c>
      <c r="K4398">
        <v>9.8230359841939396</v>
      </c>
      <c r="L4398">
        <v>9.0632625794689705</v>
      </c>
      <c r="M4398">
        <v>47.939840289435601</v>
      </c>
      <c r="N4398">
        <v>0.25045103996260798</v>
      </c>
      <c r="O4398">
        <v>58.221302998965797</v>
      </c>
      <c r="P4398">
        <v>75.818181818181799</v>
      </c>
      <c r="Q4398">
        <v>6.5844432510198003E-2</v>
      </c>
    </row>
    <row r="4399" spans="1:17" hidden="1" x14ac:dyDescent="0.3">
      <c r="A4399" t="s">
        <v>9027</v>
      </c>
      <c r="B4399" t="s">
        <v>9028</v>
      </c>
      <c r="C4399" t="str">
        <f>IFERROR(VLOOKUP(Table1[[#This Row],[Ticker]],[1]!Table2[[Symbol]:[Industry]],2,FALSE),"-")</f>
        <v>-</v>
      </c>
      <c r="D4399" t="s">
        <v>5817</v>
      </c>
      <c r="E4399">
        <v>9.5635931250000006</v>
      </c>
      <c r="F4399">
        <v>10.95</v>
      </c>
      <c r="G4399">
        <v>-20.9459326221411</v>
      </c>
      <c r="H4399">
        <v>-11.851936785315299</v>
      </c>
      <c r="I4399">
        <v>-24.399780080090299</v>
      </c>
      <c r="J4399">
        <v>-2.4780690073383398</v>
      </c>
      <c r="K4399">
        <v>10.718778559516799</v>
      </c>
      <c r="L4399">
        <v>10.484505272969299</v>
      </c>
      <c r="M4399">
        <v>51.954088315064702</v>
      </c>
      <c r="N4399">
        <v>0.97186658847040197</v>
      </c>
      <c r="O4399">
        <v>46.940639269406297</v>
      </c>
      <c r="P4399">
        <v>59.3886462882095</v>
      </c>
    </row>
    <row r="4400" spans="1:17" hidden="1" x14ac:dyDescent="0.3">
      <c r="A4400" t="s">
        <v>9029</v>
      </c>
      <c r="B4400" t="s">
        <v>9030</v>
      </c>
      <c r="C4400" t="str">
        <f>IFERROR(VLOOKUP(Table1[[#This Row],[Ticker]],[1]!Table2[[Symbol]:[Industry]],2,FALSE),"-")</f>
        <v>-</v>
      </c>
      <c r="E4400">
        <v>9.5605394520000004</v>
      </c>
      <c r="F4400">
        <v>6.42</v>
      </c>
      <c r="G4400">
        <v>-29.1746450136657</v>
      </c>
      <c r="H4400">
        <v>-3.6800749487525399</v>
      </c>
      <c r="I4400">
        <v>-57.013436126057201</v>
      </c>
      <c r="J4400">
        <v>-2.4780690073383398</v>
      </c>
      <c r="K4400">
        <v>6.8126443356149498</v>
      </c>
      <c r="L4400">
        <v>7.7110503150175802</v>
      </c>
      <c r="M4400">
        <v>1.3196024510999999E-5</v>
      </c>
      <c r="N4400">
        <v>0</v>
      </c>
      <c r="O4400">
        <v>71.651090342679097</v>
      </c>
      <c r="P4400">
        <v>0</v>
      </c>
    </row>
    <row r="4401" spans="1:17" hidden="1" x14ac:dyDescent="0.3">
      <c r="A4401" t="s">
        <v>9031</v>
      </c>
      <c r="B4401" t="s">
        <v>9032</v>
      </c>
      <c r="C4401" t="str">
        <f>IFERROR(VLOOKUP(Table1[[#This Row],[Ticker]],[1]!Table2[[Symbol]:[Industry]],2,FALSE),"-")</f>
        <v>-</v>
      </c>
      <c r="D4401" t="s">
        <v>548</v>
      </c>
      <c r="E4401">
        <v>9.5108599999999992</v>
      </c>
      <c r="F4401">
        <v>34.14</v>
      </c>
      <c r="G4401">
        <v>43.9569659285835</v>
      </c>
      <c r="H4401">
        <v>-3.6800749487525399</v>
      </c>
      <c r="I4401">
        <v>47.300279196732397</v>
      </c>
      <c r="J4401">
        <v>-2.4780690073383398</v>
      </c>
      <c r="K4401">
        <v>31.497034132280699</v>
      </c>
      <c r="L4401">
        <v>25.1431841891355</v>
      </c>
      <c r="M4401">
        <v>100</v>
      </c>
      <c r="N4401">
        <v>0</v>
      </c>
      <c r="O4401">
        <v>0</v>
      </c>
      <c r="P4401">
        <v>70.7</v>
      </c>
    </row>
    <row r="4402" spans="1:17" hidden="1" x14ac:dyDescent="0.3">
      <c r="A4402" t="s">
        <v>9033</v>
      </c>
      <c r="B4402" t="s">
        <v>9034</v>
      </c>
      <c r="C4402" t="str">
        <f>IFERROR(VLOOKUP(Table1[[#This Row],[Ticker]],[1]!Table2[[Symbol]:[Industry]],2,FALSE),"-")</f>
        <v>-</v>
      </c>
      <c r="D4402" t="s">
        <v>728</v>
      </c>
      <c r="E4402">
        <v>9.5089231049999992</v>
      </c>
      <c r="F4402">
        <v>126.28</v>
      </c>
      <c r="G4402">
        <v>1.81239705960257</v>
      </c>
      <c r="H4402">
        <v>8.1385071736604893</v>
      </c>
      <c r="I4402">
        <v>-1.7610370151455399</v>
      </c>
      <c r="J4402">
        <v>0.123951194681859</v>
      </c>
      <c r="K4402">
        <v>117.852371063999</v>
      </c>
      <c r="L4402">
        <v>109.99817578218401</v>
      </c>
      <c r="M4402">
        <v>45.884931757483201</v>
      </c>
      <c r="N4402">
        <v>2.3101913006708501</v>
      </c>
      <c r="O4402">
        <v>16.407982261640701</v>
      </c>
      <c r="P4402">
        <v>32.507869884575001</v>
      </c>
    </row>
    <row r="4403" spans="1:17" hidden="1" x14ac:dyDescent="0.3">
      <c r="A4403" t="s">
        <v>9035</v>
      </c>
      <c r="B4403" t="s">
        <v>9036</v>
      </c>
      <c r="C4403" t="str">
        <f>IFERROR(VLOOKUP(Table1[[#This Row],[Ticker]],[1]!Table2[[Symbol]:[Industry]],2,FALSE),"-")</f>
        <v>-</v>
      </c>
      <c r="D4403" t="s">
        <v>21</v>
      </c>
      <c r="E4403">
        <v>9.4958872000000003</v>
      </c>
      <c r="F4403">
        <v>9.0399999999999991</v>
      </c>
      <c r="G4403">
        <v>-33.643137058028202</v>
      </c>
      <c r="H4403">
        <v>-2.9385495250237299</v>
      </c>
      <c r="I4403">
        <v>-10.6415197450664</v>
      </c>
      <c r="J4403">
        <v>4.9795581113057201</v>
      </c>
      <c r="K4403">
        <v>8.6644498150805997</v>
      </c>
      <c r="L4403">
        <v>8.6719456404783699</v>
      </c>
      <c r="M4403">
        <v>46.964763155628901</v>
      </c>
      <c r="N4403">
        <v>1.1078929884411399</v>
      </c>
      <c r="O4403">
        <v>46.570796460177</v>
      </c>
      <c r="P4403">
        <v>81.891348088531103</v>
      </c>
    </row>
    <row r="4404" spans="1:17" hidden="1" x14ac:dyDescent="0.3">
      <c r="A4404" t="s">
        <v>9037</v>
      </c>
      <c r="B4404" t="s">
        <v>9038</v>
      </c>
      <c r="C4404" t="str">
        <f>IFERROR(VLOOKUP(Table1[[#This Row],[Ticker]],[1]!Table2[[Symbol]:[Industry]],2,FALSE),"-")</f>
        <v>-</v>
      </c>
      <c r="D4404" t="s">
        <v>413</v>
      </c>
      <c r="E4404">
        <v>9.4452040000000004</v>
      </c>
      <c r="F4404">
        <v>7.22</v>
      </c>
      <c r="G4404">
        <v>-24.331686553685898</v>
      </c>
      <c r="H4404">
        <v>-22.396652488859502</v>
      </c>
      <c r="I4404">
        <v>-25.021149374696101</v>
      </c>
      <c r="J4404">
        <v>-2.4780690073383398</v>
      </c>
      <c r="K4404">
        <v>7.2715252071832301</v>
      </c>
      <c r="L4404">
        <v>7.16406453163754</v>
      </c>
      <c r="M4404">
        <v>5.4125678161373498</v>
      </c>
      <c r="N4404">
        <v>0.30659374233451298</v>
      </c>
      <c r="O4404">
        <v>36.426592797783897</v>
      </c>
      <c r="P4404">
        <v>82.784810126582201</v>
      </c>
      <c r="Q4404">
        <v>5.5443082618500004E-3</v>
      </c>
    </row>
    <row r="4405" spans="1:17" hidden="1" x14ac:dyDescent="0.3">
      <c r="A4405" t="s">
        <v>9039</v>
      </c>
      <c r="B4405" t="s">
        <v>9040</v>
      </c>
      <c r="C4405" t="str">
        <f>IFERROR(VLOOKUP(Table1[[#This Row],[Ticker]],[1]!Table2[[Symbol]:[Industry]],2,FALSE),"-")</f>
        <v>-</v>
      </c>
      <c r="D4405" t="s">
        <v>424</v>
      </c>
      <c r="E4405">
        <v>9.4121054999999991</v>
      </c>
      <c r="F4405">
        <v>36.99</v>
      </c>
      <c r="G4405">
        <v>25.541856830189101</v>
      </c>
      <c r="H4405">
        <v>-10.0800749487525</v>
      </c>
      <c r="I4405">
        <v>34.062722244197701</v>
      </c>
      <c r="J4405">
        <v>1.52193099266165</v>
      </c>
      <c r="K4405">
        <v>34.780552519934801</v>
      </c>
      <c r="L4405">
        <v>28.379507086776599</v>
      </c>
      <c r="M4405">
        <v>51.484558338928402</v>
      </c>
      <c r="N4405">
        <v>0.14937134176814801</v>
      </c>
      <c r="O4405">
        <v>20.140578534738999</v>
      </c>
      <c r="P4405">
        <v>94.684210526315795</v>
      </c>
      <c r="Q4405">
        <v>9.7953189238358995E-2</v>
      </c>
    </row>
    <row r="4406" spans="1:17" hidden="1" x14ac:dyDescent="0.3">
      <c r="A4406" t="s">
        <v>9041</v>
      </c>
      <c r="B4406" t="s">
        <v>9042</v>
      </c>
      <c r="C4406" t="str">
        <f>IFERROR(VLOOKUP(Table1[[#This Row],[Ticker]],[1]!Table2[[Symbol]:[Industry]],2,FALSE),"-")</f>
        <v>-</v>
      </c>
      <c r="D4406" t="s">
        <v>521</v>
      </c>
      <c r="E4406">
        <v>9.3720750000000006</v>
      </c>
      <c r="F4406">
        <v>14.5</v>
      </c>
      <c r="G4406">
        <v>195.47918815080499</v>
      </c>
      <c r="H4406">
        <v>51.718382634794999</v>
      </c>
      <c r="I4406">
        <v>60.6997244117116</v>
      </c>
      <c r="J4406">
        <v>21.6492410542633</v>
      </c>
      <c r="K4406">
        <v>8.5450908841908095</v>
      </c>
      <c r="L4406">
        <v>7.4170706282315004</v>
      </c>
      <c r="M4406">
        <v>91.1474473942054</v>
      </c>
      <c r="N4406">
        <v>3.37993649541689</v>
      </c>
      <c r="O4406">
        <v>0</v>
      </c>
      <c r="P4406">
        <v>311.93181818181802</v>
      </c>
      <c r="Q4406">
        <v>0.13977737545593899</v>
      </c>
    </row>
    <row r="4407" spans="1:17" hidden="1" x14ac:dyDescent="0.3">
      <c r="A4407" t="s">
        <v>9043</v>
      </c>
      <c r="B4407" t="s">
        <v>9044</v>
      </c>
      <c r="C4407" t="str">
        <f>IFERROR(VLOOKUP(Table1[[#This Row],[Ticker]],[1]!Table2[[Symbol]:[Industry]],2,FALSE),"-")</f>
        <v>-</v>
      </c>
      <c r="D4407" t="s">
        <v>1465</v>
      </c>
      <c r="E4407">
        <v>9.3713691499999996</v>
      </c>
      <c r="F4407">
        <v>1.43</v>
      </c>
      <c r="G4407">
        <v>63.923632595250197</v>
      </c>
      <c r="H4407">
        <v>-5.7348694693004898</v>
      </c>
      <c r="I4407">
        <v>-50.271149374696101</v>
      </c>
      <c r="J4407">
        <v>-1.77384365522566</v>
      </c>
      <c r="K4407">
        <v>1.78514155079985</v>
      </c>
      <c r="L4407">
        <v>1.59350692296904</v>
      </c>
      <c r="M4407">
        <v>41.972322824320798</v>
      </c>
      <c r="N4407">
        <v>1.59188214192144</v>
      </c>
      <c r="O4407">
        <v>74.825174825174798</v>
      </c>
      <c r="Q4407">
        <v>3.12376461944E-3</v>
      </c>
    </row>
    <row r="4408" spans="1:17" hidden="1" x14ac:dyDescent="0.3">
      <c r="A4408" t="s">
        <v>9045</v>
      </c>
      <c r="B4408" t="s">
        <v>9046</v>
      </c>
      <c r="C4408" t="str">
        <f>IFERROR(VLOOKUP(Table1[[#This Row],[Ticker]],[1]!Table2[[Symbol]:[Industry]],2,FALSE),"-")</f>
        <v>-</v>
      </c>
      <c r="D4408" t="s">
        <v>95</v>
      </c>
      <c r="E4408">
        <v>9.3652320000000007</v>
      </c>
      <c r="F4408">
        <v>6.9</v>
      </c>
      <c r="G4408">
        <v>2.47044907465096</v>
      </c>
      <c r="H4408">
        <v>36.719925051247401</v>
      </c>
      <c r="I4408">
        <v>-45.994040940961099</v>
      </c>
      <c r="J4408">
        <v>2.9273363980670499</v>
      </c>
      <c r="K4408">
        <v>5.6087601048491802</v>
      </c>
      <c r="L4408">
        <v>6.1024076520919399</v>
      </c>
      <c r="M4408">
        <v>81.045420601467299</v>
      </c>
      <c r="N4408">
        <v>0.359955005624296</v>
      </c>
      <c r="O4408">
        <v>68.405797101449195</v>
      </c>
      <c r="P4408">
        <v>115.625</v>
      </c>
      <c r="Q4408">
        <v>6.8000619175739999E-3</v>
      </c>
    </row>
    <row r="4409" spans="1:17" hidden="1" x14ac:dyDescent="0.3">
      <c r="A4409" t="s">
        <v>9047</v>
      </c>
      <c r="B4409" t="s">
        <v>9048</v>
      </c>
      <c r="C4409" t="str">
        <f>IFERROR(VLOOKUP(Table1[[#This Row],[Ticker]],[1]!Table2[[Symbol]:[Industry]],2,FALSE),"-")</f>
        <v>-</v>
      </c>
      <c r="D4409" t="s">
        <v>1564</v>
      </c>
      <c r="E4409">
        <v>9.2571168129999997</v>
      </c>
      <c r="F4409">
        <v>8.83</v>
      </c>
      <c r="G4409">
        <v>121.98936029478</v>
      </c>
      <c r="H4409">
        <v>-8.832546031823</v>
      </c>
      <c r="I4409">
        <v>-11.996295573526499</v>
      </c>
      <c r="J4409">
        <v>-10.437252680807701</v>
      </c>
      <c r="K4409">
        <v>9.8021857057509703</v>
      </c>
      <c r="L4409">
        <v>7.9419162126818801</v>
      </c>
      <c r="M4409">
        <v>17.672967494202101</v>
      </c>
      <c r="N4409">
        <v>0.17663595907683199</v>
      </c>
      <c r="O4409">
        <v>47.791619479048698</v>
      </c>
      <c r="Q4409">
        <v>8.0639794822802993E-2</v>
      </c>
    </row>
    <row r="4410" spans="1:17" hidden="1" x14ac:dyDescent="0.3">
      <c r="A4410" t="s">
        <v>9049</v>
      </c>
      <c r="B4410" t="s">
        <v>9050</v>
      </c>
      <c r="C4410" t="str">
        <f>IFERROR(VLOOKUP(Table1[[#This Row],[Ticker]],[1]!Table2[[Symbol]:[Industry]],2,FALSE),"-")</f>
        <v>-</v>
      </c>
      <c r="D4410" t="s">
        <v>396</v>
      </c>
      <c r="E4410">
        <v>9.1815552</v>
      </c>
      <c r="F4410">
        <v>9.92</v>
      </c>
      <c r="G4410">
        <v>8.2229523231413602</v>
      </c>
      <c r="H4410">
        <v>-17.494149666389301</v>
      </c>
      <c r="I4410">
        <v>-11.0694687024271</v>
      </c>
      <c r="J4410">
        <v>3.5048369755676401</v>
      </c>
      <c r="K4410">
        <v>10.449323155747299</v>
      </c>
      <c r="L4410">
        <v>10.613353856937101</v>
      </c>
      <c r="M4410">
        <v>57.6006059546038</v>
      </c>
      <c r="N4410">
        <v>0.49783605363412198</v>
      </c>
      <c r="O4410">
        <v>63.004032258064498</v>
      </c>
      <c r="P4410">
        <v>70.740103270223699</v>
      </c>
      <c r="Q4410">
        <v>3.8169577942871999E-2</v>
      </c>
    </row>
    <row r="4411" spans="1:17" hidden="1" x14ac:dyDescent="0.3">
      <c r="A4411" t="s">
        <v>9051</v>
      </c>
      <c r="B4411" t="s">
        <v>9052</v>
      </c>
      <c r="C4411" t="str">
        <f>IFERROR(VLOOKUP(Table1[[#This Row],[Ticker]],[1]!Table2[[Symbol]:[Industry]],2,FALSE),"-")</f>
        <v>-</v>
      </c>
      <c r="E4411">
        <v>9.1724499999999995</v>
      </c>
      <c r="F4411">
        <v>17.95</v>
      </c>
      <c r="G4411">
        <v>7.0125546022049896</v>
      </c>
      <c r="H4411">
        <v>23.741683620547001</v>
      </c>
      <c r="I4411">
        <v>18.484439298925299</v>
      </c>
      <c r="J4411">
        <v>13.140592250268099</v>
      </c>
      <c r="K4411">
        <v>14.0748447695181</v>
      </c>
      <c r="M4411">
        <v>100</v>
      </c>
      <c r="N4411">
        <v>5.7272727272727204</v>
      </c>
      <c r="O4411">
        <v>0</v>
      </c>
      <c r="P4411">
        <v>33.755588673621403</v>
      </c>
    </row>
    <row r="4412" spans="1:17" hidden="1" x14ac:dyDescent="0.3">
      <c r="A4412" t="s">
        <v>9053</v>
      </c>
      <c r="B4412" t="s">
        <v>9054</v>
      </c>
      <c r="C4412" t="str">
        <f>IFERROR(VLOOKUP(Table1[[#This Row],[Ticker]],[1]!Table2[[Symbol]:[Industry]],2,FALSE),"-")</f>
        <v>-</v>
      </c>
      <c r="D4412" t="s">
        <v>521</v>
      </c>
      <c r="E4412">
        <v>9.1528124999999996</v>
      </c>
      <c r="F4412">
        <v>1.95</v>
      </c>
      <c r="G4412">
        <v>-11.358418686801</v>
      </c>
      <c r="H4412">
        <v>4.0122327435551401</v>
      </c>
      <c r="I4412">
        <v>-28.987963533988101</v>
      </c>
      <c r="J4412">
        <v>-4.4780690073383402</v>
      </c>
      <c r="K4412">
        <v>1.9633774722031601</v>
      </c>
      <c r="L4412">
        <v>1.9472567915519501</v>
      </c>
      <c r="M4412">
        <v>42.333763892676998</v>
      </c>
      <c r="N4412">
        <v>0.67310050659246101</v>
      </c>
      <c r="O4412">
        <v>35.897435897435898</v>
      </c>
      <c r="P4412">
        <v>41.304347826086897</v>
      </c>
      <c r="Q4412">
        <v>-5.8517808492504E-2</v>
      </c>
    </row>
    <row r="4413" spans="1:17" hidden="1" x14ac:dyDescent="0.3">
      <c r="A4413" t="s">
        <v>9055</v>
      </c>
      <c r="B4413" t="s">
        <v>9056</v>
      </c>
      <c r="C4413" t="str">
        <f>IFERROR(VLOOKUP(Table1[[#This Row],[Ticker]],[1]!Table2[[Symbol]:[Industry]],2,FALSE),"-")</f>
        <v>-</v>
      </c>
      <c r="D4413" t="s">
        <v>626</v>
      </c>
      <c r="E4413">
        <v>9.1319376000000005</v>
      </c>
      <c r="F4413">
        <v>14.79</v>
      </c>
      <c r="G4413">
        <v>47.256965928583497</v>
      </c>
      <c r="H4413">
        <v>27.849775797515999</v>
      </c>
      <c r="I4413">
        <v>1.6458466727347101</v>
      </c>
      <c r="J4413">
        <v>14.3404894019408</v>
      </c>
      <c r="K4413">
        <v>12.0402096298264</v>
      </c>
      <c r="L4413">
        <v>12.6011818182334</v>
      </c>
      <c r="M4413">
        <v>94.838780817487901</v>
      </c>
      <c r="N4413">
        <v>1.71109252133177</v>
      </c>
      <c r="O4413">
        <v>28.803245436105399</v>
      </c>
      <c r="P4413">
        <v>84.644194756554299</v>
      </c>
      <c r="Q4413">
        <v>6.3397310858872E-2</v>
      </c>
    </row>
    <row r="4414" spans="1:17" hidden="1" x14ac:dyDescent="0.3">
      <c r="A4414" t="s">
        <v>9057</v>
      </c>
      <c r="B4414" t="s">
        <v>9058</v>
      </c>
      <c r="C4414" t="str">
        <f>IFERROR(VLOOKUP(Table1[[#This Row],[Ticker]],[1]!Table2[[Symbol]:[Industry]],2,FALSE),"-")</f>
        <v>-</v>
      </c>
      <c r="E4414">
        <v>9.1201500000000006</v>
      </c>
      <c r="F4414">
        <v>15.59</v>
      </c>
      <c r="G4414">
        <v>20.332437626696699</v>
      </c>
      <c r="H4414">
        <v>15.146144563442499</v>
      </c>
      <c r="I4414">
        <v>-56.329750508911602</v>
      </c>
      <c r="J4414">
        <v>-4.4277545419295397</v>
      </c>
      <c r="K4414">
        <v>16.405250717476399</v>
      </c>
      <c r="L4414">
        <v>17.738028121719498</v>
      </c>
      <c r="M4414">
        <v>61.901976940431801</v>
      </c>
      <c r="N4414">
        <v>0.14399999999999999</v>
      </c>
      <c r="O4414">
        <v>85.824246311738193</v>
      </c>
      <c r="P4414">
        <v>47.075471698113198</v>
      </c>
    </row>
    <row r="4415" spans="1:17" hidden="1" x14ac:dyDescent="0.3">
      <c r="A4415" t="s">
        <v>9059</v>
      </c>
      <c r="B4415" t="s">
        <v>9060</v>
      </c>
      <c r="C4415" t="str">
        <f>IFERROR(VLOOKUP(Table1[[#This Row],[Ticker]],[1]!Table2[[Symbol]:[Industry]],2,FALSE),"-")</f>
        <v>-</v>
      </c>
      <c r="D4415" t="s">
        <v>68</v>
      </c>
      <c r="E4415">
        <v>9.1063438199999993</v>
      </c>
      <c r="F4415">
        <v>4.2</v>
      </c>
      <c r="G4415">
        <v>18.084552135480099</v>
      </c>
      <c r="H4415">
        <v>-9.56242788992901</v>
      </c>
      <c r="I4415">
        <v>-23.966801548609102</v>
      </c>
      <c r="J4415">
        <v>-4.9170933975822297</v>
      </c>
      <c r="K4415">
        <v>4.0881378414944596</v>
      </c>
      <c r="L4415">
        <v>3.9393660481775399</v>
      </c>
      <c r="M4415">
        <v>60.119585239608199</v>
      </c>
      <c r="N4415">
        <v>0.643526219634311</v>
      </c>
      <c r="O4415">
        <v>20.238095238095202</v>
      </c>
      <c r="P4415">
        <v>52.727272727272698</v>
      </c>
      <c r="Q4415">
        <v>4.4755890442309001E-2</v>
      </c>
    </row>
    <row r="4416" spans="1:17" hidden="1" x14ac:dyDescent="0.3">
      <c r="A4416" t="s">
        <v>9061</v>
      </c>
      <c r="B4416" t="s">
        <v>9062</v>
      </c>
      <c r="C4416" t="str">
        <f>IFERROR(VLOOKUP(Table1[[#This Row],[Ticker]],[1]!Table2[[Symbol]:[Industry]],2,FALSE),"-")</f>
        <v>-</v>
      </c>
      <c r="D4416" t="s">
        <v>118</v>
      </c>
      <c r="E4416">
        <v>9.0909700000000004</v>
      </c>
      <c r="F4416">
        <v>0.49</v>
      </c>
      <c r="G4416">
        <v>-26.7430340714164</v>
      </c>
      <c r="H4416">
        <v>-3.6800749487525399</v>
      </c>
      <c r="I4416">
        <v>-24.5304086339553</v>
      </c>
      <c r="J4416">
        <v>-2.4780690073383398</v>
      </c>
      <c r="K4416">
        <v>0.49061761374188101</v>
      </c>
      <c r="L4416">
        <v>0.51734988666255899</v>
      </c>
      <c r="M4416">
        <v>42.892589935559599</v>
      </c>
      <c r="N4416">
        <v>1.73784857672197</v>
      </c>
      <c r="O4416">
        <v>24.4897959183673</v>
      </c>
      <c r="P4416">
        <v>0</v>
      </c>
      <c r="Q4416">
        <v>-0.16893876035820801</v>
      </c>
    </row>
    <row r="4417" spans="1:17" hidden="1" x14ac:dyDescent="0.3">
      <c r="A4417" t="s">
        <v>9063</v>
      </c>
      <c r="B4417" t="s">
        <v>9064</v>
      </c>
      <c r="C4417" t="str">
        <f>IFERROR(VLOOKUP(Table1[[#This Row],[Ticker]],[1]!Table2[[Symbol]:[Industry]],2,FALSE),"-")</f>
        <v>-</v>
      </c>
      <c r="D4417" t="s">
        <v>521</v>
      </c>
      <c r="E4417">
        <v>9.0881819999999998</v>
      </c>
      <c r="F4417">
        <v>9.09</v>
      </c>
      <c r="G4417">
        <v>11.8240390993152</v>
      </c>
      <c r="H4417">
        <v>-13.8780947507327</v>
      </c>
      <c r="I4417">
        <v>-42.667315508881401</v>
      </c>
      <c r="J4417">
        <v>0.356398112843064</v>
      </c>
      <c r="K4417">
        <v>9.7144799030032196</v>
      </c>
      <c r="L4417">
        <v>9.6007977227684904</v>
      </c>
      <c r="M4417">
        <v>39.092611293059697</v>
      </c>
      <c r="N4417">
        <v>0.69007361518408505</v>
      </c>
      <c r="O4417">
        <v>73.927392739273898</v>
      </c>
      <c r="P4417">
        <v>52.0066889632106</v>
      </c>
      <c r="Q4417">
        <v>9.5612356773884993E-2</v>
      </c>
    </row>
    <row r="4418" spans="1:17" hidden="1" x14ac:dyDescent="0.3">
      <c r="A4418" t="s">
        <v>9065</v>
      </c>
      <c r="B4418" t="s">
        <v>9066</v>
      </c>
      <c r="C4418" t="str">
        <f>IFERROR(VLOOKUP(Table1[[#This Row],[Ticker]],[1]!Table2[[Symbol]:[Industry]],2,FALSE),"-")</f>
        <v>-</v>
      </c>
      <c r="E4418">
        <v>9.0800426000000005</v>
      </c>
      <c r="F4418">
        <v>29.98</v>
      </c>
      <c r="G4418">
        <v>-27.0091684692873</v>
      </c>
      <c r="H4418">
        <v>-3.6800749487525399</v>
      </c>
      <c r="I4418">
        <v>-10.2991605791778</v>
      </c>
      <c r="J4418">
        <v>-2.4780690073383398</v>
      </c>
      <c r="K4418">
        <v>29.822999969578301</v>
      </c>
      <c r="L4418">
        <v>29.6463059872932</v>
      </c>
      <c r="M4418">
        <v>99.999999998127706</v>
      </c>
      <c r="N4418">
        <v>0</v>
      </c>
      <c r="O4418">
        <v>0.26684456304202298</v>
      </c>
      <c r="P4418">
        <v>4.97198879551821</v>
      </c>
    </row>
    <row r="4419" spans="1:17" hidden="1" x14ac:dyDescent="0.3">
      <c r="A4419" t="s">
        <v>9067</v>
      </c>
      <c r="B4419" t="s">
        <v>9068</v>
      </c>
      <c r="C4419" t="str">
        <f>IFERROR(VLOOKUP(Table1[[#This Row],[Ticker]],[1]!Table2[[Symbol]:[Industry]],2,FALSE),"-")</f>
        <v>-</v>
      </c>
      <c r="D4419" t="s">
        <v>5546</v>
      </c>
      <c r="E4419">
        <v>9.0654982400000002</v>
      </c>
      <c r="F4419">
        <v>1.28</v>
      </c>
      <c r="G4419">
        <v>-16.398206485209499</v>
      </c>
      <c r="H4419">
        <v>-13.752017394795701</v>
      </c>
      <c r="I4419">
        <v>-23.842577946124599</v>
      </c>
      <c r="J4419">
        <v>-5.57884420113679</v>
      </c>
      <c r="K4419">
        <v>1.3537408928852099</v>
      </c>
      <c r="L4419">
        <v>1.3580048955422901</v>
      </c>
      <c r="M4419">
        <v>44.726470459586302</v>
      </c>
      <c r="N4419">
        <v>0.95718889695960396</v>
      </c>
      <c r="O4419">
        <v>99.218749999999901</v>
      </c>
      <c r="P4419">
        <v>56.097560975609703</v>
      </c>
      <c r="Q4419">
        <v>2.1888174315790002E-2</v>
      </c>
    </row>
    <row r="4420" spans="1:17" hidden="1" x14ac:dyDescent="0.3">
      <c r="A4420" t="s">
        <v>9069</v>
      </c>
      <c r="B4420" t="s">
        <v>9070</v>
      </c>
      <c r="C4420" t="str">
        <f>IFERROR(VLOOKUP(Table1[[#This Row],[Ticker]],[1]!Table2[[Symbol]:[Industry]],2,FALSE),"-")</f>
        <v>-</v>
      </c>
      <c r="D4420" t="s">
        <v>257</v>
      </c>
      <c r="E4420">
        <v>9.0617137499999991</v>
      </c>
      <c r="F4420">
        <v>5.97</v>
      </c>
      <c r="G4420">
        <v>144.62060229221899</v>
      </c>
      <c r="H4420">
        <v>36.132571421270796</v>
      </c>
      <c r="I4420">
        <v>79.826889840990106</v>
      </c>
      <c r="J4420">
        <v>12.995818806975</v>
      </c>
      <c r="K4420">
        <v>4.5411836566770001</v>
      </c>
      <c r="L4420">
        <v>3.7923293664228601</v>
      </c>
      <c r="M4420">
        <v>100</v>
      </c>
      <c r="N4420">
        <v>5.4909224894486499</v>
      </c>
      <c r="O4420">
        <v>0</v>
      </c>
      <c r="P4420">
        <v>171.363636363636</v>
      </c>
    </row>
    <row r="4421" spans="1:17" hidden="1" x14ac:dyDescent="0.3">
      <c r="A4421" t="s">
        <v>9071</v>
      </c>
      <c r="B4421" t="s">
        <v>9072</v>
      </c>
      <c r="C4421" t="str">
        <f>IFERROR(VLOOKUP(Table1[[#This Row],[Ticker]],[1]!Table2[[Symbol]:[Industry]],2,FALSE),"-")</f>
        <v>-</v>
      </c>
      <c r="D4421" t="s">
        <v>46</v>
      </c>
      <c r="E4421">
        <v>9.0488347200000003</v>
      </c>
      <c r="F4421">
        <v>0.72</v>
      </c>
      <c r="G4421">
        <v>-15.973803302185599</v>
      </c>
      <c r="H4421">
        <v>-28.680074948752502</v>
      </c>
      <c r="I4421">
        <v>-19.271149374696101</v>
      </c>
      <c r="J4421">
        <v>-2.4780690073383398</v>
      </c>
      <c r="K4421">
        <v>0.78835174001875896</v>
      </c>
      <c r="L4421">
        <v>1.1026013296996799</v>
      </c>
      <c r="M4421">
        <v>36.5920464387587</v>
      </c>
      <c r="N4421">
        <v>1.3224634001925399</v>
      </c>
      <c r="O4421">
        <v>34.7222222222222</v>
      </c>
      <c r="P4421">
        <v>30.9090909090908</v>
      </c>
      <c r="Q4421">
        <v>-4.9043417397649997E-3</v>
      </c>
    </row>
    <row r="4422" spans="1:17" hidden="1" x14ac:dyDescent="0.3">
      <c r="A4422" t="s">
        <v>9073</v>
      </c>
      <c r="B4422" t="s">
        <v>9074</v>
      </c>
      <c r="C4422" t="str">
        <f>IFERROR(VLOOKUP(Table1[[#This Row],[Ticker]],[1]!Table2[[Symbol]:[Industry]],2,FALSE),"-")</f>
        <v>-</v>
      </c>
      <c r="D4422" t="s">
        <v>626</v>
      </c>
      <c r="E4422">
        <v>9.0420383700000002</v>
      </c>
      <c r="F4422">
        <v>2.89</v>
      </c>
      <c r="G4422">
        <v>-32.606226253826797</v>
      </c>
      <c r="H4422">
        <v>2.0753207347006901</v>
      </c>
      <c r="I4422">
        <v>-29.768190794814402</v>
      </c>
      <c r="J4422">
        <v>-0.747965201109974</v>
      </c>
      <c r="K4422">
        <v>2.8535647000990201</v>
      </c>
      <c r="L4422">
        <v>3.0114626260106001</v>
      </c>
      <c r="M4422">
        <v>47.1773536225081</v>
      </c>
      <c r="N4422">
        <v>0.78385390672220101</v>
      </c>
      <c r="O4422">
        <v>32.871972318338997</v>
      </c>
      <c r="P4422">
        <v>22.978723404255302</v>
      </c>
      <c r="Q4422">
        <v>7.3477227600607001E-2</v>
      </c>
    </row>
    <row r="4423" spans="1:17" hidden="1" x14ac:dyDescent="0.3">
      <c r="A4423" t="s">
        <v>9075</v>
      </c>
      <c r="B4423" t="s">
        <v>9076</v>
      </c>
      <c r="C4423" t="str">
        <f>IFERROR(VLOOKUP(Table1[[#This Row],[Ticker]],[1]!Table2[[Symbol]:[Industry]],2,FALSE),"-")</f>
        <v>-</v>
      </c>
      <c r="D4423" t="s">
        <v>257</v>
      </c>
      <c r="E4423">
        <v>9.0260545759999999</v>
      </c>
      <c r="F4423">
        <v>6.16</v>
      </c>
      <c r="G4423">
        <v>33.673632595250197</v>
      </c>
      <c r="H4423">
        <v>-21.1570788909338</v>
      </c>
      <c r="I4423">
        <v>-14.287542817319</v>
      </c>
      <c r="J4423">
        <v>-10.9328795029651</v>
      </c>
      <c r="K4423">
        <v>6.4717059023571304</v>
      </c>
      <c r="L4423">
        <v>5.6217077425011901</v>
      </c>
      <c r="M4423">
        <v>14.333019104857501</v>
      </c>
      <c r="N4423">
        <v>0.448492751905053</v>
      </c>
      <c r="O4423">
        <v>41.7207792207792</v>
      </c>
      <c r="P4423">
        <v>76.504297994269294</v>
      </c>
      <c r="Q4423">
        <v>6.4058031052306993E-2</v>
      </c>
    </row>
    <row r="4424" spans="1:17" hidden="1" x14ac:dyDescent="0.3">
      <c r="A4424" t="s">
        <v>9077</v>
      </c>
      <c r="B4424" t="s">
        <v>9078</v>
      </c>
      <c r="C4424" t="str">
        <f>IFERROR(VLOOKUP(Table1[[#This Row],[Ticker]],[1]!Table2[[Symbol]:[Industry]],2,FALSE),"-")</f>
        <v>-</v>
      </c>
      <c r="D4424" t="s">
        <v>133</v>
      </c>
      <c r="E4424">
        <v>9.0215599999999991</v>
      </c>
      <c r="F4424">
        <v>17</v>
      </c>
      <c r="G4424">
        <v>43.427136098753699</v>
      </c>
      <c r="H4424">
        <v>-3.73702255695299</v>
      </c>
      <c r="I4424">
        <v>-11.8648233406328</v>
      </c>
      <c r="J4424">
        <v>1.5527549404980501</v>
      </c>
      <c r="K4424">
        <v>16.845852854210801</v>
      </c>
      <c r="L4424">
        <v>15.5176716959133</v>
      </c>
      <c r="M4424">
        <v>47.995396845614898</v>
      </c>
      <c r="N4424">
        <v>0.37896026940140598</v>
      </c>
      <c r="O4424">
        <v>10.588235294117601</v>
      </c>
      <c r="P4424">
        <v>84.983677910772599</v>
      </c>
      <c r="Q4424">
        <v>-2.0619452697739999E-3</v>
      </c>
    </row>
    <row r="4425" spans="1:17" hidden="1" x14ac:dyDescent="0.3">
      <c r="A4425" t="s">
        <v>9079</v>
      </c>
      <c r="B4425" t="s">
        <v>9080</v>
      </c>
      <c r="C4425" t="str">
        <f>IFERROR(VLOOKUP(Table1[[#This Row],[Ticker]],[1]!Table2[[Symbol]:[Industry]],2,FALSE),"-")</f>
        <v>-</v>
      </c>
      <c r="D4425" t="s">
        <v>626</v>
      </c>
      <c r="E4425">
        <v>9.0209820000000001</v>
      </c>
      <c r="F4425">
        <v>5.9</v>
      </c>
      <c r="G4425">
        <v>20.389135504643399</v>
      </c>
      <c r="H4425">
        <v>1.29124436291092</v>
      </c>
      <c r="I4425">
        <v>-1.15122674413516</v>
      </c>
      <c r="J4425">
        <v>-1.7441240532099</v>
      </c>
      <c r="K4425">
        <v>5.4450345639896396</v>
      </c>
      <c r="L4425">
        <v>5.2135980392995203</v>
      </c>
      <c r="M4425">
        <v>64.577352779294301</v>
      </c>
      <c r="N4425">
        <v>2.1113433390611398</v>
      </c>
      <c r="O4425">
        <v>6.77966101694913</v>
      </c>
      <c r="P4425">
        <v>63.8888888888888</v>
      </c>
      <c r="Q4425">
        <v>0.14880007023325001</v>
      </c>
    </row>
    <row r="4426" spans="1:17" hidden="1" x14ac:dyDescent="0.3">
      <c r="A4426" t="s">
        <v>9081</v>
      </c>
      <c r="B4426" t="s">
        <v>9082</v>
      </c>
      <c r="C4426" t="str">
        <f>IFERROR(VLOOKUP(Table1[[#This Row],[Ticker]],[1]!Table2[[Symbol]:[Industry]],2,FALSE),"-")</f>
        <v>-</v>
      </c>
      <c r="D4426" t="s">
        <v>292</v>
      </c>
      <c r="E4426">
        <v>9.0164799999999996</v>
      </c>
      <c r="F4426">
        <v>22</v>
      </c>
      <c r="G4426">
        <v>55.527057063629101</v>
      </c>
      <c r="H4426">
        <v>-12.184217992799599</v>
      </c>
      <c r="I4426">
        <v>-10.509244612791299</v>
      </c>
      <c r="J4426">
        <v>2.6848382608320902</v>
      </c>
      <c r="K4426">
        <v>20.5845112007975</v>
      </c>
      <c r="L4426">
        <v>19.081931647293999</v>
      </c>
      <c r="M4426">
        <v>61.3610827190995</v>
      </c>
      <c r="N4426">
        <v>0.48829840699447402</v>
      </c>
      <c r="O4426">
        <v>26.045454545454501</v>
      </c>
      <c r="P4426">
        <v>108.333333333333</v>
      </c>
      <c r="Q4426">
        <v>8.1177301714513997E-2</v>
      </c>
    </row>
    <row r="4427" spans="1:17" hidden="1" x14ac:dyDescent="0.3">
      <c r="A4427" t="s">
        <v>9083</v>
      </c>
      <c r="B4427" t="s">
        <v>9084</v>
      </c>
      <c r="C4427" t="str">
        <f>IFERROR(VLOOKUP(Table1[[#This Row],[Ticker]],[1]!Table2[[Symbol]:[Industry]],2,FALSE),"-")</f>
        <v>-</v>
      </c>
      <c r="D4427" t="s">
        <v>4503</v>
      </c>
      <c r="E4427">
        <v>8.9784000000000006</v>
      </c>
      <c r="F4427">
        <v>43</v>
      </c>
      <c r="G4427">
        <v>7.6319659285835399</v>
      </c>
      <c r="H4427">
        <v>-2.50360436051725</v>
      </c>
      <c r="I4427">
        <v>-3.4666771958089502</v>
      </c>
      <c r="J4427">
        <v>-2.4780690073383398</v>
      </c>
      <c r="K4427">
        <v>42.143485130098902</v>
      </c>
      <c r="L4427">
        <v>39.324256106781498</v>
      </c>
      <c r="M4427">
        <v>99.654415917701101</v>
      </c>
      <c r="N4427">
        <v>1.26</v>
      </c>
      <c r="O4427">
        <v>4.5116279069767398</v>
      </c>
      <c r="P4427">
        <v>56.363636363636303</v>
      </c>
    </row>
    <row r="4428" spans="1:17" hidden="1" x14ac:dyDescent="0.3">
      <c r="A4428" t="s">
        <v>9085</v>
      </c>
      <c r="B4428" t="s">
        <v>9086</v>
      </c>
      <c r="C4428" t="str">
        <f>IFERROR(VLOOKUP(Table1[[#This Row],[Ticker]],[1]!Table2[[Symbol]:[Industry]],2,FALSE),"-")</f>
        <v>-</v>
      </c>
      <c r="D4428" t="s">
        <v>1684</v>
      </c>
      <c r="E4428">
        <v>8.9503679999999992</v>
      </c>
      <c r="F4428">
        <v>21.03</v>
      </c>
      <c r="G4428">
        <v>-40.276073718993501</v>
      </c>
      <c r="H4428">
        <v>-7.6800749487525497</v>
      </c>
      <c r="I4428">
        <v>-18.5814942022823</v>
      </c>
      <c r="J4428">
        <v>5.2292480658323797</v>
      </c>
      <c r="K4428">
        <v>21.404124893253801</v>
      </c>
      <c r="L4428">
        <v>25.466443390303301</v>
      </c>
      <c r="M4428">
        <v>43.869209943852901</v>
      </c>
      <c r="N4428">
        <v>0.64834801032907297</v>
      </c>
      <c r="O4428">
        <v>229.036750220773</v>
      </c>
      <c r="P4428">
        <v>21.280276816609</v>
      </c>
      <c r="Q4428">
        <v>5.3394468782425E-2</v>
      </c>
    </row>
    <row r="4429" spans="1:17" hidden="1" x14ac:dyDescent="0.3">
      <c r="A4429" t="s">
        <v>9087</v>
      </c>
      <c r="B4429" t="s">
        <v>9088</v>
      </c>
      <c r="C4429" t="str">
        <f>IFERROR(VLOOKUP(Table1[[#This Row],[Ticker]],[1]!Table2[[Symbol]:[Industry]],2,FALSE),"-")</f>
        <v>-</v>
      </c>
      <c r="D4429" t="s">
        <v>485</v>
      </c>
      <c r="E4429">
        <v>8.9351794000000009</v>
      </c>
      <c r="F4429">
        <v>17.86</v>
      </c>
      <c r="G4429">
        <v>103.115395787013</v>
      </c>
      <c r="H4429">
        <v>-4.2091754778530603</v>
      </c>
      <c r="I4429">
        <v>25.3587718851464</v>
      </c>
      <c r="J4429">
        <v>-2.5752931044067801E-2</v>
      </c>
      <c r="K4429">
        <v>16.061201892629601</v>
      </c>
      <c r="L4429">
        <v>12.554254399316299</v>
      </c>
      <c r="M4429">
        <v>50.572062223129798</v>
      </c>
      <c r="N4429">
        <v>0.71873645515249995</v>
      </c>
      <c r="O4429">
        <v>11.646136618141099</v>
      </c>
      <c r="P4429">
        <v>143.65620736698401</v>
      </c>
      <c r="Q4429">
        <v>0.13047235610623401</v>
      </c>
    </row>
    <row r="4430" spans="1:17" hidden="1" x14ac:dyDescent="0.3">
      <c r="A4430" t="s">
        <v>9089</v>
      </c>
      <c r="B4430" t="s">
        <v>9090</v>
      </c>
      <c r="C4430" t="str">
        <f>IFERROR(VLOOKUP(Table1[[#This Row],[Ticker]],[1]!Table2[[Symbol]:[Industry]],2,FALSE),"-")</f>
        <v>-</v>
      </c>
      <c r="D4430" t="s">
        <v>62</v>
      </c>
      <c r="E4430">
        <v>8.9343749999999993</v>
      </c>
      <c r="F4430">
        <v>3.75</v>
      </c>
      <c r="G4430">
        <v>26.945490518747398</v>
      </c>
      <c r="H4430">
        <v>-1.04849600138412</v>
      </c>
      <c r="I4430">
        <v>-35.989965442349302</v>
      </c>
      <c r="J4430">
        <v>-9.1766336006397697</v>
      </c>
      <c r="K4430">
        <v>4.1732347217166996</v>
      </c>
      <c r="L4430">
        <v>3.9963466210718201</v>
      </c>
      <c r="M4430">
        <v>35.499805354434798</v>
      </c>
      <c r="N4430">
        <v>0.77662250293551705</v>
      </c>
      <c r="O4430">
        <v>60.266666666666602</v>
      </c>
      <c r="P4430">
        <v>59.574468085106297</v>
      </c>
      <c r="Q4430">
        <v>-1.3473774542876999E-2</v>
      </c>
    </row>
    <row r="4431" spans="1:17" hidden="1" x14ac:dyDescent="0.3">
      <c r="A4431" t="s">
        <v>9091</v>
      </c>
      <c r="B4431" t="s">
        <v>9092</v>
      </c>
      <c r="C4431" t="str">
        <f>IFERROR(VLOOKUP(Table1[[#This Row],[Ticker]],[1]!Table2[[Symbol]:[Industry]],2,FALSE),"-")</f>
        <v>-</v>
      </c>
      <c r="D4431" t="s">
        <v>4067</v>
      </c>
      <c r="E4431">
        <v>8.9343440959999896</v>
      </c>
      <c r="F4431">
        <v>4.5199999999999996</v>
      </c>
      <c r="G4431">
        <v>45.120083799305903</v>
      </c>
      <c r="H4431">
        <v>12.9452352249447</v>
      </c>
      <c r="I4431">
        <v>-50.141466377577899</v>
      </c>
      <c r="J4431">
        <v>-0.30415596386006799</v>
      </c>
      <c r="K4431">
        <v>4.4249825546594304</v>
      </c>
      <c r="L4431">
        <v>4.49257977464333</v>
      </c>
      <c r="M4431">
        <v>43.867226048149703</v>
      </c>
      <c r="N4431">
        <v>1.13875383581836</v>
      </c>
      <c r="O4431">
        <v>119.02654867256599</v>
      </c>
      <c r="P4431">
        <v>80.799999999999898</v>
      </c>
      <c r="Q4431">
        <v>4.1891994873592998E-2</v>
      </c>
    </row>
    <row r="4432" spans="1:17" hidden="1" x14ac:dyDescent="0.3">
      <c r="A4432" t="s">
        <v>9093</v>
      </c>
      <c r="B4432" t="s">
        <v>9094</v>
      </c>
      <c r="C4432" t="str">
        <f>IFERROR(VLOOKUP(Table1[[#This Row],[Ticker]],[1]!Table2[[Symbol]:[Industry]],2,FALSE),"-")</f>
        <v>-</v>
      </c>
      <c r="D4432" t="s">
        <v>692</v>
      </c>
      <c r="E4432">
        <v>8.9285349999999397</v>
      </c>
      <c r="F4432">
        <v>8.75</v>
      </c>
      <c r="G4432">
        <v>-26.7430340714164</v>
      </c>
      <c r="H4432">
        <v>-3.6800749487525399</v>
      </c>
      <c r="I4432">
        <v>-15.271149374696099</v>
      </c>
      <c r="J4432">
        <v>-2.4780690073383398</v>
      </c>
      <c r="K4432">
        <v>8.75</v>
      </c>
      <c r="L4432">
        <v>8.75</v>
      </c>
      <c r="M4432">
        <v>50</v>
      </c>
      <c r="O4432">
        <v>0</v>
      </c>
      <c r="P4432">
        <v>0</v>
      </c>
    </row>
    <row r="4433" spans="1:17" hidden="1" x14ac:dyDescent="0.3">
      <c r="A4433" t="s">
        <v>9095</v>
      </c>
      <c r="B4433" t="s">
        <v>9096</v>
      </c>
      <c r="C4433" t="str">
        <f>IFERROR(VLOOKUP(Table1[[#This Row],[Ticker]],[1]!Table2[[Symbol]:[Industry]],2,FALSE),"-")</f>
        <v>-</v>
      </c>
      <c r="D4433" t="s">
        <v>3403</v>
      </c>
      <c r="E4433">
        <v>8.9088312500000004</v>
      </c>
      <c r="F4433">
        <v>11.11</v>
      </c>
      <c r="G4433">
        <v>255.04390750933899</v>
      </c>
      <c r="H4433">
        <v>1.6339347130832</v>
      </c>
      <c r="I4433">
        <v>20.8808114096176</v>
      </c>
      <c r="J4433">
        <v>21.809274208169001</v>
      </c>
      <c r="K4433">
        <v>10.598961411301399</v>
      </c>
      <c r="L4433">
        <v>8.86431532003561</v>
      </c>
      <c r="M4433">
        <v>73.776747158642294</v>
      </c>
      <c r="N4433">
        <v>1.9011857707509801</v>
      </c>
      <c r="O4433">
        <v>31.233123312331202</v>
      </c>
      <c r="P4433">
        <v>328.95752895752798</v>
      </c>
    </row>
    <row r="4434" spans="1:17" hidden="1" x14ac:dyDescent="0.3">
      <c r="A4434" t="s">
        <v>9097</v>
      </c>
      <c r="B4434" t="s">
        <v>8671</v>
      </c>
      <c r="C4434" t="str">
        <f>IFERROR(VLOOKUP(Table1[[#This Row],[Ticker]],[1]!Table2[[Symbol]:[Industry]],2,FALSE),"-")</f>
        <v>-</v>
      </c>
      <c r="D4434" t="s">
        <v>928</v>
      </c>
      <c r="E4434">
        <v>8.8887900000000002</v>
      </c>
      <c r="F4434">
        <v>10.199999999999999</v>
      </c>
      <c r="G4434">
        <v>91.205683877301496</v>
      </c>
      <c r="H4434">
        <v>15.3950695599179</v>
      </c>
      <c r="I4434">
        <v>65.5799144550911</v>
      </c>
      <c r="J4434">
        <v>3.2714176456390698</v>
      </c>
      <c r="K4434">
        <v>9.7209489745473601</v>
      </c>
      <c r="L4434">
        <v>8.0121388088226002</v>
      </c>
      <c r="M4434">
        <v>64.569972502140402</v>
      </c>
      <c r="N4434">
        <v>0.89455379741395802</v>
      </c>
      <c r="O4434">
        <v>54.019607843137202</v>
      </c>
      <c r="P4434">
        <v>117.948717948717</v>
      </c>
    </row>
    <row r="4435" spans="1:17" hidden="1" x14ac:dyDescent="0.3">
      <c r="A4435" t="s">
        <v>9098</v>
      </c>
      <c r="B4435" t="s">
        <v>9099</v>
      </c>
      <c r="C4435" t="str">
        <f>IFERROR(VLOOKUP(Table1[[#This Row],[Ticker]],[1]!Table2[[Symbol]:[Industry]],2,FALSE),"-")</f>
        <v>-</v>
      </c>
      <c r="D4435" t="s">
        <v>626</v>
      </c>
      <c r="E4435">
        <v>8.8846976000000009</v>
      </c>
      <c r="F4435">
        <v>23.69</v>
      </c>
      <c r="G4435">
        <v>-5.0686632445032398</v>
      </c>
      <c r="H4435">
        <v>-3.80617835354446</v>
      </c>
      <c r="I4435">
        <v>-20.130587125700099</v>
      </c>
      <c r="J4435">
        <v>-2.1402311695004901</v>
      </c>
      <c r="K4435">
        <v>23.7863218772675</v>
      </c>
      <c r="L4435">
        <v>23.765460368517498</v>
      </c>
      <c r="M4435">
        <v>44.268358920922402</v>
      </c>
      <c r="N4435">
        <v>1.61661386184408</v>
      </c>
      <c r="O4435">
        <v>23.4698184888138</v>
      </c>
      <c r="P4435">
        <v>41.601912731619798</v>
      </c>
      <c r="Q4435">
        <v>1.1346406823882001E-2</v>
      </c>
    </row>
    <row r="4436" spans="1:17" hidden="1" x14ac:dyDescent="0.3">
      <c r="A4436" t="s">
        <v>9100</v>
      </c>
      <c r="B4436" t="s">
        <v>9101</v>
      </c>
      <c r="C4436" t="str">
        <f>IFERROR(VLOOKUP(Table1[[#This Row],[Ticker]],[1]!Table2[[Symbol]:[Industry]],2,FALSE),"-")</f>
        <v>-</v>
      </c>
      <c r="D4436" t="s">
        <v>9102</v>
      </c>
      <c r="E4436">
        <v>8.8605290019999998</v>
      </c>
      <c r="F4436">
        <v>11.18</v>
      </c>
      <c r="G4436">
        <v>-2.87073360193288</v>
      </c>
      <c r="H4436">
        <v>-9.7484510171286001</v>
      </c>
      <c r="I4436">
        <v>-24.154604957418101</v>
      </c>
      <c r="J4436">
        <v>-3.0210554326777102</v>
      </c>
      <c r="K4436">
        <v>11.023372989708299</v>
      </c>
      <c r="L4436">
        <v>11.107976113210199</v>
      </c>
      <c r="M4436">
        <v>49.820984469645502</v>
      </c>
      <c r="N4436">
        <v>1.54759718396082</v>
      </c>
      <c r="O4436">
        <v>91.860465116279002</v>
      </c>
      <c r="P4436">
        <v>31.923999999999999</v>
      </c>
      <c r="Q4436">
        <v>2.5620112702467002E-2</v>
      </c>
    </row>
    <row r="4437" spans="1:17" hidden="1" x14ac:dyDescent="0.3">
      <c r="A4437" t="s">
        <v>9103</v>
      </c>
      <c r="B4437" t="s">
        <v>9104</v>
      </c>
      <c r="C4437" t="str">
        <f>IFERROR(VLOOKUP(Table1[[#This Row],[Ticker]],[1]!Table2[[Symbol]:[Industry]],2,FALSE),"-")</f>
        <v>-</v>
      </c>
      <c r="D4437" t="s">
        <v>2629</v>
      </c>
      <c r="E4437">
        <v>8.8350287999999999</v>
      </c>
      <c r="F4437">
        <v>24</v>
      </c>
      <c r="G4437">
        <v>-27.773961906467999</v>
      </c>
      <c r="H4437">
        <v>-5.7667523163287999</v>
      </c>
      <c r="I4437">
        <v>-25.147228984159099</v>
      </c>
      <c r="J4437">
        <v>8.4310219017525601</v>
      </c>
      <c r="K4437">
        <v>23.910370985094701</v>
      </c>
      <c r="L4437">
        <v>21.725416539319099</v>
      </c>
      <c r="M4437">
        <v>66.8800481516909</v>
      </c>
      <c r="N4437">
        <v>0.72362936112369702</v>
      </c>
      <c r="O4437">
        <v>13.749999999999901</v>
      </c>
      <c r="P4437">
        <v>64.948453608247405</v>
      </c>
    </row>
    <row r="4438" spans="1:17" hidden="1" x14ac:dyDescent="0.3">
      <c r="A4438" t="s">
        <v>9105</v>
      </c>
      <c r="B4438" t="s">
        <v>9106</v>
      </c>
      <c r="C4438" t="str">
        <f>IFERROR(VLOOKUP(Table1[[#This Row],[Ticker]],[1]!Table2[[Symbol]:[Industry]],2,FALSE),"-")</f>
        <v>-</v>
      </c>
      <c r="D4438" t="s">
        <v>1709</v>
      </c>
      <c r="E4438">
        <v>8.7495449999999995</v>
      </c>
      <c r="F4438">
        <v>24.15</v>
      </c>
      <c r="G4438">
        <v>171.77365319681499</v>
      </c>
      <c r="H4438">
        <v>30.1052357857107</v>
      </c>
      <c r="I4438">
        <v>84.315627484808005</v>
      </c>
      <c r="J4438">
        <v>5.6497848739401997</v>
      </c>
      <c r="K4438">
        <v>20.006868192444699</v>
      </c>
      <c r="L4438">
        <v>16.035010052159699</v>
      </c>
      <c r="M4438">
        <v>87.508399417374306</v>
      </c>
      <c r="N4438">
        <v>1.47030329829357</v>
      </c>
      <c r="O4438">
        <v>18.343685300207</v>
      </c>
      <c r="P4438">
        <v>214.044213263979</v>
      </c>
      <c r="Q4438">
        <v>0.14003350786883501</v>
      </c>
    </row>
    <row r="4439" spans="1:17" hidden="1" x14ac:dyDescent="0.3">
      <c r="A4439" t="s">
        <v>9107</v>
      </c>
      <c r="B4439" t="s">
        <v>9108</v>
      </c>
      <c r="C4439" t="str">
        <f>IFERROR(VLOOKUP(Table1[[#This Row],[Ticker]],[1]!Table2[[Symbol]:[Industry]],2,FALSE),"-")</f>
        <v>-</v>
      </c>
      <c r="D4439" t="s">
        <v>396</v>
      </c>
      <c r="E4439">
        <v>8.7294023999999997</v>
      </c>
      <c r="F4439">
        <v>28.89</v>
      </c>
      <c r="G4439">
        <v>18.214316656129899</v>
      </c>
      <c r="H4439">
        <v>-6.9829561855761604</v>
      </c>
      <c r="I4439">
        <v>-26.651517472855598</v>
      </c>
      <c r="J4439">
        <v>-7.5815172832004096</v>
      </c>
      <c r="K4439">
        <v>29.216371996709999</v>
      </c>
      <c r="L4439">
        <v>28.518542721549402</v>
      </c>
      <c r="M4439">
        <v>48.323549635950201</v>
      </c>
      <c r="N4439">
        <v>0.87138667783829005</v>
      </c>
      <c r="O4439">
        <v>36.725510557286199</v>
      </c>
      <c r="P4439">
        <v>59.173553719008197</v>
      </c>
      <c r="Q4439">
        <v>8.9626977940107003E-2</v>
      </c>
    </row>
    <row r="4440" spans="1:17" hidden="1" x14ac:dyDescent="0.3">
      <c r="A4440" t="s">
        <v>9109</v>
      </c>
      <c r="B4440" t="s">
        <v>9110</v>
      </c>
      <c r="C4440" t="str">
        <f>IFERROR(VLOOKUP(Table1[[#This Row],[Ticker]],[1]!Table2[[Symbol]:[Industry]],2,FALSE),"-")</f>
        <v>-</v>
      </c>
      <c r="D4440" t="s">
        <v>413</v>
      </c>
      <c r="E4440">
        <v>8.7224096000000007</v>
      </c>
      <c r="F4440">
        <v>17.02</v>
      </c>
      <c r="G4440">
        <v>21.903254138190501</v>
      </c>
      <c r="H4440">
        <v>36.5720258915835</v>
      </c>
      <c r="I4440">
        <v>-37.625163973236198</v>
      </c>
      <c r="J4440">
        <v>-0.52327364997731296</v>
      </c>
      <c r="K4440">
        <v>13.8960390507063</v>
      </c>
      <c r="L4440">
        <v>14.9903122465913</v>
      </c>
      <c r="M4440">
        <v>91.311406584969703</v>
      </c>
      <c r="N4440">
        <v>2.2560296846011099</v>
      </c>
      <c r="O4440">
        <v>49.294947121033999</v>
      </c>
      <c r="P4440">
        <v>59.812206572769902</v>
      </c>
      <c r="Q4440">
        <v>3.1536667462924002E-2</v>
      </c>
    </row>
    <row r="4441" spans="1:17" hidden="1" x14ac:dyDescent="0.3">
      <c r="A4441" t="s">
        <v>9111</v>
      </c>
      <c r="B4441" t="s">
        <v>9112</v>
      </c>
      <c r="C4441" t="str">
        <f>IFERROR(VLOOKUP(Table1[[#This Row],[Ticker]],[1]!Table2[[Symbol]:[Industry]],2,FALSE),"-")</f>
        <v>-</v>
      </c>
      <c r="D4441" t="s">
        <v>1684</v>
      </c>
      <c r="E4441">
        <v>8.7216749999999994</v>
      </c>
      <c r="F4441">
        <v>18.25</v>
      </c>
      <c r="G4441">
        <v>42.238447410065</v>
      </c>
      <c r="H4441">
        <v>-15.027592679248899</v>
      </c>
      <c r="I4441">
        <v>-46.063716686034702</v>
      </c>
      <c r="J4441">
        <v>-5.2018044158986401</v>
      </c>
      <c r="K4441">
        <v>19.4480358466061</v>
      </c>
      <c r="L4441">
        <v>19.5578088134735</v>
      </c>
      <c r="M4441">
        <v>53.5174521105886</v>
      </c>
      <c r="N4441">
        <v>1.0306869336842299</v>
      </c>
      <c r="O4441">
        <v>59.616438356164302</v>
      </c>
      <c r="P4441">
        <v>100.54945054945</v>
      </c>
      <c r="Q4441">
        <v>0.110349822636906</v>
      </c>
    </row>
    <row r="4442" spans="1:17" hidden="1" x14ac:dyDescent="0.3">
      <c r="A4442" t="s">
        <v>9113</v>
      </c>
      <c r="B4442" t="s">
        <v>9114</v>
      </c>
      <c r="C4442" t="str">
        <f>IFERROR(VLOOKUP(Table1[[#This Row],[Ticker]],[1]!Table2[[Symbol]:[Industry]],2,FALSE),"-")</f>
        <v>-</v>
      </c>
      <c r="D4442" t="s">
        <v>424</v>
      </c>
      <c r="E4442">
        <v>8.7159999999999993</v>
      </c>
      <c r="F4442">
        <v>21.79</v>
      </c>
      <c r="G4442">
        <v>0.68386651337884496</v>
      </c>
      <c r="H4442">
        <v>-3.6800749487525399</v>
      </c>
      <c r="I4442">
        <v>-10.3096850201681</v>
      </c>
      <c r="J4442">
        <v>-2.4780690073383398</v>
      </c>
      <c r="K4442">
        <v>21.623836588729802</v>
      </c>
      <c r="L4442">
        <v>18.608087234751199</v>
      </c>
      <c r="M4442">
        <v>100</v>
      </c>
      <c r="O4442">
        <v>0</v>
      </c>
      <c r="P4442">
        <v>27.426900584795298</v>
      </c>
    </row>
    <row r="4443" spans="1:17" hidden="1" x14ac:dyDescent="0.3">
      <c r="A4443" t="s">
        <v>9115</v>
      </c>
      <c r="B4443" t="s">
        <v>9116</v>
      </c>
      <c r="C4443" t="str">
        <f>IFERROR(VLOOKUP(Table1[[#This Row],[Ticker]],[1]!Table2[[Symbol]:[Industry]],2,FALSE),"-")</f>
        <v>-</v>
      </c>
      <c r="D4443" t="s">
        <v>424</v>
      </c>
      <c r="E4443">
        <v>8.6954165999999997</v>
      </c>
      <c r="F4443">
        <v>16.37</v>
      </c>
      <c r="G4443">
        <v>74.609979458718797</v>
      </c>
      <c r="H4443">
        <v>-2.1603181098467701</v>
      </c>
      <c r="I4443">
        <v>79.146902881835899</v>
      </c>
      <c r="J4443">
        <v>-10.1618722135296</v>
      </c>
      <c r="K4443">
        <v>16.5022868332202</v>
      </c>
      <c r="L4443">
        <v>12.6744429831221</v>
      </c>
      <c r="M4443">
        <v>20.3062331568803</v>
      </c>
      <c r="N4443">
        <v>8.7650357759337702E-2</v>
      </c>
      <c r="O4443">
        <v>24.496029321930301</v>
      </c>
      <c r="P4443">
        <v>149.92366412213701</v>
      </c>
      <c r="Q4443">
        <v>0.14664460752470601</v>
      </c>
    </row>
    <row r="4444" spans="1:17" hidden="1" x14ac:dyDescent="0.3">
      <c r="A4444" t="s">
        <v>9117</v>
      </c>
      <c r="B4444" t="s">
        <v>9118</v>
      </c>
      <c r="C4444" t="str">
        <f>IFERROR(VLOOKUP(Table1[[#This Row],[Ticker]],[1]!Table2[[Symbol]:[Industry]],2,FALSE),"-")</f>
        <v>-</v>
      </c>
      <c r="D4444" t="s">
        <v>27</v>
      </c>
      <c r="E4444">
        <v>8.68</v>
      </c>
      <c r="F4444">
        <v>25</v>
      </c>
      <c r="G4444">
        <v>-44.775820956662301</v>
      </c>
      <c r="H4444">
        <v>-10.1548950926374</v>
      </c>
      <c r="I4444">
        <v>-20.0330541366008</v>
      </c>
      <c r="J4444">
        <v>-3.6187534179847298</v>
      </c>
      <c r="K4444">
        <v>28.1613704774478</v>
      </c>
      <c r="L4444">
        <v>27.0684138877468</v>
      </c>
      <c r="M4444">
        <v>12.3624952084187</v>
      </c>
      <c r="N4444">
        <v>0.63414634146341398</v>
      </c>
      <c r="O4444">
        <v>36</v>
      </c>
      <c r="P4444">
        <v>5.7082452431289603</v>
      </c>
    </row>
    <row r="4445" spans="1:17" hidden="1" x14ac:dyDescent="0.3">
      <c r="A4445" t="s">
        <v>9119</v>
      </c>
      <c r="B4445" t="s">
        <v>9120</v>
      </c>
      <c r="C4445" t="str">
        <f>IFERROR(VLOOKUP(Table1[[#This Row],[Ticker]],[1]!Table2[[Symbol]:[Industry]],2,FALSE),"-")</f>
        <v>-</v>
      </c>
      <c r="D4445" t="s">
        <v>424</v>
      </c>
      <c r="E4445">
        <v>8.6630400000000005</v>
      </c>
      <c r="F4445">
        <v>30.72</v>
      </c>
      <c r="G4445">
        <v>95.543507173156598</v>
      </c>
      <c r="H4445">
        <v>43.243708338667098</v>
      </c>
      <c r="I4445">
        <v>12.6755395049373</v>
      </c>
      <c r="J4445">
        <v>-6.52604501933234</v>
      </c>
      <c r="K4445">
        <v>26.0418121019148</v>
      </c>
      <c r="L4445">
        <v>22.093253276664299</v>
      </c>
      <c r="M4445">
        <v>51.716188718456102</v>
      </c>
      <c r="N4445">
        <v>1.9298398544494799</v>
      </c>
      <c r="O4445">
        <v>11.328125</v>
      </c>
      <c r="P4445">
        <v>146.548956661316</v>
      </c>
      <c r="Q4445">
        <v>0.116838124288587</v>
      </c>
    </row>
    <row r="4446" spans="1:17" hidden="1" x14ac:dyDescent="0.3">
      <c r="A4446" t="s">
        <v>9121</v>
      </c>
      <c r="B4446" t="s">
        <v>9122</v>
      </c>
      <c r="C4446" t="str">
        <f>IFERROR(VLOOKUP(Table1[[#This Row],[Ticker]],[1]!Table2[[Symbol]:[Industry]],2,FALSE),"-")</f>
        <v>-</v>
      </c>
      <c r="D4446" t="s">
        <v>424</v>
      </c>
      <c r="E4446">
        <v>8.6501249999999992</v>
      </c>
      <c r="F4446">
        <v>116.5</v>
      </c>
      <c r="G4446">
        <v>-26.7430340714164</v>
      </c>
      <c r="H4446">
        <v>-3.6800749487525399</v>
      </c>
      <c r="I4446">
        <v>-15.271149374696099</v>
      </c>
      <c r="J4446">
        <v>-2.4780690073383398</v>
      </c>
      <c r="K4446">
        <v>116.49999944904</v>
      </c>
      <c r="L4446">
        <v>116.48610368829701</v>
      </c>
      <c r="M4446">
        <v>100</v>
      </c>
      <c r="O4446">
        <v>0</v>
      </c>
      <c r="P4446">
        <v>0.43103448275862899</v>
      </c>
    </row>
    <row r="4447" spans="1:17" hidden="1" x14ac:dyDescent="0.3">
      <c r="A4447" t="s">
        <v>9123</v>
      </c>
      <c r="B4447" t="s">
        <v>9124</v>
      </c>
      <c r="C4447" t="str">
        <f>IFERROR(VLOOKUP(Table1[[#This Row],[Ticker]],[1]!Table2[[Symbol]:[Industry]],2,FALSE),"-")</f>
        <v>-</v>
      </c>
      <c r="D4447" t="s">
        <v>692</v>
      </c>
      <c r="E4447">
        <v>8.6270889999999998</v>
      </c>
      <c r="F4447">
        <v>5.35</v>
      </c>
      <c r="G4447">
        <v>48.666801994157296</v>
      </c>
      <c r="H4447">
        <v>23.064111097759</v>
      </c>
      <c r="I4447">
        <v>4.1484934824467299</v>
      </c>
      <c r="J4447">
        <v>-4.6324675710726302</v>
      </c>
      <c r="K4447">
        <v>5.0269319435590702</v>
      </c>
      <c r="L4447">
        <v>4.57540138258691</v>
      </c>
      <c r="M4447">
        <v>44.036209390523801</v>
      </c>
      <c r="N4447">
        <v>1.73381705900016</v>
      </c>
      <c r="O4447">
        <v>44.672897196261601</v>
      </c>
      <c r="P4447">
        <v>91.071428571428498</v>
      </c>
      <c r="Q4447">
        <v>8.9547977614799004E-2</v>
      </c>
    </row>
    <row r="4448" spans="1:17" hidden="1" x14ac:dyDescent="0.3">
      <c r="A4448" t="s">
        <v>9125</v>
      </c>
      <c r="B4448" t="s">
        <v>9126</v>
      </c>
      <c r="C4448" t="str">
        <f>IFERROR(VLOOKUP(Table1[[#This Row],[Ticker]],[1]!Table2[[Symbol]:[Industry]],2,FALSE),"-")</f>
        <v>-</v>
      </c>
      <c r="D4448" t="s">
        <v>728</v>
      </c>
      <c r="E4448">
        <v>8.5756189999999997</v>
      </c>
      <c r="F4448">
        <v>74.94</v>
      </c>
      <c r="G4448">
        <v>38.165746957608803</v>
      </c>
      <c r="H4448">
        <v>8.7520966235038605E-2</v>
      </c>
      <c r="I4448">
        <v>18.957759813912102</v>
      </c>
      <c r="J4448">
        <v>1.83658138111892</v>
      </c>
      <c r="K4448">
        <v>71.619803109947497</v>
      </c>
      <c r="L4448">
        <v>61.811825482843297</v>
      </c>
      <c r="M4448">
        <v>52.364653728359698</v>
      </c>
      <c r="N4448">
        <v>0.81171492752193997</v>
      </c>
      <c r="O4448">
        <v>2.8823058446757202</v>
      </c>
      <c r="P4448">
        <v>74.685314685314694</v>
      </c>
    </row>
    <row r="4449" spans="1:17" hidden="1" x14ac:dyDescent="0.3">
      <c r="A4449" t="s">
        <v>9127</v>
      </c>
      <c r="B4449" t="s">
        <v>9128</v>
      </c>
      <c r="C4449" t="str">
        <f>IFERROR(VLOOKUP(Table1[[#This Row],[Ticker]],[1]!Table2[[Symbol]:[Industry]],2,FALSE),"-")</f>
        <v>-</v>
      </c>
      <c r="D4449" t="s">
        <v>372</v>
      </c>
      <c r="E4449">
        <v>8.5565052000000001</v>
      </c>
      <c r="F4449">
        <v>13.14</v>
      </c>
      <c r="G4449">
        <v>14.5472885092287</v>
      </c>
      <c r="H4449">
        <v>-7.3975470677116499</v>
      </c>
      <c r="I4449">
        <v>32.369300063506103</v>
      </c>
      <c r="J4449">
        <v>-7.1874141140344401</v>
      </c>
      <c r="K4449">
        <v>13.257552549453001</v>
      </c>
      <c r="L4449">
        <v>11.243053435105301</v>
      </c>
      <c r="M4449">
        <v>48.519108035432403</v>
      </c>
      <c r="N4449">
        <v>1.28673211157151</v>
      </c>
      <c r="O4449">
        <v>42.770167427701601</v>
      </c>
      <c r="P4449">
        <v>117.549668874172</v>
      </c>
      <c r="Q4449">
        <v>0.104454868550373</v>
      </c>
    </row>
    <row r="4450" spans="1:17" hidden="1" x14ac:dyDescent="0.3">
      <c r="A4450" t="s">
        <v>9129</v>
      </c>
      <c r="B4450" t="s">
        <v>9130</v>
      </c>
      <c r="C4450" t="str">
        <f>IFERROR(VLOOKUP(Table1[[#This Row],[Ticker]],[1]!Table2[[Symbol]:[Industry]],2,FALSE),"-")</f>
        <v>-</v>
      </c>
      <c r="D4450" t="s">
        <v>1709</v>
      </c>
      <c r="E4450">
        <v>8.5499480000000005</v>
      </c>
      <c r="F4450">
        <v>9.4600000000000009</v>
      </c>
      <c r="G4450">
        <v>-12.0763674047497</v>
      </c>
      <c r="H4450">
        <v>6.5821827479407196</v>
      </c>
      <c r="I4450">
        <v>-37.857074088280299</v>
      </c>
      <c r="J4450">
        <v>-7.3009036530076301</v>
      </c>
      <c r="K4450">
        <v>9.4088712375607209</v>
      </c>
      <c r="L4450">
        <v>9.9834893946130894</v>
      </c>
      <c r="M4450">
        <v>43.867026647474802</v>
      </c>
      <c r="N4450">
        <v>0.52468317144649301</v>
      </c>
      <c r="O4450">
        <v>70.190274841437599</v>
      </c>
      <c r="P4450">
        <v>39.940828402366797</v>
      </c>
      <c r="Q4450">
        <v>-6.2817419157397997E-2</v>
      </c>
    </row>
    <row r="4451" spans="1:17" hidden="1" x14ac:dyDescent="0.3">
      <c r="A4451" t="s">
        <v>9131</v>
      </c>
      <c r="B4451" t="s">
        <v>9132</v>
      </c>
      <c r="C4451" t="str">
        <f>IFERROR(VLOOKUP(Table1[[#This Row],[Ticker]],[1]!Table2[[Symbol]:[Industry]],2,FALSE),"-")</f>
        <v>-</v>
      </c>
      <c r="D4451" t="s">
        <v>626</v>
      </c>
      <c r="E4451">
        <v>8.5431572490000001</v>
      </c>
      <c r="F4451">
        <v>9.33</v>
      </c>
      <c r="G4451">
        <v>49.2947017776401</v>
      </c>
      <c r="H4451">
        <v>28.634335531596701</v>
      </c>
      <c r="I4451">
        <v>61.099361022279297</v>
      </c>
      <c r="J4451">
        <v>1.1707337292637101</v>
      </c>
      <c r="K4451">
        <v>7.7716445812753303</v>
      </c>
      <c r="L4451">
        <v>6.8313325595961203</v>
      </c>
      <c r="M4451">
        <v>77.659319838732799</v>
      </c>
      <c r="N4451">
        <v>1.0353832898050299</v>
      </c>
      <c r="O4451">
        <v>2.5723472668810201</v>
      </c>
      <c r="P4451">
        <v>121.615201900237</v>
      </c>
      <c r="Q4451">
        <v>6.0012539349997999E-2</v>
      </c>
    </row>
    <row r="4452" spans="1:17" hidden="1" x14ac:dyDescent="0.3">
      <c r="A4452" t="s">
        <v>9133</v>
      </c>
      <c r="B4452" t="s">
        <v>9134</v>
      </c>
      <c r="C4452" t="str">
        <f>IFERROR(VLOOKUP(Table1[[#This Row],[Ticker]],[1]!Table2[[Symbol]:[Industry]],2,FALSE),"-")</f>
        <v>-</v>
      </c>
      <c r="D4452" t="s">
        <v>59</v>
      </c>
      <c r="E4452">
        <v>8.5417072399999991</v>
      </c>
      <c r="F4452">
        <v>7.88</v>
      </c>
      <c r="G4452">
        <v>27.766769850152102</v>
      </c>
      <c r="H4452">
        <v>-8.3064094683254996</v>
      </c>
      <c r="I4452">
        <v>-32.671568661907799</v>
      </c>
      <c r="J4452">
        <v>-2.4780690073383398</v>
      </c>
      <c r="K4452">
        <v>8.6073659101415991</v>
      </c>
      <c r="L4452">
        <v>8.44973842762559</v>
      </c>
      <c r="M4452">
        <v>4.3257524974765298</v>
      </c>
      <c r="N4452">
        <v>0.32138320395201098</v>
      </c>
      <c r="O4452">
        <v>33.883248730964397</v>
      </c>
      <c r="P4452">
        <v>79.090909090908994</v>
      </c>
      <c r="Q4452">
        <v>3.3481811265166E-2</v>
      </c>
    </row>
    <row r="4453" spans="1:17" hidden="1" x14ac:dyDescent="0.3">
      <c r="A4453" t="s">
        <v>9135</v>
      </c>
      <c r="B4453" t="s">
        <v>9136</v>
      </c>
      <c r="C4453" t="str">
        <f>IFERROR(VLOOKUP(Table1[[#This Row],[Ticker]],[1]!Table2[[Symbol]:[Industry]],2,FALSE),"-")</f>
        <v>-</v>
      </c>
      <c r="D4453" t="s">
        <v>424</v>
      </c>
      <c r="E4453">
        <v>8.5114014999999998</v>
      </c>
      <c r="F4453">
        <v>28.31</v>
      </c>
      <c r="G4453">
        <v>-32.218827059730302</v>
      </c>
      <c r="H4453">
        <v>4.3733601657512597</v>
      </c>
      <c r="I4453">
        <v>-10.1467527909605</v>
      </c>
      <c r="J4453">
        <v>-2.7598583697899102</v>
      </c>
      <c r="K4453">
        <v>26.420107264320801</v>
      </c>
      <c r="L4453">
        <v>25.317284998244698</v>
      </c>
      <c r="M4453">
        <v>48.365626297530603</v>
      </c>
      <c r="N4453">
        <v>1.7490559258028799</v>
      </c>
      <c r="O4453">
        <v>11.056163899682</v>
      </c>
      <c r="P4453">
        <v>35.519387266634702</v>
      </c>
      <c r="Q4453">
        <v>9.0235288600633998E-2</v>
      </c>
    </row>
    <row r="4454" spans="1:17" hidden="1" x14ac:dyDescent="0.3">
      <c r="A4454" t="s">
        <v>9137</v>
      </c>
      <c r="B4454" t="s">
        <v>9138</v>
      </c>
      <c r="C4454" t="str">
        <f>IFERROR(VLOOKUP(Table1[[#This Row],[Ticker]],[1]!Table2[[Symbol]:[Industry]],2,FALSE),"-")</f>
        <v>-</v>
      </c>
      <c r="E4454">
        <v>8.5105424999999997</v>
      </c>
      <c r="F4454">
        <v>25.77</v>
      </c>
      <c r="G4454">
        <v>-21.773583969583399</v>
      </c>
      <c r="H4454">
        <v>-3.6800749487525399</v>
      </c>
      <c r="I4454">
        <v>-15.271149374696099</v>
      </c>
      <c r="J4454">
        <v>-2.4780690073383398</v>
      </c>
      <c r="K4454">
        <v>25.761100617959801</v>
      </c>
      <c r="L4454">
        <v>25.405097891765202</v>
      </c>
      <c r="M4454">
        <v>100</v>
      </c>
      <c r="O4454">
        <v>0</v>
      </c>
      <c r="P4454">
        <v>4.9694501018329804</v>
      </c>
    </row>
    <row r="4455" spans="1:17" hidden="1" x14ac:dyDescent="0.3">
      <c r="A4455" t="s">
        <v>9139</v>
      </c>
      <c r="B4455" t="s">
        <v>3303</v>
      </c>
      <c r="C4455" t="str">
        <f>IFERROR(VLOOKUP(Table1[[#This Row],[Ticker]],[1]!Table2[[Symbol]:[Industry]],2,FALSE),"-")</f>
        <v>-</v>
      </c>
      <c r="D4455" t="s">
        <v>124</v>
      </c>
      <c r="E4455">
        <v>8.5045000000000002</v>
      </c>
      <c r="F4455">
        <v>7.3</v>
      </c>
      <c r="G4455">
        <v>-26.053378899002599</v>
      </c>
      <c r="H4455">
        <v>-19.945825235121401</v>
      </c>
      <c r="I4455">
        <v>-30.090285897449899</v>
      </c>
      <c r="J4455">
        <v>-1.09110645532725</v>
      </c>
      <c r="K4455">
        <v>7.35109947579741</v>
      </c>
      <c r="L4455">
        <v>7.3491042620618696</v>
      </c>
      <c r="M4455">
        <v>48.7321002369073</v>
      </c>
      <c r="N4455">
        <v>0.57422534252311697</v>
      </c>
      <c r="O4455">
        <v>26.986301369863</v>
      </c>
      <c r="P4455">
        <v>23.3108108108108</v>
      </c>
      <c r="Q4455">
        <v>9.0583934170033006E-2</v>
      </c>
    </row>
    <row r="4456" spans="1:17" hidden="1" x14ac:dyDescent="0.3">
      <c r="A4456" t="s">
        <v>9140</v>
      </c>
      <c r="B4456" t="s">
        <v>9141</v>
      </c>
      <c r="C4456" t="str">
        <f>IFERROR(VLOOKUP(Table1[[#This Row],[Ticker]],[1]!Table2[[Symbol]:[Industry]],2,FALSE),"-")</f>
        <v>-</v>
      </c>
      <c r="D4456" t="s">
        <v>7118</v>
      </c>
      <c r="E4456">
        <v>8.4167299999999994</v>
      </c>
      <c r="F4456">
        <v>24.5</v>
      </c>
      <c r="G4456">
        <v>-18.191859946471801</v>
      </c>
      <c r="H4456">
        <v>-9.8656419590618203</v>
      </c>
      <c r="I4456">
        <v>-35.828866625020297</v>
      </c>
      <c r="J4456">
        <v>-12.7344792637486</v>
      </c>
      <c r="K4456">
        <v>24.1986185980704</v>
      </c>
      <c r="L4456">
        <v>23.346279899451499</v>
      </c>
      <c r="M4456">
        <v>57.925322103326501</v>
      </c>
      <c r="N4456">
        <v>0.55075511037854097</v>
      </c>
      <c r="O4456">
        <v>82.244897959183604</v>
      </c>
      <c r="P4456">
        <v>39.999999999999901</v>
      </c>
    </row>
    <row r="4457" spans="1:17" hidden="1" x14ac:dyDescent="0.3">
      <c r="A4457" t="s">
        <v>9142</v>
      </c>
      <c r="B4457" t="s">
        <v>9143</v>
      </c>
      <c r="C4457" t="str">
        <f>IFERROR(VLOOKUP(Table1[[#This Row],[Ticker]],[1]!Table2[[Symbol]:[Industry]],2,FALSE),"-")</f>
        <v>-</v>
      </c>
      <c r="D4457" t="s">
        <v>4518</v>
      </c>
      <c r="E4457">
        <v>8.4135000000000009</v>
      </c>
      <c r="F4457">
        <v>3.95</v>
      </c>
      <c r="G4457">
        <v>126.46209413371101</v>
      </c>
      <c r="H4457">
        <v>-3.1813218315455498</v>
      </c>
      <c r="I4457">
        <v>25.298245643097399</v>
      </c>
      <c r="J4457">
        <v>-11.507414379798799</v>
      </c>
      <c r="K4457">
        <v>3.8927946142566499</v>
      </c>
      <c r="L4457">
        <v>3.1225790576913699</v>
      </c>
      <c r="M4457">
        <v>43.165318461921302</v>
      </c>
      <c r="N4457">
        <v>0.71851696591041603</v>
      </c>
      <c r="O4457">
        <v>37.721518987341703</v>
      </c>
      <c r="P4457">
        <v>163.333333333333</v>
      </c>
      <c r="Q4457">
        <v>6.1474186830228997E-2</v>
      </c>
    </row>
    <row r="4458" spans="1:17" hidden="1" x14ac:dyDescent="0.3">
      <c r="A4458" t="s">
        <v>9144</v>
      </c>
      <c r="B4458" t="s">
        <v>9145</v>
      </c>
      <c r="C4458" t="str">
        <f>IFERROR(VLOOKUP(Table1[[#This Row],[Ticker]],[1]!Table2[[Symbol]:[Industry]],2,FALSE),"-")</f>
        <v>-</v>
      </c>
      <c r="D4458" t="s">
        <v>68</v>
      </c>
      <c r="E4458">
        <v>8.3559356999999999</v>
      </c>
      <c r="F4458">
        <v>4.41</v>
      </c>
      <c r="G4458">
        <v>21.243543109791599</v>
      </c>
      <c r="H4458">
        <v>12.022404390090401</v>
      </c>
      <c r="I4458">
        <v>-24.343314323149698</v>
      </c>
      <c r="J4458">
        <v>1.2256346963653699</v>
      </c>
      <c r="K4458">
        <v>3.8401522630560301</v>
      </c>
      <c r="L4458">
        <v>3.80755071423647</v>
      </c>
      <c r="M4458">
        <v>71.977376380416601</v>
      </c>
      <c r="N4458">
        <v>1.76714830582525</v>
      </c>
      <c r="O4458">
        <v>38.095238095238003</v>
      </c>
      <c r="P4458">
        <v>62.1323529411764</v>
      </c>
      <c r="Q4458">
        <v>4.0944296841803E-2</v>
      </c>
    </row>
    <row r="4459" spans="1:17" hidden="1" x14ac:dyDescent="0.3">
      <c r="A4459" t="s">
        <v>9146</v>
      </c>
      <c r="B4459" t="s">
        <v>9147</v>
      </c>
      <c r="C4459" t="str">
        <f>IFERROR(VLOOKUP(Table1[[#This Row],[Ticker]],[1]!Table2[[Symbol]:[Industry]],2,FALSE),"-")</f>
        <v>-</v>
      </c>
      <c r="D4459" t="s">
        <v>728</v>
      </c>
      <c r="E4459">
        <v>8.3382966300000003</v>
      </c>
      <c r="F4459">
        <v>90.75</v>
      </c>
      <c r="G4459">
        <v>30.5632581802736</v>
      </c>
      <c r="H4459">
        <v>1.2156743888813599</v>
      </c>
      <c r="I4459">
        <v>13.3427962035351</v>
      </c>
      <c r="J4459">
        <v>2.1164634989791402</v>
      </c>
      <c r="K4459">
        <v>86.097895506259405</v>
      </c>
      <c r="L4459">
        <v>75.488996065907699</v>
      </c>
      <c r="M4459">
        <v>46.9368374749682</v>
      </c>
      <c r="N4459">
        <v>1.14861152146818</v>
      </c>
      <c r="O4459">
        <v>1.1019283746556301</v>
      </c>
      <c r="P4459">
        <v>93.579351535836096</v>
      </c>
      <c r="Q4459">
        <v>2.6148773974396002E-2</v>
      </c>
    </row>
    <row r="4460" spans="1:17" hidden="1" x14ac:dyDescent="0.3">
      <c r="A4460" t="s">
        <v>9148</v>
      </c>
      <c r="B4460" t="s">
        <v>9149</v>
      </c>
      <c r="C4460" t="str">
        <f>IFERROR(VLOOKUP(Table1[[#This Row],[Ticker]],[1]!Table2[[Symbol]:[Industry]],2,FALSE),"-")</f>
        <v>-</v>
      </c>
      <c r="D4460" t="s">
        <v>1465</v>
      </c>
      <c r="E4460">
        <v>8.3287403849999997</v>
      </c>
      <c r="F4460">
        <v>27.03</v>
      </c>
      <c r="G4460">
        <v>-15.048819195383301</v>
      </c>
      <c r="H4460">
        <v>6.84828557960798</v>
      </c>
      <c r="I4460">
        <v>-9.8910324156317699</v>
      </c>
      <c r="J4460">
        <v>2.11751922795577</v>
      </c>
      <c r="K4460">
        <v>26.276331547781901</v>
      </c>
      <c r="L4460">
        <v>24.7435609467795</v>
      </c>
      <c r="M4460">
        <v>47.4141200901364</v>
      </c>
      <c r="N4460">
        <v>0.76836257352708104</v>
      </c>
      <c r="O4460">
        <v>18.091009988901199</v>
      </c>
      <c r="P4460">
        <v>66.338461538461502</v>
      </c>
      <c r="Q4460">
        <v>7.9701606957440996E-2</v>
      </c>
    </row>
    <row r="4461" spans="1:17" hidden="1" x14ac:dyDescent="0.3">
      <c r="A4461" t="s">
        <v>9150</v>
      </c>
      <c r="B4461" t="s">
        <v>9151</v>
      </c>
      <c r="C4461" t="str">
        <f>IFERROR(VLOOKUP(Table1[[#This Row],[Ticker]],[1]!Table2[[Symbol]:[Industry]],2,FALSE),"-")</f>
        <v>-</v>
      </c>
      <c r="D4461" t="s">
        <v>626</v>
      </c>
      <c r="E4461">
        <v>8.2472759999999994</v>
      </c>
      <c r="F4461">
        <v>5.79</v>
      </c>
      <c r="G4461">
        <v>73.602986689829194</v>
      </c>
      <c r="H4461">
        <v>-8.8553671023418694</v>
      </c>
      <c r="I4461">
        <v>13.395517291970499</v>
      </c>
      <c r="J4461">
        <v>5.3018171406692503</v>
      </c>
      <c r="K4461">
        <v>5.5936951434447497</v>
      </c>
      <c r="L4461">
        <v>4.6718422454452098</v>
      </c>
      <c r="M4461">
        <v>56.370967377297902</v>
      </c>
      <c r="N4461">
        <v>0.47563976498642302</v>
      </c>
      <c r="O4461">
        <v>19.343696027633801</v>
      </c>
      <c r="P4461">
        <v>127.058823529411</v>
      </c>
      <c r="Q4461">
        <v>0.11245462488675199</v>
      </c>
    </row>
    <row r="4462" spans="1:17" hidden="1" x14ac:dyDescent="0.3">
      <c r="A4462" t="s">
        <v>9152</v>
      </c>
      <c r="B4462" t="s">
        <v>9153</v>
      </c>
      <c r="C4462" t="str">
        <f>IFERROR(VLOOKUP(Table1[[#This Row],[Ticker]],[1]!Table2[[Symbol]:[Industry]],2,FALSE),"-")</f>
        <v>-</v>
      </c>
      <c r="D4462" t="s">
        <v>21</v>
      </c>
      <c r="E4462">
        <v>8.2369838879999993</v>
      </c>
      <c r="F4462">
        <v>2.38</v>
      </c>
      <c r="G4462">
        <v>60.658540731733098</v>
      </c>
      <c r="H4462">
        <v>33.066913003054601</v>
      </c>
      <c r="I4462">
        <v>23.100943648559699</v>
      </c>
      <c r="J4462">
        <v>23.633042103772699</v>
      </c>
      <c r="K4462">
        <v>1.8455648678468699</v>
      </c>
      <c r="L4462">
        <v>1.7596124610864099</v>
      </c>
      <c r="M4462">
        <v>88.7423940852416</v>
      </c>
      <c r="N4462">
        <v>2.0020830034722801</v>
      </c>
      <c r="O4462">
        <v>7.5630252100840503</v>
      </c>
      <c r="P4462">
        <v>179.99999999999901</v>
      </c>
      <c r="Q4462">
        <v>5.5315883453178998E-2</v>
      </c>
    </row>
    <row r="4463" spans="1:17" hidden="1" x14ac:dyDescent="0.3">
      <c r="A4463" t="s">
        <v>9154</v>
      </c>
      <c r="B4463" t="s">
        <v>9155</v>
      </c>
      <c r="C4463" t="str">
        <f>IFERROR(VLOOKUP(Table1[[#This Row],[Ticker]],[1]!Table2[[Symbol]:[Industry]],2,FALSE),"-")</f>
        <v>-</v>
      </c>
      <c r="D4463" t="s">
        <v>1684</v>
      </c>
      <c r="E4463">
        <v>8.2261574999999993</v>
      </c>
      <c r="F4463">
        <v>26.73</v>
      </c>
      <c r="G4463">
        <v>64.185537357154899</v>
      </c>
      <c r="H4463">
        <v>-21.3385484287008</v>
      </c>
      <c r="I4463">
        <v>-42.357892418885903</v>
      </c>
      <c r="J4463">
        <v>10.426587311952099</v>
      </c>
      <c r="K4463">
        <v>32.289134977022798</v>
      </c>
      <c r="L4463">
        <v>34.304213755749799</v>
      </c>
      <c r="M4463">
        <v>54.564791127591597</v>
      </c>
      <c r="N4463">
        <v>3.5019657488642499</v>
      </c>
      <c r="O4463">
        <v>91.133557800224395</v>
      </c>
      <c r="P4463">
        <v>109.64705882352899</v>
      </c>
      <c r="Q4463">
        <v>3.4968163209604997E-2</v>
      </c>
    </row>
    <row r="4464" spans="1:17" hidden="1" x14ac:dyDescent="0.3">
      <c r="A4464" t="s">
        <v>9156</v>
      </c>
      <c r="B4464" t="s">
        <v>9157</v>
      </c>
      <c r="C4464" t="str">
        <f>IFERROR(VLOOKUP(Table1[[#This Row],[Ticker]],[1]!Table2[[Symbol]:[Industry]],2,FALSE),"-")</f>
        <v>-</v>
      </c>
      <c r="D4464" t="s">
        <v>521</v>
      </c>
      <c r="E4464">
        <v>8.1978779999999993</v>
      </c>
      <c r="F4464">
        <v>13.89</v>
      </c>
      <c r="G4464">
        <v>-21.754371939897101</v>
      </c>
      <c r="H4464">
        <v>-3.6800749487525399</v>
      </c>
      <c r="I4464">
        <v>-15.271149374696099</v>
      </c>
      <c r="J4464">
        <v>-2.4780690073383398</v>
      </c>
      <c r="K4464">
        <v>13.8858974143117</v>
      </c>
      <c r="L4464">
        <v>13.697185336551399</v>
      </c>
      <c r="M4464">
        <v>100</v>
      </c>
      <c r="O4464">
        <v>0</v>
      </c>
      <c r="P4464">
        <v>4.9886621315192698</v>
      </c>
    </row>
    <row r="4465" spans="1:17" hidden="1" x14ac:dyDescent="0.3">
      <c r="A4465" t="s">
        <v>9158</v>
      </c>
      <c r="B4465" t="s">
        <v>9159</v>
      </c>
      <c r="C4465" t="str">
        <f>IFERROR(VLOOKUP(Table1[[#This Row],[Ticker]],[1]!Table2[[Symbol]:[Industry]],2,FALSE),"-")</f>
        <v>-</v>
      </c>
      <c r="D4465" t="s">
        <v>424</v>
      </c>
      <c r="E4465">
        <v>8.1924687499999997</v>
      </c>
      <c r="F4465">
        <v>6.25</v>
      </c>
      <c r="G4465">
        <v>38.600881272498803</v>
      </c>
      <c r="H4465">
        <v>-20.5155179867272</v>
      </c>
      <c r="I4465">
        <v>-27.118822153257401</v>
      </c>
      <c r="J4465">
        <v>-15.1110477307425</v>
      </c>
      <c r="K4465">
        <v>7.54154623836141</v>
      </c>
      <c r="L4465">
        <v>6.8850621942467098</v>
      </c>
      <c r="M4465">
        <v>26.782233826270701</v>
      </c>
      <c r="N4465">
        <v>0.25502620219022398</v>
      </c>
      <c r="O4465">
        <v>74.239999999999995</v>
      </c>
      <c r="P4465">
        <v>65.782493368700202</v>
      </c>
      <c r="Q4465">
        <v>0.12904202773651499</v>
      </c>
    </row>
    <row r="4466" spans="1:17" hidden="1" x14ac:dyDescent="0.3">
      <c r="A4466" t="s">
        <v>9160</v>
      </c>
      <c r="B4466" t="s">
        <v>9161</v>
      </c>
      <c r="C4466" t="str">
        <f>IFERROR(VLOOKUP(Table1[[#This Row],[Ticker]],[1]!Table2[[Symbol]:[Industry]],2,FALSE),"-")</f>
        <v>-</v>
      </c>
      <c r="D4466" t="s">
        <v>499</v>
      </c>
      <c r="E4466">
        <v>8.1903892000000003</v>
      </c>
      <c r="F4466">
        <v>7.99</v>
      </c>
      <c r="G4466">
        <v>9.3728091994523606</v>
      </c>
      <c r="H4466">
        <v>-12.7169358286574</v>
      </c>
      <c r="I4466">
        <v>-16.507243317835702</v>
      </c>
      <c r="J4466">
        <v>-5.6426259693636496</v>
      </c>
      <c r="K4466">
        <v>8.1102551028280701</v>
      </c>
      <c r="L4466">
        <v>8.1610244528426001</v>
      </c>
      <c r="M4466">
        <v>53.8996214699009</v>
      </c>
      <c r="N4466">
        <v>0.538866918440984</v>
      </c>
      <c r="O4466">
        <v>89.987484355444295</v>
      </c>
      <c r="P4466">
        <v>55.145631067961098</v>
      </c>
      <c r="Q4466">
        <v>3.3734875059144E-2</v>
      </c>
    </row>
    <row r="4467" spans="1:17" hidden="1" x14ac:dyDescent="0.3">
      <c r="A4467" t="s">
        <v>9162</v>
      </c>
      <c r="B4467" t="s">
        <v>9163</v>
      </c>
      <c r="C4467" t="str">
        <f>IFERROR(VLOOKUP(Table1[[#This Row],[Ticker]],[1]!Table2[[Symbol]:[Industry]],2,FALSE),"-")</f>
        <v>-</v>
      </c>
      <c r="D4467" t="s">
        <v>1684</v>
      </c>
      <c r="E4467">
        <v>8.1479999999999997</v>
      </c>
      <c r="F4467">
        <v>9.6999999999999993</v>
      </c>
      <c r="G4467">
        <v>-78.841799503515205</v>
      </c>
      <c r="H4467">
        <v>-2.3616165309026398</v>
      </c>
      <c r="I4467">
        <v>-38.712349058989702</v>
      </c>
      <c r="J4467">
        <v>-5.0146543731919904</v>
      </c>
      <c r="K4467">
        <v>10.1415890556489</v>
      </c>
      <c r="L4467">
        <v>12.5510174496902</v>
      </c>
      <c r="M4467">
        <v>41.140937113726302</v>
      </c>
      <c r="N4467">
        <v>1.3053336495688499</v>
      </c>
      <c r="O4467">
        <v>155.67010309278299</v>
      </c>
      <c r="P4467">
        <v>10.857142857142801</v>
      </c>
      <c r="Q4467">
        <v>2.3738082164602999E-2</v>
      </c>
    </row>
    <row r="4468" spans="1:17" hidden="1" x14ac:dyDescent="0.3">
      <c r="A4468" t="s">
        <v>9164</v>
      </c>
      <c r="B4468" t="s">
        <v>9165</v>
      </c>
      <c r="C4468" t="str">
        <f>IFERROR(VLOOKUP(Table1[[#This Row],[Ticker]],[1]!Table2[[Symbol]:[Industry]],2,FALSE),"-")</f>
        <v>-</v>
      </c>
      <c r="D4468" t="s">
        <v>942</v>
      </c>
      <c r="E4468">
        <v>8.1446500000000004</v>
      </c>
      <c r="F4468">
        <v>11.89</v>
      </c>
      <c r="G4468">
        <v>-14.2548599938384</v>
      </c>
      <c r="H4468">
        <v>-12.113809888511501</v>
      </c>
      <c r="I4468">
        <v>-4.6664982119053997</v>
      </c>
      <c r="J4468">
        <v>-1.1447356740050001</v>
      </c>
      <c r="K4468">
        <v>11.736797373386301</v>
      </c>
      <c r="L4468">
        <v>11.4369483345767</v>
      </c>
      <c r="M4468">
        <v>54.131712808141998</v>
      </c>
      <c r="N4468">
        <v>1.4211835375231101</v>
      </c>
      <c r="O4468">
        <v>24.894869638351501</v>
      </c>
      <c r="P4468">
        <v>33.595505617977501</v>
      </c>
      <c r="Q4468">
        <v>3.4391302906006997E-2</v>
      </c>
    </row>
    <row r="4469" spans="1:17" hidden="1" x14ac:dyDescent="0.3">
      <c r="A4469" t="s">
        <v>9166</v>
      </c>
      <c r="B4469" t="s">
        <v>9167</v>
      </c>
      <c r="C4469" t="str">
        <f>IFERROR(VLOOKUP(Table1[[#This Row],[Ticker]],[1]!Table2[[Symbol]:[Industry]],2,FALSE),"-")</f>
        <v>-</v>
      </c>
      <c r="D4469" t="s">
        <v>424</v>
      </c>
      <c r="E4469">
        <v>8.1415000000000006</v>
      </c>
      <c r="F4469">
        <v>17.14</v>
      </c>
      <c r="G4469">
        <v>-14.570259202306501</v>
      </c>
      <c r="H4469">
        <v>-8.2988840750741808</v>
      </c>
      <c r="I4469">
        <v>-10.117775141567201</v>
      </c>
      <c r="J4469">
        <v>-2.3027329465551598</v>
      </c>
      <c r="K4469">
        <v>16.8902866504739</v>
      </c>
      <c r="L4469">
        <v>15.6665531967388</v>
      </c>
      <c r="M4469">
        <v>48.428277303652102</v>
      </c>
      <c r="N4469">
        <v>0.24858454519557299</v>
      </c>
      <c r="O4469">
        <v>16.394399066510999</v>
      </c>
      <c r="P4469">
        <v>52.220248667850797</v>
      </c>
      <c r="Q4469">
        <v>6.1486413220615002E-2</v>
      </c>
    </row>
    <row r="4470" spans="1:17" hidden="1" x14ac:dyDescent="0.3">
      <c r="A4470" t="s">
        <v>9168</v>
      </c>
      <c r="B4470" t="s">
        <v>9169</v>
      </c>
      <c r="C4470" t="str">
        <f>IFERROR(VLOOKUP(Table1[[#This Row],[Ticker]],[1]!Table2[[Symbol]:[Industry]],2,FALSE),"-")</f>
        <v>-</v>
      </c>
      <c r="D4470" t="s">
        <v>257</v>
      </c>
      <c r="E4470">
        <v>8.1309980399999997</v>
      </c>
      <c r="F4470">
        <v>13.2</v>
      </c>
      <c r="G4470">
        <v>-1.86129329563596</v>
      </c>
      <c r="H4470">
        <v>-4.9728506141517803</v>
      </c>
      <c r="I4470">
        <v>-14.814528370129899</v>
      </c>
      <c r="J4470">
        <v>-6.3299208591901897</v>
      </c>
      <c r="K4470">
        <v>12.6522375471129</v>
      </c>
      <c r="L4470">
        <v>11.8886431704373</v>
      </c>
      <c r="M4470">
        <v>58.376991715182598</v>
      </c>
      <c r="N4470">
        <v>1.00957300919354</v>
      </c>
      <c r="O4470">
        <v>14.924242424242401</v>
      </c>
      <c r="P4470">
        <v>38.509968520461697</v>
      </c>
      <c r="Q4470">
        <v>0.100826892022187</v>
      </c>
    </row>
    <row r="4471" spans="1:17" hidden="1" x14ac:dyDescent="0.3">
      <c r="A4471" t="s">
        <v>9170</v>
      </c>
      <c r="B4471" t="s">
        <v>9171</v>
      </c>
      <c r="C4471" t="str">
        <f>IFERROR(VLOOKUP(Table1[[#This Row],[Ticker]],[1]!Table2[[Symbol]:[Industry]],2,FALSE),"-")</f>
        <v>-</v>
      </c>
      <c r="D4471" t="s">
        <v>626</v>
      </c>
      <c r="E4471">
        <v>8.0863999999999994</v>
      </c>
      <c r="F4471">
        <v>36.1</v>
      </c>
      <c r="G4471">
        <v>-11.2230340714164</v>
      </c>
      <c r="H4471">
        <v>-23.103692568246402</v>
      </c>
      <c r="I4471">
        <v>-31.1219652255119</v>
      </c>
      <c r="J4471">
        <v>-13.683852637599101</v>
      </c>
      <c r="K4471">
        <v>39.364750087383896</v>
      </c>
      <c r="L4471">
        <v>38.030451101129998</v>
      </c>
      <c r="M4471">
        <v>46.591641895015798</v>
      </c>
      <c r="N4471">
        <v>3.92639359275136</v>
      </c>
      <c r="O4471">
        <v>64.0443213296398</v>
      </c>
      <c r="P4471">
        <v>44.111776447105797</v>
      </c>
    </row>
    <row r="4472" spans="1:17" hidden="1" x14ac:dyDescent="0.3">
      <c r="A4472" t="s">
        <v>9172</v>
      </c>
      <c r="B4472" t="s">
        <v>9173</v>
      </c>
      <c r="C4472" t="str">
        <f>IFERROR(VLOOKUP(Table1[[#This Row],[Ticker]],[1]!Table2[[Symbol]:[Industry]],2,FALSE),"-")</f>
        <v>-</v>
      </c>
      <c r="D4472" t="s">
        <v>396</v>
      </c>
      <c r="E4472">
        <v>8.0750998999999997</v>
      </c>
      <c r="F4472">
        <v>94.99</v>
      </c>
      <c r="G4472">
        <v>71.152799261916797</v>
      </c>
      <c r="H4472">
        <v>15.345742169395701</v>
      </c>
      <c r="I4472">
        <v>37.691813588266797</v>
      </c>
      <c r="J4472">
        <v>12.5397508279818</v>
      </c>
      <c r="K4472">
        <v>79.656046939334999</v>
      </c>
      <c r="L4472">
        <v>69.595506093373302</v>
      </c>
      <c r="M4472">
        <v>61.949413405902</v>
      </c>
      <c r="N4472">
        <v>0.822302386307035</v>
      </c>
      <c r="O4472">
        <v>10.527423939362</v>
      </c>
      <c r="P4472">
        <v>119.27516158818</v>
      </c>
      <c r="Q4472">
        <v>0.18295002748119199</v>
      </c>
    </row>
    <row r="4473" spans="1:17" hidden="1" x14ac:dyDescent="0.3">
      <c r="A4473" t="s">
        <v>9174</v>
      </c>
      <c r="B4473" t="s">
        <v>9175</v>
      </c>
      <c r="C4473" t="str">
        <f>IFERROR(VLOOKUP(Table1[[#This Row],[Ticker]],[1]!Table2[[Symbol]:[Industry]],2,FALSE),"-")</f>
        <v>-</v>
      </c>
      <c r="D4473" t="s">
        <v>257</v>
      </c>
      <c r="E4473">
        <v>7.9562249999999999</v>
      </c>
      <c r="F4473">
        <v>20.25</v>
      </c>
      <c r="G4473">
        <v>47.525468510339103</v>
      </c>
      <c r="H4473">
        <v>-29.997874795964101</v>
      </c>
      <c r="I4473">
        <v>-27.1510449360538</v>
      </c>
      <c r="J4473">
        <v>-3.50423627260257</v>
      </c>
      <c r="K4473">
        <v>22.036729664893301</v>
      </c>
      <c r="L4473">
        <v>20.881100909460599</v>
      </c>
      <c r="M4473">
        <v>53.609042100966903</v>
      </c>
      <c r="N4473">
        <v>1.08508090699223</v>
      </c>
      <c r="O4473">
        <v>65.876543209876502</v>
      </c>
      <c r="P4473">
        <v>84.931506849314999</v>
      </c>
    </row>
    <row r="4474" spans="1:17" hidden="1" x14ac:dyDescent="0.3">
      <c r="A4474" t="s">
        <v>9176</v>
      </c>
      <c r="B4474" t="s">
        <v>9177</v>
      </c>
      <c r="C4474" t="str">
        <f>IFERROR(VLOOKUP(Table1[[#This Row],[Ticker]],[1]!Table2[[Symbol]:[Industry]],2,FALSE),"-")</f>
        <v>-</v>
      </c>
      <c r="D4474" t="s">
        <v>521</v>
      </c>
      <c r="E4474">
        <v>7.9557712499999997</v>
      </c>
      <c r="F4474">
        <v>5.25</v>
      </c>
      <c r="G4474">
        <v>18.284590237975799</v>
      </c>
      <c r="H4474">
        <v>-25.676954823947501</v>
      </c>
      <c r="I4474">
        <v>-9.2105433140900494</v>
      </c>
      <c r="J4474">
        <v>-6.1389553271841999</v>
      </c>
      <c r="K4474">
        <v>5.5892414713234597</v>
      </c>
      <c r="L4474">
        <v>5.0394827769639603</v>
      </c>
      <c r="M4474">
        <v>44.916495196456999</v>
      </c>
      <c r="N4474">
        <v>0.88639808902567796</v>
      </c>
      <c r="O4474">
        <v>50.285714285714199</v>
      </c>
      <c r="P4474">
        <v>64.0625</v>
      </c>
      <c r="Q4474">
        <v>6.0995026325352003E-2</v>
      </c>
    </row>
    <row r="4475" spans="1:17" hidden="1" x14ac:dyDescent="0.3">
      <c r="A4475" t="s">
        <v>9178</v>
      </c>
      <c r="B4475" t="s">
        <v>9179</v>
      </c>
      <c r="C4475" t="str">
        <f>IFERROR(VLOOKUP(Table1[[#This Row],[Ticker]],[1]!Table2[[Symbol]:[Industry]],2,FALSE),"-")</f>
        <v>-</v>
      </c>
      <c r="D4475" t="s">
        <v>1465</v>
      </c>
      <c r="E4475">
        <v>7.9491839999999998</v>
      </c>
      <c r="F4475">
        <v>13.04</v>
      </c>
      <c r="G4475">
        <v>21.438784110401699</v>
      </c>
      <c r="H4475">
        <v>24.6218118437002</v>
      </c>
      <c r="I4475">
        <v>-4.7626747984249302</v>
      </c>
      <c r="J4475">
        <v>12.873924207250299</v>
      </c>
      <c r="K4475">
        <v>11.836331446675301</v>
      </c>
      <c r="L4475">
        <v>11.085015274708001</v>
      </c>
      <c r="M4475">
        <v>64.577303137544504</v>
      </c>
      <c r="N4475">
        <v>1.0692039628850201</v>
      </c>
      <c r="O4475">
        <v>9.2791411042944798</v>
      </c>
      <c r="P4475">
        <v>71.353482260183895</v>
      </c>
      <c r="Q4475">
        <v>0.106659575624219</v>
      </c>
    </row>
    <row r="4476" spans="1:17" hidden="1" x14ac:dyDescent="0.3">
      <c r="A4476" t="s">
        <v>9180</v>
      </c>
      <c r="B4476" t="s">
        <v>9181</v>
      </c>
      <c r="C4476" t="str">
        <f>IFERROR(VLOOKUP(Table1[[#This Row],[Ticker]],[1]!Table2[[Symbol]:[Industry]],2,FALSE),"-")</f>
        <v>-</v>
      </c>
      <c r="E4476">
        <v>7.9344107499999996</v>
      </c>
      <c r="F4476">
        <v>12.25</v>
      </c>
      <c r="G4476">
        <v>323.62461298740698</v>
      </c>
      <c r="H4476">
        <v>-37.839273683597</v>
      </c>
      <c r="I4476">
        <v>30.562183958637199</v>
      </c>
      <c r="J4476">
        <v>-10.096412202604601</v>
      </c>
      <c r="K4476">
        <v>14.7276683847016</v>
      </c>
      <c r="L4476">
        <v>11.288511733889599</v>
      </c>
      <c r="M4476">
        <v>5.3889189611365396</v>
      </c>
      <c r="N4476">
        <v>4.8208410876572197E-2</v>
      </c>
      <c r="O4476">
        <v>64.408163265306101</v>
      </c>
      <c r="P4476">
        <v>350.36764705882302</v>
      </c>
      <c r="Q4476">
        <v>5.6847316954049001E-2</v>
      </c>
    </row>
    <row r="4477" spans="1:17" hidden="1" x14ac:dyDescent="0.3">
      <c r="A4477" t="s">
        <v>9182</v>
      </c>
      <c r="B4477" t="s">
        <v>9183</v>
      </c>
      <c r="C4477" t="str">
        <f>IFERROR(VLOOKUP(Table1[[#This Row],[Ticker]],[1]!Table2[[Symbol]:[Industry]],2,FALSE),"-")</f>
        <v>-</v>
      </c>
      <c r="D4477" t="s">
        <v>626</v>
      </c>
      <c r="E4477">
        <v>7.8912823999999997</v>
      </c>
      <c r="F4477">
        <v>26.44</v>
      </c>
      <c r="G4477">
        <v>21.712889566988899</v>
      </c>
      <c r="H4477">
        <v>-10.645592190131801</v>
      </c>
      <c r="I4477">
        <v>-15.7978611880896</v>
      </c>
      <c r="J4477">
        <v>9.0556226007641705</v>
      </c>
      <c r="K4477">
        <v>25.9907838099837</v>
      </c>
      <c r="L4477">
        <v>24.936222394742298</v>
      </c>
      <c r="M4477">
        <v>57.467571573400399</v>
      </c>
      <c r="N4477">
        <v>0.72142541924095305</v>
      </c>
      <c r="O4477">
        <v>27.1936459909228</v>
      </c>
      <c r="P4477">
        <v>60.925136944613499</v>
      </c>
      <c r="Q4477">
        <v>8.7471561028923006E-2</v>
      </c>
    </row>
    <row r="4478" spans="1:17" hidden="1" x14ac:dyDescent="0.3">
      <c r="A4478" t="s">
        <v>9184</v>
      </c>
      <c r="B4478" t="s">
        <v>9185</v>
      </c>
      <c r="C4478" t="str">
        <f>IFERROR(VLOOKUP(Table1[[#This Row],[Ticker]],[1]!Table2[[Symbol]:[Industry]],2,FALSE),"-")</f>
        <v>-</v>
      </c>
      <c r="D4478" t="s">
        <v>1525</v>
      </c>
      <c r="E4478">
        <v>7.8741599999999998</v>
      </c>
      <c r="F4478">
        <v>5.16</v>
      </c>
      <c r="G4478">
        <v>329.89413407017599</v>
      </c>
      <c r="H4478">
        <v>331.71815513974298</v>
      </c>
      <c r="I4478">
        <v>341.36601876689599</v>
      </c>
      <c r="J4478">
        <v>18.704197002513801</v>
      </c>
      <c r="M4478">
        <v>100</v>
      </c>
      <c r="O4478">
        <v>0</v>
      </c>
      <c r="P4478">
        <v>356.63716814159301</v>
      </c>
    </row>
    <row r="4479" spans="1:17" hidden="1" x14ac:dyDescent="0.3">
      <c r="A4479" t="s">
        <v>9186</v>
      </c>
      <c r="B4479" t="s">
        <v>9187</v>
      </c>
      <c r="C4479" t="str">
        <f>IFERROR(VLOOKUP(Table1[[#This Row],[Ticker]],[1]!Table2[[Symbol]:[Industry]],2,FALSE),"-")</f>
        <v>-</v>
      </c>
      <c r="D4479" t="s">
        <v>728</v>
      </c>
      <c r="E4479">
        <v>7.8703070319999897</v>
      </c>
      <c r="F4479">
        <v>85.29</v>
      </c>
      <c r="G4479">
        <v>-14.4010951883816</v>
      </c>
      <c r="H4479">
        <v>-8.7362547240334401</v>
      </c>
      <c r="I4479">
        <v>2.4026916849065398</v>
      </c>
      <c r="J4479">
        <v>-3.0312054084210698</v>
      </c>
      <c r="K4479">
        <v>88.150159169146505</v>
      </c>
      <c r="L4479">
        <v>81.393254759965899</v>
      </c>
      <c r="M4479">
        <v>56.3654480897074</v>
      </c>
      <c r="N4479">
        <v>2.1778443080591199</v>
      </c>
      <c r="O4479">
        <v>14.175167077031199</v>
      </c>
      <c r="P4479">
        <v>23.6086956521739</v>
      </c>
    </row>
    <row r="4480" spans="1:17" hidden="1" x14ac:dyDescent="0.3">
      <c r="A4480" t="s">
        <v>9188</v>
      </c>
      <c r="B4480" t="s">
        <v>9189</v>
      </c>
      <c r="C4480" t="str">
        <f>IFERROR(VLOOKUP(Table1[[#This Row],[Ticker]],[1]!Table2[[Symbol]:[Industry]],2,FALSE),"-")</f>
        <v>-</v>
      </c>
      <c r="D4480" t="s">
        <v>521</v>
      </c>
      <c r="E4480">
        <v>7.8613999999999997</v>
      </c>
      <c r="F4480">
        <v>17.09</v>
      </c>
      <c r="G4480">
        <v>248.861361532979</v>
      </c>
      <c r="H4480">
        <v>-22.985630504308102</v>
      </c>
      <c r="I4480">
        <v>14.1985475950008</v>
      </c>
      <c r="J4480">
        <v>-10.158153753101001</v>
      </c>
      <c r="K4480">
        <v>17.4026982416778</v>
      </c>
      <c r="L4480">
        <v>12.976405514233701</v>
      </c>
      <c r="M4480">
        <v>14.223059476445799</v>
      </c>
      <c r="N4480">
        <v>0.29226343382813802</v>
      </c>
      <c r="O4480">
        <v>46.284376828554699</v>
      </c>
      <c r="P4480">
        <v>294.68822170900597</v>
      </c>
      <c r="Q4480">
        <v>3.2535991392591002E-2</v>
      </c>
    </row>
    <row r="4481" spans="1:17" hidden="1" x14ac:dyDescent="0.3">
      <c r="A4481" t="s">
        <v>9190</v>
      </c>
      <c r="B4481" t="s">
        <v>9191</v>
      </c>
      <c r="C4481" t="str">
        <f>IFERROR(VLOOKUP(Table1[[#This Row],[Ticker]],[1]!Table2[[Symbol]:[Industry]],2,FALSE),"-")</f>
        <v>-</v>
      </c>
      <c r="D4481" t="s">
        <v>1415</v>
      </c>
      <c r="E4481">
        <v>7.8153759999999997</v>
      </c>
      <c r="F4481">
        <v>200.6</v>
      </c>
      <c r="G4481">
        <v>27.327626450856901</v>
      </c>
      <c r="H4481">
        <v>1.31861649327832</v>
      </c>
      <c r="I4481">
        <v>59.163633233999498</v>
      </c>
      <c r="J4481">
        <v>2.5206224346925299</v>
      </c>
      <c r="K4481">
        <v>171.91391165434101</v>
      </c>
      <c r="L4481">
        <v>146.64878548491899</v>
      </c>
      <c r="M4481">
        <v>95.039089847740698</v>
      </c>
      <c r="N4481">
        <v>0.76543209876543195</v>
      </c>
      <c r="O4481">
        <v>0.24925224327019199</v>
      </c>
      <c r="P4481">
        <v>78.787878787878697</v>
      </c>
    </row>
    <row r="4482" spans="1:17" hidden="1" x14ac:dyDescent="0.3">
      <c r="A4482" t="s">
        <v>9192</v>
      </c>
      <c r="B4482" t="s">
        <v>9193</v>
      </c>
      <c r="C4482" t="str">
        <f>IFERROR(VLOOKUP(Table1[[#This Row],[Ticker]],[1]!Table2[[Symbol]:[Industry]],2,FALSE),"-")</f>
        <v>-</v>
      </c>
      <c r="D4482" t="s">
        <v>521</v>
      </c>
      <c r="E4482">
        <v>7.7879708000000001</v>
      </c>
      <c r="F4482">
        <v>17.2</v>
      </c>
      <c r="G4482">
        <v>35.5211168719797</v>
      </c>
      <c r="H4482">
        <v>-18.775336306837499</v>
      </c>
      <c r="I4482">
        <v>-1.8146849947488799</v>
      </c>
      <c r="J4482">
        <v>-17.365434335448001</v>
      </c>
      <c r="K4482">
        <v>18.191720744911201</v>
      </c>
      <c r="L4482">
        <v>15.7444164187553</v>
      </c>
      <c r="M4482">
        <v>31.7148977388118</v>
      </c>
      <c r="N4482">
        <v>0.91979394867043496</v>
      </c>
      <c r="O4482">
        <v>21.337209302325501</v>
      </c>
      <c r="P4482">
        <v>97.701149425287298</v>
      </c>
      <c r="Q4482">
        <v>9.4008045531558004E-2</v>
      </c>
    </row>
    <row r="4483" spans="1:17" hidden="1" x14ac:dyDescent="0.3">
      <c r="A4483" t="s">
        <v>9194</v>
      </c>
      <c r="B4483" t="s">
        <v>9195</v>
      </c>
      <c r="C4483" t="str">
        <f>IFERROR(VLOOKUP(Table1[[#This Row],[Ticker]],[1]!Table2[[Symbol]:[Industry]],2,FALSE),"-")</f>
        <v>-</v>
      </c>
      <c r="D4483" t="s">
        <v>521</v>
      </c>
      <c r="E4483">
        <v>7.7544599999999999</v>
      </c>
      <c r="F4483">
        <v>7.77</v>
      </c>
      <c r="G4483">
        <v>-26.7430340714164</v>
      </c>
      <c r="H4483">
        <v>-3.6800749487525399</v>
      </c>
      <c r="I4483">
        <v>-15.271149374696099</v>
      </c>
      <c r="J4483">
        <v>-2.4780690073383398</v>
      </c>
      <c r="K4483">
        <v>7.7699992493738899</v>
      </c>
      <c r="L4483">
        <v>7.7530241627898402</v>
      </c>
      <c r="M4483">
        <v>100</v>
      </c>
      <c r="O4483">
        <v>0</v>
      </c>
      <c r="P4483">
        <v>0</v>
      </c>
    </row>
    <row r="4484" spans="1:17" hidden="1" x14ac:dyDescent="0.3">
      <c r="A4484" t="s">
        <v>9196</v>
      </c>
      <c r="B4484" t="s">
        <v>9197</v>
      </c>
      <c r="C4484" t="str">
        <f>IFERROR(VLOOKUP(Table1[[#This Row],[Ticker]],[1]!Table2[[Symbol]:[Industry]],2,FALSE),"-")</f>
        <v>-</v>
      </c>
      <c r="D4484" t="s">
        <v>424</v>
      </c>
      <c r="E4484">
        <v>7.7222039999999996</v>
      </c>
      <c r="F4484">
        <v>19.32</v>
      </c>
      <c r="G4484">
        <v>-0.63337349700392598</v>
      </c>
      <c r="H4484">
        <v>-3.6800749487525399</v>
      </c>
      <c r="I4484">
        <v>5.47885062530389</v>
      </c>
      <c r="J4484">
        <v>-2.4780690073383398</v>
      </c>
      <c r="K4484">
        <v>17.914326974838801</v>
      </c>
      <c r="L4484">
        <v>15.673690355775101</v>
      </c>
      <c r="M4484">
        <v>99.999968095375905</v>
      </c>
      <c r="N4484">
        <v>0.13018867924528299</v>
      </c>
      <c r="O4484">
        <v>0</v>
      </c>
      <c r="P4484">
        <v>28.8</v>
      </c>
    </row>
    <row r="4485" spans="1:17" hidden="1" x14ac:dyDescent="0.3">
      <c r="A4485" t="s">
        <v>9198</v>
      </c>
      <c r="B4485" t="s">
        <v>9199</v>
      </c>
      <c r="C4485" t="str">
        <f>IFERROR(VLOOKUP(Table1[[#This Row],[Ticker]],[1]!Table2[[Symbol]:[Industry]],2,FALSE),"-")</f>
        <v>-</v>
      </c>
      <c r="D4485" t="s">
        <v>68</v>
      </c>
      <c r="E4485">
        <v>7.6994999999999996</v>
      </c>
      <c r="F4485">
        <v>5.31</v>
      </c>
      <c r="G4485">
        <v>-22.4208336784891</v>
      </c>
      <c r="H4485">
        <v>-4.0753318657485798</v>
      </c>
      <c r="I4485">
        <v>-30.985435088981799</v>
      </c>
      <c r="J4485">
        <v>-8.0960465354282203</v>
      </c>
      <c r="K4485">
        <v>5.2020957854512098</v>
      </c>
      <c r="L4485">
        <v>5.50619316704414</v>
      </c>
      <c r="M4485">
        <v>56.2543360768505</v>
      </c>
      <c r="N4485">
        <v>1.07512216006256</v>
      </c>
      <c r="O4485">
        <v>50.470809792843703</v>
      </c>
      <c r="P4485">
        <v>17.999999999999901</v>
      </c>
      <c r="Q4485">
        <v>1.4616422813359E-2</v>
      </c>
    </row>
    <row r="4486" spans="1:17" hidden="1" x14ac:dyDescent="0.3">
      <c r="A4486" t="s">
        <v>9200</v>
      </c>
      <c r="B4486" t="s">
        <v>9201</v>
      </c>
      <c r="C4486" t="str">
        <f>IFERROR(VLOOKUP(Table1[[#This Row],[Ticker]],[1]!Table2[[Symbol]:[Industry]],2,FALSE),"-")</f>
        <v>-</v>
      </c>
      <c r="D4486" t="s">
        <v>231</v>
      </c>
      <c r="E4486">
        <v>7.6643812319999904</v>
      </c>
      <c r="F4486">
        <v>12.47</v>
      </c>
      <c r="G4486">
        <v>208.47201969202399</v>
      </c>
      <c r="H4486">
        <v>-15.590024113603601</v>
      </c>
      <c r="I4486">
        <v>47.310336935603701</v>
      </c>
      <c r="J4486">
        <v>-7.4898152876828803</v>
      </c>
      <c r="K4486">
        <v>12.8369629198795</v>
      </c>
      <c r="L4486">
        <v>10.322395228329</v>
      </c>
      <c r="M4486">
        <v>53.010274041442599</v>
      </c>
      <c r="N4486">
        <v>0.854327260662607</v>
      </c>
      <c r="O4486">
        <v>48.035284683239702</v>
      </c>
      <c r="P4486">
        <v>252.25988700564901</v>
      </c>
      <c r="Q4486">
        <v>0.115226879230188</v>
      </c>
    </row>
    <row r="4487" spans="1:17" hidden="1" x14ac:dyDescent="0.3">
      <c r="A4487" t="s">
        <v>9202</v>
      </c>
      <c r="B4487" t="s">
        <v>9203</v>
      </c>
      <c r="C4487" t="str">
        <f>IFERROR(VLOOKUP(Table1[[#This Row],[Ticker]],[1]!Table2[[Symbol]:[Industry]],2,FALSE),"-")</f>
        <v>-</v>
      </c>
      <c r="D4487" t="s">
        <v>1684</v>
      </c>
      <c r="E4487">
        <v>7.6505064000000003</v>
      </c>
      <c r="F4487">
        <v>23.28</v>
      </c>
      <c r="G4487">
        <v>21.254423016949701</v>
      </c>
      <c r="H4487">
        <v>-21.919700116088499</v>
      </c>
      <c r="I4487">
        <v>22.889088014027902</v>
      </c>
      <c r="J4487">
        <v>0.385088887398499</v>
      </c>
      <c r="K4487">
        <v>22.595606966044201</v>
      </c>
      <c r="L4487">
        <v>18.261882838503102</v>
      </c>
      <c r="M4487">
        <v>40.931521373643903</v>
      </c>
      <c r="N4487">
        <v>0.490609006327271</v>
      </c>
      <c r="O4487">
        <v>46.005154639175203</v>
      </c>
      <c r="P4487">
        <v>84.031620553359602</v>
      </c>
      <c r="Q4487">
        <v>9.5660893769756006E-2</v>
      </c>
    </row>
    <row r="4488" spans="1:17" hidden="1" x14ac:dyDescent="0.3">
      <c r="A4488" t="s">
        <v>9204</v>
      </c>
      <c r="B4488" t="s">
        <v>9205</v>
      </c>
      <c r="C4488" t="str">
        <f>IFERROR(VLOOKUP(Table1[[#This Row],[Ticker]],[1]!Table2[[Symbol]:[Industry]],2,FALSE),"-")</f>
        <v>-</v>
      </c>
      <c r="D4488" t="s">
        <v>396</v>
      </c>
      <c r="E4488">
        <v>7.6492500000000003</v>
      </c>
      <c r="F4488">
        <v>9.8699999999999992</v>
      </c>
      <c r="G4488">
        <v>65.654626747296902</v>
      </c>
      <c r="H4488">
        <v>-0.974559860303017</v>
      </c>
      <c r="I4488">
        <v>-11.3764125325908</v>
      </c>
      <c r="J4488">
        <v>-1.9689040378882501</v>
      </c>
      <c r="K4488">
        <v>9.6006187275655694</v>
      </c>
      <c r="L4488">
        <v>9.3232517811919706</v>
      </c>
      <c r="M4488">
        <v>84.514298272038602</v>
      </c>
      <c r="N4488">
        <v>1.3249324932493201</v>
      </c>
      <c r="O4488">
        <v>22.492401215805401</v>
      </c>
      <c r="P4488">
        <v>92.397660818713405</v>
      </c>
    </row>
    <row r="4489" spans="1:17" hidden="1" x14ac:dyDescent="0.3">
      <c r="A4489" t="s">
        <v>9206</v>
      </c>
      <c r="B4489" t="s">
        <v>9207</v>
      </c>
      <c r="C4489" t="str">
        <f>IFERROR(VLOOKUP(Table1[[#This Row],[Ticker]],[1]!Table2[[Symbol]:[Industry]],2,FALSE),"-")</f>
        <v>-</v>
      </c>
      <c r="D4489" t="s">
        <v>1170</v>
      </c>
      <c r="E4489">
        <v>7.6086080999999997</v>
      </c>
      <c r="F4489">
        <v>3.81</v>
      </c>
      <c r="G4489">
        <v>105.574039099315</v>
      </c>
      <c r="H4489">
        <v>-12.965789234466801</v>
      </c>
      <c r="I4489">
        <v>-13.126377256733599</v>
      </c>
      <c r="J4489">
        <v>0.49490396563462702</v>
      </c>
      <c r="K4489">
        <v>3.8435064102920302</v>
      </c>
      <c r="L4489">
        <v>3.5736117698157299</v>
      </c>
      <c r="M4489">
        <v>50.653618757128797</v>
      </c>
      <c r="N4489">
        <v>0.40585565322999601</v>
      </c>
      <c r="O4489">
        <v>3814.69816272965</v>
      </c>
      <c r="P4489">
        <v>159.183673469387</v>
      </c>
      <c r="Q4489">
        <v>6.3810130054114997E-2</v>
      </c>
    </row>
    <row r="4490" spans="1:17" hidden="1" x14ac:dyDescent="0.3">
      <c r="A4490" t="s">
        <v>9208</v>
      </c>
      <c r="B4490" t="s">
        <v>9209</v>
      </c>
      <c r="C4490" t="str">
        <f>IFERROR(VLOOKUP(Table1[[#This Row],[Ticker]],[1]!Table2[[Symbol]:[Industry]],2,FALSE),"-")</f>
        <v>-</v>
      </c>
      <c r="D4490" t="s">
        <v>1170</v>
      </c>
      <c r="E4490">
        <v>7.5895121000000003</v>
      </c>
      <c r="F4490">
        <v>6.7</v>
      </c>
      <c r="G4490">
        <v>211.64080431242101</v>
      </c>
      <c r="H4490">
        <v>-37.369395337101999</v>
      </c>
      <c r="I4490">
        <v>43.496623137152199</v>
      </c>
      <c r="J4490">
        <v>-9.9306435330835896</v>
      </c>
      <c r="K4490">
        <v>6.9557746623221801</v>
      </c>
      <c r="M4490">
        <v>11.2523951099913</v>
      </c>
      <c r="N4490">
        <v>1.6104668629295601E-2</v>
      </c>
      <c r="O4490">
        <v>53.731343283582</v>
      </c>
      <c r="P4490">
        <v>254.497354497354</v>
      </c>
    </row>
    <row r="4491" spans="1:17" hidden="1" x14ac:dyDescent="0.3">
      <c r="A4491" t="s">
        <v>9210</v>
      </c>
      <c r="B4491" t="s">
        <v>9211</v>
      </c>
      <c r="C4491" t="str">
        <f>IFERROR(VLOOKUP(Table1[[#This Row],[Ticker]],[1]!Table2[[Symbol]:[Industry]],2,FALSE),"-")</f>
        <v>-</v>
      </c>
      <c r="D4491" t="s">
        <v>68</v>
      </c>
      <c r="E4491">
        <v>7.5763800000000003</v>
      </c>
      <c r="F4491">
        <v>25.77</v>
      </c>
      <c r="G4491">
        <v>-21.773583969583399</v>
      </c>
      <c r="H4491">
        <v>-3.6800749487525399</v>
      </c>
      <c r="I4491">
        <v>-15.271149374696099</v>
      </c>
      <c r="J4491">
        <v>-2.4780690073383398</v>
      </c>
      <c r="K4491">
        <v>25.7694786643874</v>
      </c>
      <c r="L4491">
        <v>25.531518107039201</v>
      </c>
      <c r="M4491">
        <v>100</v>
      </c>
      <c r="O4491">
        <v>0</v>
      </c>
      <c r="P4491">
        <v>4.9694501018329804</v>
      </c>
    </row>
    <row r="4492" spans="1:17" hidden="1" x14ac:dyDescent="0.3">
      <c r="A4492" t="s">
        <v>9212</v>
      </c>
      <c r="B4492" t="s">
        <v>9213</v>
      </c>
      <c r="C4492" t="str">
        <f>IFERROR(VLOOKUP(Table1[[#This Row],[Ticker]],[1]!Table2[[Symbol]:[Industry]],2,FALSE),"-")</f>
        <v>-</v>
      </c>
      <c r="D4492" t="s">
        <v>424</v>
      </c>
      <c r="E4492">
        <v>7.5719760000000003</v>
      </c>
      <c r="F4492">
        <v>1.48</v>
      </c>
      <c r="G4492">
        <v>58.256965928583497</v>
      </c>
      <c r="H4492">
        <v>30.2821892021908</v>
      </c>
      <c r="I4492">
        <v>28.418171013653399</v>
      </c>
      <c r="J4492">
        <v>-8.4383339080005904</v>
      </c>
      <c r="K4492">
        <v>1.25970476981714</v>
      </c>
      <c r="L4492">
        <v>1.0720870834623</v>
      </c>
      <c r="M4492">
        <v>59.354602475449802</v>
      </c>
      <c r="N4492">
        <v>0.57333888152554702</v>
      </c>
      <c r="O4492">
        <v>8.1081081081081106</v>
      </c>
      <c r="P4492">
        <v>134.920634920634</v>
      </c>
      <c r="Q4492">
        <v>7.4525795729542002E-2</v>
      </c>
    </row>
    <row r="4493" spans="1:17" hidden="1" x14ac:dyDescent="0.3">
      <c r="A4493" t="s">
        <v>9214</v>
      </c>
      <c r="B4493" t="s">
        <v>9215</v>
      </c>
      <c r="C4493" t="str">
        <f>IFERROR(VLOOKUP(Table1[[#This Row],[Ticker]],[1]!Table2[[Symbol]:[Industry]],2,FALSE),"-")</f>
        <v>-</v>
      </c>
      <c r="D4493" t="s">
        <v>183</v>
      </c>
      <c r="E4493">
        <v>7.5617454149999999</v>
      </c>
      <c r="F4493">
        <v>14.35</v>
      </c>
      <c r="G4493">
        <v>-34.162388910126097</v>
      </c>
      <c r="H4493">
        <v>-10.131687851978301</v>
      </c>
      <c r="I4493">
        <v>-35.769764333144799</v>
      </c>
      <c r="J4493">
        <v>-2.0625565419643701</v>
      </c>
      <c r="K4493">
        <v>15.1110844228986</v>
      </c>
      <c r="L4493">
        <v>15.982270542343899</v>
      </c>
      <c r="M4493">
        <v>48.6492317928505</v>
      </c>
      <c r="N4493">
        <v>0.19592693143013201</v>
      </c>
      <c r="O4493">
        <v>52.613240418118401</v>
      </c>
      <c r="P4493">
        <v>16.194331983805601</v>
      </c>
      <c r="Q4493">
        <v>-8.8778811080749993E-3</v>
      </c>
    </row>
    <row r="4494" spans="1:17" hidden="1" x14ac:dyDescent="0.3">
      <c r="A4494" t="s">
        <v>9216</v>
      </c>
      <c r="B4494" t="s">
        <v>9217</v>
      </c>
      <c r="C4494" t="str">
        <f>IFERROR(VLOOKUP(Table1[[#This Row],[Ticker]],[1]!Table2[[Symbol]:[Industry]],2,FALSE),"-")</f>
        <v>-</v>
      </c>
      <c r="D4494" t="s">
        <v>1415</v>
      </c>
      <c r="E4494">
        <v>7.5251479999999997</v>
      </c>
      <c r="F4494">
        <v>7.1</v>
      </c>
      <c r="G4494">
        <v>-42.319728482831401</v>
      </c>
      <c r="H4494">
        <v>-15.2616440645682</v>
      </c>
      <c r="I4494">
        <v>-40.376634606763602</v>
      </c>
      <c r="J4494">
        <v>-2.4780690073383398</v>
      </c>
      <c r="K4494">
        <v>7.2562988798797496</v>
      </c>
      <c r="L4494">
        <v>7.7239605892131697</v>
      </c>
      <c r="M4494">
        <v>36.066857404224898</v>
      </c>
      <c r="N4494">
        <v>0</v>
      </c>
      <c r="O4494">
        <v>46.338028169014002</v>
      </c>
      <c r="P4494">
        <v>14.516129032258</v>
      </c>
    </row>
    <row r="4495" spans="1:17" hidden="1" x14ac:dyDescent="0.3">
      <c r="A4495" t="s">
        <v>9218</v>
      </c>
      <c r="B4495" t="s">
        <v>9219</v>
      </c>
      <c r="C4495" t="str">
        <f>IFERROR(VLOOKUP(Table1[[#This Row],[Ticker]],[1]!Table2[[Symbol]:[Industry]],2,FALSE),"-")</f>
        <v>-</v>
      </c>
      <c r="D4495" t="s">
        <v>21</v>
      </c>
      <c r="E4495">
        <v>7.5130611599999897</v>
      </c>
      <c r="F4495">
        <v>4.4000000000000004</v>
      </c>
      <c r="G4495">
        <v>98.897991569609204</v>
      </c>
      <c r="H4495">
        <v>-11.0484960013841</v>
      </c>
      <c r="I4495">
        <v>-41.937816041362701</v>
      </c>
      <c r="J4495">
        <v>-7.2399737692430897</v>
      </c>
      <c r="K4495">
        <v>4.8258799906987804</v>
      </c>
      <c r="L4495">
        <v>4.2365340316725604</v>
      </c>
      <c r="M4495">
        <v>0.59514832626736303</v>
      </c>
      <c r="N4495">
        <v>2.0842369445606299</v>
      </c>
      <c r="O4495">
        <v>43.181818181818102</v>
      </c>
      <c r="Q4495">
        <v>4.5935112200316E-2</v>
      </c>
    </row>
    <row r="4496" spans="1:17" hidden="1" x14ac:dyDescent="0.3">
      <c r="A4496" t="s">
        <v>9220</v>
      </c>
      <c r="B4496" t="s">
        <v>9221</v>
      </c>
      <c r="C4496" t="str">
        <f>IFERROR(VLOOKUP(Table1[[#This Row],[Ticker]],[1]!Table2[[Symbol]:[Industry]],2,FALSE),"-")</f>
        <v>-</v>
      </c>
      <c r="D4496" t="s">
        <v>626</v>
      </c>
      <c r="E4496">
        <v>7.4946900000000003</v>
      </c>
      <c r="F4496">
        <v>18.690000000000001</v>
      </c>
      <c r="G4496">
        <v>201.15170277068799</v>
      </c>
      <c r="H4496">
        <v>-4.8660587762458203</v>
      </c>
      <c r="I4496">
        <v>236.706251755247</v>
      </c>
      <c r="J4496">
        <v>3.5369685866466098</v>
      </c>
      <c r="K4496">
        <v>18.156531340272402</v>
      </c>
      <c r="L4496">
        <v>13.703415200728699</v>
      </c>
      <c r="M4496">
        <v>65.996536440314102</v>
      </c>
      <c r="N4496">
        <v>0.33331573575475998</v>
      </c>
      <c r="O4496">
        <v>35.955056179775198</v>
      </c>
      <c r="P4496">
        <v>259.423076923076</v>
      </c>
      <c r="Q4496">
        <v>0.13058821394482201</v>
      </c>
    </row>
    <row r="4497" spans="1:17" hidden="1" x14ac:dyDescent="0.3">
      <c r="A4497" t="s">
        <v>9222</v>
      </c>
      <c r="B4497" t="s">
        <v>9223</v>
      </c>
      <c r="C4497" t="str">
        <f>IFERROR(VLOOKUP(Table1[[#This Row],[Ticker]],[1]!Table2[[Symbol]:[Industry]],2,FALSE),"-")</f>
        <v>-</v>
      </c>
      <c r="D4497" t="s">
        <v>68</v>
      </c>
      <c r="E4497">
        <v>7.4730264399999999</v>
      </c>
      <c r="F4497">
        <v>1.1000000000000001</v>
      </c>
      <c r="G4497">
        <v>47.860140531758098</v>
      </c>
      <c r="H4497">
        <v>-4.6416134102909998</v>
      </c>
      <c r="I4497">
        <v>-11.4975644690357</v>
      </c>
      <c r="J4497">
        <v>-7.9826561633016402</v>
      </c>
      <c r="K4497">
        <v>1.0588043193549199</v>
      </c>
      <c r="L4497">
        <v>0.99044361087815502</v>
      </c>
      <c r="M4497">
        <v>56.052991901668697</v>
      </c>
      <c r="N4497">
        <v>0.83667063040239398</v>
      </c>
      <c r="O4497">
        <v>11.818181818181801</v>
      </c>
      <c r="P4497">
        <v>83.3333333333333</v>
      </c>
      <c r="Q4497">
        <v>-7.0909457459242001E-2</v>
      </c>
    </row>
    <row r="4498" spans="1:17" hidden="1" x14ac:dyDescent="0.3">
      <c r="A4498" t="s">
        <v>9224</v>
      </c>
      <c r="B4498" t="s">
        <v>9225</v>
      </c>
      <c r="C4498" t="str">
        <f>IFERROR(VLOOKUP(Table1[[#This Row],[Ticker]],[1]!Table2[[Symbol]:[Industry]],2,FALSE),"-")</f>
        <v>-</v>
      </c>
      <c r="D4498" t="s">
        <v>3312</v>
      </c>
      <c r="E4498">
        <v>7.4616646500000003</v>
      </c>
      <c r="F4498">
        <v>16.829999999999998</v>
      </c>
      <c r="G4498">
        <v>-19.885891214273599</v>
      </c>
      <c r="H4498">
        <v>0.79562837605563297</v>
      </c>
      <c r="I4498">
        <v>-1.1694544594418801</v>
      </c>
      <c r="J4498">
        <v>-13.334588374495899</v>
      </c>
      <c r="K4498">
        <v>16.1872326995801</v>
      </c>
      <c r="L4498">
        <v>15.585320696271101</v>
      </c>
      <c r="M4498">
        <v>48.991517865699102</v>
      </c>
      <c r="N4498">
        <v>1.6419408812046801</v>
      </c>
      <c r="O4498">
        <v>20.6179441473559</v>
      </c>
      <c r="P4498">
        <v>40.836820083681999</v>
      </c>
    </row>
    <row r="4499" spans="1:17" hidden="1" x14ac:dyDescent="0.3">
      <c r="A4499" t="s">
        <v>9226</v>
      </c>
      <c r="B4499" t="s">
        <v>9227</v>
      </c>
      <c r="C4499" t="str">
        <f>IFERROR(VLOOKUP(Table1[[#This Row],[Ticker]],[1]!Table2[[Symbol]:[Industry]],2,FALSE),"-")</f>
        <v>-</v>
      </c>
      <c r="D4499" t="s">
        <v>231</v>
      </c>
      <c r="E4499">
        <v>7.4345108</v>
      </c>
      <c r="F4499">
        <v>0.92</v>
      </c>
      <c r="G4499">
        <v>21.644062702776999</v>
      </c>
      <c r="H4499">
        <v>14.0414440385892</v>
      </c>
      <c r="I4499">
        <v>46.132359397233699</v>
      </c>
      <c r="J4499">
        <v>-6.6017803475445103</v>
      </c>
      <c r="K4499">
        <v>0.81429869254593001</v>
      </c>
      <c r="L4499">
        <v>0.71381793854570497</v>
      </c>
      <c r="M4499">
        <v>57.549338306004302</v>
      </c>
      <c r="N4499">
        <v>1.6964994302785901</v>
      </c>
      <c r="O4499">
        <v>15.2173913043478</v>
      </c>
      <c r="P4499">
        <v>80.392156862745097</v>
      </c>
      <c r="Q4499">
        <v>6.4873265101944994E-2</v>
      </c>
    </row>
    <row r="4500" spans="1:17" hidden="1" x14ac:dyDescent="0.3">
      <c r="A4500" t="s">
        <v>9228</v>
      </c>
      <c r="B4500" t="s">
        <v>9229</v>
      </c>
      <c r="C4500" t="str">
        <f>IFERROR(VLOOKUP(Table1[[#This Row],[Ticker]],[1]!Table2[[Symbol]:[Industry]],2,FALSE),"-")</f>
        <v>-</v>
      </c>
      <c r="D4500" t="s">
        <v>303</v>
      </c>
      <c r="E4500">
        <v>7.3268490000000002</v>
      </c>
      <c r="F4500">
        <v>9.33</v>
      </c>
      <c r="G4500">
        <v>-9.3845435053787192</v>
      </c>
      <c r="H4500">
        <v>-5.46954863296307</v>
      </c>
      <c r="I4500">
        <v>-25.213234316781001</v>
      </c>
      <c r="J4500">
        <v>1.65139527837593</v>
      </c>
      <c r="K4500">
        <v>9.2677630604453896</v>
      </c>
      <c r="L4500">
        <v>9.0767988844727405</v>
      </c>
      <c r="M4500">
        <v>57.898525174253201</v>
      </c>
      <c r="N4500">
        <v>0.484615384615384</v>
      </c>
      <c r="O4500">
        <v>32.368703108252902</v>
      </c>
      <c r="P4500">
        <v>26.938775510204</v>
      </c>
    </row>
    <row r="4501" spans="1:17" hidden="1" x14ac:dyDescent="0.3">
      <c r="A4501" t="s">
        <v>9230</v>
      </c>
      <c r="B4501" t="s">
        <v>9231</v>
      </c>
      <c r="C4501" t="str">
        <f>IFERROR(VLOOKUP(Table1[[#This Row],[Ticker]],[1]!Table2[[Symbol]:[Industry]],2,FALSE),"-")</f>
        <v>-</v>
      </c>
      <c r="D4501" t="s">
        <v>424</v>
      </c>
      <c r="E4501">
        <v>7.3</v>
      </c>
      <c r="F4501">
        <v>7.3</v>
      </c>
      <c r="G4501">
        <v>-55.523521876294502</v>
      </c>
      <c r="H4501">
        <v>-0.37428982478560102</v>
      </c>
      <c r="I4501">
        <v>-20.095138944448301</v>
      </c>
      <c r="J4501">
        <v>-14.9634832430442</v>
      </c>
      <c r="K4501">
        <v>8.05595610771846</v>
      </c>
      <c r="L4501">
        <v>7.9692210734724398</v>
      </c>
      <c r="M4501">
        <v>22.801876895076301</v>
      </c>
      <c r="N4501">
        <v>0.98546429824755</v>
      </c>
      <c r="O4501">
        <v>89.041095890410901</v>
      </c>
      <c r="P4501">
        <v>16.9871794871794</v>
      </c>
      <c r="Q4501">
        <v>0.12645812031016601</v>
      </c>
    </row>
    <row r="4502" spans="1:17" hidden="1" x14ac:dyDescent="0.3">
      <c r="A4502" t="s">
        <v>9232</v>
      </c>
      <c r="B4502" t="s">
        <v>9233</v>
      </c>
      <c r="C4502" t="str">
        <f>IFERROR(VLOOKUP(Table1[[#This Row],[Ticker]],[1]!Table2[[Symbol]:[Industry]],2,FALSE),"-")</f>
        <v>-</v>
      </c>
      <c r="D4502" t="s">
        <v>533</v>
      </c>
      <c r="E4502">
        <v>7.2924929349999896</v>
      </c>
      <c r="F4502">
        <v>4.55</v>
      </c>
      <c r="G4502">
        <v>-60.801005085909203</v>
      </c>
      <c r="H4502">
        <v>-12.6800749487525</v>
      </c>
      <c r="I4502">
        <v>-55.794025191689499</v>
      </c>
      <c r="J4502">
        <v>-3.56502552907746</v>
      </c>
      <c r="K4502">
        <v>6.4404235054725403</v>
      </c>
      <c r="L4502">
        <v>13.321054206128601</v>
      </c>
      <c r="M4502">
        <v>29.4570728256313</v>
      </c>
      <c r="N4502">
        <v>0.90257203303371003</v>
      </c>
      <c r="O4502">
        <v>80.219780219780205</v>
      </c>
      <c r="P4502">
        <v>6.5573770491803298</v>
      </c>
      <c r="Q4502">
        <v>-0.23248437299920399</v>
      </c>
    </row>
    <row r="4503" spans="1:17" hidden="1" x14ac:dyDescent="0.3">
      <c r="A4503" t="s">
        <v>9234</v>
      </c>
      <c r="B4503" t="s">
        <v>9235</v>
      </c>
      <c r="C4503" t="str">
        <f>IFERROR(VLOOKUP(Table1[[#This Row],[Ticker]],[1]!Table2[[Symbol]:[Industry]],2,FALSE),"-")</f>
        <v>-</v>
      </c>
      <c r="D4503" t="s">
        <v>521</v>
      </c>
      <c r="E4503">
        <v>7.2643199999999997</v>
      </c>
      <c r="F4503">
        <v>23</v>
      </c>
      <c r="G4503">
        <v>-17.219224547606899</v>
      </c>
      <c r="H4503">
        <v>-7.46268364440472</v>
      </c>
      <c r="I4503">
        <v>-3.9449151055770302</v>
      </c>
      <c r="J4503">
        <v>-7.4587474100862998</v>
      </c>
      <c r="K4503">
        <v>23.1486229063118</v>
      </c>
      <c r="L4503">
        <v>21.19649452833</v>
      </c>
      <c r="M4503">
        <v>46.377922340381303</v>
      </c>
      <c r="N4503">
        <v>0.59377744557600598</v>
      </c>
      <c r="O4503">
        <v>23.260869565217401</v>
      </c>
      <c r="P4503">
        <v>59.279778393351798</v>
      </c>
      <c r="Q4503">
        <v>5.9417875144423003E-2</v>
      </c>
    </row>
    <row r="4504" spans="1:17" hidden="1" x14ac:dyDescent="0.3">
      <c r="A4504" t="s">
        <v>9236</v>
      </c>
      <c r="B4504" t="s">
        <v>9237</v>
      </c>
      <c r="C4504" t="str">
        <f>IFERROR(VLOOKUP(Table1[[#This Row],[Ticker]],[1]!Table2[[Symbol]:[Industry]],2,FALSE),"-")</f>
        <v>-</v>
      </c>
      <c r="D4504" t="s">
        <v>1424</v>
      </c>
      <c r="E4504">
        <v>7.2528405999999999</v>
      </c>
      <c r="F4504">
        <v>14.38</v>
      </c>
      <c r="G4504">
        <v>3.9842386558562701</v>
      </c>
      <c r="H4504">
        <v>-1.82133888927299</v>
      </c>
      <c r="I4504">
        <v>-19.404482708029398</v>
      </c>
      <c r="J4504">
        <v>-16.314546994759699</v>
      </c>
      <c r="K4504">
        <v>14.0778130262389</v>
      </c>
      <c r="L4504">
        <v>12.805635505600099</v>
      </c>
      <c r="M4504">
        <v>45.923376731255502</v>
      </c>
      <c r="N4504">
        <v>0.96637069375830797</v>
      </c>
      <c r="O4504">
        <v>24.130737134909602</v>
      </c>
      <c r="P4504">
        <v>64.342857142857099</v>
      </c>
      <c r="Q4504">
        <v>4.7643534007876E-2</v>
      </c>
    </row>
    <row r="4505" spans="1:17" hidden="1" x14ac:dyDescent="0.3">
      <c r="A4505" t="s">
        <v>9238</v>
      </c>
      <c r="B4505" t="s">
        <v>9239</v>
      </c>
      <c r="C4505" t="str">
        <f>IFERROR(VLOOKUP(Table1[[#This Row],[Ticker]],[1]!Table2[[Symbol]:[Industry]],2,FALSE),"-")</f>
        <v>-</v>
      </c>
      <c r="D4505" t="s">
        <v>5546</v>
      </c>
      <c r="E4505">
        <v>7.2326449999999998</v>
      </c>
      <c r="F4505">
        <v>11.14</v>
      </c>
      <c r="G4505">
        <v>26.700492099382402</v>
      </c>
      <c r="H4505">
        <v>16.882695614018001</v>
      </c>
      <c r="I4505">
        <v>-12.8814434923431</v>
      </c>
      <c r="J4505">
        <v>-2.4780690073383398</v>
      </c>
      <c r="K4505">
        <v>10.0586534355048</v>
      </c>
      <c r="L4505">
        <v>9.6065231513269804</v>
      </c>
      <c r="M4505">
        <v>74.015420579939899</v>
      </c>
      <c r="N4505">
        <v>0</v>
      </c>
      <c r="O4505">
        <v>22.621184919209998</v>
      </c>
      <c r="P4505">
        <v>64.792899408284001</v>
      </c>
    </row>
    <row r="4506" spans="1:17" hidden="1" x14ac:dyDescent="0.3">
      <c r="A4506" t="s">
        <v>9240</v>
      </c>
      <c r="B4506" t="s">
        <v>9241</v>
      </c>
      <c r="C4506" t="str">
        <f>IFERROR(VLOOKUP(Table1[[#This Row],[Ticker]],[1]!Table2[[Symbol]:[Industry]],2,FALSE),"-")</f>
        <v>-</v>
      </c>
      <c r="D4506" t="s">
        <v>95</v>
      </c>
      <c r="E4506">
        <v>7.2243171000000004</v>
      </c>
      <c r="F4506">
        <v>32.67</v>
      </c>
      <c r="G4506">
        <v>309.43854136249502</v>
      </c>
      <c r="H4506">
        <v>60.913964105718101</v>
      </c>
      <c r="I4506">
        <v>246.923972576523</v>
      </c>
      <c r="J4506">
        <v>5.6948455485549401</v>
      </c>
      <c r="K4506">
        <v>21.226605118983201</v>
      </c>
      <c r="L4506">
        <v>12.707364642836501</v>
      </c>
      <c r="M4506">
        <v>99.968265916443301</v>
      </c>
      <c r="N4506">
        <v>0.49262585520567698</v>
      </c>
      <c r="O4506">
        <v>0</v>
      </c>
      <c r="P4506">
        <v>468.17391304347802</v>
      </c>
      <c r="Q4506">
        <v>0.15500131653038601</v>
      </c>
    </row>
    <row r="4507" spans="1:17" hidden="1" x14ac:dyDescent="0.3">
      <c r="A4507" t="s">
        <v>9242</v>
      </c>
      <c r="B4507" t="s">
        <v>9243</v>
      </c>
      <c r="C4507" t="str">
        <f>IFERROR(VLOOKUP(Table1[[#This Row],[Ticker]],[1]!Table2[[Symbol]:[Industry]],2,FALSE),"-")</f>
        <v>-</v>
      </c>
      <c r="D4507" t="s">
        <v>1424</v>
      </c>
      <c r="E4507">
        <v>7.20038</v>
      </c>
      <c r="F4507">
        <v>23</v>
      </c>
      <c r="G4507">
        <v>-25.865841088960298</v>
      </c>
      <c r="H4507">
        <v>-3.6800749487525399</v>
      </c>
      <c r="I4507">
        <v>-8.9373537205120908</v>
      </c>
      <c r="J4507">
        <v>-2.4780690073383398</v>
      </c>
      <c r="K4507">
        <v>22.8854772704222</v>
      </c>
      <c r="L4507">
        <v>22.499699221833801</v>
      </c>
      <c r="M4507">
        <v>93.779490490814496</v>
      </c>
      <c r="N4507">
        <v>0</v>
      </c>
      <c r="O4507">
        <v>1.1304347826087</v>
      </c>
      <c r="P4507">
        <v>6.3337956541840104</v>
      </c>
    </row>
    <row r="4508" spans="1:17" hidden="1" x14ac:dyDescent="0.3">
      <c r="A4508" t="s">
        <v>9244</v>
      </c>
      <c r="B4508" t="s">
        <v>9245</v>
      </c>
      <c r="C4508" t="str">
        <f>IFERROR(VLOOKUP(Table1[[#This Row],[Ticker]],[1]!Table2[[Symbol]:[Industry]],2,FALSE),"-")</f>
        <v>-</v>
      </c>
      <c r="D4508" t="s">
        <v>46</v>
      </c>
      <c r="E4508">
        <v>7.1923830000000004</v>
      </c>
      <c r="F4508">
        <v>10.050000000000001</v>
      </c>
      <c r="G4508">
        <v>-15.0763674047497</v>
      </c>
      <c r="H4508">
        <v>10.717246479818799</v>
      </c>
      <c r="I4508">
        <v>-17.2223688868912</v>
      </c>
      <c r="J4508">
        <v>7.8556231347499299</v>
      </c>
      <c r="K4508">
        <v>9.1601788968799394</v>
      </c>
      <c r="L4508">
        <v>9.1629653578053105</v>
      </c>
      <c r="M4508">
        <v>70.111294997465905</v>
      </c>
      <c r="N4508">
        <v>1.6075998986992199</v>
      </c>
      <c r="O4508">
        <v>46.268656716417802</v>
      </c>
      <c r="P4508">
        <v>62.6213592233009</v>
      </c>
      <c r="Q4508">
        <v>3.6912756058694998E-2</v>
      </c>
    </row>
    <row r="4509" spans="1:17" hidden="1" x14ac:dyDescent="0.3">
      <c r="A4509" t="s">
        <v>9246</v>
      </c>
      <c r="B4509" t="s">
        <v>9247</v>
      </c>
      <c r="C4509" t="str">
        <f>IFERROR(VLOOKUP(Table1[[#This Row],[Ticker]],[1]!Table2[[Symbol]:[Industry]],2,FALSE),"-")</f>
        <v>-</v>
      </c>
      <c r="D4509" t="s">
        <v>626</v>
      </c>
      <c r="E4509">
        <v>7.1895757500000004</v>
      </c>
      <c r="F4509">
        <v>20.47</v>
      </c>
      <c r="G4509">
        <v>80.23371011463</v>
      </c>
      <c r="H4509">
        <v>17.731550199527401</v>
      </c>
      <c r="I4509">
        <v>32.101060848486</v>
      </c>
      <c r="J4509">
        <v>-2.4780690073383398</v>
      </c>
      <c r="K4509">
        <v>18.083982165951099</v>
      </c>
      <c r="L4509">
        <v>15.135980364161499</v>
      </c>
      <c r="M4509">
        <v>100</v>
      </c>
      <c r="N4509">
        <v>0.68777292576419202</v>
      </c>
      <c r="O4509">
        <v>0</v>
      </c>
      <c r="P4509">
        <v>106.97674418604601</v>
      </c>
    </row>
    <row r="4510" spans="1:17" hidden="1" x14ac:dyDescent="0.3">
      <c r="A4510" t="s">
        <v>9248</v>
      </c>
      <c r="B4510" t="s">
        <v>9249</v>
      </c>
      <c r="C4510" t="str">
        <f>IFERROR(VLOOKUP(Table1[[#This Row],[Ticker]],[1]!Table2[[Symbol]:[Industry]],2,FALSE),"-")</f>
        <v>-</v>
      </c>
      <c r="D4510" t="s">
        <v>626</v>
      </c>
      <c r="E4510">
        <v>7.1417908799999896</v>
      </c>
      <c r="F4510">
        <v>14.4</v>
      </c>
      <c r="G4510">
        <v>-47.535113279337203</v>
      </c>
      <c r="H4510">
        <v>-4.3534756221532103</v>
      </c>
      <c r="I4510">
        <v>-25.551523206471799</v>
      </c>
      <c r="J4510">
        <v>10.983469454200099</v>
      </c>
      <c r="K4510">
        <v>13.889961702487399</v>
      </c>
      <c r="L4510">
        <v>14.6264103682411</v>
      </c>
      <c r="M4510">
        <v>53.7019032214357</v>
      </c>
      <c r="N4510">
        <v>1.8805247796604601</v>
      </c>
      <c r="O4510">
        <v>38.8194444444444</v>
      </c>
      <c r="P4510">
        <v>23.076923076922998</v>
      </c>
      <c r="Q4510">
        <v>7.1891830584988006E-2</v>
      </c>
    </row>
    <row r="4511" spans="1:17" hidden="1" x14ac:dyDescent="0.3">
      <c r="A4511" t="s">
        <v>9250</v>
      </c>
      <c r="B4511" t="s">
        <v>9251</v>
      </c>
      <c r="C4511" t="str">
        <f>IFERROR(VLOOKUP(Table1[[#This Row],[Ticker]],[1]!Table2[[Symbol]:[Industry]],2,FALSE),"-")</f>
        <v>-</v>
      </c>
      <c r="D4511" t="s">
        <v>521</v>
      </c>
      <c r="E4511">
        <v>7.1199553</v>
      </c>
      <c r="F4511">
        <v>23.63</v>
      </c>
      <c r="G4511">
        <v>36.673286813784003</v>
      </c>
      <c r="H4511">
        <v>-3.6800749487525399</v>
      </c>
      <c r="I4511">
        <v>-20.977454243012101</v>
      </c>
      <c r="J4511">
        <v>-6.5172846936128499</v>
      </c>
      <c r="K4511">
        <v>23.486894844153401</v>
      </c>
      <c r="L4511">
        <v>21.3811705670586</v>
      </c>
      <c r="M4511">
        <v>46.890990244989297</v>
      </c>
      <c r="N4511">
        <v>0.79627886790833302</v>
      </c>
      <c r="O4511">
        <v>14.2615319509098</v>
      </c>
      <c r="P4511">
        <v>71.979621542940293</v>
      </c>
      <c r="Q4511">
        <v>0.100665072011091</v>
      </c>
    </row>
    <row r="4512" spans="1:17" hidden="1" x14ac:dyDescent="0.3">
      <c r="A4512" t="s">
        <v>9252</v>
      </c>
      <c r="B4512" t="s">
        <v>9253</v>
      </c>
      <c r="C4512" t="str">
        <f>IFERROR(VLOOKUP(Table1[[#This Row],[Ticker]],[1]!Table2[[Symbol]:[Industry]],2,FALSE),"-")</f>
        <v>-</v>
      </c>
      <c r="D4512" t="s">
        <v>59</v>
      </c>
      <c r="E4512">
        <v>7.1135919999999997</v>
      </c>
      <c r="F4512">
        <v>19.399999999999999</v>
      </c>
      <c r="G4512">
        <v>100.157550723905</v>
      </c>
      <c r="H4512">
        <v>28.352779260693001</v>
      </c>
      <c r="I4512">
        <v>-38.591307477462898</v>
      </c>
      <c r="J4512">
        <v>-4.9059900999028301</v>
      </c>
      <c r="K4512">
        <v>17.651211802203601</v>
      </c>
      <c r="L4512">
        <v>15.8407914822489</v>
      </c>
      <c r="M4512">
        <v>58.844315220594098</v>
      </c>
      <c r="N4512">
        <v>0.81855288621353395</v>
      </c>
      <c r="O4512">
        <v>46.597938144329902</v>
      </c>
      <c r="P4512">
        <v>126.900584795321</v>
      </c>
    </row>
    <row r="4513" spans="1:17" hidden="1" x14ac:dyDescent="0.3">
      <c r="A4513" t="s">
        <v>9254</v>
      </c>
      <c r="B4513" t="s">
        <v>9255</v>
      </c>
      <c r="C4513" t="str">
        <f>IFERROR(VLOOKUP(Table1[[#This Row],[Ticker]],[1]!Table2[[Symbol]:[Industry]],2,FALSE),"-")</f>
        <v>-</v>
      </c>
      <c r="D4513" t="s">
        <v>610</v>
      </c>
      <c r="E4513">
        <v>7.1122050000000003</v>
      </c>
      <c r="F4513">
        <v>7.65</v>
      </c>
      <c r="G4513">
        <v>6.3004441894531098</v>
      </c>
      <c r="H4513">
        <v>-25.3791537614444</v>
      </c>
      <c r="I4513">
        <v>35.6164245898009</v>
      </c>
      <c r="J4513">
        <v>-4.4011459304152503</v>
      </c>
      <c r="K4513">
        <v>7.59128565785654</v>
      </c>
      <c r="L4513">
        <v>6.28161777675263</v>
      </c>
      <c r="M4513">
        <v>38.2098874555194</v>
      </c>
      <c r="N4513">
        <v>0.48198750510889199</v>
      </c>
      <c r="O4513">
        <v>30.588235294117599</v>
      </c>
      <c r="P4513">
        <v>117.948717948717</v>
      </c>
      <c r="Q4513">
        <v>7.762237529828E-3</v>
      </c>
    </row>
    <row r="4514" spans="1:17" hidden="1" x14ac:dyDescent="0.3">
      <c r="A4514" t="s">
        <v>9256</v>
      </c>
      <c r="B4514" t="s">
        <v>9257</v>
      </c>
      <c r="C4514" t="str">
        <f>IFERROR(VLOOKUP(Table1[[#This Row],[Ticker]],[1]!Table2[[Symbol]:[Industry]],2,FALSE),"-")</f>
        <v>-</v>
      </c>
      <c r="D4514" t="s">
        <v>68</v>
      </c>
      <c r="E4514">
        <v>7.1063174980000001</v>
      </c>
      <c r="F4514">
        <v>21.49</v>
      </c>
      <c r="G4514">
        <v>-58.390616768617399</v>
      </c>
      <c r="H4514">
        <v>-17.680074948752502</v>
      </c>
      <c r="I4514">
        <v>-45.498422101968799</v>
      </c>
      <c r="J4514">
        <v>-4.5281829025547298</v>
      </c>
      <c r="K4514">
        <v>23.1050039468779</v>
      </c>
      <c r="L4514">
        <v>26.6038968954926</v>
      </c>
      <c r="M4514">
        <v>49.068906445097397</v>
      </c>
      <c r="N4514">
        <v>1.6870391584145701</v>
      </c>
      <c r="O4514">
        <v>62.819916240111603</v>
      </c>
      <c r="P4514">
        <v>17.7534246575342</v>
      </c>
      <c r="Q4514">
        <v>-2.7546065406347998E-2</v>
      </c>
    </row>
    <row r="4515" spans="1:17" hidden="1" x14ac:dyDescent="0.3">
      <c r="A4515" t="s">
        <v>9258</v>
      </c>
      <c r="B4515" t="s">
        <v>9259</v>
      </c>
      <c r="C4515" t="str">
        <f>IFERROR(VLOOKUP(Table1[[#This Row],[Ticker]],[1]!Table2[[Symbol]:[Industry]],2,FALSE),"-")</f>
        <v>-</v>
      </c>
      <c r="D4515" t="s">
        <v>2160</v>
      </c>
      <c r="E4515">
        <v>7.1040999999999999</v>
      </c>
      <c r="F4515">
        <v>19</v>
      </c>
      <c r="G4515">
        <v>-7.63674047497922E-2</v>
      </c>
      <c r="H4515">
        <v>-22.871994140671699</v>
      </c>
      <c r="I4515">
        <v>9.72885062530389</v>
      </c>
      <c r="J4515">
        <v>-16.751536645572301</v>
      </c>
      <c r="K4515">
        <v>21.701791522059601</v>
      </c>
      <c r="L4515">
        <v>18.889570393710901</v>
      </c>
      <c r="M4515">
        <v>23.076998906107502</v>
      </c>
      <c r="N4515">
        <v>1.16363636363636</v>
      </c>
      <c r="O4515">
        <v>49.368421052631497</v>
      </c>
      <c r="P4515">
        <v>68.8888888888888</v>
      </c>
    </row>
    <row r="4516" spans="1:17" hidden="1" x14ac:dyDescent="0.3">
      <c r="A4516" t="s">
        <v>9260</v>
      </c>
      <c r="B4516" t="s">
        <v>9261</v>
      </c>
      <c r="C4516" t="str">
        <f>IFERROR(VLOOKUP(Table1[[#This Row],[Ticker]],[1]!Table2[[Symbol]:[Industry]],2,FALSE),"-")</f>
        <v>-</v>
      </c>
      <c r="D4516" t="s">
        <v>3398</v>
      </c>
      <c r="E4516">
        <v>7.0928000000000004</v>
      </c>
      <c r="F4516">
        <v>4.16</v>
      </c>
      <c r="G4516">
        <v>-4.3900928949458597</v>
      </c>
      <c r="H4516">
        <v>-18.486941901542199</v>
      </c>
      <c r="I4516">
        <v>-44.762674798424896</v>
      </c>
      <c r="J4516">
        <v>-1.97173989341429</v>
      </c>
      <c r="K4516">
        <v>4.5055916461556702</v>
      </c>
      <c r="L4516">
        <v>4.8304438479087199</v>
      </c>
      <c r="M4516">
        <v>51.715433073457397</v>
      </c>
      <c r="N4516">
        <v>1.99326599326599</v>
      </c>
      <c r="O4516">
        <v>82.692307692307693</v>
      </c>
      <c r="P4516">
        <v>29.595015576323998</v>
      </c>
      <c r="Q4516">
        <v>-5.2935927818854998E-2</v>
      </c>
    </row>
    <row r="4517" spans="1:17" hidden="1" x14ac:dyDescent="0.3">
      <c r="A4517" t="s">
        <v>9262</v>
      </c>
      <c r="B4517" t="s">
        <v>9263</v>
      </c>
      <c r="C4517" t="str">
        <f>IFERROR(VLOOKUP(Table1[[#This Row],[Ticker]],[1]!Table2[[Symbol]:[Industry]],2,FALSE),"-")</f>
        <v>-</v>
      </c>
      <c r="E4517">
        <v>7.0529999999999999</v>
      </c>
      <c r="F4517">
        <v>47.02</v>
      </c>
      <c r="G4517">
        <v>52.312563796062499</v>
      </c>
      <c r="H4517">
        <v>17.7020388723856</v>
      </c>
      <c r="I4517">
        <v>-18.819867323414002</v>
      </c>
      <c r="J4517">
        <v>18.575985046715701</v>
      </c>
      <c r="K4517">
        <v>39.345676906928297</v>
      </c>
      <c r="L4517">
        <v>37.4467168887331</v>
      </c>
      <c r="M4517">
        <v>80.349241489532403</v>
      </c>
      <c r="N4517">
        <v>1.74158680825347</v>
      </c>
      <c r="O4517">
        <v>8.4644831986388596</v>
      </c>
      <c r="P4517">
        <v>126.05769230769199</v>
      </c>
      <c r="Q4517">
        <v>3.3752438100942E-2</v>
      </c>
    </row>
    <row r="4518" spans="1:17" hidden="1" x14ac:dyDescent="0.3">
      <c r="A4518" t="s">
        <v>9264</v>
      </c>
      <c r="B4518" t="s">
        <v>9265</v>
      </c>
      <c r="C4518" t="str">
        <f>IFERROR(VLOOKUP(Table1[[#This Row],[Ticker]],[1]!Table2[[Symbol]:[Industry]],2,FALSE),"-")</f>
        <v>-</v>
      </c>
      <c r="D4518" t="s">
        <v>521</v>
      </c>
      <c r="E4518">
        <v>7.0458299999999996</v>
      </c>
      <c r="F4518">
        <v>25.88</v>
      </c>
      <c r="G4518">
        <v>-56.120359797042802</v>
      </c>
      <c r="H4518">
        <v>47.122064088680602</v>
      </c>
      <c r="I4518">
        <v>-44.6484751003225</v>
      </c>
      <c r="J4518">
        <v>5.6139241783516001</v>
      </c>
      <c r="K4518">
        <v>18.016686930388602</v>
      </c>
      <c r="L4518">
        <v>21.250039531153099</v>
      </c>
      <c r="M4518">
        <v>100</v>
      </c>
      <c r="N4518">
        <v>1.0728898105593501</v>
      </c>
      <c r="O4518">
        <v>41.597583251369898</v>
      </c>
      <c r="P4518">
        <v>734.83870967741905</v>
      </c>
    </row>
    <row r="4519" spans="1:17" hidden="1" x14ac:dyDescent="0.3">
      <c r="A4519" t="s">
        <v>9266</v>
      </c>
      <c r="B4519" t="s">
        <v>9267</v>
      </c>
      <c r="C4519" t="str">
        <f>IFERROR(VLOOKUP(Table1[[#This Row],[Ticker]],[1]!Table2[[Symbol]:[Industry]],2,FALSE),"-")</f>
        <v>-</v>
      </c>
      <c r="D4519" t="s">
        <v>521</v>
      </c>
      <c r="E4519">
        <v>7.0349999999999904</v>
      </c>
      <c r="F4519">
        <v>29.93</v>
      </c>
      <c r="G4519">
        <v>99.827745640922601</v>
      </c>
      <c r="H4519">
        <v>-3.6800749487525399</v>
      </c>
      <c r="I4519">
        <v>55.855208544114603</v>
      </c>
      <c r="J4519">
        <v>6.1426206478340699</v>
      </c>
      <c r="K4519">
        <v>30.055711037446802</v>
      </c>
      <c r="L4519">
        <v>25.8011951434023</v>
      </c>
      <c r="M4519">
        <v>59.069059695734197</v>
      </c>
      <c r="N4519">
        <v>0.46675656339410998</v>
      </c>
      <c r="O4519">
        <v>34.680922151687199</v>
      </c>
      <c r="P4519">
        <v>144.326530612244</v>
      </c>
    </row>
    <row r="4520" spans="1:17" hidden="1" x14ac:dyDescent="0.3">
      <c r="A4520" t="s">
        <v>9268</v>
      </c>
      <c r="B4520" t="s">
        <v>9269</v>
      </c>
      <c r="C4520" t="str">
        <f>IFERROR(VLOOKUP(Table1[[#This Row],[Ticker]],[1]!Table2[[Symbol]:[Industry]],2,FALSE),"-")</f>
        <v>-</v>
      </c>
      <c r="D4520" t="s">
        <v>377</v>
      </c>
      <c r="E4520">
        <v>7.0305778999999999</v>
      </c>
      <c r="F4520">
        <v>15.83</v>
      </c>
      <c r="G4520">
        <v>31.874200397521399</v>
      </c>
      <c r="H4520">
        <v>-30.086397589384799</v>
      </c>
      <c r="I4520">
        <v>-30.163622492975598</v>
      </c>
      <c r="J4520">
        <v>-12.1757301596486</v>
      </c>
      <c r="K4520">
        <v>18.473441670431601</v>
      </c>
      <c r="L4520">
        <v>16.833397244744301</v>
      </c>
      <c r="M4520">
        <v>9.5098376209972901</v>
      </c>
      <c r="N4520">
        <v>0.12830786345252701</v>
      </c>
      <c r="O4520">
        <v>75.110549589387205</v>
      </c>
      <c r="P4520">
        <v>72.628135223555006</v>
      </c>
      <c r="Q4520">
        <v>0.18777094846867601</v>
      </c>
    </row>
    <row r="4521" spans="1:17" hidden="1" x14ac:dyDescent="0.3">
      <c r="A4521" t="s">
        <v>9270</v>
      </c>
      <c r="B4521" t="s">
        <v>9271</v>
      </c>
      <c r="C4521" t="str">
        <f>IFERROR(VLOOKUP(Table1[[#This Row],[Ticker]],[1]!Table2[[Symbol]:[Industry]],2,FALSE),"-")</f>
        <v>-</v>
      </c>
      <c r="D4521" t="s">
        <v>121</v>
      </c>
      <c r="E4521">
        <v>7.0216250000000002</v>
      </c>
      <c r="F4521">
        <v>1.49</v>
      </c>
      <c r="G4521">
        <v>89.198994914090704</v>
      </c>
      <c r="H4521">
        <v>-22.829011118965301</v>
      </c>
      <c r="I4521">
        <v>33.728850625303799</v>
      </c>
      <c r="J4521">
        <v>7.6668585288935498</v>
      </c>
      <c r="K4521">
        <v>1.64638090989363</v>
      </c>
      <c r="L4521">
        <v>1.30719968678332</v>
      </c>
      <c r="M4521">
        <v>46.186387290241299</v>
      </c>
      <c r="N4521">
        <v>1.2350279130433099</v>
      </c>
      <c r="O4521">
        <v>70.469798657718101</v>
      </c>
      <c r="P4521">
        <v>129.230769230769</v>
      </c>
      <c r="Q4521">
        <v>2.5560592806112999E-2</v>
      </c>
    </row>
    <row r="4522" spans="1:17" hidden="1" x14ac:dyDescent="0.3">
      <c r="A4522" t="s">
        <v>9272</v>
      </c>
      <c r="B4522" t="s">
        <v>9273</v>
      </c>
      <c r="C4522" t="str">
        <f>IFERROR(VLOOKUP(Table1[[#This Row],[Ticker]],[1]!Table2[[Symbol]:[Industry]],2,FALSE),"-")</f>
        <v>-</v>
      </c>
      <c r="D4522" t="s">
        <v>223</v>
      </c>
      <c r="E4522">
        <v>7.0141606879999996</v>
      </c>
      <c r="F4522">
        <v>4.96</v>
      </c>
      <c r="G4522">
        <v>146.59029926191599</v>
      </c>
      <c r="H4522">
        <v>-14.872735499211201</v>
      </c>
      <c r="I4522">
        <v>11.908337804791</v>
      </c>
      <c r="J4522">
        <v>-8.1310904498334597</v>
      </c>
      <c r="K4522">
        <v>4.9097507516271701</v>
      </c>
      <c r="L4522">
        <v>3.9285464686865099</v>
      </c>
      <c r="M4522">
        <v>46.309033297440699</v>
      </c>
      <c r="N4522">
        <v>0.59208829490777404</v>
      </c>
      <c r="O4522">
        <v>42.943548387096698</v>
      </c>
      <c r="P4522">
        <v>200.60606060606</v>
      </c>
      <c r="Q4522">
        <v>0.120083209288565</v>
      </c>
    </row>
    <row r="4523" spans="1:17" hidden="1" x14ac:dyDescent="0.3">
      <c r="A4523" t="s">
        <v>9274</v>
      </c>
      <c r="B4523" t="s">
        <v>9275</v>
      </c>
      <c r="C4523" t="str">
        <f>IFERROR(VLOOKUP(Table1[[#This Row],[Ticker]],[1]!Table2[[Symbol]:[Industry]],2,FALSE),"-")</f>
        <v>-</v>
      </c>
      <c r="D4523" t="s">
        <v>2629</v>
      </c>
      <c r="E4523">
        <v>6.96464023199999</v>
      </c>
      <c r="F4523">
        <v>6.96</v>
      </c>
      <c r="G4523">
        <v>-14.121674848115401</v>
      </c>
      <c r="H4523">
        <v>4.1660788974012899</v>
      </c>
      <c r="I4523">
        <v>-25.464697761792799</v>
      </c>
      <c r="J4523">
        <v>-2.9042053709747</v>
      </c>
      <c r="K4523">
        <v>6.7831163374884698</v>
      </c>
      <c r="L4523">
        <v>6.7547572824775504</v>
      </c>
      <c r="M4523">
        <v>52.317614525134303</v>
      </c>
      <c r="N4523">
        <v>2.1638522464014698</v>
      </c>
      <c r="O4523">
        <v>22.126436781609101</v>
      </c>
      <c r="P4523">
        <v>27.239488117001802</v>
      </c>
      <c r="Q4523">
        <v>-2.3764584265093001E-2</v>
      </c>
    </row>
    <row r="4524" spans="1:17" hidden="1" x14ac:dyDescent="0.3">
      <c r="A4524" t="s">
        <v>9276</v>
      </c>
      <c r="B4524" t="s">
        <v>9277</v>
      </c>
      <c r="C4524" t="str">
        <f>IFERROR(VLOOKUP(Table1[[#This Row],[Ticker]],[1]!Table2[[Symbol]:[Industry]],2,FALSE),"-")</f>
        <v>-</v>
      </c>
      <c r="D4524" t="s">
        <v>59</v>
      </c>
      <c r="E4524">
        <v>6.9368984999999999</v>
      </c>
      <c r="F4524">
        <v>6.3</v>
      </c>
      <c r="G4524">
        <v>21.492260046230498</v>
      </c>
      <c r="H4524">
        <v>-15.703535359309701</v>
      </c>
      <c r="I4524">
        <v>-14.952678037116399</v>
      </c>
      <c r="J4524">
        <v>6.4148529527342504</v>
      </c>
      <c r="K4524">
        <v>5.9461831622282597</v>
      </c>
      <c r="L4524">
        <v>5.5661144162456004</v>
      </c>
      <c r="M4524">
        <v>64.538479922459402</v>
      </c>
      <c r="N4524">
        <v>0.311869276605381</v>
      </c>
      <c r="O4524">
        <v>26.984126984126899</v>
      </c>
      <c r="P4524">
        <v>65.789473684210506</v>
      </c>
      <c r="Q4524">
        <v>7.3184969970254005E-2</v>
      </c>
    </row>
    <row r="4525" spans="1:17" hidden="1" x14ac:dyDescent="0.3">
      <c r="A4525" t="s">
        <v>9278</v>
      </c>
      <c r="B4525" t="s">
        <v>9279</v>
      </c>
      <c r="C4525" t="str">
        <f>IFERROR(VLOOKUP(Table1[[#This Row],[Ticker]],[1]!Table2[[Symbol]:[Industry]],2,FALSE),"-")</f>
        <v>-</v>
      </c>
      <c r="D4525" t="s">
        <v>270</v>
      </c>
      <c r="E4525">
        <v>6.9196123920000003</v>
      </c>
      <c r="F4525">
        <v>9.24</v>
      </c>
      <c r="G4525">
        <v>181.25696592858301</v>
      </c>
      <c r="H4525">
        <v>-17.721820679302802</v>
      </c>
      <c r="I4525">
        <v>-45.164927826896403</v>
      </c>
      <c r="J4525">
        <v>1.89981117699346</v>
      </c>
      <c r="K4525">
        <v>9.0879612819417694</v>
      </c>
      <c r="L4525">
        <v>8.1385473044817491</v>
      </c>
      <c r="M4525">
        <v>61.933875448592403</v>
      </c>
      <c r="N4525">
        <v>0.63772057478116295</v>
      </c>
      <c r="O4525">
        <v>60.281385281385198</v>
      </c>
      <c r="P4525">
        <v>242.222222222222</v>
      </c>
      <c r="Q4525">
        <v>8.6396579068445001E-2</v>
      </c>
    </row>
    <row r="4526" spans="1:17" hidden="1" x14ac:dyDescent="0.3">
      <c r="A4526" t="s">
        <v>9280</v>
      </c>
      <c r="B4526" t="s">
        <v>9281</v>
      </c>
      <c r="C4526" t="str">
        <f>IFERROR(VLOOKUP(Table1[[#This Row],[Ticker]],[1]!Table2[[Symbol]:[Industry]],2,FALSE),"-")</f>
        <v>-</v>
      </c>
      <c r="D4526" t="s">
        <v>62</v>
      </c>
      <c r="E4526">
        <v>6.9000482999999999</v>
      </c>
      <c r="F4526">
        <v>23</v>
      </c>
      <c r="G4526">
        <v>-22.197579525961899</v>
      </c>
      <c r="H4526">
        <v>-3.6800749487525399</v>
      </c>
      <c r="I4526">
        <v>-5.2759317754612898</v>
      </c>
      <c r="J4526">
        <v>-2.4780690073383398</v>
      </c>
      <c r="K4526">
        <v>22.9966085387906</v>
      </c>
      <c r="L4526">
        <v>22.480996445498601</v>
      </c>
      <c r="M4526">
        <v>10.6643431554632</v>
      </c>
      <c r="N4526">
        <v>8.6301369863013594E-2</v>
      </c>
      <c r="O4526">
        <v>5.4347826086956497</v>
      </c>
      <c r="P4526">
        <v>12.1951219512195</v>
      </c>
    </row>
    <row r="4527" spans="1:17" hidden="1" x14ac:dyDescent="0.3">
      <c r="A4527" t="s">
        <v>9282</v>
      </c>
      <c r="B4527" t="s">
        <v>9283</v>
      </c>
      <c r="C4527" t="str">
        <f>IFERROR(VLOOKUP(Table1[[#This Row],[Ticker]],[1]!Table2[[Symbol]:[Industry]],2,FALSE),"-")</f>
        <v>-</v>
      </c>
      <c r="D4527" t="s">
        <v>133</v>
      </c>
      <c r="E4527">
        <v>6.87</v>
      </c>
      <c r="F4527">
        <v>9.16</v>
      </c>
      <c r="G4527">
        <v>-75.512609015487996</v>
      </c>
      <c r="H4527">
        <v>31.641025968678601</v>
      </c>
      <c r="I4527">
        <v>-44.153136952335799</v>
      </c>
      <c r="J4527">
        <v>28.439090755975201</v>
      </c>
      <c r="K4527">
        <v>8.0077554652398408</v>
      </c>
      <c r="L4527">
        <v>11.2819862291612</v>
      </c>
      <c r="M4527">
        <v>80.647260119669099</v>
      </c>
      <c r="N4527">
        <v>1.40350877192982</v>
      </c>
      <c r="O4527">
        <v>148.25327510917</v>
      </c>
      <c r="P4527">
        <v>44.936708860759403</v>
      </c>
    </row>
    <row r="4528" spans="1:17" hidden="1" x14ac:dyDescent="0.3">
      <c r="A4528" t="s">
        <v>9284</v>
      </c>
      <c r="B4528" t="s">
        <v>9285</v>
      </c>
      <c r="C4528" t="str">
        <f>IFERROR(VLOOKUP(Table1[[#This Row],[Ticker]],[1]!Table2[[Symbol]:[Industry]],2,FALSE),"-")</f>
        <v>-</v>
      </c>
      <c r="D4528" t="s">
        <v>2499</v>
      </c>
      <c r="E4528">
        <v>6.869097</v>
      </c>
      <c r="F4528">
        <v>2.82</v>
      </c>
      <c r="G4528">
        <v>8.18519559365531</v>
      </c>
      <c r="H4528">
        <v>10.0296024706022</v>
      </c>
      <c r="I4528">
        <v>-60.513867821298</v>
      </c>
      <c r="J4528">
        <v>-11.802827849782</v>
      </c>
      <c r="K4528">
        <v>2.7256948366179001</v>
      </c>
      <c r="L4528">
        <v>2.6831532145477599</v>
      </c>
      <c r="M4528">
        <v>44.335225627241499</v>
      </c>
      <c r="N4528">
        <v>0.71162359724081103</v>
      </c>
      <c r="O4528">
        <v>130.141843971631</v>
      </c>
      <c r="P4528">
        <v>81.935483870967701</v>
      </c>
      <c r="Q4528">
        <v>8.0693067735741003E-2</v>
      </c>
    </row>
    <row r="4529" spans="1:17" hidden="1" x14ac:dyDescent="0.3">
      <c r="A4529" t="s">
        <v>9286</v>
      </c>
      <c r="B4529" t="s">
        <v>9287</v>
      </c>
      <c r="C4529" t="str">
        <f>IFERROR(VLOOKUP(Table1[[#This Row],[Ticker]],[1]!Table2[[Symbol]:[Industry]],2,FALSE),"-")</f>
        <v>-</v>
      </c>
      <c r="D4529" t="s">
        <v>295</v>
      </c>
      <c r="E4529">
        <v>6.8631555999999998</v>
      </c>
      <c r="F4529">
        <v>6.86</v>
      </c>
      <c r="G4529">
        <v>-31.332741999093699</v>
      </c>
      <c r="H4529">
        <v>-6.4376946875043499</v>
      </c>
      <c r="I4529">
        <v>-34.0877174220333</v>
      </c>
      <c r="J4529">
        <v>-3.2188097480790798</v>
      </c>
      <c r="K4529">
        <v>6.8723236870858004</v>
      </c>
      <c r="M4529">
        <v>54.410554577741799</v>
      </c>
      <c r="N4529">
        <v>0.81379858316944398</v>
      </c>
      <c r="O4529">
        <v>116.03498542273999</v>
      </c>
      <c r="P4529">
        <v>12.828947368421</v>
      </c>
    </row>
    <row r="4530" spans="1:17" hidden="1" x14ac:dyDescent="0.3">
      <c r="A4530" t="s">
        <v>9288</v>
      </c>
      <c r="B4530" t="s">
        <v>9289</v>
      </c>
      <c r="C4530" t="str">
        <f>IFERROR(VLOOKUP(Table1[[#This Row],[Ticker]],[1]!Table2[[Symbol]:[Industry]],2,FALSE),"-")</f>
        <v>-</v>
      </c>
      <c r="D4530" t="s">
        <v>521</v>
      </c>
      <c r="E4530">
        <v>6.8521646250000003</v>
      </c>
      <c r="F4530">
        <v>3.39</v>
      </c>
      <c r="G4530">
        <v>15.0979701126839</v>
      </c>
      <c r="H4530">
        <v>3.3751397751738401</v>
      </c>
      <c r="I4530">
        <v>-27.447315177804899</v>
      </c>
      <c r="J4530">
        <v>-6.8616306511739502</v>
      </c>
      <c r="K4530">
        <v>3.4624979040476198</v>
      </c>
      <c r="L4530">
        <v>3.4301831126974198</v>
      </c>
      <c r="M4530">
        <v>34.2070246169623</v>
      </c>
      <c r="N4530">
        <v>0.38293348795631899</v>
      </c>
      <c r="O4530">
        <v>37.463126843657797</v>
      </c>
      <c r="P4530">
        <v>48.684210526315802</v>
      </c>
      <c r="Q4530">
        <v>7.2248702425453004E-2</v>
      </c>
    </row>
    <row r="4531" spans="1:17" hidden="1" x14ac:dyDescent="0.3">
      <c r="A4531" t="s">
        <v>9290</v>
      </c>
      <c r="B4531" t="s">
        <v>9291</v>
      </c>
      <c r="C4531" t="str">
        <f>IFERROR(VLOOKUP(Table1[[#This Row],[Ticker]],[1]!Table2[[Symbol]:[Industry]],2,FALSE),"-")</f>
        <v>-</v>
      </c>
      <c r="D4531" t="s">
        <v>1684</v>
      </c>
      <c r="E4531">
        <v>6.8458474999999996</v>
      </c>
      <c r="F4531">
        <v>12.79</v>
      </c>
      <c r="G4531">
        <v>-65.488244799385797</v>
      </c>
      <c r="H4531">
        <v>-7.1517730619600997</v>
      </c>
      <c r="I4531">
        <v>-50.281311976322101</v>
      </c>
      <c r="J4531">
        <v>-3.78979740240008</v>
      </c>
      <c r="K4531">
        <v>13.144599860004201</v>
      </c>
      <c r="L4531">
        <v>16.077693308754299</v>
      </c>
      <c r="M4531">
        <v>46.132472701674899</v>
      </c>
      <c r="N4531">
        <v>0.79114687113056603</v>
      </c>
      <c r="O4531">
        <v>167.005473025801</v>
      </c>
      <c r="P4531">
        <v>15.7466063348416</v>
      </c>
      <c r="Q4531">
        <v>7.0663801882531005E-2</v>
      </c>
    </row>
    <row r="4532" spans="1:17" hidden="1" x14ac:dyDescent="0.3">
      <c r="A4532" t="s">
        <v>9292</v>
      </c>
      <c r="B4532" t="s">
        <v>9293</v>
      </c>
      <c r="C4532" t="str">
        <f>IFERROR(VLOOKUP(Table1[[#This Row],[Ticker]],[1]!Table2[[Symbol]:[Industry]],2,FALSE),"-")</f>
        <v>-</v>
      </c>
      <c r="D4532">
        <v>0</v>
      </c>
      <c r="E4532">
        <v>6.8351499999999996</v>
      </c>
      <c r="F4532">
        <v>7.06</v>
      </c>
      <c r="G4532">
        <v>55.2157288151814</v>
      </c>
      <c r="H4532">
        <v>35.641282336676603</v>
      </c>
      <c r="I4532">
        <v>-0.846514042443274</v>
      </c>
      <c r="J4532">
        <v>-7.3827011599268904</v>
      </c>
      <c r="K4532">
        <v>6.1665253402189197</v>
      </c>
      <c r="L4532">
        <v>6.0906610305840498</v>
      </c>
      <c r="M4532">
        <v>33.054303584157999</v>
      </c>
      <c r="N4532">
        <v>0.93208577620196698</v>
      </c>
      <c r="O4532">
        <v>16.997167138810202</v>
      </c>
      <c r="P4532">
        <v>97.206703910614493</v>
      </c>
    </row>
    <row r="4533" spans="1:17" hidden="1" x14ac:dyDescent="0.3">
      <c r="A4533" t="s">
        <v>9294</v>
      </c>
      <c r="B4533" t="s">
        <v>9295</v>
      </c>
      <c r="C4533" t="str">
        <f>IFERROR(VLOOKUP(Table1[[#This Row],[Ticker]],[1]!Table2[[Symbol]:[Industry]],2,FALSE),"-")</f>
        <v>-</v>
      </c>
      <c r="D4533" t="s">
        <v>68</v>
      </c>
      <c r="E4533">
        <v>6.8158203999999998</v>
      </c>
      <c r="F4533">
        <v>15.22</v>
      </c>
      <c r="G4533">
        <v>279.12363259525</v>
      </c>
      <c r="H4533">
        <v>41.130788290820597</v>
      </c>
      <c r="I4533">
        <v>324.613243688887</v>
      </c>
      <c r="J4533">
        <v>3.5588628108434701</v>
      </c>
      <c r="K4533">
        <v>10.8752180693543</v>
      </c>
      <c r="L4533">
        <v>6.9784654672272</v>
      </c>
      <c r="M4533">
        <v>99.999999862691396</v>
      </c>
      <c r="N4533">
        <v>0.51029140281914498</v>
      </c>
      <c r="O4533">
        <v>0</v>
      </c>
      <c r="P4533">
        <v>339.88439306358299</v>
      </c>
    </row>
    <row r="4534" spans="1:17" hidden="1" x14ac:dyDescent="0.3">
      <c r="A4534" t="s">
        <v>9296</v>
      </c>
      <c r="B4534" t="s">
        <v>9297</v>
      </c>
      <c r="C4534" t="str">
        <f>IFERROR(VLOOKUP(Table1[[#This Row],[Ticker]],[1]!Table2[[Symbol]:[Industry]],2,FALSE),"-")</f>
        <v>-</v>
      </c>
      <c r="D4534" t="s">
        <v>424</v>
      </c>
      <c r="E4534">
        <v>6.8055000000000003</v>
      </c>
      <c r="F4534">
        <v>20.94</v>
      </c>
      <c r="G4534">
        <v>312.25067662040698</v>
      </c>
      <c r="H4534">
        <v>-3.1624278899290199</v>
      </c>
      <c r="I4534">
        <v>111.10722900368199</v>
      </c>
      <c r="J4534">
        <v>-10.170376699646001</v>
      </c>
      <c r="K4534">
        <v>20.267702066807299</v>
      </c>
      <c r="L4534">
        <v>13.9654175301244</v>
      </c>
      <c r="M4534">
        <v>21.686374275421102</v>
      </c>
      <c r="N4534">
        <v>0.35946713269230801</v>
      </c>
      <c r="O4534">
        <v>42.645654250238699</v>
      </c>
      <c r="P4534">
        <v>379.17620137299701</v>
      </c>
      <c r="Q4534">
        <v>0.10449636611257999</v>
      </c>
    </row>
    <row r="4535" spans="1:17" hidden="1" x14ac:dyDescent="0.3">
      <c r="A4535" t="s">
        <v>9298</v>
      </c>
      <c r="B4535" t="s">
        <v>9299</v>
      </c>
      <c r="C4535" t="str">
        <f>IFERROR(VLOOKUP(Table1[[#This Row],[Ticker]],[1]!Table2[[Symbol]:[Industry]],2,FALSE),"-")</f>
        <v>-</v>
      </c>
      <c r="D4535" t="s">
        <v>626</v>
      </c>
      <c r="E4535">
        <v>6.7644330000000004</v>
      </c>
      <c r="F4535">
        <v>27.82</v>
      </c>
      <c r="G4535">
        <v>-18.704199119960101</v>
      </c>
      <c r="H4535">
        <v>67.234379328533507</v>
      </c>
      <c r="I4535">
        <v>-24.829016734904101</v>
      </c>
      <c r="J4535">
        <v>-1.57246120517882</v>
      </c>
      <c r="K4535">
        <v>23.511106379741399</v>
      </c>
      <c r="L4535">
        <v>25.510304431109901</v>
      </c>
      <c r="M4535">
        <v>73.739088206759504</v>
      </c>
      <c r="N4535">
        <v>2.5651774170377801</v>
      </c>
      <c r="O4535">
        <v>57.332854061825998</v>
      </c>
      <c r="P4535">
        <v>85.0964737192282</v>
      </c>
      <c r="Q4535">
        <v>-0.118115144544409</v>
      </c>
    </row>
    <row r="4536" spans="1:17" hidden="1" x14ac:dyDescent="0.3">
      <c r="A4536" t="s">
        <v>9300</v>
      </c>
      <c r="B4536" t="s">
        <v>9301</v>
      </c>
      <c r="C4536" t="str">
        <f>IFERROR(VLOOKUP(Table1[[#This Row],[Ticker]],[1]!Table2[[Symbol]:[Industry]],2,FALSE),"-")</f>
        <v>-</v>
      </c>
      <c r="D4536" t="s">
        <v>728</v>
      </c>
      <c r="E4536">
        <v>6.7584707650000002</v>
      </c>
      <c r="F4536">
        <v>36.909999999999997</v>
      </c>
      <c r="G4536">
        <v>40.083037140119401</v>
      </c>
      <c r="H4536">
        <v>-0.24815530589541199</v>
      </c>
      <c r="I4536">
        <v>11.349776868871601</v>
      </c>
      <c r="J4536">
        <v>3.5877392902295999</v>
      </c>
      <c r="K4536">
        <v>35.396043697850203</v>
      </c>
      <c r="L4536">
        <v>30.854008579028601</v>
      </c>
      <c r="M4536">
        <v>51.4778037811056</v>
      </c>
      <c r="N4536">
        <v>1.4475816771001999</v>
      </c>
      <c r="O4536">
        <v>2.3299918721213899</v>
      </c>
      <c r="P4536">
        <v>71.683425657043799</v>
      </c>
    </row>
    <row r="4537" spans="1:17" hidden="1" x14ac:dyDescent="0.3">
      <c r="A4537" t="s">
        <v>9302</v>
      </c>
      <c r="B4537" t="s">
        <v>9303</v>
      </c>
      <c r="C4537" t="str">
        <f>IFERROR(VLOOKUP(Table1[[#This Row],[Ticker]],[1]!Table2[[Symbol]:[Industry]],2,FALSE),"-")</f>
        <v>-</v>
      </c>
      <c r="D4537" t="s">
        <v>1684</v>
      </c>
      <c r="E4537">
        <v>6.7154999999999996</v>
      </c>
      <c r="F4537">
        <v>11.1</v>
      </c>
      <c r="G4537">
        <v>0.114108785726394</v>
      </c>
      <c r="H4537">
        <v>12.4251882091421</v>
      </c>
      <c r="I4537">
        <v>-37.157145152317497</v>
      </c>
      <c r="J4537">
        <v>3.0721702271114202</v>
      </c>
      <c r="K4537">
        <v>10.338523188431701</v>
      </c>
      <c r="L4537">
        <v>10.695521536154001</v>
      </c>
      <c r="M4537">
        <v>61.847742563639798</v>
      </c>
      <c r="N4537">
        <v>1.0935633709356301</v>
      </c>
      <c r="O4537">
        <v>41.081081081081003</v>
      </c>
      <c r="P4537">
        <v>61.337209302325498</v>
      </c>
      <c r="Q4537">
        <v>-0.11982481553464901</v>
      </c>
    </row>
    <row r="4538" spans="1:17" hidden="1" x14ac:dyDescent="0.3">
      <c r="A4538" t="s">
        <v>9304</v>
      </c>
      <c r="B4538" t="s">
        <v>9305</v>
      </c>
      <c r="C4538" t="str">
        <f>IFERROR(VLOOKUP(Table1[[#This Row],[Ticker]],[1]!Table2[[Symbol]:[Industry]],2,FALSE),"-")</f>
        <v>-</v>
      </c>
      <c r="D4538" t="s">
        <v>127</v>
      </c>
      <c r="E4538">
        <v>6.7073780000000003</v>
      </c>
      <c r="F4538">
        <v>12.7</v>
      </c>
      <c r="G4538">
        <v>51.128114387967301</v>
      </c>
      <c r="H4538">
        <v>12.448957309311901</v>
      </c>
      <c r="I4538">
        <v>-19.997330920082401</v>
      </c>
      <c r="J4538">
        <v>17.6363256542441</v>
      </c>
      <c r="K4538">
        <v>11.266987932212</v>
      </c>
      <c r="L4538">
        <v>10.4933999106816</v>
      </c>
      <c r="M4538">
        <v>77.981376588326498</v>
      </c>
      <c r="N4538">
        <v>0.49918286800702699</v>
      </c>
      <c r="O4538">
        <v>16.141732283464499</v>
      </c>
      <c r="P4538">
        <v>96.290571870169998</v>
      </c>
      <c r="Q4538">
        <v>2.8260970486209999E-2</v>
      </c>
    </row>
    <row r="4539" spans="1:17" hidden="1" x14ac:dyDescent="0.3">
      <c r="A4539" t="s">
        <v>9306</v>
      </c>
      <c r="B4539" t="s">
        <v>9307</v>
      </c>
      <c r="C4539" t="str">
        <f>IFERROR(VLOOKUP(Table1[[#This Row],[Ticker]],[1]!Table2[[Symbol]:[Industry]],2,FALSE),"-")</f>
        <v>-</v>
      </c>
      <c r="E4539">
        <v>6.7003608000000003</v>
      </c>
      <c r="F4539">
        <v>22.89</v>
      </c>
      <c r="G4539">
        <v>-26.7430340714164</v>
      </c>
      <c r="H4539">
        <v>-3.6800749487525399</v>
      </c>
      <c r="I4539">
        <v>-15.271149374696099</v>
      </c>
      <c r="J4539">
        <v>-2.4780690073383398</v>
      </c>
      <c r="K4539">
        <v>22.89</v>
      </c>
      <c r="M4539">
        <v>50</v>
      </c>
      <c r="O4539">
        <v>0</v>
      </c>
      <c r="P4539">
        <v>0</v>
      </c>
    </row>
    <row r="4540" spans="1:17" hidden="1" x14ac:dyDescent="0.3">
      <c r="A4540" t="s">
        <v>9308</v>
      </c>
      <c r="B4540" t="s">
        <v>9309</v>
      </c>
      <c r="C4540" t="str">
        <f>IFERROR(VLOOKUP(Table1[[#This Row],[Ticker]],[1]!Table2[[Symbol]:[Industry]],2,FALSE),"-")</f>
        <v>-</v>
      </c>
      <c r="D4540" t="s">
        <v>133</v>
      </c>
      <c r="E4540">
        <v>6.7001340000000003</v>
      </c>
      <c r="F4540">
        <v>0.86</v>
      </c>
      <c r="G4540">
        <v>-7.4128905307466004</v>
      </c>
      <c r="H4540">
        <v>54.501743233065604</v>
      </c>
      <c r="I4540">
        <v>-37.0893311928779</v>
      </c>
      <c r="J4540">
        <v>10.5089439796746</v>
      </c>
      <c r="K4540">
        <v>0.67933965959696196</v>
      </c>
      <c r="L4540">
        <v>0.75375000949100202</v>
      </c>
      <c r="M4540">
        <v>55.5895390345283</v>
      </c>
      <c r="N4540">
        <v>0.44418800573218098</v>
      </c>
      <c r="O4540">
        <v>58.139534883720899</v>
      </c>
      <c r="P4540">
        <v>82.978723404255305</v>
      </c>
    </row>
    <row r="4541" spans="1:17" hidden="1" x14ac:dyDescent="0.3">
      <c r="A4541" t="s">
        <v>9310</v>
      </c>
      <c r="B4541" t="s">
        <v>9311</v>
      </c>
      <c r="C4541" t="str">
        <f>IFERROR(VLOOKUP(Table1[[#This Row],[Ticker]],[1]!Table2[[Symbol]:[Industry]],2,FALSE),"-")</f>
        <v>-</v>
      </c>
      <c r="D4541" t="s">
        <v>626</v>
      </c>
      <c r="E4541">
        <v>6.6757600000000004</v>
      </c>
      <c r="F4541">
        <v>73.36</v>
      </c>
      <c r="G4541">
        <v>-20.899721418119601</v>
      </c>
      <c r="H4541">
        <v>5.0819710112177896</v>
      </c>
      <c r="I4541">
        <v>-28.700462567993199</v>
      </c>
      <c r="J4541">
        <v>-1.9849183224068301</v>
      </c>
      <c r="K4541">
        <v>69.997494682031999</v>
      </c>
      <c r="L4541">
        <v>72.610523779866895</v>
      </c>
      <c r="M4541">
        <v>57.578653001322799</v>
      </c>
      <c r="N4541">
        <v>0.54538072897870804</v>
      </c>
      <c r="O4541">
        <v>31.406761177753499</v>
      </c>
      <c r="P4541">
        <v>32.658227848101198</v>
      </c>
      <c r="Q4541">
        <v>0.14216679918500999</v>
      </c>
    </row>
    <row r="4542" spans="1:17" hidden="1" x14ac:dyDescent="0.3">
      <c r="A4542" t="s">
        <v>9312</v>
      </c>
      <c r="B4542" t="s">
        <v>9313</v>
      </c>
      <c r="C4542" t="str">
        <f>IFERROR(VLOOKUP(Table1[[#This Row],[Ticker]],[1]!Table2[[Symbol]:[Industry]],2,FALSE),"-")</f>
        <v>-</v>
      </c>
      <c r="D4542" t="s">
        <v>4518</v>
      </c>
      <c r="E4542">
        <v>6.6719999999999997</v>
      </c>
      <c r="F4542">
        <v>5.56</v>
      </c>
      <c r="G4542">
        <v>14.732792900593701</v>
      </c>
      <c r="H4542">
        <v>-27.2094867134584</v>
      </c>
      <c r="I4542">
        <v>-29.468680238893601</v>
      </c>
      <c r="J4542">
        <v>-3.32552663445699</v>
      </c>
      <c r="K4542">
        <v>6.4880576568489703</v>
      </c>
      <c r="L4542">
        <v>6.1225754786145803</v>
      </c>
      <c r="M4542">
        <v>28.2845218058192</v>
      </c>
      <c r="N4542">
        <v>0.94794777681015396</v>
      </c>
      <c r="O4542">
        <v>44.244604316546699</v>
      </c>
      <c r="P4542">
        <v>54.4444444444444</v>
      </c>
      <c r="Q4542">
        <v>-8.3186944064870001E-3</v>
      </c>
    </row>
    <row r="4543" spans="1:17" hidden="1" x14ac:dyDescent="0.3">
      <c r="A4543" t="s">
        <v>9314</v>
      </c>
      <c r="B4543" t="s">
        <v>9315</v>
      </c>
      <c r="C4543" t="str">
        <f>IFERROR(VLOOKUP(Table1[[#This Row],[Ticker]],[1]!Table2[[Symbol]:[Industry]],2,FALSE),"-")</f>
        <v>-</v>
      </c>
      <c r="D4543" t="s">
        <v>68</v>
      </c>
      <c r="E4543">
        <v>6.6517746400000002</v>
      </c>
      <c r="F4543">
        <v>6.58</v>
      </c>
      <c r="G4543">
        <v>12.3690166685412</v>
      </c>
      <c r="H4543">
        <v>-13.2634082820858</v>
      </c>
      <c r="I4543">
        <v>-25.747339850886501</v>
      </c>
      <c r="J4543">
        <v>-5.4586949387839399</v>
      </c>
      <c r="K4543">
        <v>6.8340385286932204</v>
      </c>
      <c r="L4543">
        <v>6.6653234453566803</v>
      </c>
      <c r="M4543">
        <v>46.2524075247307</v>
      </c>
      <c r="N4543">
        <v>0.494774289285282</v>
      </c>
      <c r="O4543">
        <v>65.653495440729401</v>
      </c>
      <c r="P4543">
        <v>73.614775725593603</v>
      </c>
      <c r="Q4543">
        <v>-4.2323271609900001E-3</v>
      </c>
    </row>
    <row r="4544" spans="1:17" hidden="1" x14ac:dyDescent="0.3">
      <c r="A4544" t="s">
        <v>9316</v>
      </c>
      <c r="B4544" t="s">
        <v>9317</v>
      </c>
      <c r="C4544" t="str">
        <f>IFERROR(VLOOKUP(Table1[[#This Row],[Ticker]],[1]!Table2[[Symbol]:[Industry]],2,FALSE),"-")</f>
        <v>-</v>
      </c>
      <c r="D4544" t="s">
        <v>986</v>
      </c>
      <c r="E4544">
        <v>6.6419594000000002</v>
      </c>
      <c r="F4544">
        <v>5.14</v>
      </c>
      <c r="G4544">
        <v>-11.237416093888299</v>
      </c>
      <c r="H4544">
        <v>-3.6800749487525399</v>
      </c>
      <c r="I4544">
        <v>-10.3731901910226</v>
      </c>
      <c r="J4544">
        <v>-2.4780690073383398</v>
      </c>
      <c r="K4544">
        <v>5.1016965495675199</v>
      </c>
      <c r="L4544">
        <v>4.8243500095716101</v>
      </c>
      <c r="M4544">
        <v>100</v>
      </c>
      <c r="N4544">
        <v>0</v>
      </c>
      <c r="O4544">
        <v>0</v>
      </c>
      <c r="P4544">
        <v>15.505617977528001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133</v>
      </c>
      <c r="E4545">
        <v>6.6321230040000003</v>
      </c>
      <c r="F4545">
        <v>16.02</v>
      </c>
      <c r="G4545">
        <v>-19.943034071416399</v>
      </c>
      <c r="H4545">
        <v>-1.5848368535144599</v>
      </c>
      <c r="I4545">
        <v>-43.271149374696101</v>
      </c>
      <c r="J4545">
        <v>1.33083996619295</v>
      </c>
      <c r="K4545">
        <v>15.2098580314366</v>
      </c>
      <c r="L4545">
        <v>15.580543670500401</v>
      </c>
      <c r="M4545">
        <v>52.3418062475996</v>
      </c>
      <c r="N4545">
        <v>1.1271549686832301</v>
      </c>
      <c r="O4545">
        <v>49.438202247191001</v>
      </c>
      <c r="P4545">
        <v>93.478260869565204</v>
      </c>
      <c r="Q4545">
        <v>4.7478618938868997E-2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928</v>
      </c>
      <c r="E4546">
        <v>6.5957759999999999</v>
      </c>
      <c r="F4546">
        <v>4.95</v>
      </c>
      <c r="G4546">
        <v>-67.461596945667907</v>
      </c>
      <c r="H4546">
        <v>5.2136343787962396</v>
      </c>
      <c r="I4546">
        <v>-47.183116362316397</v>
      </c>
      <c r="J4546">
        <v>-9.5151060443753899</v>
      </c>
      <c r="K4546">
        <v>4.8788308217721603</v>
      </c>
      <c r="L4546">
        <v>5.6353033422598102</v>
      </c>
      <c r="M4546">
        <v>43.742345274414703</v>
      </c>
      <c r="N4546">
        <v>0.88171728251959003</v>
      </c>
      <c r="O4546">
        <v>83.838383838383805</v>
      </c>
      <c r="P4546">
        <v>24.6851385390428</v>
      </c>
      <c r="Q4546">
        <v>1.0382225890691999E-2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521</v>
      </c>
      <c r="E4547">
        <v>6.5834999999999999</v>
      </c>
      <c r="F4547">
        <v>9.9</v>
      </c>
      <c r="G4547">
        <v>8.3183574701933605</v>
      </c>
      <c r="H4547">
        <v>-1.40028220263856</v>
      </c>
      <c r="I4547">
        <v>6.9510728475261203</v>
      </c>
      <c r="J4547">
        <v>-3.6792702085395499</v>
      </c>
      <c r="K4547">
        <v>9.1081540743634797</v>
      </c>
      <c r="L4547">
        <v>8.1011422347034099</v>
      </c>
      <c r="M4547">
        <v>54.514705653377902</v>
      </c>
      <c r="N4547">
        <v>0.44683861033586703</v>
      </c>
      <c r="O4547">
        <v>6.4646464646464601</v>
      </c>
      <c r="P4547">
        <v>65.829145728643198</v>
      </c>
      <c r="Q4547">
        <v>-7.7787275662020003E-3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485</v>
      </c>
      <c r="E4548">
        <v>6.5664999999999996</v>
      </c>
      <c r="F4548">
        <v>2.2999999999999998</v>
      </c>
      <c r="G4548">
        <v>-48.7769323765012</v>
      </c>
      <c r="H4548">
        <v>-1.84521256343144</v>
      </c>
      <c r="I4548">
        <v>-29.1288272773178</v>
      </c>
      <c r="J4548">
        <v>7.4229210916715598</v>
      </c>
      <c r="K4548">
        <v>2.1753417022797801</v>
      </c>
      <c r="L4548">
        <v>2.4986590191318898</v>
      </c>
      <c r="M4548">
        <v>73.740330577326105</v>
      </c>
      <c r="N4548">
        <v>1.29660415145299</v>
      </c>
      <c r="O4548">
        <v>48.260869565217398</v>
      </c>
      <c r="P4548">
        <v>21.052631578947299</v>
      </c>
      <c r="Q4548">
        <v>-4.1305362006609003E-2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257</v>
      </c>
      <c r="E4549">
        <v>6.5650002000000001</v>
      </c>
      <c r="F4549">
        <v>6</v>
      </c>
      <c r="G4549">
        <v>-5.5309128592952499</v>
      </c>
      <c r="H4549">
        <v>-4.67017395865353</v>
      </c>
      <c r="I4549">
        <v>-8.1282922318389499</v>
      </c>
      <c r="J4549">
        <v>7.4120408827715396</v>
      </c>
      <c r="K4549">
        <v>4.90452552137699</v>
      </c>
      <c r="L4549">
        <v>4.9655112171514499</v>
      </c>
      <c r="M4549">
        <v>67.800604382107494</v>
      </c>
      <c r="N4549">
        <v>0.67926679900325204</v>
      </c>
      <c r="O4549">
        <v>15</v>
      </c>
      <c r="P4549">
        <v>62.162162162162097</v>
      </c>
      <c r="Q4549">
        <v>3.7921317022904001E-2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626</v>
      </c>
      <c r="E4550">
        <v>6.5436348999999998</v>
      </c>
      <c r="F4550">
        <v>18.7</v>
      </c>
      <c r="G4550">
        <v>103.836497371246</v>
      </c>
      <c r="H4550">
        <v>25.361212664963301</v>
      </c>
      <c r="I4550">
        <v>48.476661483447401</v>
      </c>
      <c r="J4550">
        <v>9.9609553829055795</v>
      </c>
      <c r="K4550">
        <v>16.238794584274899</v>
      </c>
      <c r="L4550">
        <v>15.9484138636238</v>
      </c>
      <c r="M4550">
        <v>80.066933795832696</v>
      </c>
      <c r="N4550">
        <v>1.63313570818797</v>
      </c>
      <c r="O4550">
        <v>73.582887700534698</v>
      </c>
      <c r="P4550">
        <v>135.22012578616301</v>
      </c>
      <c r="Q4550">
        <v>0.15168708689699101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 t="s">
        <v>396</v>
      </c>
      <c r="E4551">
        <v>6.5062800000000003</v>
      </c>
      <c r="F4551">
        <v>16.43</v>
      </c>
      <c r="G4551">
        <v>101.134913224006</v>
      </c>
      <c r="H4551">
        <v>13.1502195814017</v>
      </c>
      <c r="I4551">
        <v>-24.897111970955699</v>
      </c>
      <c r="J4551">
        <v>-2.6578173596451098</v>
      </c>
      <c r="K4551">
        <v>15.830849645743401</v>
      </c>
      <c r="L4551">
        <v>15.045862563153101</v>
      </c>
      <c r="M4551">
        <v>53.2738665494008</v>
      </c>
      <c r="N4551">
        <v>1.5927781085504999</v>
      </c>
      <c r="O4551">
        <v>35.5447352404138</v>
      </c>
      <c r="P4551">
        <v>152.38095238095201</v>
      </c>
      <c r="Q4551">
        <v>6.0910429492842998E-2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424</v>
      </c>
      <c r="E4552">
        <v>6.5014333999999998</v>
      </c>
      <c r="F4552">
        <v>21.67</v>
      </c>
      <c r="G4552">
        <v>144.47098345048499</v>
      </c>
      <c r="H4552">
        <v>55.983790597465898</v>
      </c>
      <c r="I4552">
        <v>-34.4129404194722</v>
      </c>
      <c r="J4552">
        <v>0.92329153687934495</v>
      </c>
      <c r="K4552">
        <v>17.760758969211999</v>
      </c>
      <c r="L4552">
        <v>16.6153361047154</v>
      </c>
      <c r="M4552">
        <v>51.374571169974999</v>
      </c>
      <c r="N4552">
        <v>3.1452501360517102</v>
      </c>
      <c r="O4552">
        <v>23.6732810336871</v>
      </c>
      <c r="P4552">
        <v>171.21401752190201</v>
      </c>
      <c r="Q4552">
        <v>8.0871961495468006E-2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692</v>
      </c>
      <c r="E4553">
        <v>6.4666800000000002</v>
      </c>
      <c r="F4553">
        <v>9</v>
      </c>
      <c r="G4553">
        <v>167.374612987407</v>
      </c>
      <c r="H4553">
        <v>-0.72149506709574096</v>
      </c>
      <c r="I4553">
        <v>-12.5314233472988</v>
      </c>
      <c r="J4553">
        <v>4.6647881355188003</v>
      </c>
      <c r="K4553">
        <v>7.7674380316835299</v>
      </c>
      <c r="L4553">
        <v>6.91625402647204</v>
      </c>
      <c r="M4553">
        <v>81.993588192776798</v>
      </c>
      <c r="N4553">
        <v>1.00163683816926</v>
      </c>
      <c r="O4553">
        <v>2.55555555555555</v>
      </c>
      <c r="P4553">
        <v>194.117647058823</v>
      </c>
      <c r="Q4553">
        <v>8.1850056750148004E-2</v>
      </c>
    </row>
    <row r="4554" spans="1:17" hidden="1" x14ac:dyDescent="0.3">
      <c r="A4554" t="s">
        <v>9336</v>
      </c>
      <c r="B4554" t="s">
        <v>9337</v>
      </c>
      <c r="C4554" t="str">
        <f>IFERROR(VLOOKUP(Table1[[#This Row],[Ticker]],[1]!Table2[[Symbol]:[Industry]],2,FALSE),"-")</f>
        <v>-</v>
      </c>
      <c r="D4554" t="s">
        <v>9338</v>
      </c>
      <c r="E4554">
        <v>6.4419364999999997</v>
      </c>
      <c r="F4554">
        <v>3.95</v>
      </c>
      <c r="G4554">
        <v>25.180042851660399</v>
      </c>
      <c r="H4554">
        <v>22.448957309311901</v>
      </c>
      <c r="I4554">
        <v>-28.837888980822999</v>
      </c>
      <c r="J4554">
        <v>5.8321803001408901</v>
      </c>
      <c r="K4554">
        <v>3.5924482952737899</v>
      </c>
      <c r="L4554">
        <v>3.6009014910098198</v>
      </c>
      <c r="M4554">
        <v>62.956270691552497</v>
      </c>
      <c r="N4554">
        <v>1.2820630873910099</v>
      </c>
      <c r="O4554">
        <v>28.6075949367088</v>
      </c>
      <c r="P4554">
        <v>67.372881355932194</v>
      </c>
      <c r="Q4554">
        <v>5.4609349561784003E-2</v>
      </c>
    </row>
    <row r="4555" spans="1:17" hidden="1" x14ac:dyDescent="0.3">
      <c r="A4555" t="s">
        <v>9339</v>
      </c>
      <c r="B4555" t="s">
        <v>9340</v>
      </c>
      <c r="C4555" t="str">
        <f>IFERROR(VLOOKUP(Table1[[#This Row],[Ticker]],[1]!Table2[[Symbol]:[Industry]],2,FALSE),"-")</f>
        <v>-</v>
      </c>
      <c r="D4555" t="s">
        <v>1170</v>
      </c>
      <c r="E4555">
        <v>6.4199034900000003</v>
      </c>
      <c r="F4555">
        <v>2.1</v>
      </c>
      <c r="G4555">
        <v>38.611296637244898</v>
      </c>
      <c r="H4555">
        <v>54.171164720668898</v>
      </c>
      <c r="I4555">
        <v>50.0831813339653</v>
      </c>
      <c r="J4555">
        <v>17.647717156183599</v>
      </c>
      <c r="M4555">
        <v>100</v>
      </c>
      <c r="O4555">
        <v>0</v>
      </c>
      <c r="P4555">
        <v>73.553719008264395</v>
      </c>
    </row>
    <row r="4556" spans="1:17" hidden="1" x14ac:dyDescent="0.3">
      <c r="A4556" t="s">
        <v>9341</v>
      </c>
      <c r="B4556" t="s">
        <v>9342</v>
      </c>
      <c r="C4556" t="str">
        <f>IFERROR(VLOOKUP(Table1[[#This Row],[Ticker]],[1]!Table2[[Symbol]:[Industry]],2,FALSE),"-")</f>
        <v>-</v>
      </c>
      <c r="D4556" t="s">
        <v>1684</v>
      </c>
      <c r="E4556">
        <v>6.4157999999999999</v>
      </c>
      <c r="F4556">
        <v>12.58</v>
      </c>
      <c r="G4556">
        <v>-26.7430340714164</v>
      </c>
      <c r="H4556">
        <v>-3.6800749487525399</v>
      </c>
      <c r="I4556">
        <v>-15.271149374696099</v>
      </c>
      <c r="J4556">
        <v>-2.4780690073383398</v>
      </c>
      <c r="K4556">
        <v>12.58</v>
      </c>
      <c r="L4556">
        <v>12.579999999999901</v>
      </c>
      <c r="M4556">
        <v>50</v>
      </c>
      <c r="O4556">
        <v>0</v>
      </c>
      <c r="P4556">
        <v>0</v>
      </c>
    </row>
    <row r="4557" spans="1:17" hidden="1" x14ac:dyDescent="0.3">
      <c r="A4557" t="s">
        <v>9343</v>
      </c>
      <c r="B4557" t="s">
        <v>9344</v>
      </c>
      <c r="C4557" t="str">
        <f>IFERROR(VLOOKUP(Table1[[#This Row],[Ticker]],[1]!Table2[[Symbol]:[Industry]],2,FALSE),"-")</f>
        <v>-</v>
      </c>
      <c r="D4557" t="s">
        <v>257</v>
      </c>
      <c r="E4557">
        <v>6.3867995999999998</v>
      </c>
      <c r="F4557">
        <v>14.76</v>
      </c>
      <c r="G4557">
        <v>-30.6492840714164</v>
      </c>
      <c r="H4557">
        <v>-9.3174868641913609</v>
      </c>
      <c r="I4557">
        <v>-22.905692553669802</v>
      </c>
      <c r="J4557">
        <v>-2.2739873746852699</v>
      </c>
      <c r="K4557">
        <v>16.208550540864799</v>
      </c>
      <c r="L4557">
        <v>15.603610605658</v>
      </c>
      <c r="M4557">
        <v>32.821465698444896</v>
      </c>
      <c r="N4557">
        <v>0.13610988999797999</v>
      </c>
      <c r="O4557">
        <v>67.750677506775006</v>
      </c>
      <c r="P4557">
        <v>21.983471074380098</v>
      </c>
      <c r="Q4557">
        <v>3.8864874455670002E-2</v>
      </c>
    </row>
    <row r="4558" spans="1:17" hidden="1" x14ac:dyDescent="0.3">
      <c r="A4558" t="s">
        <v>9345</v>
      </c>
      <c r="B4558" t="s">
        <v>9346</v>
      </c>
      <c r="C4558" t="str">
        <f>IFERROR(VLOOKUP(Table1[[#This Row],[Ticker]],[1]!Table2[[Symbol]:[Industry]],2,FALSE),"-")</f>
        <v>-</v>
      </c>
      <c r="D4558" t="s">
        <v>5817</v>
      </c>
      <c r="E4558">
        <v>6.3764456000000003</v>
      </c>
      <c r="F4558">
        <v>10.64</v>
      </c>
      <c r="G4558">
        <v>-80.361168334712005</v>
      </c>
      <c r="H4558">
        <v>-10.524519393196901</v>
      </c>
      <c r="I4558">
        <v>-60.707046810593503</v>
      </c>
      <c r="J4558">
        <v>7.0308129153366803</v>
      </c>
      <c r="K4558">
        <v>11.6245762166176</v>
      </c>
      <c r="L4558">
        <v>16.1950254661377</v>
      </c>
      <c r="M4558">
        <v>56.917577977421303</v>
      </c>
      <c r="N4558">
        <v>1.95726985947806</v>
      </c>
      <c r="O4558">
        <v>161.278195488721</v>
      </c>
      <c r="P4558">
        <v>39.084967320261399</v>
      </c>
      <c r="Q4558">
        <v>-4.1805085914877999E-2</v>
      </c>
    </row>
    <row r="4559" spans="1:17" hidden="1" x14ac:dyDescent="0.3">
      <c r="A4559" t="s">
        <v>9347</v>
      </c>
      <c r="B4559" t="s">
        <v>9348</v>
      </c>
      <c r="C4559" t="str">
        <f>IFERROR(VLOOKUP(Table1[[#This Row],[Ticker]],[1]!Table2[[Symbol]:[Industry]],2,FALSE),"-")</f>
        <v>-</v>
      </c>
      <c r="D4559" t="s">
        <v>728</v>
      </c>
      <c r="E4559">
        <v>6.3247861439999999</v>
      </c>
      <c r="F4559">
        <v>97.19</v>
      </c>
      <c r="G4559">
        <v>30.293643905639598</v>
      </c>
      <c r="H4559">
        <v>0.19821945878976099</v>
      </c>
      <c r="I4559">
        <v>6.0798307726381298</v>
      </c>
      <c r="J4559">
        <v>1.83607838373211</v>
      </c>
      <c r="K4559">
        <v>92.496146540036506</v>
      </c>
      <c r="L4559">
        <v>82.198880978229298</v>
      </c>
      <c r="M4559">
        <v>63.753004305415402</v>
      </c>
      <c r="N4559">
        <v>0.90019335288387103</v>
      </c>
      <c r="O4559">
        <v>0.31896285626094001</v>
      </c>
      <c r="P4559">
        <v>60.777502067824599</v>
      </c>
    </row>
    <row r="4560" spans="1:17" hidden="1" x14ac:dyDescent="0.3">
      <c r="A4560" t="s">
        <v>9349</v>
      </c>
      <c r="B4560" t="s">
        <v>9350</v>
      </c>
      <c r="C4560" t="str">
        <f>IFERROR(VLOOKUP(Table1[[#This Row],[Ticker]],[1]!Table2[[Symbol]:[Industry]],2,FALSE),"-")</f>
        <v>-</v>
      </c>
      <c r="D4560" t="s">
        <v>231</v>
      </c>
      <c r="E4560">
        <v>6.3066559499999997</v>
      </c>
      <c r="F4560">
        <v>6.6</v>
      </c>
      <c r="G4560">
        <v>-57.993034071416403</v>
      </c>
      <c r="I4560">
        <v>-15.271149374696099</v>
      </c>
      <c r="K4560">
        <v>7.8976443621726604</v>
      </c>
      <c r="M4560">
        <v>24.8553728216223</v>
      </c>
      <c r="N4560">
        <v>1</v>
      </c>
      <c r="O4560">
        <v>45.454545454545404</v>
      </c>
      <c r="P4560">
        <v>4.7619047619047601</v>
      </c>
    </row>
    <row r="4561" spans="1:17" hidden="1" x14ac:dyDescent="0.3">
      <c r="A4561" t="s">
        <v>9351</v>
      </c>
      <c r="B4561" t="s">
        <v>9352</v>
      </c>
      <c r="C4561" t="str">
        <f>IFERROR(VLOOKUP(Table1[[#This Row],[Ticker]],[1]!Table2[[Symbol]:[Industry]],2,FALSE),"-")</f>
        <v>-</v>
      </c>
      <c r="D4561" t="s">
        <v>2956</v>
      </c>
      <c r="E4561">
        <v>6.2763936139999998</v>
      </c>
      <c r="F4561">
        <v>5.51</v>
      </c>
      <c r="G4561">
        <v>-32.715730317150197</v>
      </c>
      <c r="H4561">
        <v>-7.6800749487525497</v>
      </c>
      <c r="I4561">
        <v>-28.6359292489099</v>
      </c>
      <c r="J4561">
        <v>-12.7219714463627</v>
      </c>
      <c r="K4561">
        <v>5.6954961366606902</v>
      </c>
      <c r="L4561">
        <v>5.9725052735330504</v>
      </c>
      <c r="M4561">
        <v>46.203040377255597</v>
      </c>
      <c r="N4561">
        <v>1.06520514366481</v>
      </c>
      <c r="O4561">
        <v>55.172413793103402</v>
      </c>
      <c r="P4561">
        <v>28.4382284382284</v>
      </c>
      <c r="Q4561">
        <v>1.9845695061528001E-2</v>
      </c>
    </row>
    <row r="4562" spans="1:17" hidden="1" x14ac:dyDescent="0.3">
      <c r="A4562" t="s">
        <v>9353</v>
      </c>
      <c r="B4562" t="s">
        <v>9354</v>
      </c>
      <c r="C4562" t="str">
        <f>IFERROR(VLOOKUP(Table1[[#This Row],[Ticker]],[1]!Table2[[Symbol]:[Industry]],2,FALSE),"-")</f>
        <v>-</v>
      </c>
      <c r="D4562" t="s">
        <v>626</v>
      </c>
      <c r="E4562">
        <v>6.2725020000000002</v>
      </c>
      <c r="F4562">
        <v>30</v>
      </c>
      <c r="G4562">
        <v>-27.2405465092274</v>
      </c>
      <c r="H4562">
        <v>-13.006499819218799</v>
      </c>
      <c r="I4562">
        <v>-41.741737609990203</v>
      </c>
      <c r="J4562">
        <v>-15.3411395467574</v>
      </c>
      <c r="K4562">
        <v>35.667992487121197</v>
      </c>
      <c r="L4562">
        <v>31.5809172299011</v>
      </c>
      <c r="M4562">
        <v>18.632567358463</v>
      </c>
      <c r="N4562">
        <v>6.9088117549280195E-2</v>
      </c>
      <c r="O4562">
        <v>49.6666666666666</v>
      </c>
      <c r="P4562">
        <v>34.529147982062703</v>
      </c>
    </row>
    <row r="4563" spans="1:17" hidden="1" x14ac:dyDescent="0.3">
      <c r="A4563" t="s">
        <v>9355</v>
      </c>
      <c r="B4563" t="s">
        <v>9356</v>
      </c>
      <c r="C4563" t="str">
        <f>IFERROR(VLOOKUP(Table1[[#This Row],[Ticker]],[1]!Table2[[Symbol]:[Industry]],2,FALSE),"-")</f>
        <v>-</v>
      </c>
      <c r="D4563" t="s">
        <v>1465</v>
      </c>
      <c r="E4563">
        <v>6.209168</v>
      </c>
      <c r="F4563">
        <v>11.2</v>
      </c>
      <c r="G4563">
        <v>69.748193998758893</v>
      </c>
      <c r="H4563">
        <v>10.467211872952801</v>
      </c>
      <c r="I4563">
        <v>57.568356798143299</v>
      </c>
      <c r="J4563">
        <v>6.7983688405280702</v>
      </c>
      <c r="K4563">
        <v>9.9176410140892006</v>
      </c>
      <c r="L4563">
        <v>8.2747961665315195</v>
      </c>
      <c r="M4563">
        <v>55.207961668526501</v>
      </c>
      <c r="N4563">
        <v>0.95737852092918796</v>
      </c>
      <c r="O4563">
        <v>8.0357142857142794</v>
      </c>
      <c r="P4563">
        <v>123.552894211576</v>
      </c>
      <c r="Q4563">
        <v>8.9572233023021003E-2</v>
      </c>
    </row>
    <row r="4564" spans="1:17" hidden="1" x14ac:dyDescent="0.3">
      <c r="A4564" t="s">
        <v>9357</v>
      </c>
      <c r="B4564" t="s">
        <v>9358</v>
      </c>
      <c r="C4564" t="str">
        <f>IFERROR(VLOOKUP(Table1[[#This Row],[Ticker]],[1]!Table2[[Symbol]:[Industry]],2,FALSE),"-")</f>
        <v>-</v>
      </c>
      <c r="D4564" t="s">
        <v>434</v>
      </c>
      <c r="E4564">
        <v>6.2054999999999998</v>
      </c>
      <c r="F4564">
        <v>5.91</v>
      </c>
      <c r="G4564">
        <v>262.07275540226698</v>
      </c>
      <c r="H4564">
        <v>48.894450796504898</v>
      </c>
      <c r="I4564">
        <v>24.445162682041399</v>
      </c>
      <c r="J4564">
        <v>18.597199809865899</v>
      </c>
      <c r="K4564">
        <v>4.2961438334128896</v>
      </c>
      <c r="L4564">
        <v>3.3077832638504798</v>
      </c>
      <c r="M4564">
        <v>83.927643884952602</v>
      </c>
      <c r="N4564">
        <v>3.63636363636363</v>
      </c>
      <c r="O4564">
        <v>0</v>
      </c>
      <c r="P4564">
        <v>304.79452054794501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728</v>
      </c>
      <c r="E4565">
        <v>6.1746908559999998</v>
      </c>
      <c r="F4565">
        <v>111.64</v>
      </c>
      <c r="G4565">
        <v>60.572402170194202</v>
      </c>
      <c r="H4565">
        <v>2.3028310341534302</v>
      </c>
      <c r="I4565">
        <v>13.035941764253399</v>
      </c>
      <c r="J4565">
        <v>2.9541463918113902</v>
      </c>
      <c r="K4565">
        <v>105.293550094834</v>
      </c>
      <c r="L4565">
        <v>90.614530710251799</v>
      </c>
      <c r="M4565">
        <v>67.7882302660921</v>
      </c>
      <c r="N4565">
        <v>0.95496125338531102</v>
      </c>
      <c r="O4565">
        <v>1.1286277319957101</v>
      </c>
      <c r="P4565">
        <v>96.445539327819802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728</v>
      </c>
      <c r="E4566">
        <v>6.1661835759999999</v>
      </c>
      <c r="F4566">
        <v>37.18</v>
      </c>
      <c r="G4566">
        <v>40.583698601850799</v>
      </c>
      <c r="H4566">
        <v>0.24859599022766099</v>
      </c>
      <c r="I4566">
        <v>12.7150812621369</v>
      </c>
      <c r="J4566">
        <v>3.3976051340184501</v>
      </c>
      <c r="K4566">
        <v>35.616140598478999</v>
      </c>
      <c r="L4566">
        <v>31.0561030970558</v>
      </c>
      <c r="M4566">
        <v>46.0553371054271</v>
      </c>
      <c r="N4566">
        <v>1.54305752662019</v>
      </c>
      <c r="O4566">
        <v>2.58203335126412</v>
      </c>
      <c r="P4566">
        <v>76.627078384798097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D4567" t="s">
        <v>295</v>
      </c>
      <c r="E4567">
        <v>6.1643157219999898</v>
      </c>
      <c r="F4567">
        <v>3.58</v>
      </c>
      <c r="G4567">
        <v>-49.253856582238903</v>
      </c>
      <c r="H4567">
        <v>-20.3087765432855</v>
      </c>
      <c r="I4567">
        <v>-14.4260789521608</v>
      </c>
      <c r="J4567">
        <v>-5.6526721819415</v>
      </c>
      <c r="K4567">
        <v>3.7981577464393399</v>
      </c>
      <c r="L4567">
        <v>3.8031042482135602</v>
      </c>
      <c r="M4567">
        <v>45.6245100354001</v>
      </c>
      <c r="N4567">
        <v>0.50481358027166401</v>
      </c>
      <c r="O4567">
        <v>89.664804469273705</v>
      </c>
      <c r="P4567">
        <v>23.024054982817798</v>
      </c>
      <c r="Q4567">
        <v>3.0702602888154001E-2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626</v>
      </c>
      <c r="E4568">
        <v>6.1529999999999996</v>
      </c>
      <c r="F4568">
        <v>20.51</v>
      </c>
      <c r="G4568">
        <v>-88.168650020259705</v>
      </c>
      <c r="H4568">
        <v>-13.1281985690615</v>
      </c>
      <c r="I4568">
        <v>-19.742504754295499</v>
      </c>
      <c r="J4568">
        <v>-7.4363637246691798</v>
      </c>
      <c r="K4568">
        <v>23.216693398512302</v>
      </c>
      <c r="L4568">
        <v>26.315291907564099</v>
      </c>
      <c r="M4568">
        <v>19.1388322281984</v>
      </c>
      <c r="N4568">
        <v>0.26250000000000001</v>
      </c>
      <c r="O4568">
        <v>159.239395416869</v>
      </c>
      <c r="P4568">
        <v>53.748125937031404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521</v>
      </c>
      <c r="E4569">
        <v>6.1470000000000002</v>
      </c>
      <c r="F4569">
        <v>20.49</v>
      </c>
      <c r="G4569">
        <v>106.36276797636501</v>
      </c>
      <c r="H4569">
        <v>-1.4999801620227</v>
      </c>
      <c r="I4569">
        <v>-28.742433158479798</v>
      </c>
      <c r="J4569">
        <v>-4.4780690073383402</v>
      </c>
      <c r="K4569">
        <v>20.999640820530399</v>
      </c>
      <c r="L4569">
        <v>19.979283086920599</v>
      </c>
      <c r="M4569">
        <v>38.336344187084499</v>
      </c>
      <c r="N4569">
        <v>0.52358413037807205</v>
      </c>
      <c r="O4569">
        <v>48.8530990727184</v>
      </c>
      <c r="P4569">
        <v>133.105802047781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68</v>
      </c>
      <c r="E4570">
        <v>6.1302960000000004</v>
      </c>
      <c r="F4570">
        <v>20.2</v>
      </c>
      <c r="G4570">
        <v>0.30099108581623502</v>
      </c>
      <c r="H4570">
        <v>-5.0472624487525497</v>
      </c>
      <c r="I4570">
        <v>-23.033706452321599</v>
      </c>
      <c r="J4570">
        <v>2.5115359822666501</v>
      </c>
      <c r="K4570">
        <v>20.173291492453998</v>
      </c>
      <c r="L4570">
        <v>19.172775081717699</v>
      </c>
      <c r="M4570">
        <v>47.433517419765202</v>
      </c>
      <c r="N4570">
        <v>0.241938532491588</v>
      </c>
      <c r="O4570">
        <v>28.663366336633601</v>
      </c>
      <c r="P4570">
        <v>55.384615384615302</v>
      </c>
      <c r="Q4570">
        <v>6.2232416688917998E-2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127</v>
      </c>
      <c r="E4571">
        <v>6.0990000000000002</v>
      </c>
      <c r="F4571">
        <v>11.4</v>
      </c>
      <c r="G4571">
        <v>7.2170129321088003</v>
      </c>
      <c r="H4571">
        <v>-3.9657892344668202</v>
      </c>
      <c r="I4571">
        <v>-24.071149374696098</v>
      </c>
      <c r="J4571">
        <v>-4.0758133682405902</v>
      </c>
      <c r="K4571">
        <v>10.4369382025766</v>
      </c>
      <c r="L4571">
        <v>10.190721895324099</v>
      </c>
      <c r="M4571">
        <v>69.3084733514346</v>
      </c>
      <c r="N4571">
        <v>2.0048456154650802</v>
      </c>
      <c r="O4571">
        <v>14.0350877192982</v>
      </c>
      <c r="P4571">
        <v>44.853875476493002</v>
      </c>
      <c r="Q4571">
        <v>9.0560566185700006E-3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626</v>
      </c>
      <c r="E4572">
        <v>6.0870300000000004</v>
      </c>
      <c r="F4572">
        <v>19</v>
      </c>
      <c r="G4572">
        <v>-79.040297440735998</v>
      </c>
      <c r="H4572">
        <v>-11.233851837196701</v>
      </c>
      <c r="I4572">
        <v>-50.513139831410399</v>
      </c>
      <c r="J4572">
        <v>2.04681787048971</v>
      </c>
      <c r="K4572">
        <v>19.386685461555299</v>
      </c>
      <c r="L4572">
        <v>24.5391394470543</v>
      </c>
      <c r="M4572">
        <v>63.9716593236233</v>
      </c>
      <c r="N4572">
        <v>2.3578739689832999</v>
      </c>
      <c r="O4572">
        <v>131</v>
      </c>
      <c r="P4572">
        <v>19.647355163727902</v>
      </c>
      <c r="Q4572">
        <v>4.2428537617087002E-2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59</v>
      </c>
      <c r="E4573">
        <v>6.0740999999999996</v>
      </c>
      <c r="F4573">
        <v>67.489999999999995</v>
      </c>
      <c r="G4573">
        <v>21.261351893495799</v>
      </c>
      <c r="H4573">
        <v>3.6472329918542901</v>
      </c>
      <c r="I4573">
        <v>4.8605700984259901</v>
      </c>
      <c r="J4573">
        <v>0.94339289001780502</v>
      </c>
      <c r="K4573">
        <v>60.876920315788901</v>
      </c>
      <c r="L4573">
        <v>58.263753249385701</v>
      </c>
      <c r="M4573">
        <v>61.168584874367298</v>
      </c>
      <c r="N4573">
        <v>0.50381881031648001</v>
      </c>
      <c r="O4573">
        <v>10.460809008742</v>
      </c>
      <c r="P4573">
        <v>61.885344207243897</v>
      </c>
      <c r="Q4573">
        <v>8.5995257248117005E-2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133</v>
      </c>
      <c r="E4574">
        <v>6.0302411999999999</v>
      </c>
      <c r="F4574">
        <v>12.06</v>
      </c>
      <c r="G4574">
        <v>-14.452531278120301</v>
      </c>
      <c r="H4574">
        <v>-21.712861833998399</v>
      </c>
      <c r="I4574">
        <v>-38.012981533568599</v>
      </c>
      <c r="J4574">
        <v>3.2204604044263498</v>
      </c>
      <c r="K4574">
        <v>12.365370444390001</v>
      </c>
      <c r="L4574">
        <v>12.5068254231103</v>
      </c>
      <c r="M4574">
        <v>58.937552664650198</v>
      </c>
      <c r="N4574">
        <v>1.4294244421420801</v>
      </c>
      <c r="O4574">
        <v>56.3847429519071</v>
      </c>
      <c r="P4574">
        <v>30.9446254071661</v>
      </c>
      <c r="Q4574">
        <v>-5.86346754427E-4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626</v>
      </c>
      <c r="E4575">
        <v>6.0033149999999997</v>
      </c>
      <c r="F4575">
        <v>7.29</v>
      </c>
      <c r="G4575">
        <v>40.843172825135198</v>
      </c>
      <c r="H4575">
        <v>75.906488358740901</v>
      </c>
      <c r="I4575">
        <v>6.6352051403540502</v>
      </c>
      <c r="J4575">
        <v>22.073902318826502</v>
      </c>
      <c r="K4575">
        <v>5.1201702127467499</v>
      </c>
      <c r="L4575">
        <v>4.7981754715274496</v>
      </c>
      <c r="M4575">
        <v>93.122025641340301</v>
      </c>
      <c r="N4575">
        <v>3.4064769932012502</v>
      </c>
      <c r="O4575">
        <v>0</v>
      </c>
      <c r="P4575">
        <v>208.898305084745</v>
      </c>
      <c r="Q4575">
        <v>0.127895480660455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5086</v>
      </c>
      <c r="E4576">
        <v>5.9765975999999998</v>
      </c>
      <c r="F4576">
        <v>19.920000000000002</v>
      </c>
      <c r="G4576">
        <v>-21.1786461540873</v>
      </c>
      <c r="H4576">
        <v>-25.825932146156099</v>
      </c>
      <c r="I4576">
        <v>2.0433382578127302</v>
      </c>
      <c r="J4576">
        <v>-19.117480291066801</v>
      </c>
      <c r="K4576">
        <v>23.5048327911997</v>
      </c>
      <c r="L4576">
        <v>21.168367354402299</v>
      </c>
      <c r="M4576">
        <v>14.6435568707772</v>
      </c>
      <c r="N4576">
        <v>2.1690344198210201</v>
      </c>
      <c r="O4576">
        <v>39.658634538152498</v>
      </c>
      <c r="P4576">
        <v>36.158578263841399</v>
      </c>
      <c r="Q4576">
        <v>1.469022181636E-2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59</v>
      </c>
      <c r="E4577">
        <v>5.92</v>
      </c>
      <c r="F4577">
        <v>5.92</v>
      </c>
      <c r="G4577">
        <v>61.193473865091399</v>
      </c>
      <c r="H4577">
        <v>-13.6189128692418</v>
      </c>
      <c r="I4577">
        <v>-21.895755052929498</v>
      </c>
      <c r="J4577">
        <v>-7.3245956632349598</v>
      </c>
      <c r="K4577">
        <v>5.9931083411058497</v>
      </c>
      <c r="L4577">
        <v>5.3457732026062201</v>
      </c>
      <c r="M4577">
        <v>41.191655072368398</v>
      </c>
      <c r="N4577">
        <v>1.04794972791337</v>
      </c>
      <c r="O4577">
        <v>32.939189189189101</v>
      </c>
      <c r="P4577">
        <v>97.3333333333333</v>
      </c>
      <c r="Q4577">
        <v>2.7568237335445001E-2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95</v>
      </c>
      <c r="E4578">
        <v>5.8581095999999997</v>
      </c>
      <c r="F4578">
        <v>10.99</v>
      </c>
      <c r="G4578">
        <v>22.577618102496501</v>
      </c>
      <c r="H4578">
        <v>4.8719172767090697</v>
      </c>
      <c r="I4578">
        <v>16.3456170923697</v>
      </c>
      <c r="J4578">
        <v>-1.20880336817242</v>
      </c>
      <c r="K4578">
        <v>9.6510319562778992</v>
      </c>
      <c r="L4578">
        <v>8.7241244211217595</v>
      </c>
      <c r="M4578">
        <v>63.347771787568</v>
      </c>
      <c r="N4578">
        <v>1.8909324141581001</v>
      </c>
      <c r="O4578">
        <v>13.739763421292</v>
      </c>
      <c r="P4578">
        <v>70.387596899224803</v>
      </c>
      <c r="Q4578">
        <v>6.7316777535085998E-2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D4579" t="s">
        <v>59</v>
      </c>
      <c r="E4579">
        <v>5.8179586560000001</v>
      </c>
      <c r="F4579">
        <v>6.96</v>
      </c>
      <c r="G4579">
        <v>40.967809302077498</v>
      </c>
      <c r="H4579">
        <v>-14.0854803541579</v>
      </c>
      <c r="I4579">
        <v>-28.5961805079464</v>
      </c>
      <c r="J4579">
        <v>12.227813345602801</v>
      </c>
      <c r="K4579">
        <v>6.8697843412012398</v>
      </c>
      <c r="L4579">
        <v>6.1885565463302896</v>
      </c>
      <c r="M4579">
        <v>71.956296464437102</v>
      </c>
      <c r="N4579">
        <v>1.94035458390979</v>
      </c>
      <c r="O4579">
        <v>21.982758620689602</v>
      </c>
      <c r="P4579">
        <v>85.106382978723403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75</v>
      </c>
      <c r="E4580">
        <v>5.8079124999999996</v>
      </c>
      <c r="F4580">
        <v>17.350000000000001</v>
      </c>
      <c r="G4580">
        <v>16.055319838048501</v>
      </c>
      <c r="H4580">
        <v>-14.660064687079799</v>
      </c>
      <c r="I4580">
        <v>17.577242662057301</v>
      </c>
      <c r="J4580">
        <v>-8.4401286279345307</v>
      </c>
      <c r="K4580">
        <v>17.232037531376498</v>
      </c>
      <c r="L4580">
        <v>16.087104977969201</v>
      </c>
      <c r="M4580">
        <v>47.148550012589403</v>
      </c>
      <c r="N4580">
        <v>0.49814729104151101</v>
      </c>
      <c r="O4580">
        <v>26.109510086455298</v>
      </c>
      <c r="P4580">
        <v>60.203139427516099</v>
      </c>
      <c r="Q4580">
        <v>3.5938593912046998E-2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2160</v>
      </c>
      <c r="E4581">
        <v>5.7758890000000003</v>
      </c>
      <c r="F4581">
        <v>6.19</v>
      </c>
      <c r="G4581">
        <v>-85.310637819743107</v>
      </c>
      <c r="H4581">
        <v>-20.5293900172456</v>
      </c>
      <c r="I4581">
        <v>-73.866467100448602</v>
      </c>
      <c r="J4581">
        <v>3.2710599125222801</v>
      </c>
      <c r="K4581">
        <v>6.62128550258518</v>
      </c>
      <c r="L4581">
        <v>9.7194032421403502</v>
      </c>
      <c r="M4581">
        <v>55.709624138200802</v>
      </c>
      <c r="N4581">
        <v>0.14025326230115601</v>
      </c>
      <c r="O4581">
        <v>190.79159935379599</v>
      </c>
      <c r="P4581">
        <v>19.729206963249499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2499</v>
      </c>
      <c r="E4582">
        <v>5.7643013999999999</v>
      </c>
      <c r="F4582">
        <v>3.81</v>
      </c>
      <c r="G4582">
        <v>-23.210425375764199</v>
      </c>
      <c r="H4582">
        <v>14.3922142078739</v>
      </c>
      <c r="I4582">
        <v>-41.290566850424199</v>
      </c>
      <c r="J4582">
        <v>-2.2223145316350199</v>
      </c>
      <c r="K4582">
        <v>3.7067335313570098</v>
      </c>
      <c r="L4582">
        <v>3.88848032113069</v>
      </c>
      <c r="M4582">
        <v>49.385421629898097</v>
      </c>
      <c r="N4582">
        <v>0.34716454034737498</v>
      </c>
      <c r="O4582">
        <v>44.356955380577404</v>
      </c>
      <c r="P4582">
        <v>33.684210526315702</v>
      </c>
      <c r="Q4582">
        <v>2.3657372538371999E-2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68</v>
      </c>
      <c r="E4583">
        <v>5.7573990000000004</v>
      </c>
      <c r="F4583">
        <v>5.7</v>
      </c>
      <c r="G4583">
        <v>-34.5100243626785</v>
      </c>
      <c r="H4583">
        <v>-1.0134082820858801</v>
      </c>
      <c r="I4583">
        <v>-28.380905472256998</v>
      </c>
      <c r="J4583">
        <v>-4.4780690073383402</v>
      </c>
      <c r="K4583">
        <v>5.5055122133034304</v>
      </c>
      <c r="L4583">
        <v>5.9083673912063599</v>
      </c>
      <c r="M4583">
        <v>61.768905108973897</v>
      </c>
      <c r="N4583">
        <v>0.94003843299760503</v>
      </c>
      <c r="O4583">
        <v>27.368421052631501</v>
      </c>
      <c r="P4583">
        <v>16.326530612244799</v>
      </c>
      <c r="Q4583">
        <v>3.2451538294480001E-3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46</v>
      </c>
      <c r="E4584">
        <v>5.7513249999999996</v>
      </c>
      <c r="F4584">
        <v>18.95</v>
      </c>
      <c r="G4584">
        <v>-19.316730216541099</v>
      </c>
      <c r="H4584">
        <v>-3.13362686132086</v>
      </c>
      <c r="I4584">
        <v>-6.98543508898182</v>
      </c>
      <c r="J4584">
        <v>11.453819537553301</v>
      </c>
      <c r="K4584">
        <v>18.183240222424399</v>
      </c>
      <c r="L4584">
        <v>18.758835163403301</v>
      </c>
      <c r="M4584">
        <v>67.448635691283599</v>
      </c>
      <c r="N4584">
        <v>0.73593043443024597</v>
      </c>
      <c r="O4584">
        <v>32.981530343007897</v>
      </c>
      <c r="P4584">
        <v>45.769230769230703</v>
      </c>
      <c r="Q4584">
        <v>0.13136130704929799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1424</v>
      </c>
      <c r="E4585">
        <v>5.7507408</v>
      </c>
      <c r="F4585">
        <v>11.34</v>
      </c>
      <c r="G4585">
        <v>-4.4129369840378097</v>
      </c>
      <c r="H4585">
        <v>22.1940509253733</v>
      </c>
      <c r="I4585">
        <v>-9.7827772816728498</v>
      </c>
      <c r="J4585">
        <v>11.5490803139286</v>
      </c>
      <c r="K4585">
        <v>10.7072604021874</v>
      </c>
      <c r="L4585">
        <v>10.536254109660099</v>
      </c>
      <c r="M4585">
        <v>49.0986328766461</v>
      </c>
      <c r="N4585">
        <v>2.7793027105680301</v>
      </c>
      <c r="O4585">
        <v>22.045855379188701</v>
      </c>
      <c r="P4585">
        <v>33.411764705882298</v>
      </c>
      <c r="Q4585">
        <v>7.2553101587521998E-2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133</v>
      </c>
      <c r="E4586">
        <v>5.7480956499999998</v>
      </c>
      <c r="F4586">
        <v>10.45</v>
      </c>
      <c r="G4586">
        <v>28.762918309535898</v>
      </c>
      <c r="H4586">
        <v>6.6509180301842497</v>
      </c>
      <c r="I4586">
        <v>-31.804695700574701</v>
      </c>
      <c r="J4586">
        <v>-9.1786627308328192</v>
      </c>
      <c r="K4586">
        <v>10.638788280853101</v>
      </c>
      <c r="L4586">
        <v>9.9973153554001808</v>
      </c>
      <c r="M4586">
        <v>40.3053130243187</v>
      </c>
      <c r="N4586">
        <v>1.24010561856626</v>
      </c>
      <c r="O4586">
        <v>37.799043062200901</v>
      </c>
      <c r="P4586">
        <v>124.24892703862599</v>
      </c>
      <c r="Q4586">
        <v>7.4616305627680998E-2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391</v>
      </c>
      <c r="E4587">
        <v>5.7449199999999996</v>
      </c>
      <c r="F4587">
        <v>11.3</v>
      </c>
      <c r="G4587">
        <v>61.590299261916897</v>
      </c>
      <c r="H4587">
        <v>-37.598203603723299</v>
      </c>
      <c r="I4587">
        <v>-55.671993256552597</v>
      </c>
      <c r="J4587">
        <v>-36.396197662309099</v>
      </c>
      <c r="K4587">
        <v>16.264995224054601</v>
      </c>
      <c r="L4587">
        <v>14.3103074222538</v>
      </c>
      <c r="M4587">
        <v>2.7580673669999998E-6</v>
      </c>
      <c r="N4587">
        <v>5.8181818181818103</v>
      </c>
      <c r="O4587">
        <v>78.053097345132699</v>
      </c>
      <c r="P4587">
        <v>119.417475728155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728</v>
      </c>
      <c r="E4588">
        <v>5.722810688</v>
      </c>
      <c r="F4588">
        <v>216.16</v>
      </c>
      <c r="G4588">
        <v>31.9181520706857</v>
      </c>
      <c r="H4588">
        <v>5.1493902379275696</v>
      </c>
      <c r="I4588">
        <v>13.579589776472201</v>
      </c>
      <c r="J4588">
        <v>0.83147646897757199</v>
      </c>
      <c r="K4588">
        <v>202.95583473057999</v>
      </c>
      <c r="L4588">
        <v>177.15849007289501</v>
      </c>
      <c r="M4588">
        <v>41.480968958534298</v>
      </c>
      <c r="N4588">
        <v>0.76548932004655101</v>
      </c>
      <c r="O4588">
        <v>1.7764618800888199</v>
      </c>
      <c r="P4588">
        <v>66.276923076922998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1170</v>
      </c>
      <c r="E4589">
        <v>5.7203200000000001</v>
      </c>
      <c r="F4589">
        <v>1.64</v>
      </c>
      <c r="G4589">
        <v>3.4156960873136799</v>
      </c>
      <c r="H4589">
        <v>-3.0812725535429601</v>
      </c>
      <c r="I4589">
        <v>-31.168585272131999</v>
      </c>
      <c r="J4589">
        <v>-3.6545395955736302</v>
      </c>
      <c r="K4589">
        <v>1.68859053314362</v>
      </c>
      <c r="L4589">
        <v>1.69338302227938</v>
      </c>
      <c r="M4589">
        <v>48.259310113159998</v>
      </c>
      <c r="N4589">
        <v>0.33221194119546998</v>
      </c>
      <c r="O4589">
        <v>37.804878048780402</v>
      </c>
      <c r="P4589">
        <v>43.859649122806999</v>
      </c>
      <c r="Q4589">
        <v>-5.3919894997387002E-2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728</v>
      </c>
      <c r="E4590">
        <v>5.7107817000000001</v>
      </c>
      <c r="F4590">
        <v>40.869999999999997</v>
      </c>
      <c r="G4590">
        <v>18.443466816682999</v>
      </c>
      <c r="H4590">
        <v>4.6753627170299401</v>
      </c>
      <c r="I4590">
        <v>4.8640652049629001</v>
      </c>
      <c r="J4590">
        <v>2.9412858313713399</v>
      </c>
      <c r="K4590">
        <v>38.029312183275898</v>
      </c>
      <c r="L4590">
        <v>34.343408606050801</v>
      </c>
      <c r="M4590">
        <v>46.348393818943599</v>
      </c>
      <c r="N4590">
        <v>0.76267701537790999</v>
      </c>
      <c r="O4590">
        <v>2.6914607291411898</v>
      </c>
      <c r="P4590">
        <v>51.651205936920199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485</v>
      </c>
      <c r="E4591">
        <v>5.69</v>
      </c>
      <c r="F4591">
        <v>5.69</v>
      </c>
      <c r="G4591">
        <v>29.147376887487599</v>
      </c>
      <c r="H4591">
        <v>-22.3389670770324</v>
      </c>
      <c r="I4591">
        <v>-37.644955650275897</v>
      </c>
      <c r="J4591">
        <v>1.23940311162076</v>
      </c>
      <c r="K4591">
        <v>6.0840107491348299</v>
      </c>
      <c r="L4591">
        <v>5.7909497199030797</v>
      </c>
      <c r="M4591">
        <v>53.498725883457197</v>
      </c>
      <c r="N4591">
        <v>0.61956728814805095</v>
      </c>
      <c r="O4591">
        <v>56.414762741651998</v>
      </c>
      <c r="P4591">
        <v>89.036544850498302</v>
      </c>
      <c r="Q4591">
        <v>0.110821012618511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424</v>
      </c>
      <c r="E4592">
        <v>5.6861370000000004</v>
      </c>
      <c r="F4592">
        <v>18.95</v>
      </c>
      <c r="G4592">
        <v>-26.7430340714164</v>
      </c>
      <c r="H4592">
        <v>-3.6800749487525399</v>
      </c>
      <c r="I4592">
        <v>-15.271149374696099</v>
      </c>
      <c r="J4592">
        <v>-2.4780690073383398</v>
      </c>
      <c r="K4592">
        <v>18.949999974288499</v>
      </c>
      <c r="L4592">
        <v>18.9493317523456</v>
      </c>
      <c r="M4592">
        <v>100</v>
      </c>
      <c r="O4592">
        <v>0</v>
      </c>
      <c r="P4592">
        <v>0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521</v>
      </c>
      <c r="E4593">
        <v>5.6720249999999997</v>
      </c>
      <c r="F4593">
        <v>140.05000000000001</v>
      </c>
      <c r="G4593">
        <v>273.39982307143998</v>
      </c>
      <c r="H4593">
        <v>-26.212014553862801</v>
      </c>
      <c r="I4593">
        <v>130.430605011268</v>
      </c>
      <c r="J4593">
        <v>-17.374400745775301</v>
      </c>
      <c r="K4593">
        <v>152.37713188449101</v>
      </c>
      <c r="L4593">
        <v>110.86920923564099</v>
      </c>
      <c r="M4593">
        <v>38.246400803826198</v>
      </c>
      <c r="N4593">
        <v>0.30953998681311601</v>
      </c>
      <c r="O4593">
        <v>42.484826847554402</v>
      </c>
      <c r="P4593">
        <v>336.29283489096503</v>
      </c>
      <c r="Q4593">
        <v>0.16189349403203901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521</v>
      </c>
      <c r="E4594">
        <v>5.6669999999999998</v>
      </c>
      <c r="F4594">
        <v>18.89</v>
      </c>
      <c r="G4594">
        <v>42.219398844504802</v>
      </c>
      <c r="H4594">
        <v>2.5130033754733101</v>
      </c>
      <c r="I4594">
        <v>12.191738614507599</v>
      </c>
      <c r="J4594">
        <v>0.404283933838119</v>
      </c>
      <c r="K4594">
        <v>16.4589402491189</v>
      </c>
      <c r="L4594">
        <v>15.002117851343799</v>
      </c>
      <c r="M4594">
        <v>68.089831417851201</v>
      </c>
      <c r="N4594">
        <v>0.47576500917741399</v>
      </c>
      <c r="O4594">
        <v>4.5526733721545698</v>
      </c>
      <c r="P4594">
        <v>93.545081967213093</v>
      </c>
      <c r="Q4594">
        <v>2.9007387194939002E-2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D4595" t="s">
        <v>424</v>
      </c>
      <c r="E4595">
        <v>5.6498698950000001</v>
      </c>
      <c r="F4595">
        <v>3.07</v>
      </c>
      <c r="G4595">
        <v>-8.6661109944933905</v>
      </c>
      <c r="H4595">
        <v>-8.4419797106573</v>
      </c>
      <c r="I4595">
        <v>3.26166915812242</v>
      </c>
      <c r="J4595">
        <v>-1.5316967675906901</v>
      </c>
      <c r="K4595">
        <v>3.0321041829173199</v>
      </c>
      <c r="L4595">
        <v>2.8638868147763801</v>
      </c>
      <c r="M4595">
        <v>48.1971855375294</v>
      </c>
      <c r="N4595">
        <v>0.62533088308465901</v>
      </c>
      <c r="O4595">
        <v>31.5960912052117</v>
      </c>
      <c r="P4595">
        <v>55.050505050505002</v>
      </c>
      <c r="Q4595">
        <v>7.8331607884291998E-2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728</v>
      </c>
      <c r="E4596">
        <v>5.6472677519999896</v>
      </c>
      <c r="F4596">
        <v>20.399999999999999</v>
      </c>
      <c r="G4596">
        <v>8.4151603895313993</v>
      </c>
      <c r="H4596">
        <v>1.6650210553989899</v>
      </c>
      <c r="I4596">
        <v>0.76980625670321401</v>
      </c>
      <c r="J4596">
        <v>-0.57043848524999297</v>
      </c>
      <c r="K4596">
        <v>19.376992488786399</v>
      </c>
      <c r="L4596">
        <v>17.767597490219199</v>
      </c>
      <c r="M4596">
        <v>60.5497023931554</v>
      </c>
      <c r="N4596">
        <v>0.69469845347295001</v>
      </c>
      <c r="O4596">
        <v>4.2156862745098103</v>
      </c>
      <c r="P4596">
        <v>56.923076923076898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62</v>
      </c>
      <c r="E4597">
        <v>5.6406000000000001</v>
      </c>
      <c r="F4597">
        <v>26.86</v>
      </c>
      <c r="G4597">
        <v>-29.070306798689099</v>
      </c>
      <c r="H4597">
        <v>-0.57066995834947998</v>
      </c>
      <c r="I4597">
        <v>-24.220301917068898</v>
      </c>
      <c r="J4597">
        <v>-7.4656883918448802</v>
      </c>
      <c r="K4597">
        <v>29.031428531823298</v>
      </c>
      <c r="L4597">
        <v>29.353764707668301</v>
      </c>
      <c r="M4597">
        <v>24.347973585165398</v>
      </c>
      <c r="N4597">
        <v>0.27428571428571402</v>
      </c>
      <c r="O4597">
        <v>63.2166790766939</v>
      </c>
      <c r="P4597">
        <v>7.2255489021955999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4067</v>
      </c>
      <c r="E4598">
        <v>5.6305916680000001</v>
      </c>
      <c r="F4598">
        <v>5.41</v>
      </c>
      <c r="G4598">
        <v>-36.425838745873797</v>
      </c>
      <c r="H4598">
        <v>-12.027320357767501</v>
      </c>
      <c r="I4598">
        <v>-45.912175015721701</v>
      </c>
      <c r="J4598">
        <v>-0.99932593894647304</v>
      </c>
      <c r="K4598">
        <v>5.7666161858680898</v>
      </c>
      <c r="L4598">
        <v>6.4078210174392396</v>
      </c>
      <c r="M4598">
        <v>42.067674952217502</v>
      </c>
      <c r="N4598">
        <v>0.73827517599848902</v>
      </c>
      <c r="O4598">
        <v>99.260628465804004</v>
      </c>
      <c r="P4598">
        <v>11.5463917525773</v>
      </c>
      <c r="Q4598">
        <v>-1.9433335869300001E-4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396</v>
      </c>
      <c r="E4599">
        <v>5.6264684000000003</v>
      </c>
      <c r="F4599">
        <v>15.61</v>
      </c>
      <c r="G4599">
        <v>20.799499009868899</v>
      </c>
      <c r="H4599">
        <v>-8.6130834749401295</v>
      </c>
      <c r="I4599">
        <v>-1.2463137282388299</v>
      </c>
      <c r="J4599">
        <v>-7.4110775335259298</v>
      </c>
      <c r="K4599">
        <v>14.9178566863862</v>
      </c>
      <c r="L4599">
        <v>11.715292201149101</v>
      </c>
      <c r="M4599">
        <v>1.02485275678455</v>
      </c>
      <c r="N4599">
        <v>0.22914757103574701</v>
      </c>
      <c r="O4599">
        <v>22.229340166559801</v>
      </c>
      <c r="P4599">
        <v>105.394736842105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E4600">
        <v>5.5840079999999999</v>
      </c>
      <c r="F4600">
        <v>13.56</v>
      </c>
      <c r="G4600">
        <v>-13.3651076500117</v>
      </c>
      <c r="H4600">
        <v>-8.8549001235777194</v>
      </c>
      <c r="I4600">
        <v>-8.4153574125211499</v>
      </c>
      <c r="J4600">
        <v>-7.7853315771707399</v>
      </c>
      <c r="K4600">
        <v>13.9036141163545</v>
      </c>
      <c r="L4600">
        <v>13.703697366805599</v>
      </c>
      <c r="M4600">
        <v>32.346147031382998</v>
      </c>
      <c r="N4600">
        <v>0.300614403281452</v>
      </c>
      <c r="O4600">
        <v>19.76401179941</v>
      </c>
      <c r="P4600">
        <v>32.8109696376101</v>
      </c>
      <c r="Q4600">
        <v>-0.139609668774202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626</v>
      </c>
      <c r="E4601">
        <v>5.5706210450000002</v>
      </c>
      <c r="F4601">
        <v>1.05</v>
      </c>
      <c r="G4601">
        <v>-5.5931859894901201</v>
      </c>
      <c r="H4601">
        <v>-1.87035303188851</v>
      </c>
      <c r="I4601">
        <v>-12.2495918825592</v>
      </c>
      <c r="J4601">
        <v>1.0670674632677399</v>
      </c>
      <c r="K4601">
        <v>0.87095729667658806</v>
      </c>
      <c r="L4601">
        <v>0.71054764949087601</v>
      </c>
      <c r="M4601">
        <v>93.6507375906683</v>
      </c>
      <c r="N4601">
        <v>1</v>
      </c>
      <c r="Q4601">
        <v>2.6574399778243E-2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872</v>
      </c>
      <c r="E4602">
        <v>5.5439999999999996</v>
      </c>
      <c r="F4602">
        <v>5.28</v>
      </c>
      <c r="G4602">
        <v>-12.2094115117635</v>
      </c>
      <c r="H4602">
        <v>-18.216816162810002</v>
      </c>
      <c r="I4602">
        <v>-27.708960319969702</v>
      </c>
      <c r="J4602">
        <v>-14.916694211921</v>
      </c>
      <c r="K4602">
        <v>5.8475873393529803</v>
      </c>
      <c r="L4602">
        <v>5.8689844817600303</v>
      </c>
      <c r="M4602">
        <v>30.534850440286998</v>
      </c>
      <c r="N4602">
        <v>1.7663771390338601</v>
      </c>
      <c r="O4602">
        <v>60.606060606060502</v>
      </c>
      <c r="P4602">
        <v>25.714285714285701</v>
      </c>
      <c r="Q4602">
        <v>-9.5782488199666005E-2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424</v>
      </c>
      <c r="E4603">
        <v>5.5439999999999996</v>
      </c>
      <c r="F4603">
        <v>15.4</v>
      </c>
      <c r="G4603">
        <v>-49.550051615276097</v>
      </c>
      <c r="H4603">
        <v>-0.67004150393648498</v>
      </c>
      <c r="I4603">
        <v>-32.9182081982255</v>
      </c>
      <c r="J4603">
        <v>0.18859765932832701</v>
      </c>
      <c r="K4603">
        <v>15.7381258912182</v>
      </c>
      <c r="L4603">
        <v>16.924501099501299</v>
      </c>
      <c r="M4603">
        <v>52.142454968791299</v>
      </c>
      <c r="N4603">
        <v>0.91368916175489601</v>
      </c>
      <c r="O4603">
        <v>34.090909090909001</v>
      </c>
      <c r="P4603">
        <v>8.0701754385964897</v>
      </c>
      <c r="Q4603">
        <v>3.2988660186273999E-2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95</v>
      </c>
      <c r="E4604">
        <v>5.5353750000000002</v>
      </c>
      <c r="F4604">
        <v>4.3499999999999996</v>
      </c>
      <c r="G4604">
        <v>-111.12364448434199</v>
      </c>
      <c r="I4604">
        <v>-29.1325355133099</v>
      </c>
      <c r="K4604">
        <v>17.265326357059401</v>
      </c>
      <c r="L4604">
        <v>64.568764294626902</v>
      </c>
      <c r="M4604">
        <v>49.458628392849597</v>
      </c>
      <c r="N4604">
        <v>1</v>
      </c>
      <c r="O4604">
        <v>540.22988505747105</v>
      </c>
      <c r="P4604">
        <v>10.126582278480999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626</v>
      </c>
      <c r="E4605">
        <v>5.5230176719999999</v>
      </c>
      <c r="F4605">
        <v>13.04</v>
      </c>
      <c r="G4605">
        <v>24.357777052569599</v>
      </c>
      <c r="H4605">
        <v>-6.7189442067030702</v>
      </c>
      <c r="I4605">
        <v>-26.200111123329901</v>
      </c>
      <c r="J4605">
        <v>-2.4780690073383398</v>
      </c>
      <c r="K4605">
        <v>14.046359972248499</v>
      </c>
      <c r="L4605">
        <v>12.841604503921401</v>
      </c>
      <c r="M4605">
        <v>11.409008544629</v>
      </c>
      <c r="N4605">
        <v>0.50275423728813495</v>
      </c>
      <c r="O4605">
        <v>23.0828220858895</v>
      </c>
      <c r="P4605">
        <v>62.999999999999901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21</v>
      </c>
      <c r="E4606">
        <v>5.5087999999999999</v>
      </c>
      <c r="F4606">
        <v>25.04</v>
      </c>
      <c r="G4606">
        <v>62.523783766829901</v>
      </c>
      <c r="H4606">
        <v>-7.6016435762035197</v>
      </c>
      <c r="I4606">
        <v>23.608495661354901</v>
      </c>
      <c r="J4606">
        <v>-11.400002092840101</v>
      </c>
      <c r="K4606">
        <v>27.176295314067101</v>
      </c>
      <c r="L4606">
        <v>23.5818240682413</v>
      </c>
      <c r="M4606">
        <v>36.584368583842902</v>
      </c>
      <c r="N4606">
        <v>1.2926553370751901</v>
      </c>
      <c r="O4606">
        <v>53.035143769968002</v>
      </c>
      <c r="P4606">
        <v>150.4</v>
      </c>
      <c r="Q4606">
        <v>0.12238312386916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521</v>
      </c>
      <c r="E4607">
        <v>5.4878999999999998</v>
      </c>
      <c r="F4607">
        <v>16.63</v>
      </c>
      <c r="G4607">
        <v>-36.460732225596701</v>
      </c>
      <c r="H4607">
        <v>-3.6800749487525399</v>
      </c>
      <c r="I4607">
        <v>-15.271149374696099</v>
      </c>
      <c r="J4607">
        <v>-2.4780690073383398</v>
      </c>
      <c r="K4607">
        <v>16.633805242884598</v>
      </c>
      <c r="L4607">
        <v>16.726501268069601</v>
      </c>
      <c r="M4607">
        <v>2.3131596830000001E-6</v>
      </c>
      <c r="O4607">
        <v>16.295850871918201</v>
      </c>
      <c r="P4607">
        <v>0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786</v>
      </c>
      <c r="E4608">
        <v>5.4726800000000004</v>
      </c>
      <c r="F4608">
        <v>7.1</v>
      </c>
      <c r="G4608">
        <v>-55.457893509167398</v>
      </c>
      <c r="H4608">
        <v>-10.990779909587999</v>
      </c>
      <c r="I4608">
        <v>-33.942397942851898</v>
      </c>
      <c r="J4608">
        <v>-2.4780690073383398</v>
      </c>
      <c r="K4608">
        <v>7.4241839250751198</v>
      </c>
      <c r="L4608">
        <v>7.9625541861617704</v>
      </c>
      <c r="M4608">
        <v>37.271541225587903</v>
      </c>
      <c r="N4608">
        <v>1.5324324324324301</v>
      </c>
      <c r="O4608">
        <v>98.873239436619698</v>
      </c>
      <c r="P4608">
        <v>9.2307692307692193</v>
      </c>
      <c r="Q4608">
        <v>2.8840412002496998E-2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68</v>
      </c>
      <c r="E4609">
        <v>5.4405000000000001</v>
      </c>
      <c r="F4609">
        <v>5.4</v>
      </c>
      <c r="G4609">
        <v>-29.445736774119101</v>
      </c>
      <c r="H4609">
        <v>-6.2774775461551302</v>
      </c>
      <c r="I4609">
        <v>-28.593781798452099</v>
      </c>
      <c r="J4609">
        <v>-0.13888772078863099</v>
      </c>
      <c r="K4609">
        <v>5.5523183825881297</v>
      </c>
      <c r="L4609">
        <v>5.8446515388968798</v>
      </c>
      <c r="M4609">
        <v>56.177949556408002</v>
      </c>
      <c r="N4609">
        <v>0.26243352768411699</v>
      </c>
      <c r="O4609">
        <v>44.259259259259203</v>
      </c>
      <c r="P4609">
        <v>20</v>
      </c>
      <c r="Q4609">
        <v>3.4939638902128999E-2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21</v>
      </c>
      <c r="E4610">
        <v>5.4347760000000003</v>
      </c>
      <c r="F4610">
        <v>5.4</v>
      </c>
      <c r="G4610">
        <v>-11.849417050139801</v>
      </c>
      <c r="H4610">
        <v>-22.9625861595148</v>
      </c>
      <c r="I4610">
        <v>57.805773702226901</v>
      </c>
      <c r="J4610">
        <v>-2.4780690073383398</v>
      </c>
      <c r="K4610">
        <v>6.1177625841085099</v>
      </c>
      <c r="L4610">
        <v>5.2544239065910903</v>
      </c>
      <c r="M4610">
        <v>18.833089850405099</v>
      </c>
      <c r="N4610">
        <v>0.16055776892430201</v>
      </c>
      <c r="O4610">
        <v>48.148148148148103</v>
      </c>
      <c r="P4610">
        <v>171.356783919598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728</v>
      </c>
      <c r="E4611">
        <v>5.4082145400000003</v>
      </c>
      <c r="F4611">
        <v>31.55</v>
      </c>
      <c r="G4611">
        <v>12.6736694195247</v>
      </c>
      <c r="H4611">
        <v>-1.1946004490753299</v>
      </c>
      <c r="I4611">
        <v>13.294457797268</v>
      </c>
      <c r="J4611">
        <v>-2.5665006047597499E-2</v>
      </c>
      <c r="K4611">
        <v>30.4995852058602</v>
      </c>
      <c r="L4611">
        <v>26.9924609684488</v>
      </c>
      <c r="M4611">
        <v>52.608347411978002</v>
      </c>
      <c r="N4611">
        <v>1.0398112345731001</v>
      </c>
      <c r="O4611">
        <v>3.8351822503961799</v>
      </c>
      <c r="P4611">
        <v>47.223518432104498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295</v>
      </c>
      <c r="E4612">
        <v>5.4044800000000004</v>
      </c>
      <c r="F4612">
        <v>3.2</v>
      </c>
      <c r="G4612">
        <v>34.060986029086003</v>
      </c>
      <c r="H4612">
        <v>1.48121537382808</v>
      </c>
      <c r="I4612">
        <v>-49.562730483525598</v>
      </c>
      <c r="J4612">
        <v>-9.6005761298454608</v>
      </c>
      <c r="K4612">
        <v>3.2882094183069199</v>
      </c>
      <c r="L4612">
        <v>3.4296773806262402</v>
      </c>
      <c r="M4612">
        <v>28.675455608474898</v>
      </c>
      <c r="N4612">
        <v>0.91873429897438197</v>
      </c>
      <c r="O4612">
        <v>67.812499999999901</v>
      </c>
      <c r="P4612">
        <v>72.043010752688105</v>
      </c>
      <c r="Q4612">
        <v>-1.1959326985679E-2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692</v>
      </c>
      <c r="E4613">
        <v>5.3728061399999998</v>
      </c>
      <c r="F4613">
        <v>1790.1</v>
      </c>
      <c r="G4613">
        <v>23.907081644973101</v>
      </c>
      <c r="H4613">
        <v>-6.0827416154192102</v>
      </c>
      <c r="I4613">
        <v>-1.19391256613124</v>
      </c>
      <c r="J4613">
        <v>3.60598896367615</v>
      </c>
      <c r="K4613">
        <v>1787.8377394261499</v>
      </c>
      <c r="L4613">
        <v>1688.00258829723</v>
      </c>
      <c r="M4613">
        <v>51.122586154602999</v>
      </c>
      <c r="N4613">
        <v>1.1763085399449</v>
      </c>
      <c r="O4613">
        <v>16.524216524216499</v>
      </c>
      <c r="P4613">
        <v>106.709006928406</v>
      </c>
      <c r="Q4613">
        <v>7.6281659982986E-2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728</v>
      </c>
      <c r="E4614">
        <v>5.3691015169999998</v>
      </c>
      <c r="F4614">
        <v>120.2</v>
      </c>
      <c r="G4614">
        <v>15.505486638642701</v>
      </c>
      <c r="H4614">
        <v>1.61223274355514</v>
      </c>
      <c r="I4614">
        <v>7.7333532859670102</v>
      </c>
      <c r="J4614">
        <v>-9.3045926469824E-2</v>
      </c>
      <c r="K4614">
        <v>113.219368283582</v>
      </c>
      <c r="L4614">
        <v>102.172656452447</v>
      </c>
      <c r="M4614">
        <v>48.897049978633802</v>
      </c>
      <c r="N4614">
        <v>1.3118359468415799</v>
      </c>
      <c r="O4614">
        <v>2.32945091514142</v>
      </c>
      <c r="P4614">
        <v>46.585365853658502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728</v>
      </c>
      <c r="E4615">
        <v>5.3081630099999897</v>
      </c>
      <c r="F4615">
        <v>22.75</v>
      </c>
      <c r="G4615">
        <v>13.3431728251352</v>
      </c>
      <c r="H4615">
        <v>3.1274367883366501</v>
      </c>
      <c r="I4615">
        <v>6.2566284030816703</v>
      </c>
      <c r="J4615">
        <v>9.1813769938485501E-2</v>
      </c>
      <c r="K4615">
        <v>21.369874078101901</v>
      </c>
      <c r="L4615">
        <v>19.293913888694298</v>
      </c>
      <c r="M4615">
        <v>49.829539143146199</v>
      </c>
      <c r="N4615">
        <v>0.57761731782549597</v>
      </c>
      <c r="O4615">
        <v>4.6153846153846203</v>
      </c>
      <c r="P4615">
        <v>46.774193548387103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133</v>
      </c>
      <c r="E4616">
        <v>5.2859999999999996</v>
      </c>
      <c r="F4616">
        <v>17.62</v>
      </c>
      <c r="G4616">
        <v>133.522844805983</v>
      </c>
      <c r="H4616">
        <v>5.7010325431041204</v>
      </c>
      <c r="I4616">
        <v>-26.728435806856901</v>
      </c>
      <c r="J4616">
        <v>2.6565584190861902</v>
      </c>
      <c r="K4616">
        <v>16.043521121032001</v>
      </c>
      <c r="L4616">
        <v>15.168111892623299</v>
      </c>
      <c r="M4616">
        <v>80.150190849484105</v>
      </c>
      <c r="N4616">
        <v>0.96753711904141704</v>
      </c>
      <c r="O4616">
        <v>91.770715096481197</v>
      </c>
      <c r="P4616">
        <v>174.45482866043599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D4617" t="s">
        <v>424</v>
      </c>
      <c r="E4617">
        <v>5.2731000000000003</v>
      </c>
      <c r="F4617">
        <v>17.010000000000002</v>
      </c>
      <c r="G4617">
        <v>-11.107412045583599</v>
      </c>
      <c r="H4617">
        <v>-6.2573945363814003</v>
      </c>
      <c r="I4617">
        <v>-17.2308035533704</v>
      </c>
      <c r="J4617">
        <v>-2.4192454779265602</v>
      </c>
      <c r="K4617">
        <v>18.816188221113698</v>
      </c>
      <c r="L4617">
        <v>17.9693023264389</v>
      </c>
      <c r="M4617">
        <v>34.631404452251999</v>
      </c>
      <c r="N4617">
        <v>1.43011054970937</v>
      </c>
      <c r="O4617">
        <v>61.493239271017003</v>
      </c>
      <c r="P4617">
        <v>37.177419354838698</v>
      </c>
      <c r="Q4617">
        <v>4.8829188992290003E-3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1684</v>
      </c>
      <c r="E4618">
        <v>5.2698809999999998</v>
      </c>
      <c r="F4618">
        <v>9.5500000000000007</v>
      </c>
      <c r="G4618">
        <v>-3.6760237621380898</v>
      </c>
      <c r="H4618">
        <v>-16.114400693060698</v>
      </c>
      <c r="I4618">
        <v>-10.8995646752425</v>
      </c>
      <c r="J4618">
        <v>-17.299193368496699</v>
      </c>
      <c r="K4618">
        <v>10.411234643249401</v>
      </c>
      <c r="L4618">
        <v>9.4728486539758805</v>
      </c>
      <c r="M4618">
        <v>36.277180825781798</v>
      </c>
      <c r="N4618">
        <v>0.114040764387438</v>
      </c>
      <c r="O4618">
        <v>35.602094240837602</v>
      </c>
      <c r="P4618">
        <v>51.3470681458003</v>
      </c>
      <c r="Q4618">
        <v>4.1448995927996002E-2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Row],[Ticker]],[1]!Table2[[Symbol]:[Industry]],2,FALSE),"-")</f>
        <v>-</v>
      </c>
      <c r="D4619" t="s">
        <v>7232</v>
      </c>
      <c r="E4619">
        <v>5.2361444800000001</v>
      </c>
      <c r="F4619">
        <v>5.6</v>
      </c>
      <c r="G4619">
        <v>-59.273154553344099</v>
      </c>
      <c r="H4619">
        <v>17.586893377039299</v>
      </c>
      <c r="I4619">
        <v>-30.164766395972698</v>
      </c>
      <c r="J4619">
        <v>2.4142988987281901</v>
      </c>
      <c r="K4619">
        <v>4.99137964442642</v>
      </c>
      <c r="L4619">
        <v>6.1126122788652504</v>
      </c>
      <c r="M4619">
        <v>98.430527933122207</v>
      </c>
      <c r="N4619">
        <v>0.95454545454545403</v>
      </c>
      <c r="O4619">
        <v>48.214285714285701</v>
      </c>
      <c r="P4619">
        <v>47.368421052631497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Row],[Ticker]],[1]!Table2[[Symbol]:[Industry]],2,FALSE),"-")</f>
        <v>-</v>
      </c>
      <c r="D4620" t="s">
        <v>21</v>
      </c>
      <c r="E4620">
        <v>5.2282263000000002</v>
      </c>
      <c r="F4620">
        <v>3.3</v>
      </c>
      <c r="G4620">
        <v>34.232575684681102</v>
      </c>
      <c r="H4620">
        <v>-4.2824845873067598</v>
      </c>
      <c r="I4620">
        <v>-27.271149374696101</v>
      </c>
      <c r="J4620">
        <v>1.2955158983220201</v>
      </c>
      <c r="K4620">
        <v>3.2223879939644</v>
      </c>
      <c r="M4620">
        <v>65.720622755040296</v>
      </c>
      <c r="N4620">
        <v>1.42230665930087</v>
      </c>
      <c r="O4620">
        <v>42.424242424242401</v>
      </c>
      <c r="P4620">
        <v>69.230769230769198</v>
      </c>
      <c r="Q4620">
        <v>3.8909909439792001E-2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Row],[Ticker]],[1]!Table2[[Symbol]:[Industry]],2,FALSE),"-")</f>
        <v>-</v>
      </c>
      <c r="D4621" t="s">
        <v>521</v>
      </c>
      <c r="E4621">
        <v>5.2269264</v>
      </c>
      <c r="F4621">
        <v>5.64</v>
      </c>
      <c r="G4621">
        <v>35.325931445824899</v>
      </c>
      <c r="H4621">
        <v>-17.9882510493814</v>
      </c>
      <c r="I4621">
        <v>-38.951798901083102</v>
      </c>
      <c r="J4621">
        <v>-14.574843200886701</v>
      </c>
      <c r="K4621">
        <v>6.2041987147220299</v>
      </c>
      <c r="L4621">
        <v>6.1143576194603098</v>
      </c>
      <c r="M4621">
        <v>39.0433568544343</v>
      </c>
      <c r="N4621">
        <v>0.31449736868568301</v>
      </c>
      <c r="O4621">
        <v>56.205673758865203</v>
      </c>
      <c r="P4621">
        <v>91.186440677966004</v>
      </c>
      <c r="Q4621">
        <v>5.3290613703174998E-2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Row],[Ticker]],[1]!Table2[[Symbol]:[Industry]],2,FALSE),"-")</f>
        <v>-</v>
      </c>
      <c r="E4622">
        <v>5.2201740000000001</v>
      </c>
      <c r="F4622">
        <v>0.57999999999999996</v>
      </c>
      <c r="G4622">
        <v>-28.437949325653701</v>
      </c>
      <c r="H4622">
        <v>-1.9559370177180599</v>
      </c>
      <c r="I4622">
        <v>-38.955359901011903</v>
      </c>
      <c r="J4622">
        <v>-2.4780690073383398</v>
      </c>
      <c r="K4622">
        <v>0.604592529764169</v>
      </c>
      <c r="L4622">
        <v>0.67558605986881104</v>
      </c>
      <c r="M4622">
        <v>35.632622969351402</v>
      </c>
      <c r="N4622">
        <v>0.40729385511927602</v>
      </c>
      <c r="O4622">
        <v>65.517241379310306</v>
      </c>
      <c r="P4622">
        <v>9.4339622641509404</v>
      </c>
      <c r="Q4622">
        <v>-1.2518337993752E-2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Row],[Ticker]],[1]!Table2[[Symbol]:[Industry]],2,FALSE),"-")</f>
        <v>-</v>
      </c>
      <c r="D4623" t="s">
        <v>133</v>
      </c>
      <c r="E4623">
        <v>5.2162110000000004</v>
      </c>
      <c r="F4623">
        <v>1.17</v>
      </c>
      <c r="G4623">
        <v>-7.3552789693756502</v>
      </c>
      <c r="H4623">
        <v>13.6668638267576</v>
      </c>
      <c r="I4623">
        <v>-19.369510030433801</v>
      </c>
      <c r="J4623">
        <v>-6.6447356740050099</v>
      </c>
      <c r="K4623">
        <v>1.12805617736353</v>
      </c>
      <c r="L4623">
        <v>1.0326244068158199</v>
      </c>
      <c r="M4623">
        <v>43.8019949512598</v>
      </c>
      <c r="N4623">
        <v>0.50378033591601801</v>
      </c>
      <c r="O4623">
        <v>46.153846153846096</v>
      </c>
      <c r="P4623">
        <v>60.273972602739697</v>
      </c>
      <c r="Q4623">
        <v>1.2926979522940999E-2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Row],[Ticker]],[1]!Table2[[Symbol]:[Industry]],2,FALSE),"-")</f>
        <v>-</v>
      </c>
      <c r="D4624" t="s">
        <v>121</v>
      </c>
      <c r="E4624">
        <v>5.1974999999999998</v>
      </c>
      <c r="F4624">
        <v>10.5</v>
      </c>
      <c r="G4624">
        <v>12.329813610702701</v>
      </c>
      <c r="H4624">
        <v>13.9199250512474</v>
      </c>
      <c r="I4624">
        <v>-13.428278375666</v>
      </c>
      <c r="J4624">
        <v>0.93901641979733497</v>
      </c>
      <c r="K4624">
        <v>9.6322288231384103</v>
      </c>
      <c r="L4624">
        <v>9.6458184427428701</v>
      </c>
      <c r="M4624">
        <v>70.458298017436206</v>
      </c>
      <c r="N4624">
        <v>0.90412861268178202</v>
      </c>
      <c r="O4624">
        <v>52.285714285714199</v>
      </c>
      <c r="P4624">
        <v>49.572649572649503</v>
      </c>
      <c r="Q4624">
        <v>2.2003469649620001E-2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Row],[Ticker]],[1]!Table2[[Symbol]:[Industry]],2,FALSE),"-")</f>
        <v>-</v>
      </c>
      <c r="D4625" t="s">
        <v>1684</v>
      </c>
      <c r="E4625">
        <v>5.1870039999999999</v>
      </c>
      <c r="F4625">
        <v>11.38</v>
      </c>
      <c r="G4625">
        <v>12.888867769074301</v>
      </c>
      <c r="H4625">
        <v>-3.9300749487525399</v>
      </c>
      <c r="I4625">
        <v>-18.006192109738802</v>
      </c>
      <c r="J4625">
        <v>2.5219309926616602</v>
      </c>
      <c r="K4625">
        <v>11.559596999909299</v>
      </c>
      <c r="L4625">
        <v>11.089214911425501</v>
      </c>
      <c r="M4625">
        <v>28.647637665294699</v>
      </c>
      <c r="N4625">
        <v>1.2929292929292899</v>
      </c>
      <c r="O4625">
        <v>40.597539543057898</v>
      </c>
      <c r="P4625">
        <v>45.897435897435898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Row],[Ticker]],[1]!Table2[[Symbol]:[Industry]],2,FALSE),"-")</f>
        <v>-</v>
      </c>
      <c r="D4626" t="s">
        <v>295</v>
      </c>
      <c r="E4626">
        <v>5.1482553600000003</v>
      </c>
      <c r="F4626">
        <v>1.92</v>
      </c>
      <c r="G4626">
        <v>75.362229086478195</v>
      </c>
      <c r="H4626">
        <v>-23.0078060411895</v>
      </c>
      <c r="I4626">
        <v>-14.218517795748699</v>
      </c>
      <c r="J4626">
        <v>-7.8967882191609897</v>
      </c>
      <c r="K4626">
        <v>1.8951857443253599</v>
      </c>
      <c r="L4626">
        <v>1.32446335161939</v>
      </c>
      <c r="M4626">
        <v>1.3230485165919299</v>
      </c>
      <c r="N4626">
        <v>1.10021069265209</v>
      </c>
      <c r="O4626">
        <v>44.7916666666666</v>
      </c>
      <c r="P4626">
        <v>113.333333333333</v>
      </c>
      <c r="Q4626">
        <v>1.4955594822606E-2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Row],[Ticker]],[1]!Table2[[Symbol]:[Industry]],2,FALSE),"-")</f>
        <v>-</v>
      </c>
      <c r="D4627" t="s">
        <v>521</v>
      </c>
      <c r="E4627">
        <v>5.1172599999999999</v>
      </c>
      <c r="F4627">
        <v>16.55</v>
      </c>
      <c r="G4627">
        <v>-26.7430340714164</v>
      </c>
      <c r="H4627">
        <v>-3.6800749487525399</v>
      </c>
      <c r="I4627">
        <v>-15.271149374696099</v>
      </c>
      <c r="J4627">
        <v>-2.4780690073383398</v>
      </c>
      <c r="K4627">
        <v>16.549999999999901</v>
      </c>
      <c r="L4627">
        <v>16.55</v>
      </c>
      <c r="M4627">
        <v>100</v>
      </c>
      <c r="O4627">
        <v>0</v>
      </c>
      <c r="P4627">
        <v>0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Row],[Ticker]],[1]!Table2[[Symbol]:[Industry]],2,FALSE),"-")</f>
        <v>-</v>
      </c>
      <c r="D4628" t="s">
        <v>4281</v>
      </c>
      <c r="E4628">
        <v>5.1081029999999998</v>
      </c>
      <c r="F4628">
        <v>10.01</v>
      </c>
      <c r="G4628">
        <v>37.355326584321197</v>
      </c>
      <c r="H4628">
        <v>11.816293089988299</v>
      </c>
      <c r="I4628">
        <v>11.437711384797501</v>
      </c>
      <c r="J4628">
        <v>3.5219309926616398</v>
      </c>
      <c r="K4628">
        <v>8.68555474630109</v>
      </c>
      <c r="L4628">
        <v>7.89953746752344</v>
      </c>
      <c r="M4628">
        <v>57.556605006448599</v>
      </c>
      <c r="N4628">
        <v>4.0104234934307001</v>
      </c>
      <c r="O4628">
        <v>15.6843156843156</v>
      </c>
      <c r="P4628">
        <v>75.614035087719202</v>
      </c>
      <c r="Q4628">
        <v>2.8058000719641998E-2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Row],[Ticker]],[1]!Table2[[Symbol]:[Industry]],2,FALSE),"-")</f>
        <v>-</v>
      </c>
      <c r="D4629" t="s">
        <v>295</v>
      </c>
      <c r="E4629">
        <v>5.1064352749999999</v>
      </c>
      <c r="F4629">
        <v>175.05</v>
      </c>
      <c r="G4629">
        <v>13.521389005506601</v>
      </c>
      <c r="H4629">
        <v>-3.6800749487525399</v>
      </c>
      <c r="I4629">
        <v>32.263616744140798</v>
      </c>
      <c r="J4629">
        <v>-2.4780690073383398</v>
      </c>
      <c r="K4629">
        <v>167.91471973141799</v>
      </c>
      <c r="L4629">
        <v>142.23444725168201</v>
      </c>
      <c r="M4629">
        <v>99.999999999866205</v>
      </c>
      <c r="N4629">
        <v>0</v>
      </c>
      <c r="O4629">
        <v>0</v>
      </c>
      <c r="P4629">
        <v>47.534766118836899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Row],[Ticker]],[1]!Table2[[Symbol]:[Industry]],2,FALSE),"-")</f>
        <v>-</v>
      </c>
      <c r="D4630" t="s">
        <v>68</v>
      </c>
      <c r="E4630">
        <v>5.1056999999999997</v>
      </c>
      <c r="F4630">
        <v>2.79</v>
      </c>
      <c r="G4630">
        <v>29.122887716293</v>
      </c>
      <c r="H4630">
        <v>8.1566597451249994</v>
      </c>
      <c r="I4630">
        <v>10.973194516706601</v>
      </c>
      <c r="J4630">
        <v>9.3586656865392097</v>
      </c>
      <c r="K4630">
        <v>2.1752939991297602</v>
      </c>
      <c r="L4630">
        <v>1.8584956079609301</v>
      </c>
      <c r="M4630">
        <v>95.933371367964497</v>
      </c>
      <c r="N4630">
        <v>1.40897231482823</v>
      </c>
      <c r="O4630">
        <v>0</v>
      </c>
      <c r="P4630">
        <v>55.865921787709503</v>
      </c>
      <c r="Q4630">
        <v>6.3429938108398004E-2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Row],[Ticker]],[1]!Table2[[Symbol]:[Industry]],2,FALSE),"-")</f>
        <v>-</v>
      </c>
      <c r="E4631">
        <v>5.1041384929999998</v>
      </c>
      <c r="F4631">
        <v>5.09</v>
      </c>
      <c r="G4631">
        <v>6.5030392270128603</v>
      </c>
      <c r="H4631">
        <v>-6.0523377224751798</v>
      </c>
      <c r="I4631">
        <v>-30.154092518508801</v>
      </c>
      <c r="J4631">
        <v>7.8312093431771199</v>
      </c>
      <c r="K4631">
        <v>5.1325641037579901</v>
      </c>
      <c r="L4631">
        <v>4.9235922748069996</v>
      </c>
      <c r="M4631">
        <v>43.690078783504397</v>
      </c>
      <c r="N4631">
        <v>1.1712247884444</v>
      </c>
      <c r="O4631">
        <v>23.968565815324101</v>
      </c>
      <c r="P4631">
        <v>54.711246200607903</v>
      </c>
      <c r="Q4631">
        <v>-4.4911145950159999E-2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Row],[Ticker]],[1]!Table2[[Symbol]:[Industry]],2,FALSE),"-")</f>
        <v>-</v>
      </c>
      <c r="D4632" t="s">
        <v>21</v>
      </c>
      <c r="E4632">
        <v>5.0947369</v>
      </c>
      <c r="F4632">
        <v>2.2000000000000002</v>
      </c>
      <c r="G4632">
        <v>-7.8241151524975301</v>
      </c>
      <c r="H4632">
        <v>1.0818298131522099</v>
      </c>
      <c r="I4632">
        <v>-15.7236380624789</v>
      </c>
      <c r="J4632">
        <v>-2.4780690073383398</v>
      </c>
      <c r="K4632">
        <v>2.112969179357</v>
      </c>
      <c r="L4632">
        <v>1.9147835070203101</v>
      </c>
      <c r="M4632">
        <v>99.988573876911602</v>
      </c>
      <c r="N4632">
        <v>0</v>
      </c>
      <c r="O4632">
        <v>0.45454545454543999</v>
      </c>
      <c r="P4632">
        <v>25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Row],[Ticker]],[1]!Table2[[Symbol]:[Industry]],2,FALSE),"-")</f>
        <v>-</v>
      </c>
      <c r="D4633" t="s">
        <v>127</v>
      </c>
      <c r="E4633">
        <v>5.0652321599999999</v>
      </c>
      <c r="F4633">
        <v>0.3</v>
      </c>
      <c r="G4633">
        <v>-5.5931859894901201</v>
      </c>
      <c r="H4633">
        <v>-1.87035303188851</v>
      </c>
      <c r="I4633">
        <v>-12.2495918825592</v>
      </c>
      <c r="J4633">
        <v>1.0670674632677399</v>
      </c>
      <c r="K4633">
        <v>0.38104149371468099</v>
      </c>
      <c r="L4633">
        <v>0.316837459592406</v>
      </c>
      <c r="M4633">
        <v>38.332852816306797</v>
      </c>
      <c r="N4633">
        <v>1</v>
      </c>
      <c r="Q4633">
        <v>5.2048647419290002E-2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Row],[Ticker]],[1]!Table2[[Symbol]:[Industry]],2,FALSE),"-")</f>
        <v>-</v>
      </c>
      <c r="D4634" t="s">
        <v>610</v>
      </c>
      <c r="E4634">
        <v>5.0563715311606101</v>
      </c>
      <c r="F4634">
        <v>16.86</v>
      </c>
      <c r="G4634">
        <v>-28.54850873653</v>
      </c>
      <c r="H4634">
        <v>1.3012451010606501</v>
      </c>
      <c r="I4634">
        <v>-34.755390062375199</v>
      </c>
      <c r="J4634">
        <v>-2.4780690073383398</v>
      </c>
      <c r="K4634">
        <v>16.701467104755402</v>
      </c>
      <c r="L4634">
        <v>18.962415338762</v>
      </c>
      <c r="M4634">
        <v>98.301476099178998</v>
      </c>
      <c r="N4634">
        <v>0</v>
      </c>
      <c r="O4634">
        <v>36.832740213523103</v>
      </c>
      <c r="P4634">
        <v>10.848126232741601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Row],[Ticker]],[1]!Table2[[Symbol]:[Industry]],2,FALSE),"-")</f>
        <v>-</v>
      </c>
      <c r="D4635" t="s">
        <v>133</v>
      </c>
      <c r="E4635">
        <v>5.055555</v>
      </c>
      <c r="F4635">
        <v>4.8499999999999996</v>
      </c>
      <c r="G4635">
        <v>-5.5931859894901201</v>
      </c>
      <c r="H4635">
        <v>-1.87035303188851</v>
      </c>
      <c r="I4635">
        <v>-12.2495918825592</v>
      </c>
      <c r="J4635">
        <v>1.0670674632677399</v>
      </c>
      <c r="K4635">
        <v>5.1230840222052203</v>
      </c>
      <c r="M4635">
        <v>99.999956885964906</v>
      </c>
      <c r="N4635">
        <v>1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Row],[Ticker]],[1]!Table2[[Symbol]:[Industry]],2,FALSE),"-")</f>
        <v>-</v>
      </c>
      <c r="D4636" t="s">
        <v>424</v>
      </c>
      <c r="E4636">
        <v>5.0544000000000002</v>
      </c>
      <c r="F4636">
        <v>12.15</v>
      </c>
      <c r="G4636">
        <v>3.9021272189061098</v>
      </c>
      <c r="H4636">
        <v>-3.0172746173523799</v>
      </c>
      <c r="I4636">
        <v>-52.317781499048401</v>
      </c>
      <c r="J4636">
        <v>-7.7042780557002697</v>
      </c>
      <c r="K4636">
        <v>12.6471986785093</v>
      </c>
      <c r="L4636">
        <v>13.7518006915308</v>
      </c>
      <c r="M4636">
        <v>48.5812436606235</v>
      </c>
      <c r="N4636">
        <v>0.974112764047118</v>
      </c>
      <c r="O4636">
        <v>92.345679012345599</v>
      </c>
      <c r="P4636">
        <v>36.058230683090699</v>
      </c>
      <c r="Q4636">
        <v>6.8479911861362999E-2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Row],[Ticker]],[1]!Table2[[Symbol]:[Industry]],2,FALSE),"-")</f>
        <v>-</v>
      </c>
      <c r="D4637" t="s">
        <v>5086</v>
      </c>
      <c r="E4637">
        <v>5.0253677000000003</v>
      </c>
      <c r="F4637">
        <v>9.19</v>
      </c>
      <c r="G4637">
        <v>59.289354592551099</v>
      </c>
      <c r="H4637">
        <v>2.30862561621921</v>
      </c>
      <c r="I4637">
        <v>-16.134148295947401</v>
      </c>
      <c r="J4637">
        <v>-10.6972470895301</v>
      </c>
      <c r="K4637">
        <v>9.1333021568612907</v>
      </c>
      <c r="L4637">
        <v>7.9353318872498999</v>
      </c>
      <c r="M4637">
        <v>50.085713338757699</v>
      </c>
      <c r="N4637">
        <v>1.6330121399533799</v>
      </c>
      <c r="O4637">
        <v>34.820457018498303</v>
      </c>
      <c r="P4637">
        <v>144.41489361702099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Row],[Ticker]],[1]!Table2[[Symbol]:[Industry]],2,FALSE),"-")</f>
        <v>-</v>
      </c>
      <c r="D4638" t="s">
        <v>133</v>
      </c>
      <c r="E4638">
        <v>5.0157344000000004</v>
      </c>
      <c r="F4638">
        <v>6.73</v>
      </c>
      <c r="G4638">
        <v>-14.201228051349499</v>
      </c>
      <c r="H4638">
        <v>-3.1118931305707198</v>
      </c>
      <c r="I4638">
        <v>-39.482861086407802</v>
      </c>
      <c r="J4638">
        <v>-11.7088382381075</v>
      </c>
      <c r="K4638">
        <v>7.5628310375937096</v>
      </c>
      <c r="L4638">
        <v>7.28720009985107</v>
      </c>
      <c r="M4638">
        <v>27.555629388624101</v>
      </c>
      <c r="N4638">
        <v>3.0060629198761801</v>
      </c>
      <c r="O4638">
        <v>66.567607726597302</v>
      </c>
      <c r="P4638">
        <v>72.564102564102498</v>
      </c>
      <c r="Q4638">
        <v>7.1426175207191994E-2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372</v>
      </c>
      <c r="E4639">
        <v>5.003082</v>
      </c>
      <c r="F4639">
        <v>6.3</v>
      </c>
      <c r="G4639">
        <v>-21.7430340714164</v>
      </c>
      <c r="H4639">
        <v>7.4108341421565402</v>
      </c>
      <c r="I4639">
        <v>-18.3480724516191</v>
      </c>
      <c r="J4639">
        <v>12.5878443636597</v>
      </c>
      <c r="K4639">
        <v>5.5293189669006502</v>
      </c>
      <c r="L4639">
        <v>5.6799327723902104</v>
      </c>
      <c r="M4639">
        <v>72.7055987619013</v>
      </c>
      <c r="N4639">
        <v>1.4973004896451401</v>
      </c>
      <c r="O4639">
        <v>16.6666666666666</v>
      </c>
      <c r="P4639">
        <v>36.6594360086767</v>
      </c>
      <c r="Q4639">
        <v>7.5830643928917002E-2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62</v>
      </c>
      <c r="E4640">
        <v>4.9995692939999996</v>
      </c>
      <c r="F4640">
        <v>9.2100000000000009</v>
      </c>
      <c r="G4640">
        <v>115.625386981215</v>
      </c>
      <c r="H4640">
        <v>-23.198347374001699</v>
      </c>
      <c r="I4640">
        <v>3.7210986873194001</v>
      </c>
      <c r="J4640">
        <v>-7.5711150406390297</v>
      </c>
      <c r="K4640">
        <v>11.055210276171101</v>
      </c>
      <c r="L4640">
        <v>9.5503473532157006</v>
      </c>
      <c r="M4640">
        <v>21.093215224619598</v>
      </c>
      <c r="N4640">
        <v>1.74785229633473</v>
      </c>
      <c r="O4640">
        <v>58.740499457111802</v>
      </c>
      <c r="P4640">
        <v>175.748502994012</v>
      </c>
      <c r="Q4640">
        <v>7.7088371220544002E-2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D4641" t="s">
        <v>68</v>
      </c>
      <c r="E4641">
        <v>4.9906540000000001</v>
      </c>
      <c r="F4641">
        <v>12.2</v>
      </c>
      <c r="G4641">
        <v>-33.61326307905</v>
      </c>
      <c r="H4641">
        <v>-8.61737902398764</v>
      </c>
      <c r="I4641">
        <v>-13.6044827080294</v>
      </c>
      <c r="J4641">
        <v>3.5533995241301999</v>
      </c>
      <c r="K4641">
        <v>11.820271817300799</v>
      </c>
      <c r="L4641">
        <v>12.0851596127116</v>
      </c>
      <c r="M4641">
        <v>51.532253062090902</v>
      </c>
      <c r="N4641">
        <v>1.2546722986659899</v>
      </c>
      <c r="O4641">
        <v>15.983606557377</v>
      </c>
      <c r="P4641">
        <v>29.100529100528998</v>
      </c>
      <c r="Q4641">
        <v>-6.5778867772379998E-2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396</v>
      </c>
      <c r="E4642">
        <v>4.9749999999999996</v>
      </c>
      <c r="F4642">
        <v>9.9499999999999993</v>
      </c>
      <c r="G4642">
        <v>-21.785228164243399</v>
      </c>
      <c r="H4642">
        <v>-3.6800749487525399</v>
      </c>
      <c r="I4642">
        <v>-10.313343467523101</v>
      </c>
      <c r="J4642">
        <v>-2.4780690073383398</v>
      </c>
      <c r="K4642">
        <v>9.7627214808955802</v>
      </c>
      <c r="L4642">
        <v>9.7240978623454808</v>
      </c>
      <c r="M4642">
        <v>100</v>
      </c>
      <c r="N4642">
        <v>0</v>
      </c>
      <c r="O4642">
        <v>0</v>
      </c>
      <c r="P4642">
        <v>10.432852386237499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692</v>
      </c>
      <c r="E4643">
        <v>4.9718568000000003</v>
      </c>
      <c r="F4643">
        <v>9.84</v>
      </c>
      <c r="G4643">
        <v>-44.261894088180902</v>
      </c>
      <c r="H4643">
        <v>-14.306777946027699</v>
      </c>
      <c r="I4643">
        <v>-16.5750611099017</v>
      </c>
      <c r="J4643">
        <v>-1.8645720748229899</v>
      </c>
      <c r="K4643">
        <v>11.3682210146772</v>
      </c>
      <c r="L4643">
        <v>11.1352935331224</v>
      </c>
      <c r="M4643">
        <v>39.215365842766303</v>
      </c>
      <c r="N4643">
        <v>2.2139453929058801</v>
      </c>
      <c r="O4643">
        <v>47.154471544715399</v>
      </c>
      <c r="P4643">
        <v>21.631644004944299</v>
      </c>
      <c r="Q4643">
        <v>6.4033916386470005E-2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121</v>
      </c>
      <c r="E4644">
        <v>4.9400000000000004</v>
      </c>
      <c r="F4644">
        <v>9.8800000000000008</v>
      </c>
      <c r="G4644">
        <v>140.28399295560999</v>
      </c>
      <c r="H4644">
        <v>-24.935305074275501</v>
      </c>
      <c r="I4644">
        <v>46.696063740058001</v>
      </c>
      <c r="J4644">
        <v>-2.79586561750782</v>
      </c>
      <c r="K4644">
        <v>10.646508263906201</v>
      </c>
      <c r="L4644">
        <v>9.2136820398666508</v>
      </c>
      <c r="M4644">
        <v>39.178585018602199</v>
      </c>
      <c r="N4644">
        <v>0.43354884310749803</v>
      </c>
      <c r="O4644">
        <v>51.315789473684099</v>
      </c>
      <c r="P4644">
        <v>180.68181818181799</v>
      </c>
      <c r="Q4644">
        <v>5.5677022318922E-2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68</v>
      </c>
      <c r="E4645">
        <v>4.9288559999999997</v>
      </c>
      <c r="F4645">
        <v>4.92</v>
      </c>
      <c r="G4645">
        <v>54.806781426738503</v>
      </c>
      <c r="H4645">
        <v>54.066403924486899</v>
      </c>
      <c r="I4645">
        <v>66.278666123458805</v>
      </c>
      <c r="J4645">
        <v>29.286636875014601</v>
      </c>
      <c r="M4645">
        <v>100</v>
      </c>
      <c r="O4645">
        <v>0</v>
      </c>
      <c r="P4645">
        <v>81.549815498154899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829</v>
      </c>
      <c r="E4646">
        <v>4.8910970000000002</v>
      </c>
      <c r="F4646">
        <v>6.22</v>
      </c>
      <c r="G4646">
        <v>41.365074036691603</v>
      </c>
      <c r="H4646">
        <v>-17.400391571443802</v>
      </c>
      <c r="I4646">
        <v>-10.733334248645599</v>
      </c>
      <c r="J4646">
        <v>2.4978539461126901</v>
      </c>
      <c r="K4646">
        <v>7.47285017424361</v>
      </c>
      <c r="L4646">
        <v>7.0420132203430503</v>
      </c>
      <c r="M4646">
        <v>29.838183115290299</v>
      </c>
      <c r="N4646">
        <v>0.81778846153846096</v>
      </c>
      <c r="O4646">
        <v>72.668810289389</v>
      </c>
      <c r="P4646">
        <v>104.605263157894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1170</v>
      </c>
      <c r="E4647">
        <v>4.8789999999999996</v>
      </c>
      <c r="F4647">
        <v>2.87</v>
      </c>
      <c r="G4647">
        <v>25.108817780435398</v>
      </c>
      <c r="H4647">
        <v>-8.0424910561350895</v>
      </c>
      <c r="I4647">
        <v>-21.172788718958302</v>
      </c>
      <c r="J4647">
        <v>-2.82771935698868</v>
      </c>
      <c r="K4647">
        <v>2.94410300847988</v>
      </c>
      <c r="L4647">
        <v>2.9865718671822501</v>
      </c>
      <c r="M4647">
        <v>47.351225041127201</v>
      </c>
      <c r="N4647">
        <v>0.73740910067549004</v>
      </c>
      <c r="O4647">
        <v>55.052264808362303</v>
      </c>
      <c r="P4647">
        <v>61.235955056179698</v>
      </c>
      <c r="Q4647">
        <v>1.8402306043619001E-2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191</v>
      </c>
      <c r="E4648">
        <v>4.8731597000000004</v>
      </c>
      <c r="F4648">
        <v>12.77</v>
      </c>
      <c r="G4648">
        <v>94.191221983946804</v>
      </c>
      <c r="H4648">
        <v>-0.36292284519267398</v>
      </c>
      <c r="I4648">
        <v>9.9249290566764401</v>
      </c>
      <c r="J4648">
        <v>2.1940621402026399</v>
      </c>
      <c r="K4648">
        <v>11.636774912967899</v>
      </c>
      <c r="L4648">
        <v>10.847038772626799</v>
      </c>
      <c r="M4648">
        <v>57.584604107039397</v>
      </c>
      <c r="N4648">
        <v>0.48890311870341402</v>
      </c>
      <c r="O4648">
        <v>53.171495693030501</v>
      </c>
      <c r="P4648">
        <v>132.18181818181799</v>
      </c>
      <c r="Q4648">
        <v>2.8911594570115998E-2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413</v>
      </c>
      <c r="E4649">
        <v>4.86585</v>
      </c>
      <c r="F4649">
        <v>9.83</v>
      </c>
      <c r="G4649">
        <v>71.442449799551198</v>
      </c>
      <c r="H4649">
        <v>-25.911087606980399</v>
      </c>
      <c r="I4649">
        <v>15.7955172919705</v>
      </c>
      <c r="J4649">
        <v>-3.1851397144090501</v>
      </c>
      <c r="K4649">
        <v>11.181932309340199</v>
      </c>
      <c r="L4649">
        <v>10.5818639094443</v>
      </c>
      <c r="M4649">
        <v>16.120873589674598</v>
      </c>
      <c r="N4649">
        <v>0.751745870334663</v>
      </c>
      <c r="O4649">
        <v>113.530010172939</v>
      </c>
      <c r="P4649">
        <v>117.960088691796</v>
      </c>
      <c r="Q4649">
        <v>2.3861385882289001E-2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D4650" t="s">
        <v>163</v>
      </c>
      <c r="E4650">
        <v>4.8364752799999904</v>
      </c>
      <c r="F4650">
        <v>5.6</v>
      </c>
      <c r="G4650">
        <v>16.846709518327099</v>
      </c>
      <c r="K4650">
        <v>5.4856592989664099</v>
      </c>
      <c r="L4650">
        <v>5.3129273959650396</v>
      </c>
      <c r="M4650">
        <v>11.3707014279082</v>
      </c>
      <c r="N4650">
        <v>1</v>
      </c>
      <c r="O4650">
        <v>29.464285714285701</v>
      </c>
      <c r="P4650">
        <v>51.351351351351298</v>
      </c>
      <c r="Q4650">
        <v>-8.5879446318412003E-2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521</v>
      </c>
      <c r="E4651">
        <v>4.8291440999999997</v>
      </c>
      <c r="F4651">
        <v>14.59</v>
      </c>
      <c r="G4651">
        <v>177.84986780749699</v>
      </c>
      <c r="H4651">
        <v>-5.5855089642782998</v>
      </c>
      <c r="I4651">
        <v>-7.3569481912641503</v>
      </c>
      <c r="J4651">
        <v>-5.3431982875619601</v>
      </c>
      <c r="K4651">
        <v>14.6279941186925</v>
      </c>
      <c r="L4651">
        <v>13.2609841169144</v>
      </c>
      <c r="M4651">
        <v>53.157931693462601</v>
      </c>
      <c r="N4651">
        <v>1.19991851619987</v>
      </c>
      <c r="O4651">
        <v>36.737491432488</v>
      </c>
      <c r="P4651">
        <v>219.25601750547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521</v>
      </c>
      <c r="E4652">
        <v>4.7932499999999996</v>
      </c>
      <c r="F4652">
        <v>8.25</v>
      </c>
      <c r="G4652">
        <v>45.131965928583497</v>
      </c>
      <c r="H4652">
        <v>-3.9219129173136</v>
      </c>
      <c r="I4652">
        <v>4.2940680166082297</v>
      </c>
      <c r="J4652">
        <v>-2.4780690073383398</v>
      </c>
      <c r="K4652">
        <v>7.6066686837850996</v>
      </c>
      <c r="L4652">
        <v>6.5543732541985396</v>
      </c>
      <c r="M4652">
        <v>67.196437354523795</v>
      </c>
      <c r="N4652">
        <v>1.0546788448755499E-2</v>
      </c>
      <c r="O4652">
        <v>5.4545454545454399</v>
      </c>
      <c r="P4652">
        <v>99.757869249394602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D4653" t="s">
        <v>521</v>
      </c>
      <c r="E4653">
        <v>4.7482499999999996</v>
      </c>
      <c r="F4653">
        <v>24.35</v>
      </c>
      <c r="G4653">
        <v>-1.22757015389067</v>
      </c>
      <c r="H4653">
        <v>12.881362642311</v>
      </c>
      <c r="I4653">
        <v>-19.026090086158501</v>
      </c>
      <c r="J4653">
        <v>6.1192160605349502</v>
      </c>
      <c r="K4653">
        <v>22.052500747358</v>
      </c>
      <c r="L4653">
        <v>21.154367989692599</v>
      </c>
      <c r="M4653">
        <v>80.3824914473918</v>
      </c>
      <c r="N4653">
        <v>0.31734977539654202</v>
      </c>
      <c r="O4653">
        <v>14.250513347022499</v>
      </c>
      <c r="P4653">
        <v>58.631921824104197</v>
      </c>
      <c r="Q4653">
        <v>0.131066413593143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D4654" t="s">
        <v>424</v>
      </c>
      <c r="E4654">
        <v>4.7396177460000004</v>
      </c>
      <c r="F4654">
        <v>30.62</v>
      </c>
      <c r="G4654">
        <v>222.800344924017</v>
      </c>
      <c r="H4654">
        <v>11.9980512318292</v>
      </c>
      <c r="I4654">
        <v>234.27222962073699</v>
      </c>
      <c r="J4654">
        <v>-2.4780690073383398</v>
      </c>
      <c r="K4654">
        <v>25.559747887130499</v>
      </c>
      <c r="M4654">
        <v>100</v>
      </c>
      <c r="N4654">
        <v>0</v>
      </c>
      <c r="O4654">
        <v>0</v>
      </c>
      <c r="P4654">
        <v>249.54337899543299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1170</v>
      </c>
      <c r="E4655">
        <v>4.7257325999999997</v>
      </c>
      <c r="F4655">
        <v>4.74</v>
      </c>
      <c r="G4655">
        <v>72.416629794129705</v>
      </c>
      <c r="H4655">
        <v>52.885581616903998</v>
      </c>
      <c r="I4655">
        <v>106.22417772810699</v>
      </c>
      <c r="J4655">
        <v>-4.5833321652330703</v>
      </c>
      <c r="K4655">
        <v>3.5580731352822501</v>
      </c>
      <c r="L4655">
        <v>2.2226312903872598</v>
      </c>
      <c r="M4655">
        <v>61.803249123444999</v>
      </c>
      <c r="N4655">
        <v>2.2790714561837699</v>
      </c>
      <c r="O4655">
        <v>10.337552742615999</v>
      </c>
      <c r="P4655">
        <v>144.32989690721601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E4656">
        <v>4.6617119999999996</v>
      </c>
      <c r="F4656">
        <v>7.2</v>
      </c>
      <c r="G4656">
        <v>125.888544875951</v>
      </c>
      <c r="H4656">
        <v>-17.828756003908399</v>
      </c>
      <c r="I4656">
        <v>68.402320013058997</v>
      </c>
      <c r="J4656">
        <v>-9.00548415094147</v>
      </c>
      <c r="K4656">
        <v>7.4798928441263204</v>
      </c>
      <c r="L4656">
        <v>5.7407206123792101</v>
      </c>
      <c r="M4656">
        <v>17.364870877268601</v>
      </c>
      <c r="N4656">
        <v>0.30397805598615701</v>
      </c>
      <c r="O4656">
        <v>27.6388888888888</v>
      </c>
      <c r="P4656">
        <v>186.85258964143401</v>
      </c>
      <c r="Q4656">
        <v>6.9134339725496999E-2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D4657" t="s">
        <v>396</v>
      </c>
      <c r="E4657">
        <v>4.6615548000000002</v>
      </c>
      <c r="F4657">
        <v>10.76</v>
      </c>
      <c r="G4657">
        <v>28.523921195538801</v>
      </c>
      <c r="H4657">
        <v>11.894575964244201</v>
      </c>
      <c r="I4657">
        <v>0.30350153830066301</v>
      </c>
      <c r="J4657">
        <v>2.4975407487592101</v>
      </c>
      <c r="K4657">
        <v>9.6511593103063706</v>
      </c>
      <c r="L4657">
        <v>8.9986120665146601</v>
      </c>
      <c r="M4657">
        <v>100</v>
      </c>
      <c r="N4657">
        <v>6.2</v>
      </c>
      <c r="O4657">
        <v>0</v>
      </c>
      <c r="P4657">
        <v>55.2669552669552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391</v>
      </c>
      <c r="E4658">
        <v>4.6519104000000002</v>
      </c>
      <c r="F4658">
        <v>3.2</v>
      </c>
      <c r="G4658">
        <v>-76.349333284014804</v>
      </c>
      <c r="H4658">
        <v>-17.193588462266</v>
      </c>
      <c r="I4658">
        <v>-58.128292231838898</v>
      </c>
      <c r="J4658">
        <v>-8.3604219485147997</v>
      </c>
      <c r="K4658">
        <v>3.72360231566224</v>
      </c>
      <c r="L4658">
        <v>4.9448138010230496</v>
      </c>
      <c r="M4658">
        <v>40.6522437798289</v>
      </c>
      <c r="N4658">
        <v>1.5750458715596301</v>
      </c>
      <c r="O4658">
        <v>125</v>
      </c>
      <c r="P4658">
        <v>10.344827586206801</v>
      </c>
      <c r="Q4658">
        <v>-1.42383235814E-2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424</v>
      </c>
      <c r="E4659">
        <v>4.6501549999999998</v>
      </c>
      <c r="F4659">
        <v>15.5</v>
      </c>
      <c r="G4659">
        <v>90.953595142066604</v>
      </c>
      <c r="H4659">
        <v>-9.6837135175821292</v>
      </c>
      <c r="I4659">
        <v>-12.212638736398199</v>
      </c>
      <c r="J4659">
        <v>-4.3768031845535296</v>
      </c>
      <c r="K4659">
        <v>17.176455259282999</v>
      </c>
      <c r="L4659">
        <v>15.425334237845499</v>
      </c>
      <c r="M4659">
        <v>20.195604455335499</v>
      </c>
      <c r="N4659">
        <v>7.1995820271682304E-2</v>
      </c>
      <c r="O4659">
        <v>86.129032258064498</v>
      </c>
      <c r="P4659">
        <v>117.69662921348301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4048</v>
      </c>
      <c r="E4660">
        <v>4.6248300000000002</v>
      </c>
      <c r="F4660">
        <v>0.7</v>
      </c>
      <c r="G4660">
        <v>-13.8398082649648</v>
      </c>
      <c r="H4660">
        <v>4.0122327435551304</v>
      </c>
      <c r="I4660">
        <v>-28.851396288276302</v>
      </c>
      <c r="J4660">
        <v>0.463107463249879</v>
      </c>
      <c r="K4660">
        <v>0.68099077580561096</v>
      </c>
      <c r="L4660">
        <v>0.68697806874524803</v>
      </c>
      <c r="M4660">
        <v>49.487528202510099</v>
      </c>
      <c r="N4660">
        <v>0.81065924924048405</v>
      </c>
      <c r="O4660">
        <v>32.857142857142797</v>
      </c>
      <c r="P4660">
        <v>29.629629629629601</v>
      </c>
      <c r="Q4660">
        <v>-5.8363526132389001E-2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3541</v>
      </c>
      <c r="E4661">
        <v>4.6069323999999998</v>
      </c>
      <c r="F4661">
        <v>7.06</v>
      </c>
      <c r="G4661">
        <v>229.82262249423999</v>
      </c>
      <c r="H4661">
        <v>127.319925051247</v>
      </c>
      <c r="I4661">
        <v>168.26298717148799</v>
      </c>
      <c r="J4661">
        <v>5.46585622630651</v>
      </c>
      <c r="K4661">
        <v>4.1391230163853203</v>
      </c>
      <c r="L4661">
        <v>2.17826501945351</v>
      </c>
      <c r="M4661">
        <v>99.991529335602607</v>
      </c>
      <c r="N4661">
        <v>1.3974919180077401</v>
      </c>
      <c r="O4661">
        <v>0</v>
      </c>
      <c r="P4661">
        <v>256.56565656565601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E4662">
        <v>4.5915299999999997</v>
      </c>
      <c r="F4662">
        <v>1.53</v>
      </c>
      <c r="G4662">
        <v>-16.671091625373201</v>
      </c>
      <c r="H4662">
        <v>-14.856545536987801</v>
      </c>
      <c r="I4662">
        <v>-35.996537975732302</v>
      </c>
      <c r="J4662">
        <v>-7.5095155482188396</v>
      </c>
      <c r="K4662">
        <v>1.5527660319874299</v>
      </c>
      <c r="L4662">
        <v>1.6317324162029001</v>
      </c>
      <c r="M4662">
        <v>47.215960933499197</v>
      </c>
      <c r="N4662">
        <v>0.76240494567820605</v>
      </c>
      <c r="O4662">
        <v>50.3267973856208</v>
      </c>
      <c r="P4662">
        <v>36.607142857142797</v>
      </c>
      <c r="Q4662">
        <v>-0.13884809394137199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68</v>
      </c>
      <c r="E4663">
        <v>4.59</v>
      </c>
      <c r="F4663">
        <v>2.7</v>
      </c>
      <c r="G4663">
        <v>-26.7430340714164</v>
      </c>
      <c r="H4663">
        <v>-4.0372178058953896</v>
      </c>
      <c r="I4663">
        <v>1.6119675084207801</v>
      </c>
      <c r="J4663">
        <v>-2.4780690073383398</v>
      </c>
      <c r="K4663">
        <v>2.6218608263971901</v>
      </c>
      <c r="L4663">
        <v>2.5149369456514798</v>
      </c>
      <c r="M4663">
        <v>46.069046868766598</v>
      </c>
      <c r="N4663">
        <v>1.3700948765620999</v>
      </c>
      <c r="O4663">
        <v>17.037037037036999</v>
      </c>
      <c r="P4663">
        <v>35</v>
      </c>
      <c r="Q4663">
        <v>3.9384837201229997E-2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548</v>
      </c>
      <c r="E4664">
        <v>4.5864880000000001</v>
      </c>
      <c r="F4664">
        <v>13.36</v>
      </c>
      <c r="G4664">
        <v>320.07970840349901</v>
      </c>
      <c r="H4664">
        <v>-6.46181531965125</v>
      </c>
      <c r="I4664">
        <v>45.692706046990601</v>
      </c>
      <c r="J4664">
        <v>-11.5507841507672</v>
      </c>
      <c r="K4664">
        <v>13.4690671365457</v>
      </c>
      <c r="L4664">
        <v>9.7865134327134093</v>
      </c>
      <c r="M4664">
        <v>15.2958308678111</v>
      </c>
      <c r="N4664">
        <v>0.88867377879617604</v>
      </c>
      <c r="O4664">
        <v>25.074850299401199</v>
      </c>
      <c r="P4664">
        <v>346.82274247491603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1812</v>
      </c>
      <c r="E4665">
        <v>4.5419447340000003</v>
      </c>
      <c r="F4665">
        <v>1.38</v>
      </c>
      <c r="G4665">
        <v>4.6855373571549501</v>
      </c>
      <c r="H4665">
        <v>-20.1357711512841</v>
      </c>
      <c r="I4665">
        <v>22.728850625303799</v>
      </c>
      <c r="J4665">
        <v>-2.4780690073383398</v>
      </c>
      <c r="K4665">
        <v>1.34152411767159</v>
      </c>
      <c r="L4665">
        <v>1.13058338579009</v>
      </c>
      <c r="M4665">
        <v>39.952123808616399</v>
      </c>
      <c r="N4665">
        <v>0.82577609288189502</v>
      </c>
      <c r="O4665">
        <v>41.304347826086897</v>
      </c>
      <c r="P4665">
        <v>72.499999999999901</v>
      </c>
      <c r="Q4665">
        <v>6.9683523154442997E-2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62</v>
      </c>
      <c r="E4666">
        <v>4.52709048</v>
      </c>
      <c r="F4666">
        <v>10.199999999999999</v>
      </c>
      <c r="G4666">
        <v>42.974104031744901</v>
      </c>
      <c r="H4666">
        <v>6.47111295621505</v>
      </c>
      <c r="I4666">
        <v>31.4914405533614</v>
      </c>
      <c r="J4666">
        <v>-2.4780690073383398</v>
      </c>
      <c r="K4666">
        <v>8.9731147795496806</v>
      </c>
      <c r="L4666">
        <v>7.4480060059274003</v>
      </c>
      <c r="M4666">
        <v>100</v>
      </c>
      <c r="N4666">
        <v>0</v>
      </c>
      <c r="O4666">
        <v>0</v>
      </c>
      <c r="P4666">
        <v>69.717138103161403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295</v>
      </c>
      <c r="E4667">
        <v>4.5144836000000002</v>
      </c>
      <c r="F4667">
        <v>4.18</v>
      </c>
      <c r="G4667">
        <v>161.53282799754899</v>
      </c>
      <c r="H4667">
        <v>56.470300991096998</v>
      </c>
      <c r="I4667">
        <v>114.399180295633</v>
      </c>
      <c r="J4667">
        <v>-2.7122610448090598</v>
      </c>
      <c r="K4667">
        <v>3.1194727576713901</v>
      </c>
      <c r="L4667">
        <v>1.7272683882332101</v>
      </c>
      <c r="M4667">
        <v>49.054927609222801</v>
      </c>
      <c r="N4667">
        <v>1.9244109190502501</v>
      </c>
      <c r="O4667">
        <v>12.4401913875598</v>
      </c>
      <c r="P4667">
        <v>188.27586206896501</v>
      </c>
      <c r="Q4667">
        <v>0.21583768809513401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1465</v>
      </c>
      <c r="E4668">
        <v>4.5099356249999998</v>
      </c>
      <c r="F4668">
        <v>9.75</v>
      </c>
      <c r="G4668">
        <v>99.475063376379296</v>
      </c>
      <c r="H4668">
        <v>6.7643694956918896</v>
      </c>
      <c r="I4668">
        <v>-6.3326018886625697</v>
      </c>
      <c r="J4668">
        <v>17.4254291832527</v>
      </c>
      <c r="K4668">
        <v>8.3763182321964003</v>
      </c>
      <c r="L4668">
        <v>7.1228294194121</v>
      </c>
      <c r="M4668">
        <v>70.683939435526995</v>
      </c>
      <c r="N4668">
        <v>1.80981706285594</v>
      </c>
      <c r="O4668">
        <v>1.94871794871793</v>
      </c>
      <c r="P4668">
        <v>152.59067357512899</v>
      </c>
      <c r="Q4668">
        <v>6.1894380799780997E-2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D4669" t="s">
        <v>465</v>
      </c>
      <c r="E4669">
        <v>4.5008194919999998</v>
      </c>
      <c r="F4669">
        <v>1.38</v>
      </c>
      <c r="G4669">
        <v>18.520123823320301</v>
      </c>
      <c r="H4669">
        <v>-1.45785272653033</v>
      </c>
      <c r="I4669">
        <v>4.72885062530389</v>
      </c>
      <c r="J4669">
        <v>-2.4780690073383398</v>
      </c>
      <c r="K4669">
        <v>1.17927288874597</v>
      </c>
      <c r="L4669">
        <v>1.02326729500129</v>
      </c>
      <c r="M4669">
        <v>87.289212741023107</v>
      </c>
      <c r="N4669">
        <v>0.69025104710023899</v>
      </c>
      <c r="O4669">
        <v>7.2463768115942102</v>
      </c>
      <c r="P4669">
        <v>83.999999999999901</v>
      </c>
      <c r="Q4669">
        <v>-1.9880565001178001E-2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521</v>
      </c>
      <c r="E4670">
        <v>4.5</v>
      </c>
      <c r="F4670">
        <v>7.5</v>
      </c>
      <c r="G4670">
        <v>33.856537663058901</v>
      </c>
      <c r="H4670">
        <v>25.407704741436699</v>
      </c>
      <c r="I4670">
        <v>13.594830006747101</v>
      </c>
      <c r="J4670">
        <v>-27.7768737882148</v>
      </c>
      <c r="K4670">
        <v>6.8050612804091797</v>
      </c>
      <c r="L4670">
        <v>6.04637414152171</v>
      </c>
      <c r="M4670">
        <v>40.288185883323301</v>
      </c>
      <c r="N4670">
        <v>2.5834571077740698</v>
      </c>
      <c r="O4670">
        <v>33.866666666666603</v>
      </c>
      <c r="P4670">
        <v>76.886792452830093</v>
      </c>
      <c r="Q4670">
        <v>2.7733801311214001E-2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626</v>
      </c>
      <c r="E4671">
        <v>4.4980230600000004</v>
      </c>
      <c r="F4671">
        <v>13.8</v>
      </c>
      <c r="G4671">
        <v>-47.659939515542497</v>
      </c>
      <c r="I4671">
        <v>-5.7473398508865703</v>
      </c>
      <c r="K4671">
        <v>17.182926074637699</v>
      </c>
      <c r="L4671">
        <v>23.662368761796301</v>
      </c>
      <c r="M4671">
        <v>89.584477983611194</v>
      </c>
      <c r="N4671">
        <v>1</v>
      </c>
      <c r="O4671">
        <v>26.449275362318801</v>
      </c>
      <c r="P4671">
        <v>15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D4672" t="s">
        <v>21</v>
      </c>
      <c r="E4672">
        <v>4.4788170000000003</v>
      </c>
      <c r="F4672">
        <v>8.1300000000000008</v>
      </c>
      <c r="G4672">
        <v>-10.6001769285593</v>
      </c>
      <c r="H4672">
        <v>-5.9971481194842404</v>
      </c>
      <c r="I4672">
        <v>-18.485435088981799</v>
      </c>
      <c r="J4672">
        <v>5.7651742359048903</v>
      </c>
      <c r="K4672">
        <v>8.3521718707113592</v>
      </c>
      <c r="L4672">
        <v>8.3289041249774893</v>
      </c>
      <c r="M4672">
        <v>52.426067289770003</v>
      </c>
      <c r="N4672">
        <v>0.9106270649457</v>
      </c>
      <c r="O4672">
        <v>53.751537515375098</v>
      </c>
      <c r="P4672">
        <v>32.626427406198999</v>
      </c>
      <c r="Q4672">
        <v>9.4509620155327004E-2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18</v>
      </c>
      <c r="E4673">
        <v>4.4394795</v>
      </c>
      <c r="F4673">
        <v>13.05</v>
      </c>
      <c r="G4673">
        <v>95.953211662371899</v>
      </c>
      <c r="H4673">
        <v>-0.84319551612842303</v>
      </c>
      <c r="I4673">
        <v>172.17378454600799</v>
      </c>
      <c r="J4673">
        <v>-4.4314874896824401</v>
      </c>
      <c r="K4673">
        <v>12.1204008332019</v>
      </c>
      <c r="L4673">
        <v>8.7598121954896992</v>
      </c>
      <c r="M4673">
        <v>45.758289397033003</v>
      </c>
      <c r="N4673">
        <v>0.53333333333333299</v>
      </c>
      <c r="O4673">
        <v>1.99233716475095</v>
      </c>
      <c r="P4673">
        <v>187.44493392070399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521</v>
      </c>
      <c r="E4674">
        <v>4.4190649999999998</v>
      </c>
      <c r="F4674">
        <v>5.95</v>
      </c>
      <c r="G4674">
        <v>28.6094463463381</v>
      </c>
      <c r="H4674">
        <v>-12.978855436557399</v>
      </c>
      <c r="I4674">
        <v>-28.788591235161199</v>
      </c>
      <c r="J4674">
        <v>-2.4780690073383398</v>
      </c>
      <c r="K4674">
        <v>6.2267544543562297</v>
      </c>
      <c r="L4674">
        <v>5.8703345645846401</v>
      </c>
      <c r="M4674">
        <v>25.710337277257</v>
      </c>
      <c r="N4674">
        <v>0.28764044943820199</v>
      </c>
      <c r="O4674">
        <v>66.050420168067205</v>
      </c>
      <c r="P4674">
        <v>83.076923076923094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59</v>
      </c>
      <c r="E4675">
        <v>4.4167664469999997</v>
      </c>
      <c r="F4675">
        <v>5.27</v>
      </c>
      <c r="G4675">
        <v>-54.944668948800597</v>
      </c>
      <c r="H4675">
        <v>-3.4899608803114801</v>
      </c>
      <c r="I4675">
        <v>-28.735845598013</v>
      </c>
      <c r="J4675">
        <v>-2.4780690073383398</v>
      </c>
      <c r="K4675">
        <v>5.3946512838407399</v>
      </c>
      <c r="L4675">
        <v>5.7939395455736697</v>
      </c>
      <c r="M4675">
        <v>19.553572178607599</v>
      </c>
      <c r="N4675">
        <v>1.75</v>
      </c>
      <c r="O4675">
        <v>39.278937381404099</v>
      </c>
      <c r="P4675">
        <v>5.3999999999999799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289</v>
      </c>
      <c r="E4676">
        <v>4.4065224000000001</v>
      </c>
      <c r="F4676">
        <v>6.12</v>
      </c>
      <c r="G4676">
        <v>-62.321981439837501</v>
      </c>
      <c r="H4676">
        <v>-21.977406587888499</v>
      </c>
      <c r="I4676">
        <v>-27.592066280140202</v>
      </c>
      <c r="J4676">
        <v>-16.5155021624185</v>
      </c>
      <c r="K4676">
        <v>7.6812731401120002</v>
      </c>
      <c r="L4676">
        <v>7.9532031904850804</v>
      </c>
      <c r="M4676">
        <v>0.28287232341079999</v>
      </c>
      <c r="N4676">
        <v>1.89723320158102</v>
      </c>
      <c r="O4676">
        <v>56.862745098039198</v>
      </c>
      <c r="P4676">
        <v>0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521</v>
      </c>
      <c r="E4677">
        <v>4.4000000000000004</v>
      </c>
      <c r="F4677">
        <v>44</v>
      </c>
      <c r="G4677">
        <v>-41.156572293552202</v>
      </c>
      <c r="H4677">
        <v>1.0109153714261501</v>
      </c>
      <c r="I4677">
        <v>25.7544916509449</v>
      </c>
      <c r="J4677">
        <v>-8.7447356740049997</v>
      </c>
      <c r="K4677">
        <v>41.308405909256201</v>
      </c>
      <c r="L4677">
        <v>37.779863348452999</v>
      </c>
      <c r="M4677">
        <v>55.053678642871802</v>
      </c>
      <c r="N4677">
        <v>1.88566151171634</v>
      </c>
      <c r="O4677">
        <v>23.386363636363601</v>
      </c>
      <c r="P4677">
        <v>84.563758389261693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4067</v>
      </c>
      <c r="E4678">
        <v>4.3833580000000003</v>
      </c>
      <c r="F4678">
        <v>14.6</v>
      </c>
      <c r="G4678">
        <v>-7.5593606020286996</v>
      </c>
      <c r="H4678">
        <v>-11.621835372313001</v>
      </c>
      <c r="I4678">
        <v>-4.9158961623000401</v>
      </c>
      <c r="J4678">
        <v>-5.8808467851161197</v>
      </c>
      <c r="K4678">
        <v>14.4158805812986</v>
      </c>
      <c r="L4678">
        <v>14.612620028213501</v>
      </c>
      <c r="M4678">
        <v>58.552814257386302</v>
      </c>
      <c r="N4678">
        <v>2.3393308759434999</v>
      </c>
      <c r="O4678">
        <v>42.808219178082197</v>
      </c>
      <c r="P4678">
        <v>43.842364532019701</v>
      </c>
      <c r="Q4678">
        <v>6.6004420392458005E-2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D4679" t="s">
        <v>521</v>
      </c>
      <c r="E4679">
        <v>4.3761000000000001</v>
      </c>
      <c r="F4679">
        <v>8.6999999999999993</v>
      </c>
      <c r="G4679">
        <v>107.127933670519</v>
      </c>
      <c r="H4679">
        <v>-23.043711312388901</v>
      </c>
      <c r="I4679">
        <v>19.1956203316408</v>
      </c>
      <c r="J4679">
        <v>-5.7496066300210096</v>
      </c>
      <c r="K4679">
        <v>9.79679138001792</v>
      </c>
      <c r="L4679">
        <v>8.2645639253346097</v>
      </c>
      <c r="M4679">
        <v>18.440594985246999</v>
      </c>
      <c r="N4679">
        <v>0.35836787046678498</v>
      </c>
      <c r="O4679">
        <v>35.057471264367798</v>
      </c>
      <c r="P4679">
        <v>167.692307692307</v>
      </c>
      <c r="Q4679">
        <v>0.10013944088528599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127</v>
      </c>
      <c r="E4680">
        <v>4.3573556880000002</v>
      </c>
      <c r="F4680">
        <v>9.84</v>
      </c>
      <c r="G4680">
        <v>-16.675919977456701</v>
      </c>
      <c r="H4680">
        <v>6.38703914520719</v>
      </c>
      <c r="I4680">
        <v>-5.2040352807363703</v>
      </c>
      <c r="J4680">
        <v>-2.4780690073383398</v>
      </c>
      <c r="K4680">
        <v>9.2822146744367906</v>
      </c>
      <c r="L4680">
        <v>9.0734100121642598</v>
      </c>
      <c r="M4680">
        <v>100</v>
      </c>
      <c r="N4680">
        <v>0</v>
      </c>
      <c r="O4680">
        <v>0</v>
      </c>
      <c r="P4680">
        <v>10.067114093959701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E4681">
        <v>4.3562022000000002</v>
      </c>
      <c r="F4681">
        <v>13.82</v>
      </c>
      <c r="G4681">
        <v>93.671638974835503</v>
      </c>
      <c r="H4681">
        <v>-7.7015226699321602</v>
      </c>
      <c r="I4681">
        <v>21.6961449761463</v>
      </c>
      <c r="J4681">
        <v>8.8749636520706794</v>
      </c>
      <c r="K4681">
        <v>14.236969184022399</v>
      </c>
      <c r="L4681">
        <v>12.417813920780899</v>
      </c>
      <c r="M4681">
        <v>49.7047995627969</v>
      </c>
      <c r="N4681">
        <v>1.03006863727118</v>
      </c>
      <c r="O4681">
        <v>35.455861070911702</v>
      </c>
      <c r="P4681">
        <v>143.73897707231001</v>
      </c>
      <c r="Q4681">
        <v>-1.8567933161480001E-2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D4682" t="s">
        <v>133</v>
      </c>
      <c r="E4682">
        <v>4.3448399999999996</v>
      </c>
      <c r="F4682">
        <v>7.29</v>
      </c>
      <c r="G4682">
        <v>-26.7430340714164</v>
      </c>
      <c r="H4682">
        <v>-3.6800749487525399</v>
      </c>
      <c r="I4682">
        <v>-15.271149374696099</v>
      </c>
      <c r="J4682">
        <v>-2.4780690073383398</v>
      </c>
      <c r="K4682">
        <v>7.2899997524636699</v>
      </c>
      <c r="L4682">
        <v>7.2818210305635898</v>
      </c>
      <c r="M4682">
        <v>98.182515309086796</v>
      </c>
      <c r="O4682">
        <v>0</v>
      </c>
      <c r="P4682">
        <v>0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46</v>
      </c>
      <c r="E4683">
        <v>4.2484915899999898</v>
      </c>
      <c r="F4683">
        <v>11.9</v>
      </c>
      <c r="G4683">
        <v>71.590299261916797</v>
      </c>
      <c r="H4683">
        <v>2.4478113745156498</v>
      </c>
      <c r="I4683">
        <v>-27.577707959810301</v>
      </c>
      <c r="J4683">
        <v>-2.8947356740050099</v>
      </c>
      <c r="K4683">
        <v>11.472005050149599</v>
      </c>
      <c r="L4683">
        <v>11.098888441328199</v>
      </c>
      <c r="M4683">
        <v>50.369456302910102</v>
      </c>
      <c r="N4683">
        <v>0.492682538913573</v>
      </c>
      <c r="O4683">
        <v>25.4621848739495</v>
      </c>
      <c r="P4683">
        <v>108.771929824561</v>
      </c>
      <c r="Q4683">
        <v>4.1929773350860003E-3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372</v>
      </c>
      <c r="E4684">
        <v>4.1896800000000001</v>
      </c>
      <c r="F4684">
        <v>27.6</v>
      </c>
      <c r="G4684">
        <v>56.6456702475204</v>
      </c>
      <c r="H4684">
        <v>23.066913003054601</v>
      </c>
      <c r="I4684">
        <v>62.793366754336098</v>
      </c>
      <c r="J4684">
        <v>2.5119509527414898</v>
      </c>
      <c r="K4684">
        <v>18.386797775787699</v>
      </c>
      <c r="M4684">
        <v>99.983100964766905</v>
      </c>
      <c r="N4684">
        <v>0.64393939393939303</v>
      </c>
      <c r="O4684">
        <v>0</v>
      </c>
      <c r="P4684">
        <v>83.388704318936803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424</v>
      </c>
      <c r="E4685">
        <v>4.1646000000000001</v>
      </c>
      <c r="F4685">
        <v>12.62</v>
      </c>
      <c r="G4685">
        <v>-14.164978763655499</v>
      </c>
      <c r="H4685">
        <v>-31.565789234466799</v>
      </c>
      <c r="I4685">
        <v>-60.733552140469598</v>
      </c>
      <c r="J4685">
        <v>-7.4479485254106299</v>
      </c>
      <c r="K4685">
        <v>16.674636003003801</v>
      </c>
      <c r="L4685">
        <v>17.5427452128346</v>
      </c>
      <c r="M4685">
        <v>7.84234693968948</v>
      </c>
      <c r="N4685">
        <v>9.2139126003312505E-2</v>
      </c>
      <c r="O4685">
        <v>99.683042789223407</v>
      </c>
      <c r="P4685">
        <v>28.121827411167502</v>
      </c>
      <c r="Q4685">
        <v>7.5013000558625004E-2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1170</v>
      </c>
      <c r="E4686">
        <v>4.1241253049999997</v>
      </c>
      <c r="F4686">
        <v>4.7699999999999996</v>
      </c>
      <c r="G4686">
        <v>33.3240800225432</v>
      </c>
      <c r="H4686">
        <v>-15.466446956119</v>
      </c>
      <c r="I4686">
        <v>-27.908512012058701</v>
      </c>
      <c r="J4686">
        <v>0.532683680833694</v>
      </c>
      <c r="K4686">
        <v>5.0829643677665697</v>
      </c>
      <c r="L4686">
        <v>5.1612506744838704</v>
      </c>
      <c r="M4686">
        <v>44.126289384151697</v>
      </c>
      <c r="N4686">
        <v>0.37811903404234398</v>
      </c>
      <c r="O4686">
        <v>57.232704402515701</v>
      </c>
      <c r="P4686">
        <v>118.807339449541</v>
      </c>
      <c r="Q4686">
        <v>-8.9396822716325E-2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829</v>
      </c>
      <c r="E4687">
        <v>4.0946295599999996</v>
      </c>
      <c r="F4687">
        <v>83.54</v>
      </c>
      <c r="G4687">
        <v>-26.7430340714164</v>
      </c>
      <c r="H4687">
        <v>6.5455484844180498</v>
      </c>
      <c r="I4687">
        <v>124.855323749764</v>
      </c>
      <c r="J4687">
        <v>-2.4780690073383398</v>
      </c>
      <c r="K4687">
        <v>75.9823511592991</v>
      </c>
      <c r="M4687">
        <v>100</v>
      </c>
      <c r="N4687">
        <v>6.3</v>
      </c>
      <c r="O4687">
        <v>0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46</v>
      </c>
      <c r="E4688">
        <v>4.0768199999999997</v>
      </c>
      <c r="F4688">
        <v>1.74</v>
      </c>
      <c r="G4688">
        <v>5.0751477467653503</v>
      </c>
      <c r="H4688">
        <v>27.8988724196684</v>
      </c>
      <c r="I4688">
        <v>-22.223021032450099</v>
      </c>
      <c r="J4688">
        <v>-8.3920475019620007</v>
      </c>
      <c r="K4688">
        <v>1.61107098872367</v>
      </c>
      <c r="L4688">
        <v>1.59916863057522</v>
      </c>
      <c r="M4688">
        <v>48.1890163232923</v>
      </c>
      <c r="N4688">
        <v>1.2428814964149499</v>
      </c>
      <c r="O4688">
        <v>30.459770114942501</v>
      </c>
      <c r="P4688">
        <v>52.631578947368403</v>
      </c>
      <c r="Q4688">
        <v>4.2085651265149999E-3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D4689" t="s">
        <v>692</v>
      </c>
      <c r="E4689">
        <v>4.0660125000000003</v>
      </c>
      <c r="F4689">
        <v>8.25</v>
      </c>
      <c r="G4689">
        <v>-21.781202010347702</v>
      </c>
      <c r="H4689">
        <v>1.28175711231615</v>
      </c>
      <c r="I4689">
        <v>-10.3093173136274</v>
      </c>
      <c r="J4689">
        <v>2.4837630537303501</v>
      </c>
      <c r="M4689">
        <v>100</v>
      </c>
      <c r="O4689">
        <v>0</v>
      </c>
      <c r="P4689">
        <v>4.9618320610686997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D4690" t="s">
        <v>21</v>
      </c>
      <c r="E4690">
        <v>4.0399560000000001</v>
      </c>
      <c r="F4690">
        <v>10.11</v>
      </c>
      <c r="G4690">
        <v>-36.151636221954099</v>
      </c>
      <c r="H4690">
        <v>-26.149400102126702</v>
      </c>
      <c r="I4690">
        <v>-35.8524533809804</v>
      </c>
      <c r="J4690">
        <v>-2.4780690073383398</v>
      </c>
      <c r="K4690">
        <v>11.0167494207186</v>
      </c>
      <c r="L4690">
        <v>10.4594909972345</v>
      </c>
      <c r="M4690">
        <v>1.9689873494554999</v>
      </c>
      <c r="N4690">
        <v>0.29603792458574302</v>
      </c>
      <c r="O4690">
        <v>54.500494559841698</v>
      </c>
      <c r="P4690">
        <v>44.428571428571402</v>
      </c>
      <c r="Q4690">
        <v>0.14302313665303401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E4691">
        <v>3.9706039999999998</v>
      </c>
      <c r="F4691">
        <v>45.1</v>
      </c>
      <c r="G4691">
        <v>43.445645173866502</v>
      </c>
      <c r="H4691">
        <v>-4.5374062303528904</v>
      </c>
      <c r="I4691">
        <v>30.212721593045799</v>
      </c>
      <c r="J4691">
        <v>-2.4780690073383398</v>
      </c>
      <c r="K4691">
        <v>44.071145025845802</v>
      </c>
      <c r="L4691">
        <v>37.968819827578301</v>
      </c>
      <c r="M4691">
        <v>50.127975425573403</v>
      </c>
      <c r="N4691">
        <v>0</v>
      </c>
      <c r="O4691">
        <v>0.86474501108646495</v>
      </c>
      <c r="P4691">
        <v>75.828460038986293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626</v>
      </c>
      <c r="E4692">
        <v>3.960858</v>
      </c>
      <c r="F4692">
        <v>4.4000000000000004</v>
      </c>
      <c r="G4692">
        <v>-4.1803599767089201</v>
      </c>
      <c r="H4692">
        <v>-8.4419797106573</v>
      </c>
      <c r="I4692">
        <v>-27.271149374696101</v>
      </c>
      <c r="J4692">
        <v>-7.2399737692430897</v>
      </c>
      <c r="K4692">
        <v>4.5567465333850699</v>
      </c>
      <c r="L4692">
        <v>4.5031653755847696</v>
      </c>
      <c r="M4692">
        <v>40.781423047108802</v>
      </c>
      <c r="N4692">
        <v>0.70477197841246997</v>
      </c>
      <c r="O4692">
        <v>36.363636363636303</v>
      </c>
      <c r="P4692">
        <v>27.1676300578034</v>
      </c>
      <c r="Q4692">
        <v>2.6079643729450999E-2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E4693">
        <v>3.9302252000000002</v>
      </c>
      <c r="F4693">
        <v>4.84</v>
      </c>
      <c r="G4693">
        <v>-47.137770913521699</v>
      </c>
      <c r="H4693">
        <v>-8.8490610322515604</v>
      </c>
      <c r="I4693">
        <v>-29.150152933414901</v>
      </c>
      <c r="J4693">
        <v>-4.93205673739969</v>
      </c>
      <c r="K4693">
        <v>4.9255359924282001</v>
      </c>
      <c r="L4693">
        <v>5.3539274598721098</v>
      </c>
      <c r="M4693">
        <v>51.626456288868198</v>
      </c>
      <c r="N4693">
        <v>0.63278381721050703</v>
      </c>
      <c r="O4693">
        <v>64.2561983471074</v>
      </c>
      <c r="P4693">
        <v>13.8823529411764</v>
      </c>
      <c r="Q4693">
        <v>-2.3887225323424001E-2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127</v>
      </c>
      <c r="E4694">
        <v>3.9140345000000001</v>
      </c>
      <c r="F4694">
        <v>9.0500000000000007</v>
      </c>
      <c r="G4694">
        <v>-58.697921289461497</v>
      </c>
      <c r="H4694">
        <v>-10.9162558532751</v>
      </c>
      <c r="I4694">
        <v>-17.327426430973102</v>
      </c>
      <c r="J4694">
        <v>3.3705548458726602</v>
      </c>
      <c r="K4694">
        <v>9.1130487755795393</v>
      </c>
      <c r="L4694">
        <v>10.4001979900147</v>
      </c>
      <c r="M4694">
        <v>53.818770970527702</v>
      </c>
      <c r="N4694">
        <v>0.53867202459069397</v>
      </c>
      <c r="O4694">
        <v>120.55248618784501</v>
      </c>
      <c r="P4694">
        <v>48.360655737704903</v>
      </c>
      <c r="Q4694">
        <v>3.1307495815063001E-2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303</v>
      </c>
      <c r="E4695">
        <v>3.901932</v>
      </c>
      <c r="F4695">
        <v>3</v>
      </c>
      <c r="K4695">
        <v>3.13914626791387</v>
      </c>
      <c r="L4695">
        <v>4.4077132628643598</v>
      </c>
      <c r="M4695">
        <v>99.841790054050605</v>
      </c>
      <c r="N4695">
        <v>1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728</v>
      </c>
      <c r="E4696">
        <v>3.8994098080000001</v>
      </c>
      <c r="F4696">
        <v>580.72</v>
      </c>
      <c r="G4696">
        <v>8.8441711585625296</v>
      </c>
      <c r="H4696">
        <v>7.2355058530283296</v>
      </c>
      <c r="I4696">
        <v>1.3275856920642599</v>
      </c>
      <c r="J4696">
        <v>0.67559867069129798</v>
      </c>
      <c r="K4696">
        <v>533.771316983357</v>
      </c>
      <c r="L4696">
        <v>494.23549670345602</v>
      </c>
      <c r="M4696">
        <v>60.046073572563003</v>
      </c>
      <c r="N4696">
        <v>1.5488721000676999</v>
      </c>
      <c r="O4696">
        <v>1.89936630389859</v>
      </c>
      <c r="P4696">
        <v>38.049731374506699</v>
      </c>
      <c r="Q4696">
        <v>2.4635765917062999E-2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626</v>
      </c>
      <c r="E4697">
        <v>3.8951574999999998</v>
      </c>
      <c r="F4697">
        <v>6.5</v>
      </c>
      <c r="G4697">
        <v>-36.465256293638603</v>
      </c>
      <c r="H4697">
        <v>18.542147273469599</v>
      </c>
      <c r="I4697">
        <v>-18.256224001561701</v>
      </c>
      <c r="J4697">
        <v>5.7186523041370698</v>
      </c>
      <c r="K4697">
        <v>6.1033110824687196</v>
      </c>
      <c r="L4697">
        <v>7.1463973928907301</v>
      </c>
      <c r="M4697">
        <v>61.088199558335702</v>
      </c>
      <c r="N4697">
        <v>0.98863636363636298</v>
      </c>
      <c r="O4697">
        <v>25.384615384615302</v>
      </c>
      <c r="P4697">
        <v>58.536585365853597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127</v>
      </c>
      <c r="E4698">
        <v>3.884509</v>
      </c>
      <c r="F4698">
        <v>7.93</v>
      </c>
      <c r="G4698">
        <v>-20.868534738973199</v>
      </c>
      <c r="H4698">
        <v>-0.94569994875254704</v>
      </c>
      <c r="I4698">
        <v>-22.305147030030199</v>
      </c>
      <c r="J4698">
        <v>2.4421437586191002</v>
      </c>
      <c r="K4698">
        <v>7.7219360947592701</v>
      </c>
      <c r="L4698">
        <v>7.6722824008612696</v>
      </c>
      <c r="M4698">
        <v>59.990290337504803</v>
      </c>
      <c r="N4698">
        <v>1.0328178670610599</v>
      </c>
      <c r="O4698">
        <v>43.5056746532156</v>
      </c>
      <c r="P4698">
        <v>23.712948517940699</v>
      </c>
      <c r="Q4698">
        <v>4.3294501199535998E-2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68</v>
      </c>
      <c r="E4699">
        <v>3.8603860000000001</v>
      </c>
      <c r="F4699">
        <v>1.93</v>
      </c>
      <c r="G4699">
        <v>38.214230885848501</v>
      </c>
      <c r="H4699">
        <v>-14.1823580537753</v>
      </c>
      <c r="I4699">
        <v>12.543420161727701</v>
      </c>
      <c r="J4699">
        <v>1.7772501415978299</v>
      </c>
      <c r="K4699">
        <v>2.0210565987517199</v>
      </c>
      <c r="L4699">
        <v>1.7656816479800099</v>
      </c>
      <c r="M4699">
        <v>32.807010148504403</v>
      </c>
      <c r="N4699">
        <v>0.467711081244226</v>
      </c>
      <c r="O4699">
        <v>23.834196891191699</v>
      </c>
      <c r="P4699">
        <v>114.444444444444</v>
      </c>
      <c r="Q4699">
        <v>6.7015380867965005E-2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D4700" t="s">
        <v>424</v>
      </c>
      <c r="E4700">
        <v>3.7657775999999998</v>
      </c>
      <c r="F4700">
        <v>7.54</v>
      </c>
      <c r="G4700">
        <v>1.0535760980750499</v>
      </c>
      <c r="H4700">
        <v>7.2290159603383497</v>
      </c>
      <c r="I4700">
        <v>11.664877561330799</v>
      </c>
      <c r="J4700">
        <v>-2.8549534294488899</v>
      </c>
      <c r="K4700">
        <v>7.3314812033750298</v>
      </c>
      <c r="L4700">
        <v>6.6168247577178398</v>
      </c>
      <c r="M4700">
        <v>43.298336929338703</v>
      </c>
      <c r="N4700">
        <v>1.04205214530525</v>
      </c>
      <c r="O4700">
        <v>15.119363395225401</v>
      </c>
      <c r="P4700">
        <v>64.270152505446603</v>
      </c>
      <c r="Q4700">
        <v>4.0524458359512003E-2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46</v>
      </c>
      <c r="E4701">
        <v>3.7551427500000001</v>
      </c>
      <c r="F4701">
        <v>2.65</v>
      </c>
      <c r="G4701">
        <v>-77.210323791042597</v>
      </c>
      <c r="I4701">
        <v>-23.8918390298685</v>
      </c>
      <c r="K4701">
        <v>4.20551033348326</v>
      </c>
      <c r="L4701">
        <v>8.3203468668060196</v>
      </c>
      <c r="M4701">
        <v>7.8432681322368997E-2</v>
      </c>
      <c r="N4701">
        <v>1</v>
      </c>
      <c r="O4701">
        <v>101.88679245282999</v>
      </c>
      <c r="P4701">
        <v>3.9215686274509798</v>
      </c>
      <c r="Q4701">
        <v>-3.2202925944115002E-2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68</v>
      </c>
      <c r="E4702">
        <v>3.6972195000000001</v>
      </c>
      <c r="F4702">
        <v>8.5</v>
      </c>
      <c r="G4702">
        <v>124.736255869411</v>
      </c>
      <c r="H4702">
        <v>-2.6550180011443398</v>
      </c>
      <c r="I4702">
        <v>-27.370425486381698</v>
      </c>
      <c r="J4702">
        <v>4.38940087217971</v>
      </c>
      <c r="K4702">
        <v>8.7782404522675801</v>
      </c>
      <c r="L4702">
        <v>7.7158268287079901</v>
      </c>
      <c r="M4702">
        <v>42.529627384720001</v>
      </c>
      <c r="N4702">
        <v>2.2069471965665302</v>
      </c>
      <c r="O4702">
        <v>48</v>
      </c>
      <c r="P4702">
        <v>165.625</v>
      </c>
      <c r="Q4702">
        <v>0.104584251246536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521</v>
      </c>
      <c r="E4703">
        <v>3.65</v>
      </c>
      <c r="F4703">
        <v>3.65</v>
      </c>
      <c r="G4703">
        <v>72.710517841151798</v>
      </c>
      <c r="H4703">
        <v>-12.1199726469622</v>
      </c>
      <c r="I4703">
        <v>12.7990260639003</v>
      </c>
      <c r="J4703">
        <v>-4.3958772265164097</v>
      </c>
      <c r="K4703">
        <v>3.6340884279374599</v>
      </c>
      <c r="L4703">
        <v>3.0631363625815098</v>
      </c>
      <c r="M4703">
        <v>48.051062632391201</v>
      </c>
      <c r="N4703">
        <v>0.93395491527904995</v>
      </c>
      <c r="O4703">
        <v>12.8767123287671</v>
      </c>
      <c r="P4703">
        <v>137.012987012987</v>
      </c>
      <c r="Q4703">
        <v>9.0721871521193001E-2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127</v>
      </c>
      <c r="E4704">
        <v>3.6473360000000001</v>
      </c>
      <c r="F4704">
        <v>6.2</v>
      </c>
      <c r="G4704">
        <v>-72.357069159135705</v>
      </c>
      <c r="H4704">
        <v>-4.1555107649173504</v>
      </c>
      <c r="I4704">
        <v>-51.876466348111201</v>
      </c>
      <c r="J4704">
        <v>-7.0373395240556604</v>
      </c>
      <c r="K4704">
        <v>6.6878128076144403</v>
      </c>
      <c r="L4704">
        <v>7.9026029578416699</v>
      </c>
      <c r="M4704">
        <v>45.490510934131997</v>
      </c>
      <c r="N4704">
        <v>0.42055933620185598</v>
      </c>
      <c r="O4704">
        <v>97.096774193548299</v>
      </c>
      <c r="P4704">
        <v>8.2024432809773007</v>
      </c>
      <c r="Q4704">
        <v>8.0899484318788004E-2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1465</v>
      </c>
      <c r="E4705">
        <v>3.6425595000000301</v>
      </c>
      <c r="F4705">
        <v>43.98</v>
      </c>
      <c r="G4705">
        <v>31.743452415069999</v>
      </c>
      <c r="H4705">
        <v>9.7314497835268892</v>
      </c>
      <c r="I4705">
        <v>-0.88883468028779999</v>
      </c>
      <c r="J4705">
        <v>1.0842127155952801</v>
      </c>
      <c r="K4705">
        <v>41.813582902792099</v>
      </c>
      <c r="L4705">
        <v>38.570267804480601</v>
      </c>
      <c r="M4705">
        <v>52.471646248896</v>
      </c>
      <c r="N4705">
        <v>1.3840074167671901</v>
      </c>
      <c r="O4705">
        <v>43.2014552069122</v>
      </c>
      <c r="P4705">
        <v>92.641261498028896</v>
      </c>
      <c r="Q4705">
        <v>6.3054224138243006E-2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59</v>
      </c>
      <c r="E4706">
        <v>3.6217199999999998</v>
      </c>
      <c r="F4706">
        <v>12</v>
      </c>
      <c r="G4706">
        <v>61.640011454486199</v>
      </c>
      <c r="H4706">
        <v>-3.6800749487525399</v>
      </c>
      <c r="I4706">
        <v>-25.045585464921601</v>
      </c>
      <c r="J4706">
        <v>-2.4780690073383398</v>
      </c>
      <c r="K4706">
        <v>12.115284029304</v>
      </c>
      <c r="L4706">
        <v>10.581261222519201</v>
      </c>
      <c r="M4706">
        <v>0.208805843141221</v>
      </c>
      <c r="N4706">
        <v>0</v>
      </c>
      <c r="O4706">
        <v>22.499999999999901</v>
      </c>
      <c r="P4706">
        <v>88.383045525902602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46</v>
      </c>
      <c r="E4707">
        <v>3.6048498000000002</v>
      </c>
      <c r="F4707">
        <v>2.2999999999999998</v>
      </c>
      <c r="G4707">
        <v>-87.087861657623293</v>
      </c>
      <c r="H4707">
        <v>11.319925051247401</v>
      </c>
      <c r="I4707">
        <v>-69.271149374696094</v>
      </c>
      <c r="J4707">
        <v>2.0673855381161799</v>
      </c>
      <c r="K4707">
        <v>2.2489902389183101</v>
      </c>
      <c r="L4707">
        <v>3.5146991067962801</v>
      </c>
      <c r="M4707">
        <v>60.9700251895053</v>
      </c>
      <c r="N4707">
        <v>0.82385205499759095</v>
      </c>
      <c r="O4707">
        <v>152.173913043478</v>
      </c>
      <c r="P4707">
        <v>43.749999999999901</v>
      </c>
      <c r="Q4707">
        <v>-0.15180549288615999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626</v>
      </c>
      <c r="E4708">
        <v>3.6046683750000001</v>
      </c>
      <c r="F4708">
        <v>23.25</v>
      </c>
      <c r="G4708">
        <v>2.85562813594139</v>
      </c>
      <c r="H4708">
        <v>-8.6657717203095501</v>
      </c>
      <c r="I4708">
        <v>-37.8227816198659</v>
      </c>
      <c r="J4708">
        <v>-7.4637657788953398</v>
      </c>
      <c r="K4708">
        <v>24.480227402799301</v>
      </c>
      <c r="M4708" s="1">
        <v>3.8160550000000002E-9</v>
      </c>
      <c r="N4708">
        <v>5.8736842105263101</v>
      </c>
      <c r="O4708">
        <v>52.344086021505298</v>
      </c>
      <c r="P4708">
        <v>29.598662207357801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201</v>
      </c>
      <c r="E4709">
        <v>3.6029564999999999</v>
      </c>
      <c r="F4709">
        <v>5.09</v>
      </c>
      <c r="G4709">
        <v>-45.303034071416398</v>
      </c>
      <c r="H4709">
        <v>-5.7002769689545696</v>
      </c>
      <c r="I4709">
        <v>-24.701754356902502</v>
      </c>
      <c r="J4709">
        <v>-12.6632541925235</v>
      </c>
      <c r="K4709">
        <v>4.9782786693953902</v>
      </c>
      <c r="L4709">
        <v>4.9810702362908996</v>
      </c>
      <c r="M4709">
        <v>47.066330825289498</v>
      </c>
      <c r="N4709">
        <v>0.73907665230421804</v>
      </c>
      <c r="O4709">
        <v>28.6836935166994</v>
      </c>
      <c r="P4709">
        <v>33.595800524934297</v>
      </c>
      <c r="Q4709">
        <v>3.9215398128961999E-2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D4710" t="s">
        <v>78</v>
      </c>
      <c r="E4710">
        <v>3.5773939000000001</v>
      </c>
      <c r="F4710">
        <v>8.6300000000000008</v>
      </c>
      <c r="G4710">
        <v>90.091136782854903</v>
      </c>
      <c r="H4710">
        <v>-5.4982567669343601</v>
      </c>
      <c r="I4710">
        <v>-17.202967556514199</v>
      </c>
      <c r="J4710">
        <v>0.44442146280142403</v>
      </c>
      <c r="K4710">
        <v>7.7686235446746199</v>
      </c>
      <c r="L4710">
        <v>7.4510968159747604</v>
      </c>
      <c r="M4710">
        <v>63.130009797816598</v>
      </c>
      <c r="N4710">
        <v>1.67664416639335</v>
      </c>
      <c r="O4710">
        <v>16.106604866743901</v>
      </c>
      <c r="P4710">
        <v>145.86894586894499</v>
      </c>
      <c r="Q4710">
        <v>0.1460778474701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46</v>
      </c>
      <c r="E4711">
        <v>3.5544959999999999</v>
      </c>
      <c r="F4711">
        <v>7.04</v>
      </c>
      <c r="G4711">
        <v>-14.103034071416401</v>
      </c>
      <c r="H4711">
        <v>-5.0806351728421699</v>
      </c>
      <c r="I4711">
        <v>-3.87874431140497</v>
      </c>
      <c r="J4711">
        <v>-10.9306047680665</v>
      </c>
      <c r="K4711">
        <v>7.0953001718704503</v>
      </c>
      <c r="L4711">
        <v>6.5134275220866096</v>
      </c>
      <c r="M4711">
        <v>36.3441964238962</v>
      </c>
      <c r="N4711">
        <v>1.47274406349493</v>
      </c>
      <c r="O4711">
        <v>41.761363636363598</v>
      </c>
      <c r="P4711">
        <v>67.619047619047606</v>
      </c>
      <c r="Q4711">
        <v>6.6830724517084994E-2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728</v>
      </c>
      <c r="E4712">
        <v>3.52154549999999</v>
      </c>
      <c r="F4712">
        <v>20100</v>
      </c>
      <c r="G4712">
        <v>-5.5931859894901201</v>
      </c>
      <c r="H4712">
        <v>-1.87035303188851</v>
      </c>
      <c r="I4712">
        <v>-12.2495918825592</v>
      </c>
      <c r="J4712">
        <v>1.0670674632677399</v>
      </c>
      <c r="K4712">
        <v>19208.7545485521</v>
      </c>
      <c r="L4712">
        <v>17019.334615027899</v>
      </c>
      <c r="M4712">
        <v>52.023657374319697</v>
      </c>
      <c r="N4712">
        <v>1</v>
      </c>
      <c r="Q4712">
        <v>0.111248485696195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201</v>
      </c>
      <c r="E4713">
        <v>3.50142</v>
      </c>
      <c r="F4713">
        <v>34.840000000000003</v>
      </c>
      <c r="G4713">
        <v>33.440873974560503</v>
      </c>
      <c r="H4713">
        <v>-19.2259063628474</v>
      </c>
      <c r="I4713">
        <v>18.728850625303899</v>
      </c>
      <c r="J4713">
        <v>-12.2023427641083</v>
      </c>
      <c r="K4713">
        <v>37.598236290036603</v>
      </c>
      <c r="L4713">
        <v>31.706494515823</v>
      </c>
      <c r="M4713">
        <v>27.384027972951699</v>
      </c>
      <c r="N4713">
        <v>0.64040321684023205</v>
      </c>
      <c r="O4713">
        <v>37.772675086107903</v>
      </c>
      <c r="P4713">
        <v>123.76364804110401</v>
      </c>
      <c r="Q4713">
        <v>9.2545077248293001E-2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D4714" t="s">
        <v>521</v>
      </c>
      <c r="E4714">
        <v>3.4913688</v>
      </c>
      <c r="F4714">
        <v>5.62</v>
      </c>
      <c r="G4714">
        <v>-26.7430340714164</v>
      </c>
      <c r="H4714">
        <v>-3.6800749487525399</v>
      </c>
      <c r="I4714">
        <v>-15.271149374696099</v>
      </c>
      <c r="J4714">
        <v>-2.4780690073383398</v>
      </c>
      <c r="K4714">
        <v>5.6199996735887403</v>
      </c>
      <c r="L4714">
        <v>5.6078395617765198</v>
      </c>
      <c r="M4714">
        <v>100</v>
      </c>
      <c r="O4714">
        <v>0</v>
      </c>
      <c r="P4714">
        <v>0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170</v>
      </c>
      <c r="E4715">
        <v>3.464175</v>
      </c>
      <c r="F4715">
        <v>5.7</v>
      </c>
      <c r="G4715">
        <v>84.368077039694597</v>
      </c>
      <c r="H4715">
        <v>-29.0666728868968</v>
      </c>
      <c r="I4715">
        <v>-26.486102645724099</v>
      </c>
      <c r="J4715">
        <v>-8.9401045485338209</v>
      </c>
      <c r="K4715">
        <v>6.4888291670644804</v>
      </c>
      <c r="L4715">
        <v>5.4028219142607901</v>
      </c>
      <c r="M4715">
        <v>34.851438979419598</v>
      </c>
      <c r="N4715">
        <v>0.44817646184942</v>
      </c>
      <c r="O4715">
        <v>47.368421052631497</v>
      </c>
      <c r="P4715">
        <v>134.56790123456699</v>
      </c>
      <c r="Q4715">
        <v>3.3435000929510003E-2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626</v>
      </c>
      <c r="E4716">
        <v>3.4437392199999999</v>
      </c>
      <c r="F4716">
        <v>3.02</v>
      </c>
      <c r="G4716">
        <v>-20.7781217907147</v>
      </c>
      <c r="H4716">
        <v>10.1539171461091</v>
      </c>
      <c r="I4716">
        <v>-24.8519876980493</v>
      </c>
      <c r="J4716">
        <v>2.2492037199343802</v>
      </c>
      <c r="K4716">
        <v>2.6950751279591101</v>
      </c>
      <c r="L4716">
        <v>2.5452290117476002</v>
      </c>
      <c r="M4716">
        <v>97.252166307343202</v>
      </c>
      <c r="N4716">
        <v>0.71554364471669196</v>
      </c>
      <c r="O4716">
        <v>12.9139072847682</v>
      </c>
      <c r="P4716">
        <v>25.311203319501999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68</v>
      </c>
      <c r="E4717">
        <v>3.4157122497302499</v>
      </c>
      <c r="F4717">
        <v>9.2899999999999991</v>
      </c>
      <c r="G4717">
        <v>27.832673083325599</v>
      </c>
      <c r="H4717">
        <v>-3.6800749487525399</v>
      </c>
      <c r="I4717">
        <v>39.304557780045897</v>
      </c>
      <c r="J4717">
        <v>-2.4780690073383398</v>
      </c>
      <c r="K4717">
        <v>9.1293133230999199</v>
      </c>
      <c r="L4717">
        <v>7.7591511896129202</v>
      </c>
      <c r="M4717">
        <v>100</v>
      </c>
      <c r="O4717">
        <v>0</v>
      </c>
      <c r="P4717">
        <v>54.575707154741998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942</v>
      </c>
      <c r="E4718">
        <v>3.3746131799999999</v>
      </c>
      <c r="F4718">
        <v>3.42</v>
      </c>
      <c r="G4718">
        <v>16.353200238206899</v>
      </c>
      <c r="H4718">
        <v>-26.592280516204301</v>
      </c>
      <c r="I4718">
        <v>-25.976110210205199</v>
      </c>
      <c r="J4718">
        <v>-4.6519820508166001</v>
      </c>
      <c r="K4718">
        <v>3.5728406186610902</v>
      </c>
      <c r="L4718">
        <v>3.24000834861552</v>
      </c>
      <c r="M4718">
        <v>32.0874326991621</v>
      </c>
      <c r="N4718">
        <v>0.62278546489072795</v>
      </c>
      <c r="O4718">
        <v>43.274853801169598</v>
      </c>
      <c r="P4718">
        <v>48.051948051948003</v>
      </c>
      <c r="Q4718">
        <v>1.7540919832700001E-2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D4719" t="s">
        <v>728</v>
      </c>
      <c r="E4719">
        <v>3.3721852499999998</v>
      </c>
      <c r="F4719">
        <v>2807.2</v>
      </c>
      <c r="G4719">
        <v>7.3417958865506696</v>
      </c>
      <c r="H4719">
        <v>9.8113590988666496E-2</v>
      </c>
      <c r="I4719">
        <v>0.48967536757192798</v>
      </c>
      <c r="J4719">
        <v>2.01236185753721E-2</v>
      </c>
      <c r="K4719">
        <v>2658.42030901003</v>
      </c>
      <c r="L4719">
        <v>2435.8141066929602</v>
      </c>
      <c r="M4719">
        <v>62.239883768519803</v>
      </c>
      <c r="N4719">
        <v>0.438836612489307</v>
      </c>
      <c r="O4719">
        <v>1.45340552864063</v>
      </c>
      <c r="P4719">
        <v>35.378086419752997</v>
      </c>
      <c r="Q4719">
        <v>1.8760771011537999E-2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424</v>
      </c>
      <c r="E4720">
        <v>3.37</v>
      </c>
      <c r="F4720">
        <v>6.74</v>
      </c>
      <c r="G4720">
        <v>13.381706053323599</v>
      </c>
      <c r="H4720">
        <v>-9.5463778136911497</v>
      </c>
      <c r="I4720">
        <v>-12.994973350416799</v>
      </c>
      <c r="J4720">
        <v>-2.4780690073383398</v>
      </c>
      <c r="K4720">
        <v>6.97180022726607</v>
      </c>
      <c r="L4720">
        <v>7.1139947683758402</v>
      </c>
      <c r="M4720">
        <v>41.388042110574197</v>
      </c>
      <c r="N4720">
        <v>1.06805307722925</v>
      </c>
      <c r="O4720">
        <v>90.207715133531096</v>
      </c>
      <c r="P4720">
        <v>40.1247401247401</v>
      </c>
      <c r="Q4720">
        <v>5.7908131017191999E-2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424</v>
      </c>
      <c r="E4721">
        <v>3.3490000000000002</v>
      </c>
      <c r="F4721">
        <v>167.45</v>
      </c>
      <c r="G4721">
        <v>1127.5640820334499</v>
      </c>
      <c r="H4721">
        <v>27.932621428291299</v>
      </c>
      <c r="I4721">
        <v>656.387836800419</v>
      </c>
      <c r="J4721">
        <v>5.6905739439132796</v>
      </c>
      <c r="K4721">
        <v>124.844915914165</v>
      </c>
      <c r="L4721">
        <v>69.626645825115105</v>
      </c>
      <c r="M4721">
        <v>100</v>
      </c>
      <c r="N4721">
        <v>0.218349779550703</v>
      </c>
      <c r="O4721">
        <v>0</v>
      </c>
      <c r="P4721">
        <v>1154.3071161048599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62</v>
      </c>
      <c r="E4722">
        <v>3.3307299000000001</v>
      </c>
      <c r="F4722">
        <v>9.61</v>
      </c>
      <c r="G4722">
        <v>29.263459435076999</v>
      </c>
      <c r="H4722">
        <v>-20.1148575574482</v>
      </c>
      <c r="I4722">
        <v>10.022201342383401</v>
      </c>
      <c r="J4722">
        <v>-4.9146172306885898</v>
      </c>
      <c r="K4722">
        <v>10.560917912161599</v>
      </c>
      <c r="L4722">
        <v>12.1891983255929</v>
      </c>
      <c r="M4722">
        <v>20.668462355303699</v>
      </c>
      <c r="N4722">
        <v>0.828746877453852</v>
      </c>
      <c r="O4722">
        <v>31.113423517169601</v>
      </c>
      <c r="P4722">
        <v>63.713798977853401</v>
      </c>
      <c r="Q4722">
        <v>2.4190983029402001E-2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1812</v>
      </c>
      <c r="E4723">
        <v>3.3105726999999998</v>
      </c>
      <c r="F4723">
        <v>6.41</v>
      </c>
      <c r="G4723">
        <v>37.615940287557898</v>
      </c>
      <c r="H4723">
        <v>-1.7722848056682801</v>
      </c>
      <c r="I4723">
        <v>78.971274867728098</v>
      </c>
      <c r="J4723">
        <v>-3.40542603979583</v>
      </c>
      <c r="K4723">
        <v>5.887713817831</v>
      </c>
      <c r="L4723">
        <v>4.9282285137073103</v>
      </c>
      <c r="M4723">
        <v>36.1325095238833</v>
      </c>
      <c r="N4723">
        <v>5.0107465623948E-3</v>
      </c>
      <c r="O4723">
        <v>7.17628705148205</v>
      </c>
      <c r="P4723">
        <v>99.068322981366407</v>
      </c>
      <c r="Q4723">
        <v>5.5789831552772E-2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D4724" t="s">
        <v>465</v>
      </c>
      <c r="E4724">
        <v>3.2976000000000001</v>
      </c>
      <c r="F4724">
        <v>2.29</v>
      </c>
      <c r="G4724">
        <v>12.8911122700469</v>
      </c>
      <c r="H4724">
        <v>-19.4493057179833</v>
      </c>
      <c r="I4724">
        <v>-16.987887572121</v>
      </c>
      <c r="J4724">
        <v>-9.2865796456362197</v>
      </c>
      <c r="K4724">
        <v>2.2331579047407799</v>
      </c>
      <c r="L4724">
        <v>2.1525650476612799</v>
      </c>
      <c r="M4724">
        <v>53.351679658420899</v>
      </c>
      <c r="N4724">
        <v>1.30892387186949</v>
      </c>
      <c r="O4724">
        <v>15.283842794759799</v>
      </c>
      <c r="P4724">
        <v>63.571428571428498</v>
      </c>
      <c r="Q4724">
        <v>7.5990378292644004E-2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372</v>
      </c>
      <c r="E4725">
        <v>3.28881728</v>
      </c>
      <c r="F4725">
        <v>6.4</v>
      </c>
      <c r="G4725">
        <v>-14.265002436970001</v>
      </c>
      <c r="H4725">
        <v>1.40189226436221</v>
      </c>
      <c r="I4725">
        <v>-23.842577946124599</v>
      </c>
      <c r="J4725">
        <v>9.9780713435388506</v>
      </c>
      <c r="K4725">
        <v>6.19747536488837</v>
      </c>
      <c r="L4725">
        <v>6.3010557251768997</v>
      </c>
      <c r="M4725">
        <v>57.332601550949597</v>
      </c>
      <c r="N4725">
        <v>1.0381329217743001</v>
      </c>
      <c r="O4725">
        <v>19.53125</v>
      </c>
      <c r="P4725">
        <v>24.756335282651001</v>
      </c>
      <c r="Q4725">
        <v>-1.4159975180555E-2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626</v>
      </c>
      <c r="E4726">
        <v>3.229924</v>
      </c>
      <c r="F4726">
        <v>7.6</v>
      </c>
      <c r="G4726">
        <v>-47.078463840808404</v>
      </c>
      <c r="H4726">
        <v>-21.9596448412256</v>
      </c>
      <c r="I4726">
        <v>-40.614960769588002</v>
      </c>
      <c r="J4726">
        <v>-1.9489684782378101</v>
      </c>
      <c r="K4726">
        <v>8.6895484759735293</v>
      </c>
      <c r="L4726">
        <v>9.3004892892540703</v>
      </c>
      <c r="M4726">
        <v>33.057423738103402</v>
      </c>
      <c r="N4726">
        <v>1.10508741210568</v>
      </c>
      <c r="O4726">
        <v>109.86842105263101</v>
      </c>
      <c r="P4726">
        <v>11.764705882352899</v>
      </c>
      <c r="Q4726">
        <v>6.7529100360700006E-2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E4727">
        <v>3.2114331170702899</v>
      </c>
      <c r="F4727">
        <v>15.25</v>
      </c>
      <c r="G4727">
        <v>-54.123986452368797</v>
      </c>
      <c r="H4727">
        <v>-4.00687233437346</v>
      </c>
      <c r="I4727">
        <v>-11.529652776056601</v>
      </c>
      <c r="J4727">
        <v>-2.4780690073383398</v>
      </c>
      <c r="K4727">
        <v>14.9422645623289</v>
      </c>
      <c r="L4727">
        <v>15.314406396362401</v>
      </c>
      <c r="M4727">
        <v>52.0677046831699</v>
      </c>
      <c r="N4727">
        <v>0</v>
      </c>
      <c r="O4727">
        <v>43.934426229508098</v>
      </c>
      <c r="P4727">
        <v>42.124883504193797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424</v>
      </c>
      <c r="E4728">
        <v>3.2032943999999999</v>
      </c>
      <c r="F4728">
        <v>8.4600000000000009</v>
      </c>
      <c r="G4728">
        <v>9.2698276649179601</v>
      </c>
      <c r="H4728">
        <v>-3.6800749487525399</v>
      </c>
      <c r="I4728">
        <v>-21.271149374696002</v>
      </c>
      <c r="J4728">
        <v>-2.4780690073383398</v>
      </c>
      <c r="K4728">
        <v>8.5036102347080007</v>
      </c>
      <c r="L4728">
        <v>7.9682298233240596</v>
      </c>
      <c r="M4728">
        <v>20.171589802924402</v>
      </c>
      <c r="N4728">
        <v>0</v>
      </c>
      <c r="O4728">
        <v>7.56501182033095</v>
      </c>
      <c r="P4728">
        <v>96.287703016241295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548</v>
      </c>
      <c r="E4729">
        <v>3.1690241000000001</v>
      </c>
      <c r="F4729">
        <v>4.07</v>
      </c>
      <c r="G4729">
        <v>8.0251778491133408</v>
      </c>
      <c r="H4729">
        <v>3.83287841912311</v>
      </c>
      <c r="I4729">
        <v>-41.001076381995297</v>
      </c>
      <c r="J4729">
        <v>-11.269277798547099</v>
      </c>
      <c r="K4729">
        <v>4.0032409900940804</v>
      </c>
      <c r="L4729">
        <v>4.0305218002544496</v>
      </c>
      <c r="M4729">
        <v>26.836259013072901</v>
      </c>
      <c r="N4729">
        <v>0.97665505548420395</v>
      </c>
      <c r="O4729">
        <v>44.471744471744401</v>
      </c>
      <c r="P4729">
        <v>77.729257641921393</v>
      </c>
      <c r="Q4729">
        <v>4.7631099221361002E-2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D4730" t="s">
        <v>626</v>
      </c>
      <c r="E4730">
        <v>3.15</v>
      </c>
      <c r="F4730">
        <v>3.6</v>
      </c>
      <c r="G4730">
        <v>-36.743034071416403</v>
      </c>
      <c r="H4730">
        <v>-24.209876273255801</v>
      </c>
      <c r="I4730">
        <v>-33.266593566040001</v>
      </c>
      <c r="J4730">
        <v>-2.1995174753049</v>
      </c>
      <c r="K4730">
        <v>3.6120333015125099</v>
      </c>
      <c r="L4730">
        <v>4.1924556711134704</v>
      </c>
      <c r="M4730">
        <v>50.186265715070498</v>
      </c>
      <c r="N4730">
        <v>1.1714700519658201</v>
      </c>
      <c r="O4730">
        <v>56.6666666666666</v>
      </c>
      <c r="P4730">
        <v>32.841328413284103</v>
      </c>
      <c r="Q4730">
        <v>5.8492542167675E-2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D4731" t="s">
        <v>551</v>
      </c>
      <c r="E4731">
        <v>3.1477599999999999</v>
      </c>
      <c r="F4731">
        <v>1.6</v>
      </c>
      <c r="G4731">
        <v>-1.7430340714164501</v>
      </c>
      <c r="H4731">
        <v>10.903258384580701</v>
      </c>
      <c r="I4731">
        <v>-21.153502315872501</v>
      </c>
      <c r="J4731">
        <v>0.646930992661647</v>
      </c>
      <c r="K4731">
        <v>1.49316577227503</v>
      </c>
      <c r="L4731">
        <v>1.5772801140552299</v>
      </c>
      <c r="M4731">
        <v>56.448913970682398</v>
      </c>
      <c r="N4731">
        <v>1.42369786157079</v>
      </c>
      <c r="O4731">
        <v>51.875</v>
      </c>
      <c r="P4731">
        <v>37.931034482758598</v>
      </c>
      <c r="Q4731">
        <v>-5.427414373714E-3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728</v>
      </c>
      <c r="E4732">
        <v>3.13730683</v>
      </c>
      <c r="F4732">
        <v>87.22</v>
      </c>
      <c r="G4732">
        <v>28.840269531865701</v>
      </c>
      <c r="H4732">
        <v>5.0859566786910904</v>
      </c>
      <c r="I4732">
        <v>6.3406743843669098</v>
      </c>
      <c r="J4732">
        <v>1.3616837268508899</v>
      </c>
      <c r="K4732">
        <v>81.425397498635107</v>
      </c>
      <c r="L4732">
        <v>72.559746436194402</v>
      </c>
      <c r="M4732">
        <v>50.818864179380903</v>
      </c>
      <c r="N4732">
        <v>1.15494958132262</v>
      </c>
      <c r="O4732">
        <v>2.614079339601</v>
      </c>
      <c r="P4732">
        <v>64.194277108433695</v>
      </c>
      <c r="Q4732">
        <v>1.4865976829215E-2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521</v>
      </c>
      <c r="E4733">
        <v>3.1238001118785701</v>
      </c>
      <c r="F4733">
        <v>3.13</v>
      </c>
      <c r="G4733">
        <v>-26.7430340714164</v>
      </c>
      <c r="H4733">
        <v>-3.6800749487525399</v>
      </c>
      <c r="I4733">
        <v>-15.271149374696099</v>
      </c>
      <c r="J4733">
        <v>-2.4780690073383398</v>
      </c>
      <c r="K4733">
        <v>3.1299999965124901</v>
      </c>
      <c r="L4733">
        <v>3.1299065978695699</v>
      </c>
      <c r="M4733">
        <v>100</v>
      </c>
      <c r="O4733">
        <v>0</v>
      </c>
      <c r="P4733">
        <v>0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424</v>
      </c>
      <c r="E4734">
        <v>3.1119270000000001</v>
      </c>
      <c r="F4734">
        <v>9.1</v>
      </c>
      <c r="G4734">
        <v>5.1410238995980198</v>
      </c>
      <c r="H4734">
        <v>5.9584792681148997</v>
      </c>
      <c r="I4734">
        <v>-29.2598072196866</v>
      </c>
      <c r="J4734">
        <v>1.28475881478252</v>
      </c>
      <c r="K4734">
        <v>8.84984433490024</v>
      </c>
      <c r="L4734">
        <v>8.8069713855361993</v>
      </c>
      <c r="M4734">
        <v>73.016215995473601</v>
      </c>
      <c r="N4734">
        <v>0.62294360103427904</v>
      </c>
      <c r="O4734">
        <v>41.098901098901102</v>
      </c>
      <c r="P4734">
        <v>59.929701230228403</v>
      </c>
      <c r="Q4734">
        <v>6.3456991655060996E-2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396</v>
      </c>
      <c r="E4735">
        <v>3.0741420499999998</v>
      </c>
      <c r="F4735">
        <v>1.61</v>
      </c>
      <c r="G4735">
        <v>-7.4837748121571996</v>
      </c>
      <c r="H4735">
        <v>5.2854422926267697</v>
      </c>
      <c r="I4735">
        <v>-16.498143239726701</v>
      </c>
      <c r="J4735">
        <v>11.1909957408631</v>
      </c>
      <c r="K4735">
        <v>1.53056047670975</v>
      </c>
      <c r="L4735">
        <v>1.5112549096491601</v>
      </c>
      <c r="M4735">
        <v>75.437334215037197</v>
      </c>
      <c r="N4735">
        <v>1.7447377575201599</v>
      </c>
      <c r="O4735">
        <v>43.478260869565197</v>
      </c>
      <c r="P4735">
        <v>67.7083333333333</v>
      </c>
      <c r="Q4735">
        <v>-1.9093424527020001E-3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626</v>
      </c>
      <c r="E4736">
        <v>3.0440833199999999</v>
      </c>
      <c r="F4736">
        <v>7.62</v>
      </c>
      <c r="G4736">
        <v>54.685537357154899</v>
      </c>
      <c r="H4736">
        <v>6.4355319876636399</v>
      </c>
      <c r="I4736">
        <v>23.274305170758399</v>
      </c>
      <c r="J4736">
        <v>-2.4780690073383398</v>
      </c>
      <c r="K4736">
        <v>6.44442754991565</v>
      </c>
      <c r="M4736">
        <v>99.986313719583706</v>
      </c>
      <c r="N4736">
        <v>1.29805615550755</v>
      </c>
      <c r="O4736">
        <v>0</v>
      </c>
      <c r="P4736">
        <v>90.5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133</v>
      </c>
      <c r="E4737">
        <v>3.0222000000000002</v>
      </c>
      <c r="F4737">
        <v>8.76</v>
      </c>
      <c r="G4737">
        <v>-70.263343549172703</v>
      </c>
      <c r="H4737">
        <v>-7.1948141777774897</v>
      </c>
      <c r="I4737">
        <v>-57.296298282704001</v>
      </c>
      <c r="J4737">
        <v>-2.9459052646482902</v>
      </c>
      <c r="K4737">
        <v>9.0108019683348299</v>
      </c>
      <c r="L4737">
        <v>11.189993416640799</v>
      </c>
      <c r="M4737">
        <v>51.9035919062432</v>
      </c>
      <c r="N4737">
        <v>1.3196558481551199</v>
      </c>
      <c r="O4737">
        <v>94.063926940639206</v>
      </c>
      <c r="P4737">
        <v>10.886075949366999</v>
      </c>
      <c r="Q4737">
        <v>-6.8867300117293001E-2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2499</v>
      </c>
      <c r="E4738">
        <v>3.0098117000000002</v>
      </c>
      <c r="F4738">
        <v>37.1</v>
      </c>
      <c r="G4738">
        <v>-81.499131632391993</v>
      </c>
      <c r="H4738">
        <v>-0.90999184625947205</v>
      </c>
      <c r="I4738">
        <v>-3.1187914545026199</v>
      </c>
      <c r="J4738">
        <v>-2.2077987370680598</v>
      </c>
      <c r="K4738">
        <v>36.442010385851098</v>
      </c>
      <c r="L4738">
        <v>39.8337341234148</v>
      </c>
      <c r="M4738">
        <v>46.519744928088699</v>
      </c>
      <c r="N4738">
        <v>0.88888888888888795</v>
      </c>
      <c r="O4738">
        <v>161.455525606469</v>
      </c>
      <c r="P4738">
        <v>43.243243243243199</v>
      </c>
      <c r="Q4738">
        <v>-3.5724536661127002E-2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D4739" t="s">
        <v>121</v>
      </c>
      <c r="E4739">
        <v>3.0079349999999998</v>
      </c>
      <c r="F4739">
        <v>415.55</v>
      </c>
      <c r="G4739">
        <v>876.27410326867505</v>
      </c>
      <c r="H4739">
        <v>52.0729831552229</v>
      </c>
      <c r="I4739">
        <v>-13.0825350872252</v>
      </c>
      <c r="J4739">
        <v>5.7280125223389797</v>
      </c>
      <c r="K4739">
        <v>298.96845717482699</v>
      </c>
      <c r="L4739">
        <v>265.099064491261</v>
      </c>
      <c r="M4739">
        <v>4.3324220454509996E-3</v>
      </c>
      <c r="N4739">
        <v>0.221615513739116</v>
      </c>
      <c r="O4739">
        <v>63.397906389122802</v>
      </c>
      <c r="P4739">
        <v>903.01713734009104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521</v>
      </c>
      <c r="E4740">
        <v>2.9933882440000001</v>
      </c>
      <c r="F4740">
        <v>13.46</v>
      </c>
      <c r="G4740">
        <v>-26.7430340714164</v>
      </c>
      <c r="H4740">
        <v>-3.6800749487525399</v>
      </c>
      <c r="I4740">
        <v>-15.271149374696099</v>
      </c>
      <c r="J4740">
        <v>-2.4780690073383398</v>
      </c>
      <c r="K4740">
        <v>13.4599981242132</v>
      </c>
      <c r="L4740">
        <v>13.3400700599527</v>
      </c>
      <c r="M4740">
        <v>100</v>
      </c>
      <c r="O4740">
        <v>0</v>
      </c>
      <c r="P4740">
        <v>0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62</v>
      </c>
      <c r="E4741">
        <v>2.9164002600000001</v>
      </c>
      <c r="F4741">
        <v>2.84</v>
      </c>
      <c r="G4741">
        <v>-28.1665216159004</v>
      </c>
      <c r="H4741">
        <v>-3.33524736254564</v>
      </c>
      <c r="I4741">
        <v>-22.156395276335399</v>
      </c>
      <c r="J4741">
        <v>-5.4780690073383296</v>
      </c>
      <c r="K4741">
        <v>2.8126341725500601</v>
      </c>
      <c r="L4741">
        <v>3.0160838309077702</v>
      </c>
      <c r="M4741">
        <v>53.920744248344299</v>
      </c>
      <c r="N4741">
        <v>1.2213028592517901</v>
      </c>
      <c r="O4741">
        <v>58.098591549295797</v>
      </c>
      <c r="P4741">
        <v>11.372549019607799</v>
      </c>
      <c r="Q4741">
        <v>-0.119501659222583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377</v>
      </c>
      <c r="E4742">
        <v>2.9084457119999998</v>
      </c>
      <c r="F4742">
        <v>2.71</v>
      </c>
      <c r="G4742">
        <v>-24.8633348232961</v>
      </c>
      <c r="H4742">
        <v>-11.4470652400146</v>
      </c>
      <c r="I4742">
        <v>-18.485435088981799</v>
      </c>
      <c r="J4742">
        <v>-2.1259563312819898</v>
      </c>
      <c r="K4742">
        <v>3.1022187428889501</v>
      </c>
      <c r="L4742">
        <v>3.1979863666584198</v>
      </c>
      <c r="M4742">
        <v>37.827264890750797</v>
      </c>
      <c r="N4742">
        <v>0.48571121428827302</v>
      </c>
      <c r="O4742">
        <v>98.154981549815503</v>
      </c>
      <c r="P4742">
        <v>73.717948717948701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2499</v>
      </c>
      <c r="E4743">
        <v>2.8783485</v>
      </c>
      <c r="F4743">
        <v>18.18</v>
      </c>
      <c r="G4743">
        <v>-21.777676103748998</v>
      </c>
      <c r="H4743">
        <v>-3.6800749487525399</v>
      </c>
      <c r="I4743">
        <v>-15.271149374696099</v>
      </c>
      <c r="J4743">
        <v>-2.4780690073383398</v>
      </c>
      <c r="K4743">
        <v>18.178377650031599</v>
      </c>
      <c r="L4743">
        <v>17.951386886061702</v>
      </c>
      <c r="M4743">
        <v>100</v>
      </c>
      <c r="O4743">
        <v>0</v>
      </c>
      <c r="P4743">
        <v>4.9653579676674298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521</v>
      </c>
      <c r="E4744">
        <v>2.823</v>
      </c>
      <c r="F4744">
        <v>9.41</v>
      </c>
      <c r="G4744">
        <v>38.925980013090502</v>
      </c>
      <c r="H4744">
        <v>-3.6800749487525399</v>
      </c>
      <c r="I4744">
        <v>31.760100625303799</v>
      </c>
      <c r="J4744">
        <v>-2.4780690073383398</v>
      </c>
      <c r="K4744">
        <v>9.2668206713436003</v>
      </c>
      <c r="L4744">
        <v>7.8514211672411802</v>
      </c>
      <c r="M4744">
        <v>99.992037052364694</v>
      </c>
      <c r="O4744">
        <v>0</v>
      </c>
      <c r="P4744">
        <v>65.669014084506998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728</v>
      </c>
      <c r="E4745">
        <v>2.7862319549999999</v>
      </c>
      <c r="F4745">
        <v>268.39</v>
      </c>
      <c r="G4745">
        <v>0.67946035008094796</v>
      </c>
      <c r="H4745">
        <v>1.5556493394067901</v>
      </c>
      <c r="I4745">
        <v>-3.0867320531779701</v>
      </c>
      <c r="J4745">
        <v>0.240436573951059</v>
      </c>
      <c r="K4745">
        <v>258.70292066493499</v>
      </c>
      <c r="L4745">
        <v>239.145616411379</v>
      </c>
      <c r="M4745">
        <v>60.128846353450299</v>
      </c>
      <c r="N4745">
        <v>2.6873090078714599</v>
      </c>
      <c r="O4745">
        <v>9.3371586124669292</v>
      </c>
      <c r="P4745">
        <v>52.494318181818102</v>
      </c>
      <c r="Q4745">
        <v>3.1679578910440001E-2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68</v>
      </c>
      <c r="E4746">
        <v>2.7846199999999999</v>
      </c>
      <c r="F4746">
        <v>17.75</v>
      </c>
      <c r="G4746">
        <v>-4.0754459580785198</v>
      </c>
      <c r="H4746">
        <v>0.25354521105077499</v>
      </c>
      <c r="I4746">
        <v>-12.6699933053319</v>
      </c>
      <c r="J4746">
        <v>2.4877907071247201</v>
      </c>
      <c r="K4746">
        <v>15.9606270662473</v>
      </c>
      <c r="L4746">
        <v>15.8860029485501</v>
      </c>
      <c r="M4746">
        <v>98.154261886810204</v>
      </c>
      <c r="N4746">
        <v>0.92292993630573195</v>
      </c>
      <c r="O4746">
        <v>7.0422535211267503</v>
      </c>
      <c r="P4746">
        <v>36.538461538461497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223</v>
      </c>
      <c r="E4747">
        <v>2.7725399999999998</v>
      </c>
      <c r="F4747">
        <v>4.38</v>
      </c>
      <c r="G4747">
        <v>-66.743034071416403</v>
      </c>
      <c r="H4747">
        <v>6.0943611414730103</v>
      </c>
      <c r="I4747">
        <v>6.3955172919705499</v>
      </c>
      <c r="J4747">
        <v>2.30661998787697</v>
      </c>
      <c r="K4747">
        <v>3.9993226445026799</v>
      </c>
      <c r="L4747">
        <v>4.40226337949934</v>
      </c>
      <c r="M4747">
        <v>86.332868499782094</v>
      </c>
      <c r="N4747">
        <v>1.2615384615384599</v>
      </c>
      <c r="O4747">
        <v>66.6666666666666</v>
      </c>
      <c r="P4747">
        <v>31.137724550898199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521</v>
      </c>
      <c r="E4748">
        <v>2.7643200000000001</v>
      </c>
      <c r="F4748">
        <v>4.43</v>
      </c>
      <c r="G4748">
        <v>-43.784232573289103</v>
      </c>
      <c r="H4748">
        <v>-12.338083606761201</v>
      </c>
      <c r="I4748">
        <v>-17.908512012058701</v>
      </c>
      <c r="J4748">
        <v>-19.732970968122601</v>
      </c>
      <c r="K4748">
        <v>4.6680386747052198</v>
      </c>
      <c r="L4748">
        <v>4.7863146038267601</v>
      </c>
      <c r="M4748">
        <v>46.959830846134103</v>
      </c>
      <c r="N4748">
        <v>2.8365679982783498</v>
      </c>
      <c r="O4748">
        <v>84.424379232505601</v>
      </c>
      <c r="P4748">
        <v>21.0382513661202</v>
      </c>
      <c r="Q4748">
        <v>9.8052117103017006E-2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396</v>
      </c>
      <c r="E4749">
        <v>2.7618659999999999</v>
      </c>
      <c r="F4749">
        <v>1.5</v>
      </c>
      <c r="G4749">
        <v>-32.403411429907003</v>
      </c>
      <c r="H4749">
        <v>-6.1957982191927998</v>
      </c>
      <c r="I4749">
        <v>-23.246609497395401</v>
      </c>
      <c r="J4749">
        <v>0.17093761517821701</v>
      </c>
      <c r="K4749">
        <v>1.4765198272016999</v>
      </c>
      <c r="L4749">
        <v>1.5345404895433601</v>
      </c>
      <c r="M4749">
        <v>54.185897870832598</v>
      </c>
      <c r="N4749">
        <v>1.02549683500139</v>
      </c>
      <c r="O4749">
        <v>32</v>
      </c>
      <c r="P4749">
        <v>31.578947368421002</v>
      </c>
      <c r="Q4749">
        <v>-6.4972860036041996E-2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D4750" t="s">
        <v>521</v>
      </c>
      <c r="E4750">
        <v>2.6956533333333299</v>
      </c>
      <c r="F4750">
        <v>13.77</v>
      </c>
      <c r="G4750">
        <v>-26.7430340714164</v>
      </c>
      <c r="H4750">
        <v>-3.6800749487525399</v>
      </c>
      <c r="I4750">
        <v>-15.271149374696099</v>
      </c>
      <c r="J4750">
        <v>-2.4780690073383398</v>
      </c>
      <c r="K4750">
        <v>13.7699982492398</v>
      </c>
      <c r="L4750">
        <v>13.735020902144701</v>
      </c>
      <c r="M4750">
        <v>100</v>
      </c>
      <c r="O4750">
        <v>0</v>
      </c>
      <c r="P4750">
        <v>0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68</v>
      </c>
      <c r="E4751">
        <v>2.6850138000000001</v>
      </c>
      <c r="F4751">
        <v>8.1300000000000008</v>
      </c>
      <c r="G4751">
        <v>-26.7430340714164</v>
      </c>
      <c r="H4751">
        <v>-3.6800749487525399</v>
      </c>
      <c r="I4751">
        <v>-15.271149374696099</v>
      </c>
      <c r="J4751">
        <v>-2.4780690073383398</v>
      </c>
      <c r="K4751">
        <v>8.1299999787786401</v>
      </c>
      <c r="L4751">
        <v>8.1294143392119</v>
      </c>
      <c r="M4751">
        <v>100</v>
      </c>
      <c r="O4751">
        <v>0</v>
      </c>
      <c r="P4751">
        <v>0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424</v>
      </c>
      <c r="E4752">
        <v>2.6555</v>
      </c>
      <c r="F4752">
        <v>5.65</v>
      </c>
      <c r="G4752">
        <v>474.32079571581698</v>
      </c>
      <c r="H4752">
        <v>66.258575357995895</v>
      </c>
      <c r="I4752">
        <v>485.792680412538</v>
      </c>
      <c r="J4752">
        <v>5.3040321599768401</v>
      </c>
      <c r="M4752">
        <v>100</v>
      </c>
      <c r="O4752">
        <v>0</v>
      </c>
      <c r="P4752">
        <v>501.063829787234</v>
      </c>
    </row>
    <row r="4753" spans="1:17" hidden="1" x14ac:dyDescent="0.3">
      <c r="A4753" t="s">
        <v>9735</v>
      </c>
      <c r="B4753" t="s">
        <v>9736</v>
      </c>
      <c r="C4753" t="str">
        <f>IFERROR(VLOOKUP(Table1[[#This Row],[Ticker]],[1]!Table2[[Symbol]:[Industry]],2,FALSE),"-")</f>
        <v>-</v>
      </c>
      <c r="D4753" t="s">
        <v>9737</v>
      </c>
      <c r="E4753">
        <v>2.6349399999999998</v>
      </c>
      <c r="F4753">
        <v>4.0599999999999996</v>
      </c>
      <c r="G4753">
        <v>-30.534503265729199</v>
      </c>
      <c r="H4753">
        <v>-27.076301363846799</v>
      </c>
      <c r="I4753">
        <v>-23.207657311203999</v>
      </c>
      <c r="J4753">
        <v>-2.4780690073383398</v>
      </c>
      <c r="K4753">
        <v>4.2316797261488199</v>
      </c>
      <c r="L4753">
        <v>4.0956545477955304</v>
      </c>
      <c r="M4753">
        <v>34.869337904787102</v>
      </c>
      <c r="N4753">
        <v>9.61832061068702E-2</v>
      </c>
      <c r="O4753">
        <v>48.522167487684698</v>
      </c>
      <c r="P4753">
        <v>42.957746478873197</v>
      </c>
    </row>
    <row r="4754" spans="1:17" hidden="1" x14ac:dyDescent="0.3">
      <c r="A4754" t="s">
        <v>9738</v>
      </c>
      <c r="B4754" t="s">
        <v>9739</v>
      </c>
      <c r="C4754" t="str">
        <f>IFERROR(VLOOKUP(Table1[[#This Row],[Ticker]],[1]!Table2[[Symbol]:[Industry]],2,FALSE),"-")</f>
        <v>-</v>
      </c>
      <c r="D4754" t="s">
        <v>424</v>
      </c>
      <c r="E4754">
        <v>2.50595422912424</v>
      </c>
      <c r="F4754">
        <v>8.33</v>
      </c>
      <c r="G4754">
        <v>-26.7430340714164</v>
      </c>
      <c r="H4754">
        <v>-3.6800749487525399</v>
      </c>
      <c r="I4754">
        <v>-15.271149374696099</v>
      </c>
      <c r="J4754">
        <v>-2.4780690073383398</v>
      </c>
      <c r="K4754">
        <v>8.3299999999999894</v>
      </c>
      <c r="L4754">
        <v>8.33</v>
      </c>
      <c r="M4754">
        <v>50</v>
      </c>
      <c r="O4754">
        <v>0</v>
      </c>
      <c r="P4754">
        <v>0</v>
      </c>
    </row>
    <row r="4755" spans="1:17" hidden="1" x14ac:dyDescent="0.3">
      <c r="A4755" t="s">
        <v>9740</v>
      </c>
      <c r="B4755" t="s">
        <v>9741</v>
      </c>
      <c r="C4755" t="str">
        <f>IFERROR(VLOOKUP(Table1[[#This Row],[Ticker]],[1]!Table2[[Symbol]:[Industry]],2,FALSE),"-")</f>
        <v>-</v>
      </c>
      <c r="D4755" t="s">
        <v>626</v>
      </c>
      <c r="E4755">
        <v>2.5025556276588099</v>
      </c>
      <c r="F4755">
        <v>12.52</v>
      </c>
      <c r="G4755">
        <v>-26.982077896117602</v>
      </c>
      <c r="H4755">
        <v>-3.6800749487525399</v>
      </c>
      <c r="I4755">
        <v>-15.271149374696099</v>
      </c>
      <c r="J4755">
        <v>-2.4780690073383398</v>
      </c>
      <c r="K4755">
        <v>12.5199969244103</v>
      </c>
      <c r="L4755">
        <v>12.5617061761508</v>
      </c>
      <c r="M4755">
        <v>55.887715274265297</v>
      </c>
      <c r="O4755">
        <v>0.23961661341853599</v>
      </c>
      <c r="P4755">
        <v>4.94551550712489</v>
      </c>
    </row>
    <row r="4756" spans="1:17" hidden="1" x14ac:dyDescent="0.3">
      <c r="A4756" t="s">
        <v>9742</v>
      </c>
      <c r="B4756" t="s">
        <v>9743</v>
      </c>
      <c r="C4756" t="str">
        <f>IFERROR(VLOOKUP(Table1[[#This Row],[Ticker]],[1]!Table2[[Symbol]:[Industry]],2,FALSE),"-")</f>
        <v>-</v>
      </c>
      <c r="D4756" t="s">
        <v>521</v>
      </c>
      <c r="E4756">
        <v>2.3673145600000001</v>
      </c>
      <c r="F4756">
        <v>31.97</v>
      </c>
      <c r="G4756">
        <v>130.044114522961</v>
      </c>
      <c r="H4756">
        <v>79.110090860281105</v>
      </c>
      <c r="I4756">
        <v>106.742739514192</v>
      </c>
      <c r="J4756">
        <v>9.9340266326053897</v>
      </c>
      <c r="K4756">
        <v>20.447955409642798</v>
      </c>
      <c r="M4756">
        <v>100</v>
      </c>
      <c r="N4756">
        <v>1.4300291545189501</v>
      </c>
      <c r="O4756">
        <v>0</v>
      </c>
      <c r="P4756">
        <v>156.78714859437699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Row],[Ticker]],[1]!Table2[[Symbol]:[Industry]],2,FALSE),"-")</f>
        <v>-</v>
      </c>
      <c r="D4757" t="s">
        <v>124</v>
      </c>
      <c r="E4757">
        <v>2.3487479499999999</v>
      </c>
      <c r="F4757">
        <v>162.1</v>
      </c>
      <c r="G4757">
        <v>47.708106694834001</v>
      </c>
      <c r="H4757">
        <v>-3.0608799023129101</v>
      </c>
      <c r="I4757">
        <v>-19.0408139635948</v>
      </c>
      <c r="J4757">
        <v>-8.2751704566137008</v>
      </c>
      <c r="K4757">
        <v>153.41636286931299</v>
      </c>
      <c r="L4757">
        <v>133.66008489384299</v>
      </c>
      <c r="M4757">
        <v>54.943991956454298</v>
      </c>
      <c r="N4757">
        <v>1.02579693948941</v>
      </c>
      <c r="O4757">
        <v>13.510178901912299</v>
      </c>
      <c r="P4757">
        <v>170.121646392267</v>
      </c>
      <c r="Q4757">
        <v>3.5875249010081003E-2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Row],[Ticker]],[1]!Table2[[Symbol]:[Industry]],2,FALSE),"-")</f>
        <v>-</v>
      </c>
      <c r="D4758" t="s">
        <v>46</v>
      </c>
      <c r="E4758">
        <v>2.34178631999999</v>
      </c>
      <c r="F4758">
        <v>2.4</v>
      </c>
      <c r="G4758">
        <v>-5.5931859894901201</v>
      </c>
      <c r="H4758">
        <v>-1.87035303188851</v>
      </c>
      <c r="I4758">
        <v>-12.2495918825592</v>
      </c>
      <c r="J4758">
        <v>1.0670674632677399</v>
      </c>
      <c r="K4758">
        <v>1.7400020759405499</v>
      </c>
      <c r="L4758">
        <v>1.26157303085244</v>
      </c>
      <c r="M4758">
        <v>79.607056726233907</v>
      </c>
      <c r="N4758">
        <v>1</v>
      </c>
      <c r="Q4758">
        <v>-3.5149089750809E-2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Row],[Ticker]],[1]!Table2[[Symbol]:[Industry]],2,FALSE),"-")</f>
        <v>-</v>
      </c>
      <c r="D4759" t="s">
        <v>46</v>
      </c>
      <c r="E4759">
        <v>2.2983612181383499</v>
      </c>
      <c r="F4759">
        <v>24.48</v>
      </c>
      <c r="G4759">
        <v>0.75696592858354705</v>
      </c>
      <c r="H4759">
        <v>-3.6800749487525399</v>
      </c>
      <c r="I4759">
        <v>-10.296878362689201</v>
      </c>
      <c r="J4759">
        <v>-2.4780690073383398</v>
      </c>
      <c r="K4759">
        <v>24.442628358562899</v>
      </c>
      <c r="L4759">
        <v>23.396447563065198</v>
      </c>
      <c r="M4759">
        <v>100</v>
      </c>
      <c r="O4759">
        <v>0</v>
      </c>
      <c r="P4759">
        <v>27.5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Row],[Ticker]],[1]!Table2[[Symbol]:[Industry]],2,FALSE),"-")</f>
        <v>-</v>
      </c>
      <c r="D4760" t="s">
        <v>257</v>
      </c>
      <c r="E4760">
        <v>2.2678451000000002</v>
      </c>
      <c r="F4760">
        <v>3.31</v>
      </c>
      <c r="G4760">
        <v>-21.996198628378401</v>
      </c>
      <c r="H4760">
        <v>-3.6800749487525399</v>
      </c>
      <c r="I4760">
        <v>-10.524313931658099</v>
      </c>
      <c r="J4760">
        <v>-2.4780690073383398</v>
      </c>
      <c r="K4760">
        <v>3.2665995451671201</v>
      </c>
      <c r="L4760">
        <v>3.1999832407809499</v>
      </c>
      <c r="M4760">
        <v>50</v>
      </c>
      <c r="O4760">
        <v>0</v>
      </c>
      <c r="P4760">
        <v>4.7468354430379698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Row],[Ticker]],[1]!Table2[[Symbol]:[Industry]],2,FALSE),"-")</f>
        <v>-</v>
      </c>
      <c r="E4761">
        <v>2.2430983119999999</v>
      </c>
      <c r="F4761">
        <v>3.76</v>
      </c>
      <c r="G4761">
        <v>285.64406270277698</v>
      </c>
      <c r="H4761">
        <v>-3.6800749487525399</v>
      </c>
      <c r="I4761">
        <v>111.234874721689</v>
      </c>
      <c r="J4761">
        <v>-2.4780690073383398</v>
      </c>
      <c r="K4761">
        <v>3.5094902222000299</v>
      </c>
      <c r="L4761">
        <v>2.37754412020535</v>
      </c>
      <c r="M4761">
        <v>99.999999987781294</v>
      </c>
      <c r="N4761">
        <v>0</v>
      </c>
      <c r="O4761">
        <v>0</v>
      </c>
      <c r="P4761">
        <v>362.07228915662603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Row],[Ticker]],[1]!Table2[[Symbol]:[Industry]],2,FALSE),"-")</f>
        <v>-</v>
      </c>
      <c r="D4762" t="s">
        <v>728</v>
      </c>
      <c r="E4762">
        <v>2.2099980540000002</v>
      </c>
      <c r="F4762">
        <v>74.36</v>
      </c>
      <c r="G4762">
        <v>40.3956487786621</v>
      </c>
      <c r="H4762">
        <v>0.55155088643675099</v>
      </c>
      <c r="I4762">
        <v>12.583045948550099</v>
      </c>
      <c r="J4762">
        <v>3.7346969501084599</v>
      </c>
      <c r="K4762">
        <v>71.287758641315506</v>
      </c>
      <c r="L4762">
        <v>62.158945022885597</v>
      </c>
      <c r="M4762">
        <v>42.618677459081702</v>
      </c>
      <c r="N4762">
        <v>1.19650624745658</v>
      </c>
      <c r="O4762">
        <v>2.3399677245830901</v>
      </c>
      <c r="P4762">
        <v>74.1451990632318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Row],[Ticker]],[1]!Table2[[Symbol]:[Industry]],2,FALSE),"-")</f>
        <v>-</v>
      </c>
      <c r="D4763" t="s">
        <v>396</v>
      </c>
      <c r="E4763">
        <v>2.1666498000000001</v>
      </c>
      <c r="F4763">
        <v>7.22</v>
      </c>
      <c r="G4763">
        <v>-12.1398594682418</v>
      </c>
      <c r="H4763">
        <v>-14.7911860598636</v>
      </c>
      <c r="I4763">
        <v>-25.021149374696101</v>
      </c>
      <c r="J4763">
        <v>-7.8425806992227898</v>
      </c>
      <c r="K4763">
        <v>7.2790676465137301</v>
      </c>
      <c r="L4763">
        <v>7.3004342372437199</v>
      </c>
      <c r="M4763">
        <v>54.597255971177503</v>
      </c>
      <c r="N4763">
        <v>1.4298147116073601</v>
      </c>
      <c r="O4763">
        <v>29.501385041551199</v>
      </c>
      <c r="P4763">
        <v>37.262357414448601</v>
      </c>
      <c r="Q4763">
        <v>3.8743932634165999E-2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Row],[Ticker]],[1]!Table2[[Symbol]:[Industry]],2,FALSE),"-")</f>
        <v>-</v>
      </c>
      <c r="D4764" t="s">
        <v>521</v>
      </c>
      <c r="E4764">
        <v>2.1650564000000001</v>
      </c>
      <c r="F4764">
        <v>6.98</v>
      </c>
      <c r="G4764">
        <v>-26.7430340714164</v>
      </c>
      <c r="H4764">
        <v>-3.6800749487525399</v>
      </c>
      <c r="I4764">
        <v>-15.271149374696099</v>
      </c>
      <c r="J4764">
        <v>-2.4780690073383398</v>
      </c>
      <c r="K4764">
        <v>6.9799970347238398</v>
      </c>
      <c r="L4764">
        <v>6.9531261250262499</v>
      </c>
      <c r="M4764">
        <v>99.999996303717197</v>
      </c>
      <c r="O4764">
        <v>0</v>
      </c>
      <c r="P4764">
        <v>0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Row],[Ticker]],[1]!Table2[[Symbol]:[Industry]],2,FALSE),"-")</f>
        <v>-</v>
      </c>
      <c r="D4765" t="s">
        <v>21</v>
      </c>
      <c r="E4765">
        <v>2.08</v>
      </c>
      <c r="F4765">
        <v>16.64</v>
      </c>
      <c r="G4765">
        <v>-21.758806942078898</v>
      </c>
      <c r="H4765">
        <v>1.3041521805849901</v>
      </c>
      <c r="I4765">
        <v>-10.2869222453585</v>
      </c>
      <c r="J4765">
        <v>-2.4780690073383398</v>
      </c>
      <c r="K4765">
        <v>16.285067852849899</v>
      </c>
      <c r="L4765">
        <v>15.9888422957412</v>
      </c>
      <c r="M4765">
        <v>100</v>
      </c>
      <c r="N4765">
        <v>0</v>
      </c>
      <c r="O4765">
        <v>0</v>
      </c>
      <c r="P4765">
        <v>4.9842271293375404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Row],[Ticker]],[1]!Table2[[Symbol]:[Industry]],2,FALSE),"-")</f>
        <v>-</v>
      </c>
      <c r="D4766" t="s">
        <v>424</v>
      </c>
      <c r="E4766">
        <v>2.0541</v>
      </c>
      <c r="F4766">
        <v>4.0999999999999996</v>
      </c>
      <c r="G4766">
        <v>-26.7430340714164</v>
      </c>
      <c r="H4766">
        <v>-3.6800749487525399</v>
      </c>
      <c r="I4766">
        <v>-15.271149374696099</v>
      </c>
      <c r="J4766">
        <v>-2.4780690073383398</v>
      </c>
      <c r="K4766">
        <v>4.0999923693762197</v>
      </c>
      <c r="L4766">
        <v>4.0894943883527404</v>
      </c>
      <c r="M4766">
        <v>99.806682354411805</v>
      </c>
      <c r="O4766">
        <v>0</v>
      </c>
      <c r="P4766">
        <v>0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Row],[Ticker]],[1]!Table2[[Symbol]:[Industry]],2,FALSE),"-")</f>
        <v>-</v>
      </c>
      <c r="D4767" t="s">
        <v>295</v>
      </c>
      <c r="E4767">
        <v>1.976</v>
      </c>
      <c r="F4767">
        <v>61.75</v>
      </c>
      <c r="G4767">
        <v>-26.7430340714164</v>
      </c>
      <c r="H4767">
        <v>-3.6800749487525399</v>
      </c>
      <c r="I4767">
        <v>-15.271149374696099</v>
      </c>
      <c r="J4767">
        <v>-2.4780690073383398</v>
      </c>
      <c r="K4767">
        <v>61.75</v>
      </c>
      <c r="L4767">
        <v>61.75</v>
      </c>
      <c r="M4767">
        <v>50</v>
      </c>
      <c r="O4767">
        <v>0</v>
      </c>
      <c r="P4767">
        <v>0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Row],[Ticker]],[1]!Table2[[Symbol]:[Industry]],2,FALSE),"-")</f>
        <v>-</v>
      </c>
      <c r="D4768" t="s">
        <v>83</v>
      </c>
      <c r="E4768">
        <v>1.95423462</v>
      </c>
      <c r="F4768">
        <v>7.9</v>
      </c>
      <c r="K4768">
        <v>7.7408079907778697</v>
      </c>
      <c r="M4768">
        <v>57.238046106161903</v>
      </c>
      <c r="N4768">
        <v>1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Row],[Ticker]],[1]!Table2[[Symbol]:[Industry]],2,FALSE),"-")</f>
        <v>-</v>
      </c>
      <c r="D4769" t="s">
        <v>933</v>
      </c>
      <c r="E4769">
        <v>1.9468433999999999</v>
      </c>
      <c r="F4769">
        <v>3.93</v>
      </c>
      <c r="G4769">
        <v>21.001326830839101</v>
      </c>
      <c r="H4769">
        <v>1.1199250512474499</v>
      </c>
      <c r="I4769">
        <v>1.34606130779647</v>
      </c>
      <c r="J4769">
        <v>-2.4780690073383398</v>
      </c>
      <c r="K4769">
        <v>3.8024814141309</v>
      </c>
      <c r="L4769">
        <v>3.4108580191192202</v>
      </c>
      <c r="M4769">
        <v>99.758189427494898</v>
      </c>
      <c r="N4769">
        <v>0</v>
      </c>
      <c r="O4769">
        <v>0</v>
      </c>
      <c r="P4769">
        <v>47.7443609022556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Row],[Ticker]],[1]!Table2[[Symbol]:[Industry]],2,FALSE),"-")</f>
        <v>-</v>
      </c>
      <c r="D4770" t="s">
        <v>728</v>
      </c>
      <c r="E4770">
        <v>1.7649299939999901</v>
      </c>
      <c r="F4770">
        <v>4531.74</v>
      </c>
      <c r="G4770">
        <v>-26.7430340714164</v>
      </c>
      <c r="K4770">
        <v>4523.2196314963803</v>
      </c>
      <c r="L4770">
        <v>4345.2923176734603</v>
      </c>
      <c r="M4770">
        <v>66.2688689774686</v>
      </c>
      <c r="N4770">
        <v>1</v>
      </c>
      <c r="O4770">
        <v>3.0509252516693399</v>
      </c>
      <c r="P4770">
        <v>0.14895027624308699</v>
      </c>
      <c r="Q4770">
        <v>7.1969087878504007E-2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Row],[Ticker]],[1]!Table2[[Symbol]:[Industry]],2,FALSE),"-")</f>
        <v>-</v>
      </c>
      <c r="D4771" t="s">
        <v>21</v>
      </c>
      <c r="E4771">
        <v>1.6015999999999999</v>
      </c>
      <c r="F4771">
        <v>0.44</v>
      </c>
      <c r="G4771">
        <v>-26.7430340714164</v>
      </c>
      <c r="H4771">
        <v>-3.6800749487525399</v>
      </c>
      <c r="I4771">
        <v>-15.271149374696099</v>
      </c>
      <c r="J4771">
        <v>-2.4780690073383398</v>
      </c>
      <c r="K4771">
        <v>0.43999998109659599</v>
      </c>
      <c r="L4771">
        <v>0.43929575443774699</v>
      </c>
      <c r="M4771">
        <v>100</v>
      </c>
      <c r="O4771">
        <v>0</v>
      </c>
      <c r="P4771">
        <v>0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Row],[Ticker]],[1]!Table2[[Symbol]:[Industry]],2,FALSE),"-")</f>
        <v>-</v>
      </c>
      <c r="D4772" t="s">
        <v>626</v>
      </c>
      <c r="E4772">
        <v>1.5193308000000001</v>
      </c>
      <c r="F4772">
        <v>4.42</v>
      </c>
      <c r="G4772">
        <v>42.605624932414898</v>
      </c>
      <c r="H4772">
        <v>-3.6800749487525399</v>
      </c>
      <c r="I4772">
        <v>46.042719238442501</v>
      </c>
      <c r="J4772">
        <v>-2.4780690073383398</v>
      </c>
      <c r="K4772">
        <v>4.3414417106010497</v>
      </c>
      <c r="L4772">
        <v>3.5781049213528</v>
      </c>
      <c r="M4772">
        <v>100</v>
      </c>
      <c r="O4772">
        <v>0</v>
      </c>
      <c r="P4772">
        <v>69.348659003831401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Row],[Ticker]],[1]!Table2[[Symbol]:[Industry]],2,FALSE),"-")</f>
        <v>-</v>
      </c>
      <c r="D4773" t="s">
        <v>133</v>
      </c>
      <c r="E4773">
        <v>1.3824000000000001</v>
      </c>
      <c r="F4773">
        <v>11.52</v>
      </c>
      <c r="G4773">
        <v>-26.7430340714164</v>
      </c>
      <c r="H4773">
        <v>-3.6800749487525399</v>
      </c>
      <c r="I4773">
        <v>-15.271149374696099</v>
      </c>
      <c r="J4773">
        <v>-2.4780690073383398</v>
      </c>
      <c r="K4773">
        <v>11.5199999999999</v>
      </c>
      <c r="L4773">
        <v>11.52</v>
      </c>
      <c r="M4773">
        <v>50</v>
      </c>
      <c r="O4773">
        <v>0</v>
      </c>
      <c r="P4773">
        <v>0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Row],[Ticker]],[1]!Table2[[Symbol]:[Industry]],2,FALSE),"-")</f>
        <v>-</v>
      </c>
      <c r="D4774" t="s">
        <v>118</v>
      </c>
      <c r="E4774">
        <v>1.37832452449136</v>
      </c>
      <c r="F4774">
        <v>13.12</v>
      </c>
      <c r="G4774">
        <v>-26.7430340714164</v>
      </c>
      <c r="H4774">
        <v>-3.6800749487525399</v>
      </c>
      <c r="I4774">
        <v>-15.271149374696099</v>
      </c>
      <c r="J4774">
        <v>-2.4780690073383398</v>
      </c>
      <c r="K4774">
        <v>13.12</v>
      </c>
      <c r="L4774">
        <v>13.1199999999999</v>
      </c>
      <c r="M4774">
        <v>50</v>
      </c>
      <c r="O4774">
        <v>0</v>
      </c>
      <c r="P4774">
        <v>0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Row],[Ticker]],[1]!Table2[[Symbol]:[Industry]],2,FALSE),"-")</f>
        <v>-</v>
      </c>
      <c r="D4775" t="s">
        <v>610</v>
      </c>
      <c r="E4775">
        <v>1.3188</v>
      </c>
      <c r="F4775">
        <v>18.84</v>
      </c>
      <c r="G4775">
        <v>-26.7430340714164</v>
      </c>
      <c r="H4775">
        <v>-3.6800749487525399</v>
      </c>
      <c r="I4775">
        <v>-15.271149374696099</v>
      </c>
      <c r="J4775">
        <v>-2.4780690073383398</v>
      </c>
      <c r="K4775">
        <v>18.839978335501598</v>
      </c>
      <c r="L4775">
        <v>18.746278861771401</v>
      </c>
      <c r="M4775">
        <v>100</v>
      </c>
      <c r="O4775">
        <v>0</v>
      </c>
      <c r="P4775">
        <v>0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Row],[Ticker]],[1]!Table2[[Symbol]:[Industry]],2,FALSE),"-")</f>
        <v>-</v>
      </c>
      <c r="D4776" t="s">
        <v>231</v>
      </c>
      <c r="E4776">
        <v>1.281264092</v>
      </c>
      <c r="F4776">
        <v>75.31</v>
      </c>
      <c r="G4776">
        <v>449.02149192246702</v>
      </c>
      <c r="H4776">
        <v>19.9923388443509</v>
      </c>
      <c r="I4776">
        <v>382.48165961406698</v>
      </c>
      <c r="J4776">
        <v>2.51314879125652</v>
      </c>
      <c r="K4776">
        <v>39.036317332549402</v>
      </c>
      <c r="L4776">
        <v>18.6204356889907</v>
      </c>
      <c r="M4776">
        <v>100</v>
      </c>
      <c r="N4776">
        <v>0.54616261398176202</v>
      </c>
      <c r="O4776">
        <v>0</v>
      </c>
      <c r="P4776">
        <v>475.76452599388301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Row],[Ticker]],[1]!Table2[[Symbol]:[Industry]],2,FALSE),"-")</f>
        <v>-</v>
      </c>
      <c r="D4777" t="s">
        <v>1170</v>
      </c>
      <c r="E4777">
        <v>1.2757499999999999</v>
      </c>
      <c r="F4777">
        <v>85.05</v>
      </c>
      <c r="G4777">
        <v>-43.645818634191201</v>
      </c>
      <c r="H4777">
        <v>-3.6800749487525399</v>
      </c>
      <c r="I4777">
        <v>-28.925971709721399</v>
      </c>
      <c r="J4777">
        <v>-2.4780690073383398</v>
      </c>
      <c r="K4777">
        <v>85.239835816160607</v>
      </c>
      <c r="L4777">
        <v>89.783041962042105</v>
      </c>
      <c r="M4777">
        <v>3.8134211653962402</v>
      </c>
      <c r="O4777">
        <v>20.3409758965314</v>
      </c>
      <c r="P4777">
        <v>0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Row],[Ticker]],[1]!Table2[[Symbol]:[Industry]],2,FALSE),"-")</f>
        <v>-</v>
      </c>
      <c r="E4778">
        <v>1.2705</v>
      </c>
      <c r="F4778">
        <v>10.5</v>
      </c>
      <c r="G4778">
        <v>-26.7430340714164</v>
      </c>
      <c r="H4778">
        <v>-3.6800749487525399</v>
      </c>
      <c r="I4778">
        <v>-15.271149374696099</v>
      </c>
      <c r="J4778">
        <v>-2.4780690073383398</v>
      </c>
      <c r="K4778">
        <v>10.4999999848756</v>
      </c>
      <c r="L4778">
        <v>10.499606913144399</v>
      </c>
      <c r="M4778">
        <v>100</v>
      </c>
      <c r="O4778">
        <v>0</v>
      </c>
      <c r="P4778">
        <v>0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Row],[Ticker]],[1]!Table2[[Symbol]:[Industry]],2,FALSE),"-")</f>
        <v>-</v>
      </c>
      <c r="D4779" t="s">
        <v>68</v>
      </c>
      <c r="E4779">
        <v>1.2510239999999999</v>
      </c>
      <c r="F4779">
        <v>10.050000000000001</v>
      </c>
      <c r="G4779">
        <v>-26.7430340714164</v>
      </c>
      <c r="H4779">
        <v>-3.6800749487525399</v>
      </c>
      <c r="I4779">
        <v>-15.271149374696099</v>
      </c>
      <c r="J4779">
        <v>-2.4780690073383398</v>
      </c>
      <c r="K4779">
        <v>10.050000000000001</v>
      </c>
      <c r="L4779">
        <v>10.049999999999899</v>
      </c>
      <c r="M4779">
        <v>50</v>
      </c>
      <c r="O4779">
        <v>0</v>
      </c>
      <c r="P4779">
        <v>0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Row],[Ticker]],[1]!Table2[[Symbol]:[Industry]],2,FALSE),"-")</f>
        <v>-</v>
      </c>
      <c r="D4780" t="s">
        <v>68</v>
      </c>
      <c r="E4780">
        <v>1.143</v>
      </c>
      <c r="F4780">
        <v>3.81</v>
      </c>
      <c r="G4780">
        <v>-26.7430340714164</v>
      </c>
      <c r="H4780">
        <v>-3.6800749487525399</v>
      </c>
      <c r="I4780">
        <v>-15.271149374696099</v>
      </c>
      <c r="J4780">
        <v>-2.4780690073383398</v>
      </c>
      <c r="K4780">
        <v>3.8099999720990598</v>
      </c>
      <c r="L4780">
        <v>3.80920654388117</v>
      </c>
      <c r="M4780">
        <v>100</v>
      </c>
      <c r="O4780">
        <v>0</v>
      </c>
      <c r="P4780">
        <v>0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Row],[Ticker]],[1]!Table2[[Symbol]:[Industry]],2,FALSE),"-")</f>
        <v>-</v>
      </c>
      <c r="E4781">
        <v>1.129</v>
      </c>
      <c r="F4781">
        <v>11.29</v>
      </c>
      <c r="G4781">
        <v>43.287086410511201</v>
      </c>
      <c r="H4781">
        <v>-3.6800749487525399</v>
      </c>
      <c r="I4781">
        <v>46.708764542090101</v>
      </c>
      <c r="J4781">
        <v>-2.4780690073383398</v>
      </c>
      <c r="K4781">
        <v>10.8627237256658</v>
      </c>
      <c r="L4781">
        <v>8.6265226131008905</v>
      </c>
      <c r="M4781">
        <v>100</v>
      </c>
      <c r="N4781">
        <v>0</v>
      </c>
      <c r="O4781">
        <v>0</v>
      </c>
      <c r="P4781">
        <v>70.030120481927696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Row],[Ticker]],[1]!Table2[[Symbol]:[Industry]],2,FALSE),"-")</f>
        <v>-</v>
      </c>
      <c r="D4782" t="s">
        <v>626</v>
      </c>
      <c r="E4782">
        <v>1.0733211024003799</v>
      </c>
      <c r="F4782">
        <v>1.95</v>
      </c>
      <c r="K4782">
        <v>2.2159995707425302</v>
      </c>
      <c r="M4782" s="1">
        <v>2.4459774300000002E-7</v>
      </c>
      <c r="N4782">
        <v>1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Row],[Ticker]],[1]!Table2[[Symbol]:[Industry]],2,FALSE),"-")</f>
        <v>-</v>
      </c>
      <c r="D4783" t="s">
        <v>46</v>
      </c>
      <c r="E4783">
        <v>1.0229999999999999</v>
      </c>
      <c r="F4783">
        <v>3.72</v>
      </c>
      <c r="G4783">
        <v>22.056965928583502</v>
      </c>
      <c r="H4783">
        <v>-3.3975890730463298</v>
      </c>
      <c r="I4783">
        <v>-8.6808914950399405</v>
      </c>
      <c r="J4783">
        <v>-2.4780690073383398</v>
      </c>
      <c r="K4783">
        <v>3.2186524546127502</v>
      </c>
      <c r="L4783">
        <v>2.9864845806226601</v>
      </c>
      <c r="M4783">
        <v>98.4535250083226</v>
      </c>
      <c r="N4783">
        <v>0.43432055749128901</v>
      </c>
      <c r="O4783">
        <v>25.268817204301001</v>
      </c>
      <c r="P4783">
        <v>86</v>
      </c>
      <c r="Q4783">
        <v>3.111204932838E-2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Row],[Ticker]],[1]!Table2[[Symbol]:[Industry]],2,FALSE),"-")</f>
        <v>-</v>
      </c>
      <c r="D4784" t="s">
        <v>46</v>
      </c>
      <c r="E4784">
        <v>0.93283125</v>
      </c>
      <c r="F4784">
        <v>57.85</v>
      </c>
      <c r="G4784">
        <v>-26.7430340714164</v>
      </c>
      <c r="H4784">
        <v>-3.6800749487525399</v>
      </c>
      <c r="I4784">
        <v>-15.271149374696099</v>
      </c>
      <c r="J4784">
        <v>-2.4780690073383398</v>
      </c>
      <c r="K4784">
        <v>57.849941695664299</v>
      </c>
      <c r="L4784">
        <v>57.598555567126702</v>
      </c>
      <c r="M4784">
        <v>100</v>
      </c>
      <c r="O4784">
        <v>0</v>
      </c>
      <c r="P4784">
        <v>0</v>
      </c>
    </row>
    <row r="4785" spans="1:16" hidden="1" x14ac:dyDescent="0.3">
      <c r="A4785" t="s">
        <v>9800</v>
      </c>
      <c r="B4785" t="s">
        <v>9801</v>
      </c>
      <c r="C4785" t="str">
        <f>IFERROR(VLOOKUP(Table1[[#This Row],[Ticker]],[1]!Table2[[Symbol]:[Industry]],2,FALSE),"-")</f>
        <v>-</v>
      </c>
      <c r="D4785" t="s">
        <v>170</v>
      </c>
      <c r="E4785">
        <v>0.92903103284561495</v>
      </c>
      <c r="F4785">
        <v>9.5</v>
      </c>
      <c r="G4785">
        <v>-26.7430340714164</v>
      </c>
      <c r="H4785">
        <v>-3.6800749487525399</v>
      </c>
      <c r="I4785">
        <v>-15.271149374696099</v>
      </c>
      <c r="J4785">
        <v>-2.4780690073383398</v>
      </c>
      <c r="K4785">
        <v>9.5</v>
      </c>
      <c r="L4785">
        <v>9.5</v>
      </c>
      <c r="M4785">
        <v>50</v>
      </c>
      <c r="O4785">
        <v>0</v>
      </c>
      <c r="P4785">
        <v>0</v>
      </c>
    </row>
    <row r="4786" spans="1:16" hidden="1" x14ac:dyDescent="0.3">
      <c r="A4786" t="s">
        <v>9802</v>
      </c>
      <c r="B4786" t="s">
        <v>9803</v>
      </c>
      <c r="C4786" t="str">
        <f>IFERROR(VLOOKUP(Table1[[#This Row],[Ticker]],[1]!Table2[[Symbol]:[Industry]],2,FALSE),"-")</f>
        <v>-</v>
      </c>
      <c r="D4786" t="s">
        <v>521</v>
      </c>
      <c r="E4786">
        <v>0.86460657346542202</v>
      </c>
      <c r="F4786">
        <v>11.02</v>
      </c>
      <c r="G4786">
        <v>-26.7430340714164</v>
      </c>
      <c r="H4786">
        <v>-3.6800749487525399</v>
      </c>
      <c r="I4786">
        <v>-15.271149374696099</v>
      </c>
      <c r="J4786">
        <v>-2.4780690073383398</v>
      </c>
      <c r="K4786">
        <v>11.0199999552436</v>
      </c>
      <c r="L4786">
        <v>11.018801339325901</v>
      </c>
      <c r="M4786">
        <v>100</v>
      </c>
      <c r="O4786">
        <v>0</v>
      </c>
      <c r="P4786">
        <v>0</v>
      </c>
    </row>
    <row r="4787" spans="1:16" hidden="1" x14ac:dyDescent="0.3">
      <c r="A4787" t="s">
        <v>9804</v>
      </c>
      <c r="B4787" t="s">
        <v>9805</v>
      </c>
      <c r="C4787" t="str">
        <f>IFERROR(VLOOKUP(Table1[[#This Row],[Ticker]],[1]!Table2[[Symbol]:[Industry]],2,FALSE),"-")</f>
        <v>-</v>
      </c>
      <c r="D4787" t="s">
        <v>610</v>
      </c>
      <c r="E4787">
        <v>0.73349999999999704</v>
      </c>
      <c r="F4787">
        <v>4.8899999999999997</v>
      </c>
      <c r="G4787">
        <v>-26.7430340714164</v>
      </c>
      <c r="H4787">
        <v>-3.6800749487525399</v>
      </c>
      <c r="I4787">
        <v>-15.271149374696099</v>
      </c>
      <c r="J4787">
        <v>-2.4780690073383398</v>
      </c>
      <c r="K4787">
        <v>4.8899999999999899</v>
      </c>
      <c r="L4787">
        <v>4.8899999999999801</v>
      </c>
      <c r="M4787">
        <v>50</v>
      </c>
      <c r="O4787">
        <v>0</v>
      </c>
      <c r="P4787">
        <v>0</v>
      </c>
    </row>
    <row r="4788" spans="1:16" hidden="1" x14ac:dyDescent="0.3">
      <c r="A4788" t="s">
        <v>9806</v>
      </c>
      <c r="B4788" t="s">
        <v>9807</v>
      </c>
      <c r="C4788" t="str">
        <f>IFERROR(VLOOKUP(Table1[[#This Row],[Ticker]],[1]!Table2[[Symbol]:[Industry]],2,FALSE),"-")</f>
        <v>-</v>
      </c>
      <c r="D4788" t="s">
        <v>201</v>
      </c>
      <c r="E4788">
        <v>0.72540000000000004</v>
      </c>
      <c r="F4788">
        <v>8.06</v>
      </c>
      <c r="G4788">
        <v>54.380561434201503</v>
      </c>
      <c r="H4788">
        <v>1.2678417179141299</v>
      </c>
      <c r="I4788">
        <v>34.265028732910501</v>
      </c>
      <c r="J4788">
        <v>-2.4780690073383398</v>
      </c>
      <c r="K4788">
        <v>7.4929643732294302</v>
      </c>
      <c r="L4788">
        <v>6.0097096078538099</v>
      </c>
      <c r="M4788">
        <v>100</v>
      </c>
      <c r="N4788">
        <v>0</v>
      </c>
      <c r="O4788">
        <v>0</v>
      </c>
      <c r="P4788">
        <v>81.123595505617899</v>
      </c>
    </row>
    <row r="4789" spans="1:16" hidden="1" x14ac:dyDescent="0.3">
      <c r="A4789" t="s">
        <v>9808</v>
      </c>
      <c r="B4789" t="s">
        <v>9809</v>
      </c>
      <c r="C4789" t="str">
        <f>IFERROR(VLOOKUP(Table1[[#This Row],[Ticker]],[1]!Table2[[Symbol]:[Industry]],2,FALSE),"-")</f>
        <v>-</v>
      </c>
      <c r="E4789">
        <v>0.66086999999999996</v>
      </c>
      <c r="F4789">
        <v>10.5</v>
      </c>
      <c r="G4789">
        <v>-26.7430340714164</v>
      </c>
      <c r="H4789">
        <v>-3.6800749487525399</v>
      </c>
      <c r="I4789">
        <v>-15.271149374696099</v>
      </c>
      <c r="J4789">
        <v>-2.4780690073383398</v>
      </c>
      <c r="K4789">
        <v>10.0927309984659</v>
      </c>
      <c r="M4789">
        <v>50</v>
      </c>
      <c r="O4789">
        <v>0</v>
      </c>
    </row>
    <row r="4790" spans="1:16" hidden="1" x14ac:dyDescent="0.3">
      <c r="A4790" t="s">
        <v>9810</v>
      </c>
      <c r="B4790" t="s">
        <v>9811</v>
      </c>
      <c r="C4790" t="str">
        <f>IFERROR(VLOOKUP(Table1[[#This Row],[Ticker]],[1]!Table2[[Symbol]:[Industry]],2,FALSE),"-")</f>
        <v>-</v>
      </c>
      <c r="D4790" t="s">
        <v>728</v>
      </c>
      <c r="E4790">
        <v>0.62861604399999904</v>
      </c>
      <c r="F4790">
        <v>37.450000000000003</v>
      </c>
      <c r="G4790">
        <v>40.444465928583497</v>
      </c>
      <c r="H4790">
        <v>0.37210379118639503</v>
      </c>
      <c r="I4790">
        <v>12.8506433040586</v>
      </c>
      <c r="J4790">
        <v>3.3362126748518901</v>
      </c>
      <c r="K4790">
        <v>35.846226070829502</v>
      </c>
      <c r="L4790">
        <v>31.355592913855801</v>
      </c>
      <c r="M4790">
        <v>21.949362773198501</v>
      </c>
      <c r="N4790">
        <v>1.16079917064555</v>
      </c>
      <c r="O4790">
        <v>4.1121495327102799</v>
      </c>
      <c r="P4790">
        <v>72.580645161290306</v>
      </c>
    </row>
    <row r="4791" spans="1:16" hidden="1" x14ac:dyDescent="0.3">
      <c r="A4791" t="s">
        <v>9812</v>
      </c>
      <c r="B4791" t="s">
        <v>9813</v>
      </c>
      <c r="C4791" t="str">
        <f>IFERROR(VLOOKUP(Table1[[#This Row],[Ticker]],[1]!Table2[[Symbol]:[Industry]],2,FALSE),"-")</f>
        <v>-</v>
      </c>
      <c r="D4791" t="s">
        <v>121</v>
      </c>
      <c r="E4791">
        <v>0.49906499999999998</v>
      </c>
      <c r="F4791">
        <v>20.37</v>
      </c>
      <c r="G4791">
        <v>-16.515761344143701</v>
      </c>
      <c r="H4791">
        <v>-3.6800749487525399</v>
      </c>
      <c r="I4791">
        <v>-10.271149374696</v>
      </c>
      <c r="J4791">
        <v>-2.4780690073383398</v>
      </c>
      <c r="K4791">
        <v>19.950112369791</v>
      </c>
      <c r="L4791">
        <v>19.328122387090399</v>
      </c>
      <c r="M4791">
        <v>100</v>
      </c>
      <c r="N4791">
        <v>0</v>
      </c>
      <c r="O4791">
        <v>0</v>
      </c>
      <c r="P4791">
        <v>10.2272727272727</v>
      </c>
    </row>
    <row r="4792" spans="1:16" hidden="1" x14ac:dyDescent="0.3">
      <c r="A4792" t="s">
        <v>9814</v>
      </c>
      <c r="B4792" t="s">
        <v>9815</v>
      </c>
      <c r="C4792" t="str">
        <f>IFERROR(VLOOKUP(Table1[[#This Row],[Ticker]],[1]!Table2[[Symbol]:[Industry]],2,FALSE),"-")</f>
        <v>-</v>
      </c>
      <c r="D4792" t="s">
        <v>133</v>
      </c>
      <c r="E4792">
        <v>0.49402200000000002</v>
      </c>
      <c r="F4792">
        <v>4.1100000000000003</v>
      </c>
      <c r="G4792">
        <v>-26.7430340714164</v>
      </c>
      <c r="H4792">
        <v>-3.6800749487525399</v>
      </c>
      <c r="I4792">
        <v>-15.271149374696099</v>
      </c>
      <c r="J4792">
        <v>-2.4780690073383398</v>
      </c>
      <c r="K4792">
        <v>4.1099999692848801</v>
      </c>
      <c r="L4792">
        <v>4.1091523330698196</v>
      </c>
      <c r="M4792">
        <v>100</v>
      </c>
      <c r="O4792">
        <v>0</v>
      </c>
      <c r="P4792">
        <v>0</v>
      </c>
    </row>
    <row r="4793" spans="1:16" hidden="1" x14ac:dyDescent="0.3">
      <c r="A4793" t="s">
        <v>9816</v>
      </c>
      <c r="B4793" t="s">
        <v>9817</v>
      </c>
      <c r="C4793" t="str">
        <f>IFERROR(VLOOKUP(Table1[[#This Row],[Ticker]],[1]!Table2[[Symbol]:[Industry]],2,FALSE),"-")</f>
        <v>-</v>
      </c>
      <c r="D4793" t="s">
        <v>521</v>
      </c>
      <c r="E4793">
        <v>0.48810308399999902</v>
      </c>
      <c r="F4793">
        <v>5.13</v>
      </c>
      <c r="G4793">
        <v>6.8507159285835399</v>
      </c>
      <c r="H4793">
        <v>29.913675051247399</v>
      </c>
      <c r="I4793">
        <v>18.322600625303799</v>
      </c>
      <c r="J4793">
        <v>7.6077679025328901</v>
      </c>
      <c r="K4793">
        <v>4.1276440723339496</v>
      </c>
      <c r="L4793">
        <v>3.9004760799311202</v>
      </c>
      <c r="M4793">
        <v>100</v>
      </c>
      <c r="N4793">
        <v>5.8181818181818103</v>
      </c>
      <c r="O4793">
        <v>0</v>
      </c>
      <c r="P4793">
        <v>33.59375</v>
      </c>
    </row>
    <row r="4794" spans="1:16" hidden="1" x14ac:dyDescent="0.3">
      <c r="A4794" t="s">
        <v>9818</v>
      </c>
      <c r="B4794" t="s">
        <v>9819</v>
      </c>
      <c r="C4794" t="str">
        <f>IFERROR(VLOOKUP(Table1[[#This Row],[Ticker]],[1]!Table2[[Symbol]:[Industry]],2,FALSE),"-")</f>
        <v>-</v>
      </c>
      <c r="E4794">
        <v>0.38200000000000001</v>
      </c>
      <c r="F4794">
        <v>9.5500000000000007</v>
      </c>
      <c r="G4794">
        <v>-26.7430340714164</v>
      </c>
      <c r="H4794">
        <v>-3.6800749487525399</v>
      </c>
      <c r="I4794">
        <v>-15.271149374696099</v>
      </c>
      <c r="J4794">
        <v>-2.4780690073383398</v>
      </c>
      <c r="K4794">
        <v>9.5499990323780093</v>
      </c>
      <c r="L4794">
        <v>9.5274933120136804</v>
      </c>
      <c r="M4794">
        <v>100</v>
      </c>
      <c r="O4794">
        <v>0</v>
      </c>
      <c r="P4794">
        <v>0</v>
      </c>
    </row>
    <row r="4795" spans="1:16" hidden="1" x14ac:dyDescent="0.3">
      <c r="A4795" t="s">
        <v>9820</v>
      </c>
      <c r="B4795" t="s">
        <v>9821</v>
      </c>
      <c r="C4795" t="str">
        <f>IFERROR(VLOOKUP(Table1[[#This Row],[Ticker]],[1]!Table2[[Symbol]:[Industry]],2,FALSE),"-")</f>
        <v>-</v>
      </c>
      <c r="D4795" t="s">
        <v>46</v>
      </c>
      <c r="E4795">
        <v>0.36780000000000002</v>
      </c>
      <c r="F4795">
        <v>12.26</v>
      </c>
      <c r="G4795">
        <v>165.161727833345</v>
      </c>
      <c r="H4795">
        <v>-3.6800749487525399</v>
      </c>
      <c r="I4795">
        <v>176.63361253006499</v>
      </c>
      <c r="J4795">
        <v>-2.4780690073383398</v>
      </c>
      <c r="K4795">
        <v>11.4956312708557</v>
      </c>
      <c r="M4795">
        <v>100</v>
      </c>
      <c r="N4795">
        <v>0</v>
      </c>
      <c r="O4795">
        <v>0</v>
      </c>
      <c r="P4795">
        <v>191.90476190476099</v>
      </c>
    </row>
    <row r="4796" spans="1:16" hidden="1" x14ac:dyDescent="0.3">
      <c r="A4796" t="s">
        <v>9822</v>
      </c>
      <c r="B4796" t="s">
        <v>9823</v>
      </c>
      <c r="C4796" t="str">
        <f>IFERROR(VLOOKUP(Table1[[#This Row],[Ticker]],[1]!Table2[[Symbol]:[Industry]],2,FALSE),"-")</f>
        <v>-</v>
      </c>
      <c r="D4796" t="s">
        <v>424</v>
      </c>
      <c r="E4796">
        <v>0.35678500000000002</v>
      </c>
      <c r="F4796">
        <v>7.15</v>
      </c>
      <c r="G4796">
        <v>-26.7430340714164</v>
      </c>
      <c r="H4796">
        <v>-3.6800749487525399</v>
      </c>
      <c r="I4796">
        <v>-15.271149374696099</v>
      </c>
      <c r="J4796">
        <v>-2.4780690073383398</v>
      </c>
      <c r="K4796">
        <v>7.1499999430374004</v>
      </c>
      <c r="L4796">
        <v>7.1484744318692801</v>
      </c>
      <c r="M4796">
        <v>100</v>
      </c>
      <c r="O4796">
        <v>0</v>
      </c>
      <c r="P4796">
        <v>0</v>
      </c>
    </row>
    <row r="4797" spans="1:16" hidden="1" x14ac:dyDescent="0.3">
      <c r="A4797" t="s">
        <v>9824</v>
      </c>
      <c r="B4797" t="s">
        <v>9825</v>
      </c>
      <c r="C4797" t="str">
        <f>IFERROR(VLOOKUP(Table1[[#This Row],[Ticker]],[1]!Table2[[Symbol]:[Industry]],2,FALSE),"-")</f>
        <v>-</v>
      </c>
      <c r="D4797" t="s">
        <v>121</v>
      </c>
      <c r="E4797">
        <v>0.34499999999999997</v>
      </c>
      <c r="F4797">
        <v>3.45</v>
      </c>
      <c r="G4797">
        <v>-16.870422606448301</v>
      </c>
      <c r="H4797">
        <v>-3.6800749487525399</v>
      </c>
      <c r="I4797">
        <v>-15.271149374696099</v>
      </c>
      <c r="J4797">
        <v>-2.4780690073383398</v>
      </c>
      <c r="K4797">
        <v>3.44986060281561</v>
      </c>
      <c r="L4797">
        <v>3.4096640556472999</v>
      </c>
      <c r="M4797">
        <v>100</v>
      </c>
      <c r="O4797">
        <v>0</v>
      </c>
      <c r="P4797">
        <v>9.8726114649681591</v>
      </c>
    </row>
    <row r="4798" spans="1:16" hidden="1" x14ac:dyDescent="0.3">
      <c r="A4798" t="s">
        <v>9826</v>
      </c>
      <c r="B4798" t="s">
        <v>9827</v>
      </c>
      <c r="C4798" t="str">
        <f>IFERROR(VLOOKUP(Table1[[#This Row],[Ticker]],[1]!Table2[[Symbol]:[Industry]],2,FALSE),"-")</f>
        <v>-</v>
      </c>
      <c r="E4798">
        <v>0.33499999999999802</v>
      </c>
      <c r="F4798">
        <v>1</v>
      </c>
      <c r="G4798">
        <v>-14.8449732899431</v>
      </c>
      <c r="H4798">
        <v>-4.2627840798750798</v>
      </c>
      <c r="I4798">
        <v>-17.738252227332602</v>
      </c>
      <c r="J4798">
        <v>-0.68487498968562099</v>
      </c>
      <c r="M4798">
        <v>50</v>
      </c>
      <c r="N4798">
        <v>1</v>
      </c>
    </row>
    <row r="4799" spans="1:16" hidden="1" x14ac:dyDescent="0.3">
      <c r="A4799" t="s">
        <v>9828</v>
      </c>
      <c r="B4799" t="s">
        <v>9829</v>
      </c>
      <c r="C4799" t="str">
        <f>IFERROR(VLOOKUP(Table1[[#This Row],[Ticker]],[1]!Table2[[Symbol]:[Industry]],2,FALSE),"-")</f>
        <v>-</v>
      </c>
      <c r="D4799" t="s">
        <v>424</v>
      </c>
      <c r="E4799">
        <v>0.28151999999999999</v>
      </c>
      <c r="F4799">
        <v>11.73</v>
      </c>
      <c r="G4799">
        <v>104.162477739607</v>
      </c>
      <c r="H4799">
        <v>-3.6800749487525399</v>
      </c>
      <c r="I4799">
        <v>-15.271149374696099</v>
      </c>
      <c r="J4799">
        <v>-2.4780690073383398</v>
      </c>
      <c r="K4799">
        <v>11.7175918292763</v>
      </c>
      <c r="L4799">
        <v>10.412307130871801</v>
      </c>
      <c r="M4799">
        <v>99.999262565895194</v>
      </c>
      <c r="O4799">
        <v>0</v>
      </c>
      <c r="P4799">
        <v>263.15789473684202</v>
      </c>
    </row>
    <row r="4800" spans="1:16" hidden="1" x14ac:dyDescent="0.3">
      <c r="A4800" t="s">
        <v>9830</v>
      </c>
      <c r="B4800" t="s">
        <v>9831</v>
      </c>
      <c r="C4800" t="str">
        <f>IFERROR(VLOOKUP(Table1[[#This Row],[Ticker]],[1]!Table2[[Symbol]:[Industry]],2,FALSE),"-")</f>
        <v>-</v>
      </c>
      <c r="D4800" t="s">
        <v>372</v>
      </c>
      <c r="E4800">
        <v>0.22970760000000001</v>
      </c>
      <c r="F4800">
        <v>2.14</v>
      </c>
      <c r="G4800">
        <v>-21.841073287102699</v>
      </c>
      <c r="H4800">
        <v>-3.6800749487525399</v>
      </c>
      <c r="I4800">
        <v>-10.369188590382301</v>
      </c>
      <c r="J4800">
        <v>-2.4780690073383398</v>
      </c>
      <c r="K4800">
        <v>2.1086562284533699</v>
      </c>
      <c r="L4800">
        <v>2.0651023573291001</v>
      </c>
      <c r="M4800">
        <v>100</v>
      </c>
      <c r="N4800">
        <v>0</v>
      </c>
      <c r="O4800">
        <v>0</v>
      </c>
      <c r="P4800">
        <v>4.9019607843137303</v>
      </c>
    </row>
    <row r="4801" spans="1:16" hidden="1" x14ac:dyDescent="0.3">
      <c r="A4801" t="s">
        <v>9832</v>
      </c>
      <c r="B4801" t="s">
        <v>9833</v>
      </c>
      <c r="C4801" t="str">
        <f>IFERROR(VLOOKUP(Table1[[#This Row],[Ticker]],[1]!Table2[[Symbol]:[Industry]],2,FALSE),"-")</f>
        <v>-</v>
      </c>
      <c r="D4801" t="s">
        <v>68</v>
      </c>
      <c r="E4801">
        <v>0.205176</v>
      </c>
      <c r="F4801">
        <v>1.03</v>
      </c>
      <c r="G4801">
        <v>-26.7430340714164</v>
      </c>
      <c r="H4801">
        <v>-3.6800749487525399</v>
      </c>
      <c r="I4801">
        <v>-15.271149374696099</v>
      </c>
      <c r="J4801">
        <v>-2.4780690073383398</v>
      </c>
      <c r="K4801">
        <v>1.02999999651249</v>
      </c>
      <c r="L4801">
        <v>1.0299065978695501</v>
      </c>
      <c r="M4801">
        <v>100</v>
      </c>
      <c r="O4801">
        <v>0</v>
      </c>
      <c r="P4801">
        <v>0</v>
      </c>
    </row>
    <row r="4802" spans="1:16" hidden="1" x14ac:dyDescent="0.3">
      <c r="A4802" t="s">
        <v>9834</v>
      </c>
      <c r="B4802" t="s">
        <v>9835</v>
      </c>
      <c r="C4802" t="str">
        <f>IFERROR(VLOOKUP(Table1[[#This Row],[Ticker]],[1]!Table2[[Symbol]:[Industry]],2,FALSE),"-")</f>
        <v>-</v>
      </c>
      <c r="D4802" t="s">
        <v>933</v>
      </c>
      <c r="E4802">
        <v>0.20382</v>
      </c>
      <c r="F4802">
        <v>2.58</v>
      </c>
      <c r="G4802">
        <v>-26.7430340714164</v>
      </c>
      <c r="H4802">
        <v>-3.6800749487525399</v>
      </c>
      <c r="I4802">
        <v>-15.271149374696099</v>
      </c>
      <c r="J4802">
        <v>-2.4780690073383398</v>
      </c>
      <c r="K4802">
        <v>2.5799999999999899</v>
      </c>
      <c r="L4802">
        <v>2.5799999999999899</v>
      </c>
      <c r="M4802">
        <v>50</v>
      </c>
      <c r="O4802">
        <v>0</v>
      </c>
      <c r="P4802">
        <v>0</v>
      </c>
    </row>
    <row r="4803" spans="1:16" hidden="1" x14ac:dyDescent="0.3">
      <c r="A4803" t="s">
        <v>9836</v>
      </c>
      <c r="B4803" t="s">
        <v>9837</v>
      </c>
      <c r="C4803" t="str">
        <f>IFERROR(VLOOKUP(Table1[[#This Row],[Ticker]],[1]!Table2[[Symbol]:[Industry]],2,FALSE),"-")</f>
        <v>-</v>
      </c>
      <c r="D4803" t="s">
        <v>95</v>
      </c>
      <c r="E4803">
        <v>0.17280000000000001</v>
      </c>
      <c r="F4803">
        <v>1.44</v>
      </c>
      <c r="G4803">
        <v>-92.293273305866194</v>
      </c>
      <c r="H4803">
        <v>-3.6800749487525399</v>
      </c>
      <c r="I4803">
        <v>-80.821388609145799</v>
      </c>
      <c r="K4803">
        <v>1.51599561782055</v>
      </c>
      <c r="L4803">
        <v>2.56737409726624</v>
      </c>
      <c r="M4803">
        <v>100</v>
      </c>
      <c r="O4803">
        <v>190.277777777777</v>
      </c>
      <c r="P4803">
        <v>71.428571428571402</v>
      </c>
    </row>
    <row r="4804" spans="1:16" hidden="1" x14ac:dyDescent="0.3">
      <c r="A4804" t="s">
        <v>9838</v>
      </c>
      <c r="B4804" t="s">
        <v>9839</v>
      </c>
      <c r="C4804" t="str">
        <f>IFERROR(VLOOKUP(Table1[[#This Row],[Ticker]],[1]!Table2[[Symbol]:[Industry]],2,FALSE),"-")</f>
        <v>-</v>
      </c>
      <c r="D4804" t="s">
        <v>231</v>
      </c>
      <c r="E4804">
        <v>0.124319999999998</v>
      </c>
      <c r="F4804">
        <v>5.18</v>
      </c>
      <c r="G4804">
        <v>-26.7430340714164</v>
      </c>
      <c r="H4804">
        <v>-3.6800749487525399</v>
      </c>
      <c r="I4804">
        <v>-15.271149374696099</v>
      </c>
      <c r="J4804">
        <v>-2.4780690073383398</v>
      </c>
      <c r="K4804">
        <v>5.18</v>
      </c>
      <c r="L4804">
        <v>5.1799999999999899</v>
      </c>
      <c r="M4804">
        <v>100</v>
      </c>
      <c r="O4804">
        <v>0</v>
      </c>
      <c r="P4804">
        <v>0</v>
      </c>
    </row>
    <row r="4805" spans="1:16" hidden="1" x14ac:dyDescent="0.3">
      <c r="A4805" t="s">
        <v>9840</v>
      </c>
      <c r="B4805" t="s">
        <v>9841</v>
      </c>
      <c r="C4805" t="str">
        <f>IFERROR(VLOOKUP(Table1[[#This Row],[Ticker]],[1]!Table2[[Symbol]:[Industry]],2,FALSE),"-")</f>
        <v>-</v>
      </c>
      <c r="D4805" t="s">
        <v>231</v>
      </c>
      <c r="E4805">
        <v>0.114264</v>
      </c>
      <c r="F4805">
        <v>12</v>
      </c>
      <c r="G4805">
        <v>-26.7430340714164</v>
      </c>
      <c r="H4805">
        <v>-3.6800749487525399</v>
      </c>
      <c r="I4805">
        <v>-15.271149374696099</v>
      </c>
      <c r="J4805">
        <v>-2.4780690073383398</v>
      </c>
      <c r="K4805">
        <v>12</v>
      </c>
      <c r="L4805">
        <v>12</v>
      </c>
      <c r="M4805">
        <v>50</v>
      </c>
      <c r="O4805">
        <v>0</v>
      </c>
      <c r="P4805">
        <v>0</v>
      </c>
    </row>
    <row r="4806" spans="1:16" hidden="1" x14ac:dyDescent="0.3">
      <c r="A4806" t="s">
        <v>9842</v>
      </c>
      <c r="B4806" t="s">
        <v>9843</v>
      </c>
      <c r="C4806" t="str">
        <f>IFERROR(VLOOKUP(Table1[[#This Row],[Ticker]],[1]!Table2[[Symbol]:[Industry]],2,FALSE),"-")</f>
        <v>-</v>
      </c>
      <c r="D4806" t="s">
        <v>127</v>
      </c>
      <c r="E4806">
        <v>0.105825</v>
      </c>
      <c r="F4806">
        <v>4.25</v>
      </c>
      <c r="G4806">
        <v>-26.7430340714164</v>
      </c>
      <c r="H4806">
        <v>-3.6800749487525399</v>
      </c>
      <c r="I4806">
        <v>-15.271149374696099</v>
      </c>
      <c r="J4806">
        <v>-2.4780690073383398</v>
      </c>
      <c r="K4806">
        <v>4.2499999912812401</v>
      </c>
      <c r="L4806">
        <v>4.2497664946738603</v>
      </c>
      <c r="M4806">
        <v>100</v>
      </c>
      <c r="O4806">
        <v>0</v>
      </c>
      <c r="P4806">
        <v>0</v>
      </c>
    </row>
    <row r="4807" spans="1:16" hidden="1" x14ac:dyDescent="0.3">
      <c r="A4807" t="s">
        <v>9844</v>
      </c>
      <c r="B4807" t="s">
        <v>9845</v>
      </c>
      <c r="C4807" t="str">
        <f>IFERROR(VLOOKUP(Table1[[#This Row],[Ticker]],[1]!Table2[[Symbol]:[Industry]],2,FALSE),"-")</f>
        <v>-</v>
      </c>
      <c r="D4807" t="s">
        <v>170</v>
      </c>
      <c r="E4807">
        <v>0.10272000000000001</v>
      </c>
      <c r="F4807">
        <v>2.14</v>
      </c>
      <c r="G4807">
        <v>-0.86068113023998105</v>
      </c>
      <c r="H4807">
        <v>1.2218858355611799</v>
      </c>
      <c r="I4807">
        <v>10.611203566480301</v>
      </c>
      <c r="J4807">
        <v>2.4238917769753798</v>
      </c>
      <c r="K4807">
        <v>1.9912503262708801</v>
      </c>
      <c r="L4807">
        <v>1.8257605697767501</v>
      </c>
      <c r="M4807">
        <v>100</v>
      </c>
      <c r="N4807">
        <v>3.3510638297872299</v>
      </c>
      <c r="O4807">
        <v>0</v>
      </c>
      <c r="P4807">
        <v>25.8823529411764</v>
      </c>
    </row>
    <row r="4808" spans="1:16" hidden="1" x14ac:dyDescent="0.3">
      <c r="A4808" t="s">
        <v>9846</v>
      </c>
      <c r="B4808" t="s">
        <v>9847</v>
      </c>
      <c r="C4808" t="str">
        <f>IFERROR(VLOOKUP(Table1[[#This Row],[Ticker]],[1]!Table2[[Symbol]:[Industry]],2,FALSE),"-")</f>
        <v>-</v>
      </c>
      <c r="D4808" t="s">
        <v>424</v>
      </c>
      <c r="E4808">
        <v>9.7884604062407093E-2</v>
      </c>
      <c r="F4808">
        <v>4.63</v>
      </c>
      <c r="G4808">
        <v>-10.9930340714164</v>
      </c>
      <c r="H4808">
        <v>-3.6800749487525399</v>
      </c>
      <c r="I4808">
        <v>0.47885062530389</v>
      </c>
      <c r="J4808">
        <v>-2.4780690073383398</v>
      </c>
      <c r="K4808">
        <v>4.4545504770807201</v>
      </c>
      <c r="L4808">
        <v>4.1723668440693302</v>
      </c>
      <c r="M4808">
        <v>50</v>
      </c>
      <c r="N4808">
        <v>0</v>
      </c>
      <c r="O4808">
        <v>0</v>
      </c>
      <c r="P4808">
        <v>15.749999999999901</v>
      </c>
    </row>
    <row r="4809" spans="1:16" hidden="1" x14ac:dyDescent="0.3">
      <c r="A4809" t="s">
        <v>9848</v>
      </c>
      <c r="B4809" t="s">
        <v>9849</v>
      </c>
      <c r="C4809" t="str">
        <f>IFERROR(VLOOKUP(Table1[[#This Row],[Ticker]],[1]!Table2[[Symbol]:[Industry]],2,FALSE),"-")</f>
        <v>-</v>
      </c>
      <c r="D4809" t="s">
        <v>521</v>
      </c>
      <c r="E4809">
        <v>9.1329431639917899E-2</v>
      </c>
      <c r="F4809">
        <v>4.55</v>
      </c>
      <c r="G4809">
        <v>-26.7430340714164</v>
      </c>
      <c r="H4809">
        <v>-3.6800749487525399</v>
      </c>
      <c r="I4809">
        <v>-15.271149374696099</v>
      </c>
      <c r="J4809">
        <v>-2.4780690073383398</v>
      </c>
      <c r="K4809">
        <v>4.55</v>
      </c>
      <c r="L4809">
        <v>4.5499999999999803</v>
      </c>
      <c r="M4809">
        <v>50</v>
      </c>
      <c r="O4809">
        <v>0</v>
      </c>
      <c r="P4809">
        <v>0</v>
      </c>
    </row>
    <row r="4810" spans="1:16" hidden="1" x14ac:dyDescent="0.3">
      <c r="A4810" t="s">
        <v>9850</v>
      </c>
      <c r="B4810" t="s">
        <v>9851</v>
      </c>
      <c r="C4810" t="str">
        <f>IFERROR(VLOOKUP(Table1[[#This Row],[Ticker]],[1]!Table2[[Symbol]:[Industry]],2,FALSE),"-")</f>
        <v>-</v>
      </c>
      <c r="D4810" t="s">
        <v>127</v>
      </c>
      <c r="E4810">
        <v>9.0601812000000004E-2</v>
      </c>
      <c r="F4810">
        <v>0.44</v>
      </c>
      <c r="G4810">
        <v>-16.7430340714164</v>
      </c>
      <c r="H4810">
        <v>-3.6800749487525399</v>
      </c>
      <c r="I4810">
        <v>-15.271149374696099</v>
      </c>
      <c r="J4810">
        <v>-2.4780690073383398</v>
      </c>
      <c r="K4810">
        <v>0.43999054960373102</v>
      </c>
      <c r="L4810">
        <v>0.434489119816169</v>
      </c>
      <c r="M4810">
        <v>50</v>
      </c>
      <c r="O4810">
        <v>0</v>
      </c>
      <c r="P4810">
        <v>9.9999999999999805</v>
      </c>
    </row>
    <row r="4811" spans="1:16" hidden="1" x14ac:dyDescent="0.3">
      <c r="A4811" t="s">
        <v>9852</v>
      </c>
      <c r="B4811" t="s">
        <v>9853</v>
      </c>
      <c r="C4811" t="str">
        <f>IFERROR(VLOOKUP(Table1[[#This Row],[Ticker]],[1]!Table2[[Symbol]:[Industry]],2,FALSE),"-")</f>
        <v>-</v>
      </c>
      <c r="D4811" t="s">
        <v>610</v>
      </c>
      <c r="E4811">
        <v>8.9298000000000002E-2</v>
      </c>
      <c r="F4811">
        <v>38.74</v>
      </c>
      <c r="G4811">
        <v>-21.7565842069178</v>
      </c>
      <c r="H4811">
        <v>-3.6800749487525399</v>
      </c>
      <c r="I4811">
        <v>-15.271149374696099</v>
      </c>
      <c r="J4811">
        <v>-2.4780690073383398</v>
      </c>
      <c r="K4811">
        <v>38.739474384248702</v>
      </c>
      <c r="L4811">
        <v>38.474973081239597</v>
      </c>
      <c r="M4811">
        <v>50</v>
      </c>
      <c r="O4811">
        <v>0</v>
      </c>
      <c r="P4811">
        <v>4.9864498644986499</v>
      </c>
    </row>
    <row r="4812" spans="1:16" hidden="1" x14ac:dyDescent="0.3">
      <c r="A4812" t="s">
        <v>9854</v>
      </c>
      <c r="B4812" t="s">
        <v>9855</v>
      </c>
      <c r="C4812" t="str">
        <f>IFERROR(VLOOKUP(Table1[[#This Row],[Ticker]],[1]!Table2[[Symbol]:[Industry]],2,FALSE),"-")</f>
        <v>-</v>
      </c>
      <c r="E4812">
        <v>8.1900000000000001E-2</v>
      </c>
      <c r="F4812">
        <v>0.13</v>
      </c>
      <c r="G4812">
        <v>-26.7430340714164</v>
      </c>
      <c r="H4812">
        <v>-3.6800749487525399</v>
      </c>
      <c r="I4812">
        <v>-15.271149374696099</v>
      </c>
      <c r="J4812">
        <v>-2.4780690073383398</v>
      </c>
      <c r="K4812">
        <v>0.12999999999999901</v>
      </c>
      <c r="L4812">
        <v>0.12999999999999901</v>
      </c>
      <c r="M4812">
        <v>50</v>
      </c>
      <c r="O4812">
        <v>0</v>
      </c>
      <c r="P4812">
        <v>0</v>
      </c>
    </row>
    <row r="4813" spans="1:16" hidden="1" x14ac:dyDescent="0.3">
      <c r="A4813" t="s">
        <v>9856</v>
      </c>
      <c r="B4813" t="s">
        <v>9857</v>
      </c>
      <c r="C4813" t="str">
        <f>IFERROR(VLOOKUP(Table1[[#This Row],[Ticker]],[1]!Table2[[Symbol]:[Industry]],2,FALSE),"-")</f>
        <v>-</v>
      </c>
      <c r="D4813" t="s">
        <v>521</v>
      </c>
      <c r="E4813">
        <v>7.0599999999999996E-2</v>
      </c>
      <c r="F4813">
        <v>3.53</v>
      </c>
      <c r="G4813">
        <v>-16.774186719391501</v>
      </c>
      <c r="H4813">
        <v>-3.6800749487525399</v>
      </c>
      <c r="I4813">
        <v>-10.523374893983901</v>
      </c>
      <c r="J4813">
        <v>-2.4780690073383398</v>
      </c>
      <c r="K4813">
        <v>3.4776344413178002</v>
      </c>
      <c r="L4813">
        <v>3.4601037017181899</v>
      </c>
      <c r="M4813">
        <v>100</v>
      </c>
      <c r="N4813">
        <v>0</v>
      </c>
      <c r="O4813">
        <v>0</v>
      </c>
      <c r="P4813">
        <v>9.9688473520249197</v>
      </c>
    </row>
    <row r="4814" spans="1:16" hidden="1" x14ac:dyDescent="0.3">
      <c r="A4814" t="s">
        <v>9858</v>
      </c>
      <c r="B4814" t="s">
        <v>9859</v>
      </c>
      <c r="C4814" t="str">
        <f>IFERROR(VLOOKUP(Table1[[#This Row],[Ticker]],[1]!Table2[[Symbol]:[Industry]],2,FALSE),"-")</f>
        <v>-</v>
      </c>
      <c r="D4814" t="s">
        <v>396</v>
      </c>
      <c r="E4814">
        <v>5.4420624000000001E-2</v>
      </c>
      <c r="F4814">
        <v>1.86</v>
      </c>
      <c r="G4814">
        <v>178.17499871546801</v>
      </c>
      <c r="H4814">
        <v>5.7316897571298098</v>
      </c>
      <c r="I4814">
        <v>22.506628403081599</v>
      </c>
      <c r="J4814">
        <v>2.0163130151335702</v>
      </c>
      <c r="K4814">
        <v>1.7068360296679099</v>
      </c>
      <c r="L4814">
        <v>1.3819536734839599</v>
      </c>
      <c r="M4814">
        <v>100</v>
      </c>
      <c r="N4814">
        <v>1.6676470588235199</v>
      </c>
      <c r="O4814">
        <v>0</v>
      </c>
      <c r="P4814">
        <v>204.91803278688499</v>
      </c>
    </row>
    <row r="4815" spans="1:16" hidden="1" x14ac:dyDescent="0.3">
      <c r="A4815" t="s">
        <v>9860</v>
      </c>
      <c r="B4815" t="s">
        <v>9861</v>
      </c>
      <c r="C4815" t="str">
        <f>IFERROR(VLOOKUP(Table1[[#This Row],[Ticker]],[1]!Table2[[Symbol]:[Industry]],2,FALSE),"-")</f>
        <v>-</v>
      </c>
      <c r="D4815" t="s">
        <v>173</v>
      </c>
      <c r="E4815">
        <v>5.1029999999999999E-2</v>
      </c>
      <c r="F4815">
        <v>22.68</v>
      </c>
      <c r="G4815">
        <v>-95.067056417785096</v>
      </c>
      <c r="H4815">
        <v>-3.6800749487525399</v>
      </c>
      <c r="I4815">
        <v>-15.271149374696099</v>
      </c>
      <c r="J4815">
        <v>-2.4780690073383398</v>
      </c>
      <c r="K4815">
        <v>22.8160548947784</v>
      </c>
      <c r="L4815">
        <v>33.916496045226303</v>
      </c>
      <c r="M4815">
        <v>0</v>
      </c>
      <c r="O4815">
        <v>215.69664902998201</v>
      </c>
      <c r="P4815">
        <v>4.9999999999999796</v>
      </c>
    </row>
    <row r="4816" spans="1:16" hidden="1" x14ac:dyDescent="0.3">
      <c r="A4816" t="s">
        <v>9862</v>
      </c>
      <c r="B4816" t="s">
        <v>9863</v>
      </c>
      <c r="C4816" t="str">
        <f>IFERROR(VLOOKUP(Table1[[#This Row],[Ticker]],[1]!Table2[[Symbol]:[Industry]],2,FALSE),"-")</f>
        <v>-</v>
      </c>
      <c r="D4816" t="s">
        <v>133</v>
      </c>
      <c r="E4816">
        <v>2.6800000000000001E-2</v>
      </c>
      <c r="F4816">
        <v>1.34</v>
      </c>
      <c r="G4816">
        <v>-26.7430340714164</v>
      </c>
      <c r="H4816">
        <v>-3.6800749487525399</v>
      </c>
      <c r="I4816">
        <v>-15.271149374696099</v>
      </c>
      <c r="J4816">
        <v>-2.4780690073383398</v>
      </c>
      <c r="K4816">
        <v>1.3399999949738799</v>
      </c>
      <c r="L4816">
        <v>1.3398612908659699</v>
      </c>
      <c r="M4816">
        <v>100</v>
      </c>
      <c r="O4816">
        <v>0</v>
      </c>
      <c r="P4816">
        <v>0</v>
      </c>
    </row>
    <row r="4817" spans="1:17" hidden="1" x14ac:dyDescent="0.3">
      <c r="A4817" t="s">
        <v>9864</v>
      </c>
      <c r="B4817" t="s">
        <v>9865</v>
      </c>
      <c r="C4817" t="str">
        <f>IFERROR(VLOOKUP(Table1[[#This Row],[Ticker]],[1]!Table2[[Symbol]:[Industry]],2,FALSE),"-")</f>
        <v>-</v>
      </c>
      <c r="D4817" t="s">
        <v>127</v>
      </c>
      <c r="E4817">
        <v>2.4500000000000001E-2</v>
      </c>
      <c r="F4817">
        <v>0.05</v>
      </c>
      <c r="G4817">
        <v>-26.7430340714164</v>
      </c>
      <c r="H4817">
        <v>-3.6800749487525399</v>
      </c>
      <c r="I4817">
        <v>134.72885062530301</v>
      </c>
      <c r="J4817">
        <v>-2.4780690073383398</v>
      </c>
      <c r="K4817">
        <v>4.4820054044580199E-2</v>
      </c>
      <c r="M4817">
        <v>100</v>
      </c>
      <c r="N4817">
        <v>0</v>
      </c>
      <c r="O4817">
        <v>0</v>
      </c>
    </row>
    <row r="4818" spans="1:17" hidden="1" x14ac:dyDescent="0.3">
      <c r="A4818" t="s">
        <v>9866</v>
      </c>
      <c r="B4818" t="s">
        <v>9867</v>
      </c>
      <c r="C4818" t="str">
        <f>IFERROR(VLOOKUP(Table1[[#This Row],[Ticker]],[1]!Table2[[Symbol]:[Industry]],2,FALSE),"-")</f>
        <v>-</v>
      </c>
      <c r="E4818">
        <v>4.9799999999999996E-4</v>
      </c>
      <c r="F4818">
        <v>0.02</v>
      </c>
      <c r="G4818">
        <v>-26.7430340714164</v>
      </c>
      <c r="H4818">
        <v>-3.6800749487525399</v>
      </c>
      <c r="I4818">
        <v>-15.271149374696099</v>
      </c>
      <c r="J4818">
        <v>-2.4780690073383398</v>
      </c>
      <c r="K4818">
        <v>0.02</v>
      </c>
      <c r="L4818">
        <v>0.02</v>
      </c>
      <c r="M4818">
        <v>50</v>
      </c>
      <c r="O4818">
        <v>0</v>
      </c>
      <c r="P4818">
        <v>0</v>
      </c>
    </row>
    <row r="4819" spans="1:17" hidden="1" x14ac:dyDescent="0.3">
      <c r="A4819" t="s">
        <v>9868</v>
      </c>
      <c r="B4819" t="s">
        <v>9869</v>
      </c>
      <c r="C4819" t="str">
        <f>IFERROR(VLOOKUP(Table1[[#This Row],[Ticker]],[1]!Table2[[Symbol]:[Industry]],2,FALSE),"-")</f>
        <v>-</v>
      </c>
      <c r="D4819" t="s">
        <v>1340</v>
      </c>
      <c r="E4819">
        <v>0</v>
      </c>
      <c r="F4819">
        <v>1244.0899999999999</v>
      </c>
      <c r="G4819">
        <v>-18.787532123325001</v>
      </c>
      <c r="H4819">
        <v>-2.9442786626944599</v>
      </c>
      <c r="I4819">
        <v>-10.7301637018252</v>
      </c>
      <c r="J4819">
        <v>-2.4013360541696702</v>
      </c>
      <c r="K4819">
        <v>1230.36480301304</v>
      </c>
      <c r="L4819">
        <v>1201.68058357777</v>
      </c>
      <c r="M4819">
        <v>36.382996971611497</v>
      </c>
      <c r="N4819">
        <v>0.76627835380227005</v>
      </c>
      <c r="O4819">
        <v>1.5199864961538101</v>
      </c>
      <c r="P4819">
        <v>8.5593368237347303</v>
      </c>
      <c r="Q4819">
        <v>-0.13193077695746</v>
      </c>
    </row>
    <row r="4820" spans="1:17" hidden="1" x14ac:dyDescent="0.3">
      <c r="A4820" t="s">
        <v>9870</v>
      </c>
      <c r="B4820" t="s">
        <v>9871</v>
      </c>
      <c r="C4820" t="str">
        <f>IFERROR(VLOOKUP(Table1[[#This Row],[Ticker]],[1]!Table2[[Symbol]:[Industry]],2,FALSE),"-")</f>
        <v>-</v>
      </c>
      <c r="D4820" t="s">
        <v>1340</v>
      </c>
      <c r="E4820">
        <v>0</v>
      </c>
      <c r="F4820">
        <v>1228.8</v>
      </c>
      <c r="G4820">
        <v>-19.202601389206801</v>
      </c>
      <c r="H4820">
        <v>-3.03571331823033</v>
      </c>
      <c r="I4820">
        <v>-11.471585251772</v>
      </c>
      <c r="J4820">
        <v>-4.6553468117104604</v>
      </c>
      <c r="K4820">
        <v>1217.62714638838</v>
      </c>
      <c r="L4820">
        <v>1191.9987682380799</v>
      </c>
      <c r="M4820">
        <v>36.058663394519002</v>
      </c>
      <c r="N4820">
        <v>0.52456781653643003</v>
      </c>
      <c r="O4820">
        <v>13.3219401041666</v>
      </c>
      <c r="P4820">
        <v>9.5675434685688696</v>
      </c>
      <c r="Q4820">
        <v>-0.13333261542483699</v>
      </c>
    </row>
    <row r="4821" spans="1:17" hidden="1" x14ac:dyDescent="0.3">
      <c r="A4821" t="s">
        <v>9872</v>
      </c>
      <c r="B4821" t="s">
        <v>9873</v>
      </c>
      <c r="C4821" t="str">
        <f>IFERROR(VLOOKUP(Table1[[#This Row],[Ticker]],[1]!Table2[[Symbol]:[Industry]],2,FALSE),"-")</f>
        <v>-</v>
      </c>
      <c r="D4821" t="s">
        <v>728</v>
      </c>
      <c r="E4821">
        <v>0</v>
      </c>
      <c r="F4821">
        <v>52.48</v>
      </c>
      <c r="G4821">
        <v>-12.7923229651305</v>
      </c>
      <c r="H4821">
        <v>-5.0671414904582601</v>
      </c>
      <c r="I4821">
        <v>-3.2062337223365098</v>
      </c>
      <c r="J4821">
        <v>-1.1100535930801501</v>
      </c>
      <c r="K4821">
        <v>51.930775605479496</v>
      </c>
      <c r="L4821">
        <v>48.806272408232097</v>
      </c>
      <c r="M4821">
        <v>37.853305265548997</v>
      </c>
      <c r="N4821">
        <v>1.22577497683763</v>
      </c>
      <c r="O4821">
        <v>5.7545731707316898</v>
      </c>
      <c r="P4821">
        <v>23.024989450982201</v>
      </c>
      <c r="Q4821">
        <v>7.2054511565187995E-2</v>
      </c>
    </row>
    <row r="4822" spans="1:17" hidden="1" x14ac:dyDescent="0.3">
      <c r="A4822" t="s">
        <v>9874</v>
      </c>
      <c r="B4822" t="s">
        <v>9875</v>
      </c>
      <c r="C4822" t="str">
        <f>IFERROR(VLOOKUP(Table1[[#This Row],[Ticker]],[1]!Table2[[Symbol]:[Industry]],2,FALSE),"-")</f>
        <v>-</v>
      </c>
      <c r="D4822" t="s">
        <v>728</v>
      </c>
      <c r="E4822">
        <v>0</v>
      </c>
      <c r="F4822">
        <v>25.77</v>
      </c>
      <c r="G4822">
        <v>-15.989791779910799</v>
      </c>
      <c r="H4822">
        <v>-4.7516401994222601</v>
      </c>
      <c r="I4822">
        <v>-6.0577233702885902</v>
      </c>
      <c r="J4822">
        <v>-0.54589235118691404</v>
      </c>
      <c r="K4822">
        <v>25.460673418580001</v>
      </c>
      <c r="L4822">
        <v>24.182968139839701</v>
      </c>
      <c r="M4822">
        <v>42.1652590342811</v>
      </c>
      <c r="N4822">
        <v>1.3394114822295899</v>
      </c>
      <c r="O4822">
        <v>4.3073341094295596</v>
      </c>
      <c r="P4822">
        <v>17.9405034324942</v>
      </c>
      <c r="Q4822">
        <v>-2.5629607369169999E-2</v>
      </c>
    </row>
    <row r="4823" spans="1:17" hidden="1" x14ac:dyDescent="0.3">
      <c r="A4823" t="s">
        <v>9876</v>
      </c>
      <c r="B4823" t="s">
        <v>9877</v>
      </c>
      <c r="C4823" t="str">
        <f>IFERROR(VLOOKUP(Table1[[#This Row],[Ticker]],[1]!Table2[[Symbol]:[Industry]],2,FALSE),"-")</f>
        <v>-</v>
      </c>
      <c r="D4823" t="s">
        <v>728</v>
      </c>
      <c r="E4823">
        <v>0</v>
      </c>
      <c r="F4823">
        <v>22.27</v>
      </c>
      <c r="G4823">
        <v>27.225439379910899</v>
      </c>
      <c r="H4823">
        <v>1.2824718677268601</v>
      </c>
      <c r="I4823">
        <v>6.9236380052764401</v>
      </c>
      <c r="J4823">
        <v>1.0307029224862201</v>
      </c>
      <c r="K4823">
        <v>21.1584301003411</v>
      </c>
      <c r="L4823">
        <v>18.697895356764398</v>
      </c>
      <c r="M4823">
        <v>39.917065374287702</v>
      </c>
      <c r="N4823">
        <v>1.1496215222541399</v>
      </c>
      <c r="O4823">
        <v>2.69420745397395</v>
      </c>
      <c r="P4823">
        <v>57.719546742209602</v>
      </c>
      <c r="Q4823">
        <v>8.1438948753974005E-2</v>
      </c>
    </row>
    <row r="4824" spans="1:17" hidden="1" x14ac:dyDescent="0.3">
      <c r="A4824" t="s">
        <v>9878</v>
      </c>
      <c r="B4824" t="s">
        <v>9879</v>
      </c>
      <c r="C4824" t="str">
        <f>IFERROR(VLOOKUP(Table1[[#This Row],[Ticker]],[1]!Table2[[Symbol]:[Industry]],2,FALSE),"-")</f>
        <v>-</v>
      </c>
      <c r="D4824" t="s">
        <v>728</v>
      </c>
      <c r="E4824">
        <v>0</v>
      </c>
      <c r="F4824">
        <v>30.8</v>
      </c>
      <c r="G4824">
        <v>25.423360869544901</v>
      </c>
      <c r="H4824">
        <v>2.4141078767322202</v>
      </c>
      <c r="I4824">
        <v>8.4782981724130604</v>
      </c>
      <c r="J4824">
        <v>0.75643234037055596</v>
      </c>
      <c r="K4824">
        <v>29.0469582984292</v>
      </c>
      <c r="L4824">
        <v>25.958904208733401</v>
      </c>
      <c r="M4824">
        <v>46.770192321881197</v>
      </c>
      <c r="N4824">
        <v>1.0904525337122699</v>
      </c>
      <c r="O4824">
        <v>5.3571428571428603</v>
      </c>
      <c r="P4824">
        <v>57.827312323853398</v>
      </c>
      <c r="Q4824">
        <v>-1.7638996257211999E-2</v>
      </c>
    </row>
    <row r="4825" spans="1:17" hidden="1" x14ac:dyDescent="0.3">
      <c r="A4825" t="s">
        <v>9880</v>
      </c>
      <c r="B4825" t="s">
        <v>9881</v>
      </c>
      <c r="C4825" t="str">
        <f>IFERROR(VLOOKUP(Table1[[#This Row],[Ticker]],[1]!Table2[[Symbol]:[Industry]],2,FALSE),"-")</f>
        <v>-</v>
      </c>
      <c r="D4825" t="s">
        <v>728</v>
      </c>
      <c r="E4825">
        <v>0</v>
      </c>
      <c r="F4825">
        <v>43.46</v>
      </c>
      <c r="G4825">
        <v>10.0096405667207</v>
      </c>
      <c r="H4825">
        <v>9.8559084235519503</v>
      </c>
      <c r="I4825">
        <v>-2.7096368131835402</v>
      </c>
      <c r="J4825">
        <v>3.1900497705055597E-2</v>
      </c>
      <c r="K4825">
        <v>39.906160805616203</v>
      </c>
      <c r="L4825">
        <v>37.099845940100202</v>
      </c>
      <c r="M4825">
        <v>42.372329352446798</v>
      </c>
      <c r="N4825">
        <v>0.82607283579984403</v>
      </c>
      <c r="O4825">
        <v>8.0763920846755592</v>
      </c>
      <c r="P4825">
        <v>54.113475177304899</v>
      </c>
      <c r="Q4825">
        <v>2.6969867049001998E-2</v>
      </c>
    </row>
    <row r="4826" spans="1:17" hidden="1" x14ac:dyDescent="0.3">
      <c r="A4826" t="s">
        <v>9882</v>
      </c>
      <c r="B4826" t="s">
        <v>9883</v>
      </c>
      <c r="C4826" t="str">
        <f>IFERROR(VLOOKUP(Table1[[#This Row],[Ticker]],[1]!Table2[[Symbol]:[Industry]],2,FALSE),"-")</f>
        <v>-</v>
      </c>
      <c r="D4826" t="s">
        <v>728</v>
      </c>
      <c r="E4826">
        <v>0</v>
      </c>
      <c r="F4826">
        <v>39.549999999999997</v>
      </c>
      <c r="G4826">
        <v>11.5436792152968</v>
      </c>
      <c r="H4826">
        <v>0.222491840142168</v>
      </c>
      <c r="I4826">
        <v>4.1791677500396096</v>
      </c>
      <c r="J4826">
        <v>0.69488287822732397</v>
      </c>
      <c r="K4826">
        <v>37.744318167158603</v>
      </c>
      <c r="L4826">
        <v>34.209428675201998</v>
      </c>
      <c r="M4826">
        <v>37.855201331873801</v>
      </c>
      <c r="N4826">
        <v>0.61380987634430395</v>
      </c>
      <c r="O4826">
        <v>1.34007585335018</v>
      </c>
      <c r="P4826">
        <v>63.429752066115697</v>
      </c>
      <c r="Q4826">
        <v>5.8879591037521002E-2</v>
      </c>
    </row>
    <row r="4827" spans="1:17" hidden="1" x14ac:dyDescent="0.3">
      <c r="A4827" t="s">
        <v>9884</v>
      </c>
      <c r="B4827" t="s">
        <v>9885</v>
      </c>
      <c r="C4827" t="str">
        <f>IFERROR(VLOOKUP(Table1[[#This Row],[Ticker]],[1]!Table2[[Symbol]:[Industry]],2,FALSE),"-")</f>
        <v>-</v>
      </c>
      <c r="D4827" t="s">
        <v>728</v>
      </c>
      <c r="E4827">
        <v>0</v>
      </c>
      <c r="F4827">
        <v>52.41</v>
      </c>
      <c r="G4827">
        <v>-12.733897678116399</v>
      </c>
      <c r="H4827">
        <v>-5.0357518457587496</v>
      </c>
      <c r="I4827">
        <v>-2.6341409930068802</v>
      </c>
      <c r="J4827">
        <v>-1.00605661144448</v>
      </c>
      <c r="K4827">
        <v>51.768887535005398</v>
      </c>
      <c r="L4827">
        <v>48.652770751294597</v>
      </c>
      <c r="M4827">
        <v>38.548106434567202</v>
      </c>
      <c r="N4827">
        <v>1.05513750453578</v>
      </c>
      <c r="O4827">
        <v>3.98778858996375</v>
      </c>
      <c r="P4827">
        <v>24.0473372781065</v>
      </c>
      <c r="Q4827">
        <v>-3.9160773297699998E-4</v>
      </c>
    </row>
    <row r="4828" spans="1:17" hidden="1" x14ac:dyDescent="0.3">
      <c r="A4828" t="s">
        <v>9886</v>
      </c>
      <c r="B4828" t="s">
        <v>9887</v>
      </c>
      <c r="C4828" t="str">
        <f>IFERROR(VLOOKUP(Table1[[#This Row],[Ticker]],[1]!Table2[[Symbol]:[Industry]],2,FALSE),"-")</f>
        <v>-</v>
      </c>
      <c r="D4828" t="s">
        <v>728</v>
      </c>
      <c r="E4828">
        <v>0</v>
      </c>
      <c r="F4828">
        <v>161.03</v>
      </c>
      <c r="G4828">
        <v>14.1036378432166</v>
      </c>
      <c r="H4828">
        <v>4.7109692252540496</v>
      </c>
      <c r="I4828">
        <v>3.80745744331765</v>
      </c>
      <c r="J4828">
        <v>-1.0753768448021599</v>
      </c>
      <c r="K4828">
        <v>151.24260453846199</v>
      </c>
      <c r="L4828">
        <v>137.48107728343999</v>
      </c>
      <c r="M4828">
        <v>34.574083232051997</v>
      </c>
      <c r="N4828">
        <v>0.86442316560612498</v>
      </c>
      <c r="O4828">
        <v>1.75122647953795</v>
      </c>
      <c r="P4828">
        <v>46.377602036178502</v>
      </c>
      <c r="Q4828">
        <v>3.8010026247456002E-2</v>
      </c>
    </row>
    <row r="4829" spans="1:17" hidden="1" x14ac:dyDescent="0.3">
      <c r="A4829" t="s">
        <v>9888</v>
      </c>
      <c r="B4829" t="s">
        <v>9889</v>
      </c>
      <c r="C4829" t="str">
        <f>IFERROR(VLOOKUP(Table1[[#This Row],[Ticker]],[1]!Table2[[Symbol]:[Industry]],2,FALSE),"-")</f>
        <v>-</v>
      </c>
      <c r="D4829" t="s">
        <v>548</v>
      </c>
      <c r="E4829">
        <v>0</v>
      </c>
      <c r="F4829">
        <v>87.57</v>
      </c>
      <c r="G4829">
        <v>-35.606954171291598</v>
      </c>
      <c r="H4829">
        <v>-12.4005744725116</v>
      </c>
      <c r="I4829">
        <v>-21.843218082687098</v>
      </c>
      <c r="J4829">
        <v>-3.6242008124959302</v>
      </c>
      <c r="K4829">
        <v>90.977050184436195</v>
      </c>
      <c r="L4829">
        <v>96.727705006667904</v>
      </c>
      <c r="M4829">
        <v>70.236447926634199</v>
      </c>
      <c r="N4829">
        <v>0.55647330304735099</v>
      </c>
      <c r="O4829">
        <v>51.079136690647402</v>
      </c>
      <c r="P4829">
        <v>32.6014536644457</v>
      </c>
      <c r="Q4829">
        <v>0.14567341613641299</v>
      </c>
    </row>
    <row r="4830" spans="1:17" hidden="1" x14ac:dyDescent="0.3">
      <c r="A4830" t="s">
        <v>9890</v>
      </c>
      <c r="B4830" t="s">
        <v>9891</v>
      </c>
      <c r="C4830" t="str">
        <f>IFERROR(VLOOKUP(Table1[[#This Row],[Ticker]],[1]!Table2[[Symbol]:[Industry]],2,FALSE),"-")</f>
        <v>-</v>
      </c>
      <c r="D4830" t="s">
        <v>728</v>
      </c>
      <c r="E4830">
        <v>0</v>
      </c>
      <c r="F4830">
        <v>278.79000000000002</v>
      </c>
      <c r="G4830">
        <v>6.0394006780596303</v>
      </c>
      <c r="H4830">
        <v>0.26304315914483001</v>
      </c>
      <c r="I4830">
        <v>2.93032607684294</v>
      </c>
      <c r="J4830">
        <v>0.124093352932856</v>
      </c>
      <c r="K4830">
        <v>267.319598882923</v>
      </c>
      <c r="L4830">
        <v>244.521381515212</v>
      </c>
      <c r="M4830">
        <v>38.8935273072047</v>
      </c>
      <c r="N4830">
        <v>1.56125247797317</v>
      </c>
      <c r="O4830">
        <v>4.0209476667025301</v>
      </c>
      <c r="P4830">
        <v>38.874221668742202</v>
      </c>
      <c r="Q4830">
        <v>1.8802390589823002E-2</v>
      </c>
    </row>
    <row r="4831" spans="1:17" hidden="1" x14ac:dyDescent="0.3">
      <c r="A4831" t="s">
        <v>9892</v>
      </c>
      <c r="B4831" t="s">
        <v>9893</v>
      </c>
      <c r="C4831" t="str">
        <f>IFERROR(VLOOKUP(Table1[[#This Row],[Ticker]],[1]!Table2[[Symbol]:[Industry]],2,FALSE),"-")</f>
        <v>-</v>
      </c>
      <c r="D4831" t="s">
        <v>231</v>
      </c>
      <c r="E4831">
        <v>0</v>
      </c>
      <c r="F4831">
        <v>1529.1</v>
      </c>
      <c r="G4831">
        <v>-24.032706615496998</v>
      </c>
      <c r="H4831">
        <v>2.9126402830355298</v>
      </c>
      <c r="I4831">
        <v>-9.6155957384895103</v>
      </c>
      <c r="J4831">
        <v>2.8555260975338799</v>
      </c>
      <c r="K4831">
        <v>1553.5004352210001</v>
      </c>
      <c r="L4831">
        <v>1514.1348829543299</v>
      </c>
      <c r="M4831">
        <v>62.226032105996701</v>
      </c>
      <c r="N4831">
        <v>1.04003693563735</v>
      </c>
      <c r="O4831">
        <v>42.240533647243403</v>
      </c>
      <c r="P4831">
        <v>31.191283085238702</v>
      </c>
      <c r="Q4831">
        <v>6.3467078324692006E-2</v>
      </c>
    </row>
    <row r="4832" spans="1:17" hidden="1" x14ac:dyDescent="0.3">
      <c r="A4832" t="s">
        <v>9894</v>
      </c>
      <c r="B4832" t="s">
        <v>9895</v>
      </c>
      <c r="C4832" t="str">
        <f>IFERROR(VLOOKUP(Table1[[#This Row],[Ticker]],[1]!Table2[[Symbol]:[Industry]],2,FALSE),"-")</f>
        <v>-</v>
      </c>
      <c r="D4832" t="s">
        <v>728</v>
      </c>
      <c r="E4832">
        <v>0</v>
      </c>
      <c r="F4832">
        <v>274.04000000000002</v>
      </c>
      <c r="G4832">
        <v>1.18152946140027</v>
      </c>
      <c r="H4832">
        <v>0.51981061294878705</v>
      </c>
      <c r="I4832">
        <v>1.2176922831147401</v>
      </c>
      <c r="J4832">
        <v>-0.31253061484852501</v>
      </c>
      <c r="K4832">
        <v>261.34819305324299</v>
      </c>
      <c r="L4832">
        <v>241.78247974347201</v>
      </c>
      <c r="M4832">
        <v>30.520322535784199</v>
      </c>
      <c r="N4832">
        <v>0.24823294922119199</v>
      </c>
      <c r="O4832">
        <v>6.5537877682090002</v>
      </c>
      <c r="P4832">
        <v>34.663390663390601</v>
      </c>
      <c r="Q4832">
        <v>1.6721317295981999E-2</v>
      </c>
    </row>
    <row r="4833" spans="1:17" hidden="1" x14ac:dyDescent="0.3">
      <c r="A4833" t="s">
        <v>9896</v>
      </c>
      <c r="B4833" t="s">
        <v>9897</v>
      </c>
      <c r="C4833" t="str">
        <f>IFERROR(VLOOKUP(Table1[[#This Row],[Ticker]],[1]!Table2[[Symbol]:[Industry]],2,FALSE),"-")</f>
        <v>-</v>
      </c>
      <c r="D4833" t="s">
        <v>728</v>
      </c>
      <c r="E4833">
        <v>0</v>
      </c>
      <c r="F4833">
        <v>754.04</v>
      </c>
      <c r="G4833">
        <v>38.243947089557601</v>
      </c>
      <c r="H4833">
        <v>0.82319077830142395</v>
      </c>
      <c r="I4833">
        <v>18.780406180859401</v>
      </c>
      <c r="J4833">
        <v>2.70205194980075</v>
      </c>
      <c r="K4833">
        <v>720.56812962216497</v>
      </c>
      <c r="L4833">
        <v>621.28352317235101</v>
      </c>
      <c r="M4833">
        <v>33.773001793398997</v>
      </c>
      <c r="N4833">
        <v>1.4320378546290999</v>
      </c>
      <c r="O4833">
        <v>1.1458278075433499</v>
      </c>
      <c r="P4833">
        <v>74.951276102088102</v>
      </c>
      <c r="Q4833">
        <v>3.7138248543373997E-2</v>
      </c>
    </row>
    <row r="4834" spans="1:17" hidden="1" x14ac:dyDescent="0.3">
      <c r="A4834" t="s">
        <v>9898</v>
      </c>
      <c r="B4834" t="s">
        <v>9899</v>
      </c>
      <c r="C4834" t="str">
        <f>IFERROR(VLOOKUP(Table1[[#This Row],[Ticker]],[1]!Table2[[Symbol]:[Industry]],2,FALSE),"-")</f>
        <v>-</v>
      </c>
      <c r="D4834" t="s">
        <v>728</v>
      </c>
      <c r="E4834">
        <v>0</v>
      </c>
      <c r="F4834">
        <v>265.93</v>
      </c>
      <c r="G4834">
        <v>1.61395019347397</v>
      </c>
      <c r="H4834">
        <v>-1.04431387274184</v>
      </c>
      <c r="I4834">
        <v>0.49655773426736699</v>
      </c>
      <c r="J4834">
        <v>-0.74531966048109199</v>
      </c>
      <c r="K4834">
        <v>254.420763701048</v>
      </c>
      <c r="L4834">
        <v>235.567796258735</v>
      </c>
      <c r="M4834">
        <v>38.590708796903002</v>
      </c>
      <c r="N4834">
        <v>1.3344000170102299</v>
      </c>
      <c r="O4834">
        <v>3.4069115932764098</v>
      </c>
      <c r="P4834">
        <v>33.633165829145703</v>
      </c>
      <c r="Q4834">
        <v>1.5258138167479E-2</v>
      </c>
    </row>
    <row r="4835" spans="1:17" hidden="1" x14ac:dyDescent="0.3">
      <c r="A4835" t="s">
        <v>9900</v>
      </c>
      <c r="B4835" t="s">
        <v>9901</v>
      </c>
      <c r="C4835" t="str">
        <f>IFERROR(VLOOKUP(Table1[[#This Row],[Ticker]],[1]!Table2[[Symbol]:[Industry]],2,FALSE),"-")</f>
        <v>-</v>
      </c>
      <c r="D4835" t="s">
        <v>728</v>
      </c>
      <c r="E4835">
        <v>0</v>
      </c>
      <c r="F4835">
        <v>264.52</v>
      </c>
      <c r="G4835">
        <v>-15.684171026660399</v>
      </c>
      <c r="H4835">
        <v>-4.6193758992802199</v>
      </c>
      <c r="I4835">
        <v>-5.8659049376045402</v>
      </c>
      <c r="J4835">
        <v>-0.87754701455413997</v>
      </c>
      <c r="K4835">
        <v>260.94957388068502</v>
      </c>
      <c r="L4835">
        <v>247.77351711876</v>
      </c>
      <c r="M4835">
        <v>43.6990592984979</v>
      </c>
      <c r="N4835">
        <v>1.22658718742087</v>
      </c>
      <c r="O4835">
        <v>3.9278693482534601</v>
      </c>
      <c r="P4835">
        <v>17.905059059505199</v>
      </c>
      <c r="Q4835">
        <v>-2.6504851824225999E-2</v>
      </c>
    </row>
    <row r="4836" spans="1:17" hidden="1" x14ac:dyDescent="0.3">
      <c r="A4836" t="s">
        <v>9902</v>
      </c>
      <c r="B4836" t="s">
        <v>9903</v>
      </c>
      <c r="C4836" t="str">
        <f>IFERROR(VLOOKUP(Table1[[#This Row],[Ticker]],[1]!Table2[[Symbol]:[Industry]],2,FALSE),"-")</f>
        <v>-</v>
      </c>
      <c r="D4836" t="s">
        <v>728</v>
      </c>
      <c r="E4836">
        <v>0</v>
      </c>
      <c r="F4836">
        <v>270.68</v>
      </c>
      <c r="G4836">
        <v>1.41499024584425</v>
      </c>
      <c r="H4836">
        <v>0.13821142272530501</v>
      </c>
      <c r="I4836">
        <v>0.70639893500011797</v>
      </c>
      <c r="J4836">
        <v>0.47194049655825199</v>
      </c>
      <c r="K4836">
        <v>258.72469127880601</v>
      </c>
      <c r="L4836">
        <v>238.58196363325001</v>
      </c>
      <c r="M4836">
        <v>39.772223044646402</v>
      </c>
      <c r="N4836">
        <v>0.224304852253392</v>
      </c>
      <c r="O4836">
        <v>3.6685384956406102</v>
      </c>
      <c r="P4836">
        <v>1182.6612330000401</v>
      </c>
      <c r="Q4836">
        <v>-4.0451341168239998E-3</v>
      </c>
    </row>
    <row r="4837" spans="1:17" hidden="1" x14ac:dyDescent="0.3">
      <c r="A4837" t="s">
        <v>9904</v>
      </c>
      <c r="B4837" t="s">
        <v>9905</v>
      </c>
      <c r="C4837" t="str">
        <f>IFERROR(VLOOKUP(Table1[[#This Row],[Ticker]],[1]!Table2[[Symbol]:[Industry]],2,FALSE),"-")</f>
        <v>-</v>
      </c>
      <c r="D4837" t="s">
        <v>228</v>
      </c>
      <c r="E4837">
        <v>0</v>
      </c>
      <c r="F4837">
        <v>162</v>
      </c>
      <c r="G4837">
        <v>8.2569659285835399</v>
      </c>
      <c r="H4837">
        <v>5.7793845107069099</v>
      </c>
      <c r="I4837">
        <v>-9.3195470202160493</v>
      </c>
      <c r="J4837">
        <v>-2.4780690073383398</v>
      </c>
      <c r="K4837">
        <v>152.348086847356</v>
      </c>
      <c r="L4837">
        <v>146.215838964554</v>
      </c>
      <c r="M4837">
        <v>50</v>
      </c>
      <c r="N4837">
        <v>0</v>
      </c>
      <c r="O4837">
        <v>0</v>
      </c>
      <c r="P4837">
        <v>62</v>
      </c>
    </row>
    <row r="4838" spans="1:17" hidden="1" x14ac:dyDescent="0.3">
      <c r="A4838" t="s">
        <v>9906</v>
      </c>
      <c r="B4838" t="s">
        <v>9907</v>
      </c>
      <c r="C4838" t="str">
        <f>IFERROR(VLOOKUP(Table1[[#This Row],[Ticker]],[1]!Table2[[Symbol]:[Industry]],2,FALSE),"-")</f>
        <v>-</v>
      </c>
      <c r="D4838" t="s">
        <v>728</v>
      </c>
      <c r="E4838">
        <v>0</v>
      </c>
      <c r="F4838">
        <v>910.48</v>
      </c>
      <c r="G4838">
        <v>29.535716357694401</v>
      </c>
      <c r="H4838">
        <v>0.862782194104596</v>
      </c>
      <c r="I4838">
        <v>13.2714379105321</v>
      </c>
      <c r="J4838">
        <v>1.1551842667813901</v>
      </c>
      <c r="K4838">
        <v>865.533635317939</v>
      </c>
      <c r="L4838">
        <v>760.51500233055299</v>
      </c>
      <c r="M4838">
        <v>37.3388535311583</v>
      </c>
      <c r="N4838">
        <v>1.10512606922617</v>
      </c>
      <c r="O4838">
        <v>1.5947632018275999</v>
      </c>
      <c r="P4838">
        <v>94.738418103263797</v>
      </c>
      <c r="Q4838">
        <v>2.6632969630870001E-2</v>
      </c>
    </row>
    <row r="4839" spans="1:17" hidden="1" x14ac:dyDescent="0.3">
      <c r="A4839" t="s">
        <v>9908</v>
      </c>
      <c r="B4839" t="s">
        <v>9909</v>
      </c>
      <c r="C4839" t="str">
        <f>IFERROR(VLOOKUP(Table1[[#This Row],[Ticker]],[1]!Table2[[Symbol]:[Industry]],2,FALSE),"-")</f>
        <v>-</v>
      </c>
      <c r="D4839" t="s">
        <v>728</v>
      </c>
      <c r="E4839">
        <v>0</v>
      </c>
      <c r="F4839">
        <v>873.2</v>
      </c>
      <c r="G4839">
        <v>-3.33998149934183</v>
      </c>
      <c r="H4839">
        <v>-1.07066318404667</v>
      </c>
      <c r="I4839">
        <v>-1.40272660622769</v>
      </c>
      <c r="J4839">
        <v>-0.67113542498747103</v>
      </c>
      <c r="K4839">
        <v>841.67703602690403</v>
      </c>
      <c r="L4839">
        <v>782.68081384043899</v>
      </c>
      <c r="M4839">
        <v>43.617668529781398</v>
      </c>
      <c r="N4839">
        <v>0.76585676585676499</v>
      </c>
      <c r="O4839">
        <v>13.3760879523591</v>
      </c>
      <c r="P4839">
        <v>41.983739837398304</v>
      </c>
      <c r="Q4839">
        <v>3.5665262196414999E-2</v>
      </c>
    </row>
    <row r="4840" spans="1:17" hidden="1" x14ac:dyDescent="0.3">
      <c r="A4840" t="s">
        <v>9910</v>
      </c>
      <c r="B4840" t="s">
        <v>9911</v>
      </c>
      <c r="C4840" t="str">
        <f>IFERROR(VLOOKUP(Table1[[#This Row],[Ticker]],[1]!Table2[[Symbol]:[Industry]],2,FALSE),"-")</f>
        <v>-</v>
      </c>
      <c r="D4840" t="s">
        <v>728</v>
      </c>
      <c r="E4840">
        <v>0</v>
      </c>
      <c r="F4840">
        <v>287.16000000000003</v>
      </c>
      <c r="G4840">
        <v>5.6497736740883804</v>
      </c>
      <c r="H4840">
        <v>-0.29877998472377698</v>
      </c>
      <c r="I4840">
        <v>2.5622523487343498</v>
      </c>
      <c r="J4840">
        <v>1.65236577527034</v>
      </c>
      <c r="K4840">
        <v>275.19805860756998</v>
      </c>
      <c r="L4840">
        <v>251.75400954695701</v>
      </c>
      <c r="M4840">
        <v>36.174903309900898</v>
      </c>
      <c r="N4840">
        <v>0.91322473965662798</v>
      </c>
      <c r="O4840">
        <v>3.5833681571249398</v>
      </c>
      <c r="P4840">
        <v>63.614608854196298</v>
      </c>
      <c r="Q4840">
        <v>1.2902501101542001E-2</v>
      </c>
    </row>
    <row r="4841" spans="1:17" hidden="1" x14ac:dyDescent="0.3">
      <c r="A4841" t="s">
        <v>9912</v>
      </c>
      <c r="B4841" t="s">
        <v>9913</v>
      </c>
      <c r="C4841" t="str">
        <f>IFERROR(VLOOKUP(Table1[[#This Row],[Ticker]],[1]!Table2[[Symbol]:[Industry]],2,FALSE),"-")</f>
        <v>-</v>
      </c>
      <c r="D4841" t="s">
        <v>728</v>
      </c>
      <c r="E4841">
        <v>0</v>
      </c>
      <c r="F4841">
        <v>922.23</v>
      </c>
      <c r="G4841">
        <v>-1.99422749373244</v>
      </c>
      <c r="H4841">
        <v>-1.4749296096279101</v>
      </c>
      <c r="I4841">
        <v>6.0941717434005199E-2</v>
      </c>
      <c r="J4841">
        <v>0.51856398929465997</v>
      </c>
      <c r="K4841">
        <v>883.38029688979304</v>
      </c>
      <c r="L4841">
        <v>821.00549579032895</v>
      </c>
      <c r="M4841">
        <v>36.216852662223999</v>
      </c>
      <c r="N4841">
        <v>0.60347362853310704</v>
      </c>
      <c r="O4841">
        <v>1.23288116847206</v>
      </c>
      <c r="P4841">
        <v>30.8127659574468</v>
      </c>
      <c r="Q4841">
        <v>1.1367808071405999E-2</v>
      </c>
    </row>
    <row r="4842" spans="1:17" hidden="1" x14ac:dyDescent="0.3">
      <c r="A4842" t="s">
        <v>9914</v>
      </c>
      <c r="B4842" t="s">
        <v>9915</v>
      </c>
      <c r="C4842" t="str">
        <f>IFERROR(VLOOKUP(Table1[[#This Row],[Ticker]],[1]!Table2[[Symbol]:[Industry]],2,FALSE),"-")</f>
        <v>-</v>
      </c>
      <c r="D4842" t="s">
        <v>728</v>
      </c>
      <c r="E4842">
        <v>0</v>
      </c>
      <c r="F4842">
        <v>893.9</v>
      </c>
      <c r="G4842">
        <v>-2.0382012747507599</v>
      </c>
      <c r="H4842">
        <v>-1.3896746734916099</v>
      </c>
      <c r="I4842">
        <v>-0.18907663571960401</v>
      </c>
      <c r="J4842">
        <v>2.0052955662324101</v>
      </c>
      <c r="K4842">
        <v>856.40666441217502</v>
      </c>
      <c r="L4842">
        <v>796.12127701640895</v>
      </c>
      <c r="M4842">
        <v>37.423081017166801</v>
      </c>
      <c r="N4842">
        <v>0.93529900564423596</v>
      </c>
      <c r="O4842">
        <v>0.49222508110526803</v>
      </c>
      <c r="P4842">
        <v>31.0434808103908</v>
      </c>
      <c r="Q4842">
        <v>2.5475784075280001E-3</v>
      </c>
    </row>
    <row r="4843" spans="1:17" hidden="1" x14ac:dyDescent="0.3">
      <c r="A4843" t="s">
        <v>9916</v>
      </c>
      <c r="B4843" t="s">
        <v>9917</v>
      </c>
      <c r="C4843" t="str">
        <f>IFERROR(VLOOKUP(Table1[[#This Row],[Ticker]],[1]!Table2[[Symbol]:[Industry]],2,FALSE),"-")</f>
        <v>-</v>
      </c>
      <c r="D4843" t="s">
        <v>728</v>
      </c>
      <c r="E4843">
        <v>0</v>
      </c>
      <c r="F4843">
        <v>260.29000000000002</v>
      </c>
      <c r="G4843">
        <v>-16.4693516447091</v>
      </c>
      <c r="H4843">
        <v>-5.90496070798544</v>
      </c>
      <c r="I4843">
        <v>-7.0154514874893099</v>
      </c>
      <c r="J4843">
        <v>-0.66442572951937995</v>
      </c>
      <c r="K4843">
        <v>257.64902999237302</v>
      </c>
      <c r="L4843">
        <v>244.71329995257099</v>
      </c>
      <c r="M4843">
        <v>45.289626408737497</v>
      </c>
      <c r="N4843">
        <v>0.51179870281725504</v>
      </c>
      <c r="O4843">
        <v>3.7304544930654102</v>
      </c>
      <c r="P4843">
        <v>17.778280542986401</v>
      </c>
    </row>
    <row r="4844" spans="1:17" hidden="1" x14ac:dyDescent="0.3">
      <c r="A4844" t="s">
        <v>9918</v>
      </c>
      <c r="B4844" t="s">
        <v>9919</v>
      </c>
      <c r="C4844" t="str">
        <f>IFERROR(VLOOKUP(Table1[[#This Row],[Ticker]],[1]!Table2[[Symbol]:[Industry]],2,FALSE),"-")</f>
        <v>-</v>
      </c>
      <c r="D4844" t="s">
        <v>728</v>
      </c>
      <c r="E4844">
        <v>0</v>
      </c>
      <c r="F4844">
        <v>435.13</v>
      </c>
      <c r="G4844">
        <v>10.042983343943</v>
      </c>
      <c r="H4844">
        <v>10.551801523375101</v>
      </c>
      <c r="I4844">
        <v>-2.9447515224579899</v>
      </c>
      <c r="J4844">
        <v>0.44590760084880099</v>
      </c>
      <c r="K4844">
        <v>399.00704303956701</v>
      </c>
      <c r="L4844">
        <v>371.16427298708402</v>
      </c>
      <c r="M4844">
        <v>43.691570787736502</v>
      </c>
      <c r="N4844">
        <v>0.84845701074623703</v>
      </c>
      <c r="O4844">
        <v>1.4179670443315899</v>
      </c>
      <c r="P4844">
        <v>40.2468897054083</v>
      </c>
    </row>
    <row r="4845" spans="1:17" hidden="1" x14ac:dyDescent="0.3">
      <c r="A4845" t="s">
        <v>9920</v>
      </c>
      <c r="B4845" t="s">
        <v>9921</v>
      </c>
      <c r="C4845" t="str">
        <f>IFERROR(VLOOKUP(Table1[[#This Row],[Ticker]],[1]!Table2[[Symbol]:[Industry]],2,FALSE),"-")</f>
        <v>-</v>
      </c>
      <c r="D4845" t="s">
        <v>728</v>
      </c>
      <c r="E4845">
        <v>0</v>
      </c>
      <c r="F4845">
        <v>525.20000000000005</v>
      </c>
      <c r="G4845">
        <v>-13.0190723547302</v>
      </c>
      <c r="H4845">
        <v>-5.2139264329739197</v>
      </c>
      <c r="I4845">
        <v>-2.8302921523192399</v>
      </c>
      <c r="J4845">
        <v>-1.37037669964603</v>
      </c>
      <c r="K4845">
        <v>520.30229131312603</v>
      </c>
      <c r="L4845">
        <v>488.960599261433</v>
      </c>
      <c r="M4845">
        <v>38.951823625668403</v>
      </c>
      <c r="N4845">
        <v>0.77839267797042999</v>
      </c>
      <c r="O4845">
        <v>3.6176694592536101</v>
      </c>
      <c r="P4845">
        <v>22.825070159027099</v>
      </c>
    </row>
    <row r="4846" spans="1:17" hidden="1" x14ac:dyDescent="0.3">
      <c r="A4846" t="s">
        <v>9922</v>
      </c>
      <c r="B4846" t="s">
        <v>9923</v>
      </c>
      <c r="C4846" t="str">
        <f>IFERROR(VLOOKUP(Table1[[#This Row],[Ticker]],[1]!Table2[[Symbol]:[Industry]],2,FALSE),"-")</f>
        <v>-</v>
      </c>
      <c r="D4846" t="s">
        <v>1340</v>
      </c>
      <c r="E4846">
        <v>0</v>
      </c>
      <c r="F4846">
        <v>122.82</v>
      </c>
      <c r="G4846">
        <v>-19.8872832448982</v>
      </c>
      <c r="H4846">
        <v>-3.1990313286954799</v>
      </c>
      <c r="I4846">
        <v>-11.939498693222101</v>
      </c>
      <c r="J4846">
        <v>-2.2014213262968498</v>
      </c>
      <c r="K4846">
        <v>122.32098422431901</v>
      </c>
      <c r="L4846">
        <v>119.73278699846</v>
      </c>
      <c r="M4846">
        <v>42.831285615245399</v>
      </c>
      <c r="N4846">
        <v>0.211526042861265</v>
      </c>
      <c r="O4846">
        <v>2.5891548607718602</v>
      </c>
      <c r="P4846">
        <v>6.9301758662719797</v>
      </c>
    </row>
    <row r="4847" spans="1:17" hidden="1" x14ac:dyDescent="0.3">
      <c r="A4847" t="s">
        <v>9924</v>
      </c>
      <c r="B4847" t="s">
        <v>9925</v>
      </c>
      <c r="C4847" t="str">
        <f>IFERROR(VLOOKUP(Table1[[#This Row],[Ticker]],[1]!Table2[[Symbol]:[Industry]],2,FALSE),"-")</f>
        <v>-</v>
      </c>
      <c r="D4847" t="s">
        <v>728</v>
      </c>
      <c r="E4847">
        <v>0</v>
      </c>
      <c r="F4847">
        <v>42.11</v>
      </c>
      <c r="G4847">
        <v>5.8451271376515299</v>
      </c>
      <c r="H4847">
        <v>0.32190133583244501</v>
      </c>
      <c r="I4847">
        <v>1.6685895867035001</v>
      </c>
      <c r="J4847">
        <v>0.80946779344675002</v>
      </c>
      <c r="K4847">
        <v>40.216460726359301</v>
      </c>
      <c r="L4847">
        <v>37.030919105541798</v>
      </c>
      <c r="M4847">
        <v>40.246772189485696</v>
      </c>
      <c r="N4847">
        <v>0.50455634386201798</v>
      </c>
      <c r="O4847">
        <v>0.26122061268107899</v>
      </c>
      <c r="P4847">
        <v>36.102133160956598</v>
      </c>
    </row>
    <row r="4848" spans="1:17" hidden="1" x14ac:dyDescent="0.3">
      <c r="A4848" t="s">
        <v>9926</v>
      </c>
      <c r="B4848" t="s">
        <v>9927</v>
      </c>
      <c r="C4848" t="str">
        <f>IFERROR(VLOOKUP(Table1[[#This Row],[Ticker]],[1]!Table2[[Symbol]:[Industry]],2,FALSE),"-")</f>
        <v>-</v>
      </c>
      <c r="D4848" t="s">
        <v>1340</v>
      </c>
      <c r="E4848">
        <v>0</v>
      </c>
      <c r="F4848">
        <v>56.79</v>
      </c>
      <c r="G4848">
        <v>-18.427184367048699</v>
      </c>
      <c r="H4848">
        <v>-2.6076888897713202</v>
      </c>
      <c r="I4848">
        <v>-10.9544704621318</v>
      </c>
      <c r="J4848">
        <v>-1.8910892848196601</v>
      </c>
      <c r="K4848">
        <v>55.873008789908504</v>
      </c>
      <c r="L4848">
        <v>54.688216760698502</v>
      </c>
      <c r="M4848">
        <v>51.453169897924603</v>
      </c>
      <c r="N4848">
        <v>1.32791207121841</v>
      </c>
      <c r="O4848">
        <v>2.48283148441628</v>
      </c>
      <c r="P4848">
        <v>8.66819747416762</v>
      </c>
    </row>
    <row r="4849" spans="1:16" hidden="1" x14ac:dyDescent="0.3">
      <c r="A4849" t="s">
        <v>9928</v>
      </c>
      <c r="B4849" t="s">
        <v>9929</v>
      </c>
      <c r="C4849" t="str">
        <f>IFERROR(VLOOKUP(Table1[[#This Row],[Ticker]],[1]!Table2[[Symbol]:[Industry]],2,FALSE),"-")</f>
        <v>-</v>
      </c>
      <c r="D4849" t="s">
        <v>626</v>
      </c>
      <c r="M4849">
        <v>50</v>
      </c>
    </row>
    <row r="4850" spans="1:16" hidden="1" x14ac:dyDescent="0.3">
      <c r="A4850" t="s">
        <v>9930</v>
      </c>
      <c r="B4850" t="s">
        <v>9931</v>
      </c>
      <c r="C4850" t="str">
        <f>IFERROR(VLOOKUP(Table1[[#This Row],[Ticker]],[1]!Table2[[Symbol]:[Industry]],2,FALSE),"-")</f>
        <v>-</v>
      </c>
    </row>
    <row r="4851" spans="1:16" hidden="1" x14ac:dyDescent="0.3">
      <c r="A4851" t="s">
        <v>9932</v>
      </c>
      <c r="B4851" t="s">
        <v>9933</v>
      </c>
      <c r="C4851" t="str">
        <f>IFERROR(VLOOKUP(Table1[[#This Row],[Ticker]],[1]!Table2[[Symbol]:[Industry]],2,FALSE),"-")</f>
        <v>-</v>
      </c>
      <c r="D4851" t="s">
        <v>610</v>
      </c>
      <c r="F4851">
        <v>250</v>
      </c>
      <c r="G4851">
        <v>-5.5931859894901201</v>
      </c>
      <c r="H4851">
        <v>-1.87035303188851</v>
      </c>
      <c r="I4851">
        <v>-12.2495918825592</v>
      </c>
      <c r="J4851">
        <v>1.0670674632677399</v>
      </c>
      <c r="N4851">
        <v>1</v>
      </c>
    </row>
    <row r="4852" spans="1:16" hidden="1" x14ac:dyDescent="0.3">
      <c r="A4852" t="s">
        <v>9934</v>
      </c>
      <c r="B4852" t="s">
        <v>9935</v>
      </c>
      <c r="C4852" t="str">
        <f>IFERROR(VLOOKUP(Table1[[#This Row],[Ticker]],[1]!Table2[[Symbol]:[Industry]],2,FALSE),"-")</f>
        <v>-</v>
      </c>
      <c r="F4852">
        <v>10.28</v>
      </c>
      <c r="G4852">
        <v>-5.5931859894901201</v>
      </c>
      <c r="H4852">
        <v>-1.87035303188851</v>
      </c>
      <c r="I4852">
        <v>-12.2495918825592</v>
      </c>
      <c r="J4852">
        <v>1.0670674632677399</v>
      </c>
    </row>
    <row r="4853" spans="1:16" hidden="1" x14ac:dyDescent="0.3">
      <c r="A4853" t="s">
        <v>9936</v>
      </c>
      <c r="B4853" t="s">
        <v>9937</v>
      </c>
      <c r="C4853" t="str">
        <f>IFERROR(VLOOKUP(Table1[[#This Row],[Ticker]],[1]!Table2[[Symbol]:[Industry]],2,FALSE),"-")</f>
        <v>-</v>
      </c>
      <c r="F4853">
        <v>1.1499999999999999</v>
      </c>
      <c r="G4853">
        <v>-5.5931859894901201</v>
      </c>
      <c r="H4853">
        <v>-1.87035303188851</v>
      </c>
      <c r="I4853">
        <v>-12.2495918825592</v>
      </c>
      <c r="J4853">
        <v>1.0670674632677399</v>
      </c>
    </row>
    <row r="4854" spans="1:16" hidden="1" x14ac:dyDescent="0.3">
      <c r="A4854" t="s">
        <v>9938</v>
      </c>
      <c r="B4854" t="s">
        <v>9939</v>
      </c>
      <c r="C4854" t="str">
        <f>IFERROR(VLOOKUP(Table1[[#This Row],[Ticker]],[1]!Table2[[Symbol]:[Industry]],2,FALSE),"-")</f>
        <v>-</v>
      </c>
      <c r="D4854" t="s">
        <v>127</v>
      </c>
      <c r="F4854">
        <v>94.92</v>
      </c>
      <c r="G4854">
        <v>25.153269337128901</v>
      </c>
      <c r="H4854">
        <v>18.007425051247399</v>
      </c>
      <c r="I4854">
        <v>-34.315925494098998</v>
      </c>
      <c r="J4854">
        <v>5.7607568765842698</v>
      </c>
      <c r="K4854">
        <v>87.601427086407298</v>
      </c>
      <c r="L4854">
        <v>86.714935851006402</v>
      </c>
      <c r="N4854">
        <v>0.87033367694279296</v>
      </c>
      <c r="O4854">
        <v>32.479983143699897</v>
      </c>
      <c r="P4854">
        <v>67.200986436498098</v>
      </c>
    </row>
    <row r="4855" spans="1:16" hidden="1" x14ac:dyDescent="0.3">
      <c r="A4855" t="s">
        <v>9940</v>
      </c>
      <c r="B4855" t="s">
        <v>9941</v>
      </c>
      <c r="C4855" t="str">
        <f>IFERROR(VLOOKUP(Table1[[#This Row],[Ticker]],[1]!Table2[[Symbol]:[Industry]],2,FALSE),"-")</f>
        <v>-</v>
      </c>
    </row>
    <row r="4856" spans="1:16" hidden="1" x14ac:dyDescent="0.3">
      <c r="A4856" t="s">
        <v>9942</v>
      </c>
      <c r="B4856" t="s">
        <v>9943</v>
      </c>
      <c r="C4856" t="str">
        <f>IFERROR(VLOOKUP(Table1[[#This Row],[Ticker]],[1]!Table2[[Symbol]:[Industry]],2,FALSE),"-")</f>
        <v>-</v>
      </c>
    </row>
    <row r="4857" spans="1:16" hidden="1" x14ac:dyDescent="0.3">
      <c r="A4857" t="s">
        <v>9944</v>
      </c>
      <c r="B4857" t="s">
        <v>9945</v>
      </c>
      <c r="C4857" t="str">
        <f>IFERROR(VLOOKUP(Table1[[#This Row],[Ticker]],[1]!Table2[[Symbol]:[Industry]],2,FALSE),"-")</f>
        <v>-</v>
      </c>
    </row>
    <row r="4858" spans="1:16" hidden="1" x14ac:dyDescent="0.3">
      <c r="A4858" t="s">
        <v>9946</v>
      </c>
      <c r="B4858" t="s">
        <v>9947</v>
      </c>
      <c r="C4858" t="str">
        <f>IFERROR(VLOOKUP(Table1[[#This Row],[Ticker]],[1]!Table2[[Symbol]:[Industry]],2,FALSE),"-")</f>
        <v>-</v>
      </c>
    </row>
    <row r="4859" spans="1:16" hidden="1" x14ac:dyDescent="0.3">
      <c r="A4859" t="s">
        <v>9948</v>
      </c>
      <c r="B4859" t="s">
        <v>9949</v>
      </c>
      <c r="C4859" t="str">
        <f>IFERROR(VLOOKUP(Table1[[#This Row],[Ticker]],[1]!Table2[[Symbol]:[Industry]],2,FALSE),"-")</f>
        <v>-</v>
      </c>
    </row>
    <row r="4860" spans="1:16" hidden="1" x14ac:dyDescent="0.3">
      <c r="A4860" t="s">
        <v>9950</v>
      </c>
      <c r="B4860" t="s">
        <v>9951</v>
      </c>
      <c r="C4860" t="str">
        <f>IFERROR(VLOOKUP(Table1[[#This Row],[Ticker]],[1]!Table2[[Symbol]:[Industry]],2,FALSE),"-")</f>
        <v>-</v>
      </c>
    </row>
    <row r="4861" spans="1:16" hidden="1" x14ac:dyDescent="0.3">
      <c r="A4861" t="s">
        <v>9952</v>
      </c>
      <c r="B4861" t="s">
        <v>9953</v>
      </c>
      <c r="C4861" t="str">
        <f>IFERROR(VLOOKUP(Table1[[#This Row],[Ticker]],[1]!Table2[[Symbol]:[Industry]],2,FALSE),"-")</f>
        <v>-</v>
      </c>
    </row>
    <row r="4862" spans="1:16" hidden="1" x14ac:dyDescent="0.3">
      <c r="A4862" t="s">
        <v>9954</v>
      </c>
      <c r="B4862" t="s">
        <v>9955</v>
      </c>
      <c r="C4862" t="str">
        <f>IFERROR(VLOOKUP(Table1[[#This Row],[Ticker]],[1]!Table2[[Symbol]:[Industry]],2,FALSE),"-")</f>
        <v>-</v>
      </c>
    </row>
    <row r="4863" spans="1:16" hidden="1" x14ac:dyDescent="0.3">
      <c r="A4863" t="s">
        <v>9956</v>
      </c>
      <c r="B4863" t="s">
        <v>9957</v>
      </c>
      <c r="C4863" t="str">
        <f>IFERROR(VLOOKUP(Table1[[#This Row],[Ticker]],[1]!Table2[[Symbol]:[Industry]],2,FALSE),"-")</f>
        <v>-</v>
      </c>
      <c r="D4863" t="s">
        <v>521</v>
      </c>
      <c r="F4863">
        <v>0</v>
      </c>
      <c r="G4863">
        <v>-26.7430340714164</v>
      </c>
      <c r="M4863">
        <v>50</v>
      </c>
    </row>
    <row r="4864" spans="1:16" hidden="1" x14ac:dyDescent="0.3">
      <c r="A4864" t="s">
        <v>9958</v>
      </c>
      <c r="B4864" t="s">
        <v>9959</v>
      </c>
      <c r="C4864" t="str">
        <f>IFERROR(VLOOKUP(Table1[[#This Row],[Ticker]],[1]!Table2[[Symbol]:[Industry]],2,FALSE),"-")</f>
        <v>-</v>
      </c>
      <c r="D4864" t="s">
        <v>133</v>
      </c>
    </row>
    <row r="4865" spans="1:16" hidden="1" x14ac:dyDescent="0.3">
      <c r="A4865" t="s">
        <v>9960</v>
      </c>
      <c r="B4865" t="s">
        <v>9961</v>
      </c>
      <c r="C4865" t="str">
        <f>IFERROR(VLOOKUP(Table1[[#This Row],[Ticker]],[1]!Table2[[Symbol]:[Industry]],2,FALSE),"-")</f>
        <v>-</v>
      </c>
      <c r="F4865">
        <v>0.8</v>
      </c>
      <c r="G4865">
        <v>-18.634925963308302</v>
      </c>
      <c r="H4865">
        <v>-4.9300749487525399</v>
      </c>
      <c r="I4865">
        <v>-21.153502315872501</v>
      </c>
      <c r="J4865">
        <v>-2.4780690073383398</v>
      </c>
      <c r="K4865">
        <v>0.80349402428683503</v>
      </c>
      <c r="L4865">
        <v>0.82687477202484405</v>
      </c>
      <c r="N4865">
        <v>0.996902449821506</v>
      </c>
      <c r="O4865">
        <v>21.249999999999901</v>
      </c>
      <c r="P4865">
        <v>63.265306122448898</v>
      </c>
    </row>
    <row r="4866" spans="1:16" hidden="1" x14ac:dyDescent="0.3">
      <c r="A4866" t="s">
        <v>9962</v>
      </c>
      <c r="B4866" t="s">
        <v>9963</v>
      </c>
      <c r="C4866" t="str">
        <f>IFERROR(VLOOKUP(Table1[[#This Row],[Ticker]],[1]!Table2[[Symbol]:[Industry]],2,FALSE),"-")</f>
        <v>-</v>
      </c>
      <c r="D4866" t="s">
        <v>127</v>
      </c>
      <c r="F4866">
        <v>0</v>
      </c>
      <c r="G4866">
        <v>-26.7430340714164</v>
      </c>
      <c r="M4866">
        <v>50</v>
      </c>
    </row>
    <row r="4867" spans="1:16" hidden="1" x14ac:dyDescent="0.3">
      <c r="A4867" t="s">
        <v>9964</v>
      </c>
      <c r="B4867" t="s">
        <v>9965</v>
      </c>
      <c r="C4867" t="str">
        <f>IFERROR(VLOOKUP(Table1[[#This Row],[Ticker]],[1]!Table2[[Symbol]:[Industry]],2,FALSE),"-")</f>
        <v>-</v>
      </c>
      <c r="F4867">
        <v>0</v>
      </c>
      <c r="G4867">
        <v>-26.7430340714164</v>
      </c>
      <c r="M4867">
        <v>50</v>
      </c>
    </row>
    <row r="4868" spans="1:16" hidden="1" x14ac:dyDescent="0.3">
      <c r="A4868" t="s">
        <v>9966</v>
      </c>
      <c r="B4868" t="s">
        <v>9967</v>
      </c>
      <c r="C4868" t="str">
        <f>IFERROR(VLOOKUP(Table1[[#This Row],[Ticker]],[1]!Table2[[Symbol]:[Industry]],2,FALSE),"-")</f>
        <v>-</v>
      </c>
      <c r="D4868" t="s">
        <v>424</v>
      </c>
      <c r="F4868">
        <v>0</v>
      </c>
      <c r="G4868">
        <v>-26.7430340714164</v>
      </c>
      <c r="M4868">
        <v>50</v>
      </c>
    </row>
    <row r="4869" spans="1:16" hidden="1" x14ac:dyDescent="0.3">
      <c r="A4869" t="s">
        <v>9968</v>
      </c>
      <c r="B4869" t="s">
        <v>9969</v>
      </c>
      <c r="C4869" t="str">
        <f>IFERROR(VLOOKUP(Table1[[#This Row],[Ticker]],[1]!Table2[[Symbol]:[Industry]],2,FALSE),"-")</f>
        <v>-</v>
      </c>
      <c r="D4869" t="s">
        <v>521</v>
      </c>
    </row>
    <row r="4870" spans="1:16" hidden="1" x14ac:dyDescent="0.3">
      <c r="A4870" t="s">
        <v>9970</v>
      </c>
      <c r="B4870" t="s">
        <v>9971</v>
      </c>
      <c r="C4870" t="str">
        <f>IFERROR(VLOOKUP(Table1[[#This Row],[Ticker]],[1]!Table2[[Symbol]:[Industry]],2,FALSE),"-")</f>
        <v>-</v>
      </c>
      <c r="D4870" t="s">
        <v>257</v>
      </c>
    </row>
    <row r="4871" spans="1:16" hidden="1" x14ac:dyDescent="0.3">
      <c r="A4871" t="s">
        <v>9972</v>
      </c>
      <c r="B4871" t="s">
        <v>9973</v>
      </c>
      <c r="C4871" t="str">
        <f>IFERROR(VLOOKUP(Table1[[#This Row],[Ticker]],[1]!Table2[[Symbol]:[Industry]],2,FALSE),"-")</f>
        <v>-</v>
      </c>
      <c r="D4871" t="s">
        <v>133</v>
      </c>
      <c r="F4871">
        <v>0</v>
      </c>
      <c r="G4871">
        <v>-26.7430340714164</v>
      </c>
    </row>
    <row r="4872" spans="1:16" hidden="1" x14ac:dyDescent="0.3">
      <c r="A4872" t="s">
        <v>9974</v>
      </c>
      <c r="B4872" t="s">
        <v>9975</v>
      </c>
      <c r="C4872" t="str">
        <f>IFERROR(VLOOKUP(Table1[[#This Row],[Ticker]],[1]!Table2[[Symbol]:[Industry]],2,FALSE),"-")</f>
        <v>-</v>
      </c>
      <c r="D4872" t="s">
        <v>626</v>
      </c>
      <c r="F4872">
        <v>0</v>
      </c>
      <c r="G4872">
        <v>-26.7430340714164</v>
      </c>
      <c r="M4872">
        <v>50</v>
      </c>
    </row>
    <row r="4873" spans="1:16" hidden="1" x14ac:dyDescent="0.3">
      <c r="A4873" t="s">
        <v>9976</v>
      </c>
      <c r="B4873" t="s">
        <v>9977</v>
      </c>
      <c r="C4873" t="str">
        <f>IFERROR(VLOOKUP(Table1[[#This Row],[Ticker]],[1]!Table2[[Symbol]:[Industry]],2,FALSE),"-")</f>
        <v>-</v>
      </c>
      <c r="F4873">
        <v>0</v>
      </c>
      <c r="G4873">
        <v>-26.7430340714164</v>
      </c>
      <c r="M4873">
        <v>50</v>
      </c>
    </row>
    <row r="4874" spans="1:16" hidden="1" x14ac:dyDescent="0.3">
      <c r="A4874" t="s">
        <v>9978</v>
      </c>
      <c r="B4874" t="s">
        <v>9979</v>
      </c>
      <c r="C4874" t="str">
        <f>IFERROR(VLOOKUP(Table1[[#This Row],[Ticker]],[1]!Table2[[Symbol]:[Industry]],2,FALSE),"-")</f>
        <v>-</v>
      </c>
      <c r="D4874" t="s">
        <v>626</v>
      </c>
      <c r="F4874">
        <v>0</v>
      </c>
      <c r="G4874">
        <v>-26.7430340714164</v>
      </c>
      <c r="M4874">
        <v>50</v>
      </c>
    </row>
    <row r="4875" spans="1:16" hidden="1" x14ac:dyDescent="0.3">
      <c r="A4875" t="s">
        <v>9980</v>
      </c>
      <c r="B4875" t="s">
        <v>9981</v>
      </c>
      <c r="C4875" t="str">
        <f>IFERROR(VLOOKUP(Table1[[#This Row],[Ticker]],[1]!Table2[[Symbol]:[Industry]],2,FALSE),"-")</f>
        <v>-</v>
      </c>
      <c r="D4875" t="s">
        <v>121</v>
      </c>
      <c r="F4875">
        <v>0</v>
      </c>
      <c r="G4875">
        <v>-26.7430340714164</v>
      </c>
      <c r="M4875">
        <v>50</v>
      </c>
    </row>
    <row r="4876" spans="1:16" hidden="1" x14ac:dyDescent="0.3">
      <c r="A4876" t="s">
        <v>9982</v>
      </c>
      <c r="B4876" t="s">
        <v>9983</v>
      </c>
      <c r="C4876" t="str">
        <f>IFERROR(VLOOKUP(Table1[[#This Row],[Ticker]],[1]!Table2[[Symbol]:[Industry]],2,FALSE),"-")</f>
        <v>-</v>
      </c>
      <c r="D4876" t="s">
        <v>626</v>
      </c>
      <c r="F4876">
        <v>0</v>
      </c>
      <c r="G4876">
        <v>-26.7430340714164</v>
      </c>
      <c r="M4876">
        <v>50</v>
      </c>
    </row>
    <row r="4877" spans="1:16" hidden="1" x14ac:dyDescent="0.3">
      <c r="A4877" t="s">
        <v>9984</v>
      </c>
      <c r="B4877" t="s">
        <v>9985</v>
      </c>
      <c r="C4877" t="str">
        <f>IFERROR(VLOOKUP(Table1[[#This Row],[Ticker]],[1]!Table2[[Symbol]:[Industry]],2,FALSE),"-")</f>
        <v>-</v>
      </c>
      <c r="D4877" t="s">
        <v>121</v>
      </c>
      <c r="F4877">
        <v>0</v>
      </c>
      <c r="G4877">
        <v>-26.7430340714164</v>
      </c>
      <c r="M4877">
        <v>50</v>
      </c>
    </row>
    <row r="4878" spans="1:16" hidden="1" x14ac:dyDescent="0.3">
      <c r="A4878" t="s">
        <v>9986</v>
      </c>
      <c r="B4878" t="s">
        <v>9987</v>
      </c>
      <c r="C4878" t="str">
        <f>IFERROR(VLOOKUP(Table1[[#This Row],[Ticker]],[1]!Table2[[Symbol]:[Industry]],2,FALSE),"-")</f>
        <v>-</v>
      </c>
      <c r="F4878">
        <v>0</v>
      </c>
      <c r="G4878">
        <v>-26.7430340714164</v>
      </c>
      <c r="M4878">
        <v>50</v>
      </c>
    </row>
    <row r="4879" spans="1:16" hidden="1" x14ac:dyDescent="0.3">
      <c r="A4879" t="s">
        <v>9988</v>
      </c>
      <c r="B4879" t="s">
        <v>9989</v>
      </c>
      <c r="C4879" t="str">
        <f>IFERROR(VLOOKUP(Table1[[#This Row],[Ticker]],[1]!Table2[[Symbol]:[Industry]],2,FALSE),"-")</f>
        <v>-</v>
      </c>
      <c r="D4879" t="s">
        <v>46</v>
      </c>
      <c r="F4879">
        <v>0</v>
      </c>
      <c r="G4879">
        <v>-26.7430340714164</v>
      </c>
      <c r="M4879">
        <v>50</v>
      </c>
    </row>
    <row r="4880" spans="1:16" hidden="1" x14ac:dyDescent="0.3">
      <c r="A4880" t="s">
        <v>9990</v>
      </c>
      <c r="B4880" t="s">
        <v>9991</v>
      </c>
      <c r="C4880" t="str">
        <f>IFERROR(VLOOKUP(Table1[[#This Row],[Ticker]],[1]!Table2[[Symbol]:[Industry]],2,FALSE),"-")</f>
        <v>-</v>
      </c>
      <c r="D4880" t="s">
        <v>3541</v>
      </c>
      <c r="F4880">
        <v>0</v>
      </c>
      <c r="G4880">
        <v>-26.7430340714164</v>
      </c>
      <c r="M4880">
        <v>50</v>
      </c>
    </row>
    <row r="4881" spans="1:16" hidden="1" x14ac:dyDescent="0.3">
      <c r="A4881" t="s">
        <v>9992</v>
      </c>
      <c r="B4881" t="s">
        <v>9993</v>
      </c>
      <c r="C4881" t="str">
        <f>IFERROR(VLOOKUP(Table1[[#This Row],[Ticker]],[1]!Table2[[Symbol]:[Industry]],2,FALSE),"-")</f>
        <v>-</v>
      </c>
      <c r="D4881" t="s">
        <v>68</v>
      </c>
      <c r="F4881">
        <v>0</v>
      </c>
      <c r="G4881">
        <v>-26.7430340714164</v>
      </c>
      <c r="M4881">
        <v>50</v>
      </c>
    </row>
    <row r="4882" spans="1:16" hidden="1" x14ac:dyDescent="0.3">
      <c r="A4882" t="s">
        <v>9994</v>
      </c>
      <c r="B4882" t="s">
        <v>9995</v>
      </c>
      <c r="C4882" t="str">
        <f>IFERROR(VLOOKUP(Table1[[#This Row],[Ticker]],[1]!Table2[[Symbol]:[Industry]],2,FALSE),"-")</f>
        <v>-</v>
      </c>
      <c r="D4882" t="s">
        <v>223</v>
      </c>
      <c r="F4882">
        <v>0</v>
      </c>
      <c r="G4882">
        <v>-26.7430340714164</v>
      </c>
      <c r="M4882">
        <v>50</v>
      </c>
    </row>
    <row r="4883" spans="1:16" hidden="1" x14ac:dyDescent="0.3">
      <c r="A4883" t="s">
        <v>9996</v>
      </c>
      <c r="B4883" t="s">
        <v>9997</v>
      </c>
      <c r="C4883" t="str">
        <f>IFERROR(VLOOKUP(Table1[[#This Row],[Ticker]],[1]!Table2[[Symbol]:[Industry]],2,FALSE),"-")</f>
        <v>-</v>
      </c>
      <c r="D4883" t="s">
        <v>424</v>
      </c>
      <c r="F4883">
        <v>0</v>
      </c>
      <c r="G4883">
        <v>-26.7430340714164</v>
      </c>
      <c r="M4883">
        <v>50</v>
      </c>
    </row>
    <row r="4884" spans="1:16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D4884" t="s">
        <v>121</v>
      </c>
      <c r="F4884">
        <v>0</v>
      </c>
      <c r="G4884">
        <v>-26.7430340714164</v>
      </c>
      <c r="M4884">
        <v>50</v>
      </c>
    </row>
    <row r="4885" spans="1:16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  <c r="F4885">
        <v>20.8</v>
      </c>
      <c r="G4885">
        <v>-27.695415023797398</v>
      </c>
      <c r="H4885">
        <v>-4.74441940932343</v>
      </c>
      <c r="I4885">
        <v>-22.908804792102799</v>
      </c>
      <c r="J4885">
        <v>0.75262256257584603</v>
      </c>
      <c r="K4885">
        <v>20.058276753841501</v>
      </c>
      <c r="L4885">
        <v>20.363714621060499</v>
      </c>
      <c r="N4885">
        <v>0.66258285452747301</v>
      </c>
      <c r="O4885">
        <v>36.971153846153797</v>
      </c>
      <c r="P4885">
        <v>30.817610062892999</v>
      </c>
    </row>
    <row r="4886" spans="1:16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D4886" t="s">
        <v>1170</v>
      </c>
    </row>
    <row r="4887" spans="1:16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F4887">
        <v>0</v>
      </c>
      <c r="G4887">
        <v>-26.7430340714164</v>
      </c>
      <c r="M4887">
        <v>50</v>
      </c>
    </row>
    <row r="4888" spans="1:16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D4888" t="s">
        <v>521</v>
      </c>
      <c r="F4888">
        <v>0</v>
      </c>
      <c r="G4888">
        <v>-26.7430340714164</v>
      </c>
      <c r="M4888">
        <v>50</v>
      </c>
    </row>
    <row r="4889" spans="1:16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D4889" t="s">
        <v>521</v>
      </c>
      <c r="F4889">
        <v>0</v>
      </c>
      <c r="G4889">
        <v>-26.7430340714164</v>
      </c>
      <c r="M4889">
        <v>50</v>
      </c>
    </row>
    <row r="4890" spans="1:16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F4890">
        <v>0</v>
      </c>
      <c r="G4890">
        <v>-26.7430340714164</v>
      </c>
      <c r="M4890">
        <v>50</v>
      </c>
    </row>
    <row r="4891" spans="1:16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F4891">
        <v>0</v>
      </c>
      <c r="G4891">
        <v>-26.7430340714164</v>
      </c>
      <c r="M4891">
        <v>50</v>
      </c>
    </row>
    <row r="4892" spans="1:16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D4892" t="s">
        <v>68</v>
      </c>
      <c r="F4892">
        <v>0</v>
      </c>
      <c r="G4892">
        <v>-26.7430340714164</v>
      </c>
      <c r="M4892">
        <v>50</v>
      </c>
    </row>
    <row r="4893" spans="1:16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  <c r="D4893" t="s">
        <v>59</v>
      </c>
      <c r="F4893">
        <v>0</v>
      </c>
      <c r="G4893">
        <v>-26.7430340714164</v>
      </c>
      <c r="M4893">
        <v>50</v>
      </c>
    </row>
    <row r="4894" spans="1:16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F4894">
        <v>0</v>
      </c>
      <c r="G4894">
        <v>-26.7430340714164</v>
      </c>
      <c r="M4894">
        <v>50</v>
      </c>
    </row>
    <row r="4895" spans="1:16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  <c r="D4895" t="s">
        <v>521</v>
      </c>
      <c r="F4895">
        <v>0</v>
      </c>
      <c r="G4895">
        <v>-26.7430340714164</v>
      </c>
      <c r="M4895">
        <v>50</v>
      </c>
    </row>
    <row r="4896" spans="1:16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121</v>
      </c>
      <c r="F4896">
        <v>0</v>
      </c>
      <c r="G4896">
        <v>-26.7430340714164</v>
      </c>
    </row>
    <row r="4897" spans="1:13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521</v>
      </c>
      <c r="F4897">
        <v>0</v>
      </c>
      <c r="G4897">
        <v>-26.7430340714164</v>
      </c>
      <c r="M4897">
        <v>50</v>
      </c>
    </row>
    <row r="4898" spans="1:13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D4898" t="s">
        <v>133</v>
      </c>
      <c r="F4898">
        <v>0</v>
      </c>
      <c r="G4898">
        <v>-26.7430340714164</v>
      </c>
      <c r="M4898">
        <v>50</v>
      </c>
    </row>
    <row r="4899" spans="1:13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133</v>
      </c>
      <c r="F4899">
        <v>0</v>
      </c>
      <c r="G4899">
        <v>-26.7430340714164</v>
      </c>
      <c r="M4899">
        <v>50</v>
      </c>
    </row>
    <row r="4900" spans="1:13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D4900" t="s">
        <v>521</v>
      </c>
      <c r="F4900">
        <v>0</v>
      </c>
      <c r="G4900">
        <v>-26.7430340714164</v>
      </c>
      <c r="M4900">
        <v>50</v>
      </c>
    </row>
    <row r="4901" spans="1:13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F4901">
        <v>0</v>
      </c>
      <c r="G4901">
        <v>-26.7430340714164</v>
      </c>
      <c r="M4901">
        <v>50</v>
      </c>
    </row>
    <row r="4902" spans="1:13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424</v>
      </c>
      <c r="F4902">
        <v>0</v>
      </c>
      <c r="G4902">
        <v>-26.7430340714164</v>
      </c>
      <c r="M4902">
        <v>50</v>
      </c>
    </row>
    <row r="4903" spans="1:13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D4903" t="s">
        <v>521</v>
      </c>
      <c r="F4903">
        <v>0</v>
      </c>
      <c r="G4903">
        <v>-26.7430340714164</v>
      </c>
    </row>
    <row r="4904" spans="1:13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F4904">
        <v>0</v>
      </c>
      <c r="G4904">
        <v>-26.7430340714164</v>
      </c>
      <c r="M4904">
        <v>50</v>
      </c>
    </row>
    <row r="4905" spans="1:13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D4905" t="s">
        <v>521</v>
      </c>
      <c r="F4905">
        <v>0</v>
      </c>
      <c r="G4905">
        <v>-26.7430340714164</v>
      </c>
      <c r="M4905">
        <v>50</v>
      </c>
    </row>
    <row r="4906" spans="1:13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121</v>
      </c>
      <c r="F4906">
        <v>0</v>
      </c>
      <c r="G4906">
        <v>-26.7430340714164</v>
      </c>
      <c r="M4906">
        <v>50</v>
      </c>
    </row>
    <row r="4907" spans="1:13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D4907" t="s">
        <v>62</v>
      </c>
      <c r="F4907">
        <v>0</v>
      </c>
      <c r="G4907">
        <v>-26.7430340714164</v>
      </c>
      <c r="M4907">
        <v>50</v>
      </c>
    </row>
    <row r="4908" spans="1:13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610</v>
      </c>
      <c r="F4908">
        <v>0</v>
      </c>
      <c r="G4908">
        <v>-26.7430340714164</v>
      </c>
      <c r="M4908">
        <v>50</v>
      </c>
    </row>
    <row r="4909" spans="1:13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D4909" t="s">
        <v>231</v>
      </c>
      <c r="F4909">
        <v>0</v>
      </c>
      <c r="G4909">
        <v>-26.7430340714164</v>
      </c>
      <c r="M4909">
        <v>50</v>
      </c>
    </row>
    <row r="4910" spans="1:13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D4910" t="s">
        <v>231</v>
      </c>
      <c r="F4910">
        <v>0</v>
      </c>
      <c r="G4910">
        <v>-26.7430340714164</v>
      </c>
      <c r="M4910">
        <v>50</v>
      </c>
    </row>
    <row r="4911" spans="1:13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F4911">
        <v>0</v>
      </c>
      <c r="G4911">
        <v>-26.7430340714164</v>
      </c>
      <c r="M4911">
        <v>50</v>
      </c>
    </row>
    <row r="4912" spans="1:13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F4912">
        <v>0</v>
      </c>
      <c r="G4912">
        <v>-26.7430340714164</v>
      </c>
      <c r="M4912">
        <v>50</v>
      </c>
    </row>
    <row r="4913" spans="1:16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D4913" t="s">
        <v>372</v>
      </c>
      <c r="F4913">
        <v>0</v>
      </c>
      <c r="G4913">
        <v>-26.7430340714164</v>
      </c>
      <c r="M4913">
        <v>50</v>
      </c>
    </row>
    <row r="4914" spans="1:16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D4914" t="s">
        <v>289</v>
      </c>
      <c r="F4914">
        <v>0</v>
      </c>
      <c r="G4914">
        <v>-26.7430340714164</v>
      </c>
      <c r="M4914">
        <v>50</v>
      </c>
    </row>
    <row r="4915" spans="1:16" hidden="1" x14ac:dyDescent="0.3">
      <c r="A4915" t="s">
        <v>10060</v>
      </c>
      <c r="B4915" t="s">
        <v>10061</v>
      </c>
      <c r="C4915" t="str">
        <f>IFERROR(VLOOKUP(Table1[[#This Row],[Ticker]],[1]!Table2[[Symbol]:[Industry]],2,FALSE),"-")</f>
        <v>-</v>
      </c>
      <c r="D4915" t="s">
        <v>46</v>
      </c>
    </row>
    <row r="4916" spans="1:16" hidden="1" x14ac:dyDescent="0.3">
      <c r="A4916" t="s">
        <v>25</v>
      </c>
      <c r="B4916" t="s">
        <v>10062</v>
      </c>
      <c r="C4916" t="str">
        <f>IFERROR(VLOOKUP(Table1[[#This Row],[Ticker]],[1]!Table2[[Symbol]:[Industry]],2,FALSE),"-")</f>
        <v>-</v>
      </c>
      <c r="D4916" t="s">
        <v>27</v>
      </c>
      <c r="F4916">
        <v>1100.8499999999999</v>
      </c>
      <c r="G4916">
        <v>97.462668576241299</v>
      </c>
      <c r="H4916">
        <v>-1.3193572905844599</v>
      </c>
      <c r="I4916">
        <v>30.4981832524225</v>
      </c>
      <c r="J4916">
        <v>1.5526411654063801</v>
      </c>
      <c r="K4916">
        <v>1023.67440721624</v>
      </c>
      <c r="L4916">
        <v>831.31913736641104</v>
      </c>
      <c r="N4916">
        <v>0.75761286885040802</v>
      </c>
      <c r="O4916">
        <v>6.8901303538175096</v>
      </c>
      <c r="P4916">
        <v>140.886214442013</v>
      </c>
    </row>
    <row r="4917" spans="1:16" hidden="1" x14ac:dyDescent="0.3">
      <c r="A4917" t="s">
        <v>10063</v>
      </c>
      <c r="B4917" t="s">
        <v>10064</v>
      </c>
      <c r="C4917" t="str">
        <f>IFERROR(VLOOKUP(Table1[[#This Row],[Ticker]],[1]!Table2[[Symbol]:[Industry]],2,FALSE),"-")</f>
        <v>-</v>
      </c>
      <c r="F4917">
        <v>139.9</v>
      </c>
      <c r="G4917">
        <v>79.599148819438994</v>
      </c>
      <c r="H4917">
        <v>11.6589081020949</v>
      </c>
      <c r="I4917">
        <v>33.479515165442102</v>
      </c>
      <c r="J4917">
        <v>5.4093665852101998</v>
      </c>
      <c r="K4917">
        <v>118.89910536787001</v>
      </c>
      <c r="L4917">
        <v>95.163223062326693</v>
      </c>
      <c r="N4917">
        <v>0.92165830906645896</v>
      </c>
      <c r="O4917">
        <v>2.0729092208720599</v>
      </c>
      <c r="P4917">
        <v>128.968903436988</v>
      </c>
    </row>
    <row r="4918" spans="1:16" hidden="1" x14ac:dyDescent="0.3">
      <c r="A4918" t="s">
        <v>10065</v>
      </c>
      <c r="B4918" t="s">
        <v>10066</v>
      </c>
      <c r="C4918" t="str">
        <f>IFERROR(VLOOKUP(Table1[[#This Row],[Ticker]],[1]!Table2[[Symbol]:[Industry]],2,FALSE),"-")</f>
        <v>-</v>
      </c>
      <c r="F4918">
        <v>0</v>
      </c>
      <c r="G4918">
        <v>-26.7430340714164</v>
      </c>
      <c r="M4918">
        <v>50</v>
      </c>
    </row>
    <row r="4919" spans="1:16" hidden="1" x14ac:dyDescent="0.3">
      <c r="A4919" t="s">
        <v>10067</v>
      </c>
      <c r="B4919" t="s">
        <v>10068</v>
      </c>
      <c r="C4919" t="str">
        <f>IFERROR(VLOOKUP(Table1[[#This Row],[Ticker]],[1]!Table2[[Symbol]:[Industry]],2,FALSE),"-")</f>
        <v>-</v>
      </c>
      <c r="D4919" t="s">
        <v>46</v>
      </c>
    </row>
    <row r="4920" spans="1:16" hidden="1" x14ac:dyDescent="0.3">
      <c r="A4920" t="s">
        <v>10069</v>
      </c>
      <c r="B4920" t="s">
        <v>10070</v>
      </c>
      <c r="C4920" t="str">
        <f>IFERROR(VLOOKUP(Table1[[#This Row],[Ticker]],[1]!Table2[[Symbol]:[Industry]],2,FALSE),"-")</f>
        <v>-</v>
      </c>
      <c r="D4920" t="s">
        <v>83</v>
      </c>
      <c r="F4920">
        <v>101.63</v>
      </c>
      <c r="G4920">
        <v>-26.7430340714164</v>
      </c>
      <c r="H4920">
        <v>-3.8470690548429198</v>
      </c>
      <c r="I4920">
        <v>-15.438143480786399</v>
      </c>
      <c r="J4920">
        <v>-1.7545804047615401</v>
      </c>
      <c r="K4920">
        <v>93.737310503831793</v>
      </c>
      <c r="N4920">
        <v>3.15</v>
      </c>
      <c r="O4920">
        <v>0.16727344288103199</v>
      </c>
    </row>
    <row r="4921" spans="1:16" hidden="1" x14ac:dyDescent="0.3">
      <c r="A4921" t="s">
        <v>10071</v>
      </c>
      <c r="B4921" t="s">
        <v>10072</v>
      </c>
      <c r="C4921" t="str">
        <f>IFERROR(VLOOKUP(Table1[[#This Row],[Ticker]],[1]!Table2[[Symbol]:[Industry]],2,FALSE),"-")</f>
        <v>-</v>
      </c>
      <c r="D4921" t="s">
        <v>728</v>
      </c>
      <c r="F4921">
        <v>25.85</v>
      </c>
      <c r="G4921">
        <v>5.41443014126249</v>
      </c>
      <c r="H4921">
        <v>1.1199250512474499</v>
      </c>
      <c r="I4921">
        <v>-1.3944973923172399</v>
      </c>
      <c r="J4921">
        <v>1.9460043286520901</v>
      </c>
      <c r="K4921">
        <v>24.7921373974232</v>
      </c>
      <c r="L4921">
        <v>22.8925790580981</v>
      </c>
      <c r="N4921">
        <v>0.51432714467113505</v>
      </c>
      <c r="O4921">
        <v>1.35396518375241</v>
      </c>
      <c r="P4921">
        <v>56.6666666666666</v>
      </c>
    </row>
    <row r="4922" spans="1:16" hidden="1" x14ac:dyDescent="0.3">
      <c r="A4922" t="s">
        <v>10073</v>
      </c>
      <c r="B4922" t="s">
        <v>10074</v>
      </c>
      <c r="C4922" t="str">
        <f>IFERROR(VLOOKUP(Table1[[#This Row],[Ticker]],[1]!Table2[[Symbol]:[Industry]],2,FALSE),"-")</f>
        <v>-</v>
      </c>
      <c r="D4922" t="s">
        <v>728</v>
      </c>
      <c r="F4922">
        <v>83.09</v>
      </c>
      <c r="G4922">
        <v>-14.7769917590596</v>
      </c>
      <c r="H4922">
        <v>-8.15491844515876</v>
      </c>
      <c r="I4922">
        <v>2.1373570545818401</v>
      </c>
      <c r="J4922">
        <v>-3.2129202300825801</v>
      </c>
      <c r="K4922">
        <v>85.931464834822407</v>
      </c>
      <c r="L4922">
        <v>79.5946785602506</v>
      </c>
      <c r="N4922">
        <v>1.9855668752184299</v>
      </c>
      <c r="O4922">
        <v>13.1905163076182</v>
      </c>
      <c r="P4922">
        <v>23.297225107582701</v>
      </c>
    </row>
    <row r="4923" spans="1:16" hidden="1" x14ac:dyDescent="0.3">
      <c r="A4923" t="s">
        <v>10075</v>
      </c>
      <c r="B4923" t="s">
        <v>10076</v>
      </c>
      <c r="C4923" t="str">
        <f>IFERROR(VLOOKUP(Table1[[#This Row],[Ticker]],[1]!Table2[[Symbol]:[Industry]],2,FALSE),"-")</f>
        <v>-</v>
      </c>
      <c r="D4923" t="s">
        <v>1340</v>
      </c>
      <c r="F4923">
        <v>237.04</v>
      </c>
      <c r="G4923">
        <v>-17.220324650356499</v>
      </c>
      <c r="H4923">
        <v>-2.1263843957075599</v>
      </c>
      <c r="I4923">
        <v>-10.2653905370953</v>
      </c>
      <c r="J4923">
        <v>-0.595512876077541</v>
      </c>
      <c r="K4923">
        <v>232.025469023337</v>
      </c>
      <c r="L4923">
        <v>225.18521813531001</v>
      </c>
      <c r="N4923">
        <v>1.4223494227739</v>
      </c>
      <c r="O4923">
        <v>5.3408707391157497</v>
      </c>
      <c r="P4923">
        <v>9.6899583526145197</v>
      </c>
    </row>
    <row r="4924" spans="1:16" hidden="1" x14ac:dyDescent="0.3">
      <c r="A4924" t="s">
        <v>10077</v>
      </c>
      <c r="B4924" t="s">
        <v>10078</v>
      </c>
      <c r="C4924" t="str">
        <f>IFERROR(VLOOKUP(Table1[[#This Row],[Ticker]],[1]!Table2[[Symbol]:[Industry]],2,FALSE),"-")</f>
        <v>-</v>
      </c>
      <c r="D4924" t="s">
        <v>728</v>
      </c>
      <c r="F4924">
        <v>1133.3499999999999</v>
      </c>
      <c r="G4924">
        <v>-18.937385772659699</v>
      </c>
      <c r="H4924">
        <v>-3.3257791117286302</v>
      </c>
      <c r="I4924">
        <v>-10.7677330853119</v>
      </c>
      <c r="J4924">
        <v>-1.7669578962272301</v>
      </c>
      <c r="K4924">
        <v>1125.3267746356901</v>
      </c>
      <c r="L4924">
        <v>1098.57798963034</v>
      </c>
      <c r="N4924">
        <v>1.1867620175448601</v>
      </c>
      <c r="O4924">
        <v>11.4042440552344</v>
      </c>
      <c r="P4924">
        <v>31.9859320592996</v>
      </c>
    </row>
    <row r="4925" spans="1:16" hidden="1" x14ac:dyDescent="0.3">
      <c r="A4925" t="s">
        <v>10079</v>
      </c>
      <c r="B4925" t="s">
        <v>10080</v>
      </c>
      <c r="C4925" t="str">
        <f>IFERROR(VLOOKUP(Table1[[#This Row],[Ticker]],[1]!Table2[[Symbol]:[Industry]],2,FALSE),"-")</f>
        <v>-</v>
      </c>
      <c r="D4925" t="s">
        <v>728</v>
      </c>
      <c r="F4925">
        <v>97.43</v>
      </c>
      <c r="G4925">
        <v>25.610367023188701</v>
      </c>
      <c r="H4925">
        <v>-7.8788775119106494E-2</v>
      </c>
      <c r="I4925">
        <v>7.0976021952611896</v>
      </c>
      <c r="J4925">
        <v>1.79377565285582</v>
      </c>
      <c r="K4925">
        <v>92.406034893717205</v>
      </c>
      <c r="L4925">
        <v>82.687424012312405</v>
      </c>
      <c r="N4925">
        <v>0.68312291065152397</v>
      </c>
      <c r="O4925">
        <v>0.32844093195114599</v>
      </c>
      <c r="P4925">
        <v>61.041322314049502</v>
      </c>
    </row>
    <row r="4926" spans="1:16" hidden="1" x14ac:dyDescent="0.3">
      <c r="A4926" t="s">
        <v>10081</v>
      </c>
      <c r="B4926" t="s">
        <v>10082</v>
      </c>
      <c r="C4926" t="str">
        <f>IFERROR(VLOOKUP(Table1[[#This Row],[Ticker]],[1]!Table2[[Symbol]:[Industry]],2,FALSE),"-")</f>
        <v>-</v>
      </c>
      <c r="D4926" t="s">
        <v>728</v>
      </c>
      <c r="F4926">
        <v>52.26</v>
      </c>
      <c r="G4926">
        <v>-12.9116247923922</v>
      </c>
      <c r="H4926">
        <v>-5.2225881165478603</v>
      </c>
      <c r="I4926">
        <v>-3.0529831732788799</v>
      </c>
      <c r="J4926">
        <v>-1.0832607934677301</v>
      </c>
      <c r="K4926">
        <v>51.7120045445076</v>
      </c>
      <c r="L4926">
        <v>48.576998580582703</v>
      </c>
      <c r="N4926">
        <v>0.12897376729809801</v>
      </c>
      <c r="O4926">
        <v>12.7439724454649</v>
      </c>
      <c r="P4926">
        <v>44.604316546762497</v>
      </c>
    </row>
    <row r="4927" spans="1:16" hidden="1" x14ac:dyDescent="0.3">
      <c r="A4927" t="s">
        <v>10083</v>
      </c>
      <c r="B4927" t="s">
        <v>10084</v>
      </c>
      <c r="C4927" t="str">
        <f>IFERROR(VLOOKUP(Table1[[#This Row],[Ticker]],[1]!Table2[[Symbol]:[Industry]],2,FALSE),"-")</f>
        <v>-</v>
      </c>
      <c r="D4927" t="s">
        <v>1340</v>
      </c>
      <c r="F4927">
        <v>1000.68</v>
      </c>
      <c r="G4927">
        <v>-26.675034071416398</v>
      </c>
      <c r="H4927">
        <v>-3.6280744287473401</v>
      </c>
      <c r="I4927">
        <v>-15.2031493746961</v>
      </c>
      <c r="J4927">
        <v>-2.42806950733334</v>
      </c>
      <c r="K4927">
        <v>1000.06162629976</v>
      </c>
      <c r="L4927">
        <v>1000.0152105518</v>
      </c>
      <c r="N4927">
        <v>2.3880055006922798</v>
      </c>
      <c r="O4927">
        <v>4.42798896750209</v>
      </c>
      <c r="P4927">
        <v>0.16816816816815899</v>
      </c>
    </row>
    <row r="4928" spans="1:16" hidden="1" x14ac:dyDescent="0.3">
      <c r="A4928" t="s">
        <v>10085</v>
      </c>
      <c r="B4928" t="s">
        <v>10086</v>
      </c>
      <c r="C4928" t="str">
        <f>IFERROR(VLOOKUP(Table1[[#This Row],[Ticker]],[1]!Table2[[Symbol]:[Industry]],2,FALSE),"-")</f>
        <v>-</v>
      </c>
      <c r="D4928" t="s">
        <v>728</v>
      </c>
      <c r="F4928">
        <v>178.98</v>
      </c>
      <c r="G4928">
        <v>29.968287178911801</v>
      </c>
      <c r="H4928">
        <v>0.92061949569189006</v>
      </c>
      <c r="I4928">
        <v>2.6184567378055301</v>
      </c>
      <c r="J4928">
        <v>0.80764527837594402</v>
      </c>
      <c r="K4928">
        <v>170.84657189543799</v>
      </c>
      <c r="L4928">
        <v>149.92626321291999</v>
      </c>
      <c r="N4928">
        <v>0.97279340810743797</v>
      </c>
      <c r="O4928">
        <v>2.2460610124036302</v>
      </c>
      <c r="P4928">
        <v>62.340136054421698</v>
      </c>
    </row>
    <row r="4929" spans="1:16" hidden="1" x14ac:dyDescent="0.3">
      <c r="A4929" t="s">
        <v>10087</v>
      </c>
      <c r="B4929" t="s">
        <v>10088</v>
      </c>
      <c r="C4929" t="str">
        <f>IFERROR(VLOOKUP(Table1[[#This Row],[Ticker]],[1]!Table2[[Symbol]:[Industry]],2,FALSE),"-")</f>
        <v>-</v>
      </c>
      <c r="D4929" t="s">
        <v>728</v>
      </c>
      <c r="F4929">
        <v>21.83</v>
      </c>
      <c r="G4929">
        <v>27.588232986604101</v>
      </c>
      <c r="H4929">
        <v>1.2888691506263299</v>
      </c>
      <c r="I4929">
        <v>6.8205732203821903</v>
      </c>
      <c r="J4929">
        <v>1.39899955058128</v>
      </c>
      <c r="K4929">
        <v>20.7473867105357</v>
      </c>
      <c r="L4929">
        <v>18.248917855251801</v>
      </c>
      <c r="N4929">
        <v>0.785022061254116</v>
      </c>
      <c r="O4929">
        <v>3.0233623453962402</v>
      </c>
      <c r="P4929">
        <v>57.4920141442309</v>
      </c>
    </row>
    <row r="4930" spans="1:16" hidden="1" x14ac:dyDescent="0.3">
      <c r="A4930" t="s">
        <v>10089</v>
      </c>
      <c r="B4930" t="s">
        <v>10090</v>
      </c>
      <c r="C4930" t="str">
        <f>IFERROR(VLOOKUP(Table1[[#This Row],[Ticker]],[1]!Table2[[Symbol]:[Industry]],2,FALSE),"-")</f>
        <v>-</v>
      </c>
      <c r="D4930" t="s">
        <v>728</v>
      </c>
      <c r="F4930">
        <v>37.549999999999997</v>
      </c>
      <c r="G4930">
        <v>9.8024204740380796</v>
      </c>
      <c r="H4930">
        <v>0.980119226004734</v>
      </c>
      <c r="I4930">
        <v>3.4452590982725799</v>
      </c>
      <c r="J4930">
        <v>-1.4065447641023401</v>
      </c>
      <c r="K4930">
        <v>36.283850290655103</v>
      </c>
      <c r="L4930">
        <v>32.721640170424301</v>
      </c>
      <c r="N4930">
        <v>2.9294425489283</v>
      </c>
      <c r="O4930">
        <v>18.242343541943999</v>
      </c>
      <c r="P4930">
        <v>44.423076923076898</v>
      </c>
    </row>
    <row r="4931" spans="1:16" hidden="1" x14ac:dyDescent="0.3">
      <c r="A4931" t="s">
        <v>10091</v>
      </c>
      <c r="B4931" t="s">
        <v>10092</v>
      </c>
      <c r="C4931" t="str">
        <f>IFERROR(VLOOKUP(Table1[[#This Row],[Ticker]],[1]!Table2[[Symbol]:[Industry]],2,FALSE),"-")</f>
        <v>-</v>
      </c>
      <c r="D4931" t="s">
        <v>1645</v>
      </c>
      <c r="F4931">
        <v>69.069999999999993</v>
      </c>
      <c r="G4931">
        <v>-11.047891692857</v>
      </c>
      <c r="H4931">
        <v>-6.52634802188203</v>
      </c>
      <c r="I4931">
        <v>-5.4270017919989204</v>
      </c>
      <c r="J4931">
        <v>-4.5238141415903597</v>
      </c>
      <c r="K4931">
        <v>70.8020247900633</v>
      </c>
      <c r="L4931">
        <v>67.010016704972102</v>
      </c>
      <c r="N4931">
        <v>4.2493932824947898</v>
      </c>
      <c r="O4931">
        <v>18.720138989431</v>
      </c>
      <c r="P4931">
        <v>23.119429590017798</v>
      </c>
    </row>
    <row r="4932" spans="1:16" hidden="1" x14ac:dyDescent="0.3">
      <c r="A4932" t="s">
        <v>10093</v>
      </c>
      <c r="B4932" t="s">
        <v>10094</v>
      </c>
      <c r="C4932" t="str">
        <f>IFERROR(VLOOKUP(Table1[[#This Row],[Ticker]],[1]!Table2[[Symbol]:[Industry]],2,FALSE),"-")</f>
        <v>-</v>
      </c>
      <c r="D4932" t="s">
        <v>728</v>
      </c>
      <c r="F4932">
        <v>999.99</v>
      </c>
      <c r="G4932">
        <v>-26.7430340714164</v>
      </c>
      <c r="H4932">
        <v>-3.6810749487525398</v>
      </c>
      <c r="I4932">
        <v>-15.272149374696101</v>
      </c>
      <c r="J4932">
        <v>-2.4800689873385302</v>
      </c>
      <c r="K4932">
        <v>999.99902655274695</v>
      </c>
      <c r="L4932">
        <v>999.99870431495003</v>
      </c>
      <c r="N4932">
        <v>0.470640240075275</v>
      </c>
      <c r="O4932">
        <v>3.0010300103000902</v>
      </c>
      <c r="P4932">
        <v>0.59856746207396205</v>
      </c>
    </row>
    <row r="4933" spans="1:16" hidden="1" x14ac:dyDescent="0.3">
      <c r="A4933" t="s">
        <v>10095</v>
      </c>
      <c r="B4933" t="s">
        <v>10096</v>
      </c>
      <c r="C4933" t="str">
        <f>IFERROR(VLOOKUP(Table1[[#This Row],[Ticker]],[1]!Table2[[Symbol]:[Industry]],2,FALSE),"-")</f>
        <v>-</v>
      </c>
      <c r="D4933" t="s">
        <v>728</v>
      </c>
      <c r="F4933">
        <v>73.98</v>
      </c>
      <c r="G4933">
        <v>34.843649888808301</v>
      </c>
      <c r="H4933">
        <v>-3.2090116916865798</v>
      </c>
      <c r="I4933">
        <v>-1.64805000439967</v>
      </c>
      <c r="J4933">
        <v>0.53007229250987997</v>
      </c>
      <c r="K4933">
        <v>73.636661109765299</v>
      </c>
      <c r="L4933">
        <v>65.702684494371994</v>
      </c>
      <c r="N4933">
        <v>0.61605475226320505</v>
      </c>
      <c r="O4933">
        <v>17.193836171938301</v>
      </c>
      <c r="P4933">
        <v>67.7931503742345</v>
      </c>
    </row>
    <row r="4934" spans="1:16" hidden="1" x14ac:dyDescent="0.3">
      <c r="A4934" t="s">
        <v>10097</v>
      </c>
      <c r="B4934" t="s">
        <v>10098</v>
      </c>
      <c r="C4934" t="str">
        <f>IFERROR(VLOOKUP(Table1[[#This Row],[Ticker]],[1]!Table2[[Symbol]:[Industry]],2,FALSE),"-")</f>
        <v>-</v>
      </c>
      <c r="D4934" t="s">
        <v>728</v>
      </c>
      <c r="F4934">
        <v>82.88</v>
      </c>
      <c r="G4934">
        <v>-2.5596358095045599</v>
      </c>
      <c r="H4934">
        <v>-0.23437274698616201</v>
      </c>
      <c r="I4934">
        <v>-0.90658472725579198</v>
      </c>
      <c r="J4934">
        <v>0.226636439123308</v>
      </c>
      <c r="K4934">
        <v>79.653824545801498</v>
      </c>
      <c r="L4934">
        <v>73.9423106991201</v>
      </c>
      <c r="N4934">
        <v>0.66879782582661795</v>
      </c>
      <c r="O4934">
        <v>2.55791505791507</v>
      </c>
      <c r="P4934">
        <v>31.6600476568705</v>
      </c>
    </row>
    <row r="4935" spans="1:16" hidden="1" x14ac:dyDescent="0.3">
      <c r="A4935" t="s">
        <v>10099</v>
      </c>
      <c r="B4935" t="s">
        <v>10100</v>
      </c>
      <c r="C4935" t="str">
        <f>IFERROR(VLOOKUP(Table1[[#This Row],[Ticker]],[1]!Table2[[Symbol]:[Industry]],2,FALSE),"-")</f>
        <v>-</v>
      </c>
      <c r="D4935" t="s">
        <v>728</v>
      </c>
      <c r="F4935">
        <v>204.61</v>
      </c>
      <c r="G4935">
        <v>7.95742675807662</v>
      </c>
      <c r="H4935">
        <v>2.74990737789263</v>
      </c>
      <c r="I4935">
        <v>1.6221321609529</v>
      </c>
      <c r="J4935">
        <v>0.308075570974917</v>
      </c>
      <c r="K4935">
        <v>194.174643393541</v>
      </c>
      <c r="L4935">
        <v>177.04458856199099</v>
      </c>
      <c r="N4935">
        <v>1.60237786745358</v>
      </c>
      <c r="O4935">
        <v>7.5216265089682803</v>
      </c>
      <c r="P4935">
        <v>45.031187978451896</v>
      </c>
    </row>
    <row r="4936" spans="1:16" hidden="1" x14ac:dyDescent="0.3">
      <c r="A4936" t="s">
        <v>10101</v>
      </c>
      <c r="B4936" t="s">
        <v>10102</v>
      </c>
      <c r="C4936" t="str">
        <f>IFERROR(VLOOKUP(Table1[[#This Row],[Ticker]],[1]!Table2[[Symbol]:[Industry]],2,FALSE),"-")</f>
        <v>-</v>
      </c>
      <c r="F4936">
        <v>0</v>
      </c>
      <c r="G4936">
        <v>-26.7430340714164</v>
      </c>
    </row>
    <row r="4937" spans="1:16" hidden="1" x14ac:dyDescent="0.3">
      <c r="A4937" t="s">
        <v>10103</v>
      </c>
      <c r="B4937" t="s">
        <v>10104</v>
      </c>
      <c r="C4937" t="str">
        <f>IFERROR(VLOOKUP(Table1[[#This Row],[Ticker]],[1]!Table2[[Symbol]:[Industry]],2,FALSE),"-")</f>
        <v>-</v>
      </c>
      <c r="D4937" t="s">
        <v>1340</v>
      </c>
      <c r="F4937">
        <v>26.55</v>
      </c>
      <c r="G4937">
        <v>-19.6433971210332</v>
      </c>
      <c r="H4937">
        <v>-3.1505741923229</v>
      </c>
      <c r="I4937">
        <v>-13.8965789279607</v>
      </c>
      <c r="J4937">
        <v>-1.60520373219603</v>
      </c>
      <c r="K4937">
        <v>26.3217746967095</v>
      </c>
      <c r="L4937">
        <v>25.697001908192298</v>
      </c>
      <c r="N4937">
        <v>1.25890525693452</v>
      </c>
      <c r="O4937">
        <v>12.2410546139359</v>
      </c>
      <c r="P4937">
        <v>12.0726044744617</v>
      </c>
    </row>
    <row r="4938" spans="1:16" hidden="1" x14ac:dyDescent="0.3">
      <c r="A4938" t="s">
        <v>10105</v>
      </c>
      <c r="B4938" t="s">
        <v>10106</v>
      </c>
      <c r="C4938" t="str">
        <f>IFERROR(VLOOKUP(Table1[[#This Row],[Ticker]],[1]!Table2[[Symbol]:[Industry]],2,FALSE),"-")</f>
        <v>-</v>
      </c>
      <c r="D4938" t="s">
        <v>728</v>
      </c>
      <c r="F4938">
        <v>84.55</v>
      </c>
      <c r="G4938">
        <v>-12.53257885056</v>
      </c>
      <c r="H4938">
        <v>-9.4665918026851301</v>
      </c>
      <c r="I4938">
        <v>3.9813188904660701</v>
      </c>
      <c r="J4938">
        <v>-3.0118768365198298</v>
      </c>
      <c r="K4938">
        <v>87.678716783805697</v>
      </c>
      <c r="L4938">
        <v>80.986438417636805</v>
      </c>
      <c r="N4938">
        <v>1.5885091283341399</v>
      </c>
      <c r="O4938">
        <v>13.542282672974499</v>
      </c>
      <c r="P4938">
        <v>24.338235294117599</v>
      </c>
    </row>
    <row r="4939" spans="1:16" hidden="1" x14ac:dyDescent="0.3">
      <c r="A4939" t="s">
        <v>10107</v>
      </c>
      <c r="B4939" t="s">
        <v>10108</v>
      </c>
      <c r="C4939" t="str">
        <f>IFERROR(VLOOKUP(Table1[[#This Row],[Ticker]],[1]!Table2[[Symbol]:[Industry]],2,FALSE),"-")</f>
        <v>-</v>
      </c>
      <c r="D4939" t="s">
        <v>1645</v>
      </c>
      <c r="F4939">
        <v>68.989999999999995</v>
      </c>
      <c r="G4939">
        <v>-10.4023932619729</v>
      </c>
      <c r="H4939">
        <v>-5.9133608662489801</v>
      </c>
      <c r="I4939">
        <v>-4.0149003825980598</v>
      </c>
      <c r="J4939">
        <v>-2.71032332581707</v>
      </c>
      <c r="K4939">
        <v>70.681092615001006</v>
      </c>
      <c r="L4939">
        <v>66.841535869413704</v>
      </c>
      <c r="N4939">
        <v>2.1924428301089098</v>
      </c>
      <c r="O4939">
        <v>9.6680678359182401</v>
      </c>
      <c r="P4939">
        <v>25.436363636363598</v>
      </c>
    </row>
    <row r="4940" spans="1:16" hidden="1" x14ac:dyDescent="0.3">
      <c r="A4940" t="s">
        <v>10109</v>
      </c>
      <c r="B4940" t="s">
        <v>10110</v>
      </c>
      <c r="C4940" t="str">
        <f>IFERROR(VLOOKUP(Table1[[#This Row],[Ticker]],[1]!Table2[[Symbol]:[Industry]],2,FALSE),"-")</f>
        <v>-</v>
      </c>
      <c r="F4940">
        <v>343.95</v>
      </c>
      <c r="G4940">
        <v>56.4527049432306</v>
      </c>
      <c r="H4940">
        <v>2.4548943764008202</v>
      </c>
      <c r="I4940">
        <v>6.9352816077163997</v>
      </c>
      <c r="J4940">
        <v>-2.1882139348745699</v>
      </c>
      <c r="K4940">
        <v>304.722545986932</v>
      </c>
      <c r="L4940">
        <v>250.711942303028</v>
      </c>
      <c r="N4940">
        <v>0.27418181818181803</v>
      </c>
      <c r="O4940">
        <v>24.785579299316701</v>
      </c>
      <c r="P4940">
        <v>89.451941613880393</v>
      </c>
    </row>
    <row r="4941" spans="1:16" hidden="1" x14ac:dyDescent="0.3">
      <c r="A4941" t="s">
        <v>10111</v>
      </c>
      <c r="B4941" t="s">
        <v>10112</v>
      </c>
      <c r="C4941" t="str">
        <f>IFERROR(VLOOKUP(Table1[[#This Row],[Ticker]],[1]!Table2[[Symbol]:[Industry]],2,FALSE),"-")</f>
        <v>-</v>
      </c>
      <c r="D4941" t="s">
        <v>728</v>
      </c>
      <c r="F4941">
        <v>83.52</v>
      </c>
      <c r="G4941">
        <v>-14.6657393854261</v>
      </c>
      <c r="H4941">
        <v>-8.8781514314637899</v>
      </c>
      <c r="I4941">
        <v>1.88413187092037</v>
      </c>
      <c r="J4941">
        <v>-3.2926353705391098</v>
      </c>
      <c r="K4941">
        <v>86.354993084274994</v>
      </c>
      <c r="L4941">
        <v>80.137597352590305</v>
      </c>
      <c r="N4941">
        <v>1.47482376128681</v>
      </c>
      <c r="O4941">
        <v>13.3261494252873</v>
      </c>
      <c r="P4941">
        <v>22.805469783855202</v>
      </c>
    </row>
    <row r="4942" spans="1:16" hidden="1" x14ac:dyDescent="0.3">
      <c r="A4942" t="s">
        <v>10113</v>
      </c>
      <c r="B4942" t="s">
        <v>10114</v>
      </c>
      <c r="C4942" t="str">
        <f>IFERROR(VLOOKUP(Table1[[#This Row],[Ticker]],[1]!Table2[[Symbol]:[Industry]],2,FALSE),"-")</f>
        <v>-</v>
      </c>
      <c r="F4942">
        <v>0</v>
      </c>
      <c r="G4942">
        <v>-26.7430340714164</v>
      </c>
    </row>
    <row r="4943" spans="1:16" hidden="1" x14ac:dyDescent="0.3">
      <c r="A4943" t="s">
        <v>10115</v>
      </c>
      <c r="B4943" t="s">
        <v>10116</v>
      </c>
      <c r="C4943" t="str">
        <f>IFERROR(VLOOKUP(Table1[[#This Row],[Ticker]],[1]!Table2[[Symbol]:[Industry]],2,FALSE),"-")</f>
        <v>-</v>
      </c>
    </row>
    <row r="4944" spans="1:16" hidden="1" x14ac:dyDescent="0.3">
      <c r="A4944" t="s">
        <v>10117</v>
      </c>
      <c r="B4944" t="s">
        <v>10118</v>
      </c>
      <c r="C4944" t="str">
        <f>IFERROR(VLOOKUP(Table1[[#This Row],[Ticker]],[1]!Table2[[Symbol]:[Industry]],2,FALSE),"-")</f>
        <v>-</v>
      </c>
      <c r="D4944" t="s">
        <v>728</v>
      </c>
      <c r="F4944">
        <v>41.45</v>
      </c>
      <c r="G4944">
        <v>10.2364768340693</v>
      </c>
      <c r="H4944">
        <v>10.4459135977432</v>
      </c>
      <c r="I4944">
        <v>-3.1228809764276999</v>
      </c>
      <c r="J4944">
        <v>0.49929319738606898</v>
      </c>
      <c r="K4944">
        <v>38.030925434366999</v>
      </c>
      <c r="L4944">
        <v>35.281001784614801</v>
      </c>
      <c r="N4944">
        <v>0.198532209249424</v>
      </c>
      <c r="O4944">
        <v>3.49819059107356</v>
      </c>
      <c r="P4944">
        <v>42.931034482758598</v>
      </c>
    </row>
    <row r="4945" spans="1:16" hidden="1" x14ac:dyDescent="0.3">
      <c r="A4945" t="s">
        <v>10119</v>
      </c>
      <c r="B4945" t="s">
        <v>10120</v>
      </c>
      <c r="C4945" t="str">
        <f>IFERROR(VLOOKUP(Table1[[#This Row],[Ticker]],[1]!Table2[[Symbol]:[Industry]],2,FALSE),"-")</f>
        <v>-</v>
      </c>
      <c r="D4945" t="s">
        <v>728</v>
      </c>
      <c r="F4945">
        <v>519.54</v>
      </c>
      <c r="G4945">
        <v>-12.4000976979763</v>
      </c>
      <c r="H4945">
        <v>-4.7763825239333597</v>
      </c>
      <c r="I4945">
        <v>-2.80199753679508</v>
      </c>
      <c r="J4945">
        <v>-0.97993435101083004</v>
      </c>
      <c r="K4945">
        <v>513.59639121290002</v>
      </c>
      <c r="L4945">
        <v>482.29033159118597</v>
      </c>
      <c r="N4945">
        <v>0.94519636314856903</v>
      </c>
      <c r="O4945">
        <v>3.43765638834354</v>
      </c>
      <c r="P4945">
        <v>23.406175771971402</v>
      </c>
    </row>
    <row r="4946" spans="1:16" hidden="1" x14ac:dyDescent="0.3">
      <c r="A4946" t="s">
        <v>10121</v>
      </c>
      <c r="B4946" t="s">
        <v>10122</v>
      </c>
      <c r="C4946" t="str">
        <f>IFERROR(VLOOKUP(Table1[[#This Row],[Ticker]],[1]!Table2[[Symbol]:[Industry]],2,FALSE),"-")</f>
        <v>-</v>
      </c>
      <c r="D4946" t="s">
        <v>1340</v>
      </c>
      <c r="F4946">
        <v>999.99</v>
      </c>
      <c r="G4946">
        <v>-26.7430340714164</v>
      </c>
      <c r="H4946">
        <v>-3.6800749487525399</v>
      </c>
      <c r="I4946">
        <v>-15.271149374696099</v>
      </c>
      <c r="J4946">
        <v>-2.47706899733824</v>
      </c>
      <c r="K4946">
        <v>999.990190187689</v>
      </c>
      <c r="L4946">
        <v>999.99045908054802</v>
      </c>
      <c r="N4946">
        <v>1.0364135318983301</v>
      </c>
      <c r="O4946">
        <v>1.8010180101801101</v>
      </c>
      <c r="P4946">
        <v>0.23957497995188401</v>
      </c>
    </row>
    <row r="4947" spans="1:16" hidden="1" x14ac:dyDescent="0.3">
      <c r="A4947" t="s">
        <v>10123</v>
      </c>
      <c r="B4947" t="s">
        <v>10124</v>
      </c>
      <c r="C4947" t="str">
        <f>IFERROR(VLOOKUP(Table1[[#This Row],[Ticker]],[1]!Table2[[Symbol]:[Industry]],2,FALSE),"-")</f>
        <v>-</v>
      </c>
      <c r="D4947" t="s">
        <v>728</v>
      </c>
      <c r="F4947">
        <v>73.52</v>
      </c>
      <c r="G4947">
        <v>38.573083470880903</v>
      </c>
      <c r="H4947">
        <v>-3.6398981709301199</v>
      </c>
      <c r="I4947">
        <v>-1.3572974998898</v>
      </c>
      <c r="J4947">
        <v>1.6189209592168301</v>
      </c>
      <c r="K4947">
        <v>73.148836316628206</v>
      </c>
      <c r="L4947">
        <v>64.5651144527111</v>
      </c>
      <c r="N4947">
        <v>0.25260275463869097</v>
      </c>
      <c r="O4947">
        <v>12.7584330794341</v>
      </c>
      <c r="P4947">
        <v>67.395264116575504</v>
      </c>
    </row>
    <row r="4948" spans="1:16" hidden="1" x14ac:dyDescent="0.3">
      <c r="A4948" t="s">
        <v>10125</v>
      </c>
      <c r="B4948" t="s">
        <v>10126</v>
      </c>
      <c r="C4948" t="str">
        <f>IFERROR(VLOOKUP(Table1[[#This Row],[Ticker]],[1]!Table2[[Symbol]:[Industry]],2,FALSE),"-")</f>
        <v>-</v>
      </c>
      <c r="D4948" t="s">
        <v>728</v>
      </c>
      <c r="F4948">
        <v>25.94</v>
      </c>
      <c r="G4948">
        <v>-34.235006957609798</v>
      </c>
      <c r="H4948">
        <v>-5.6046032506393404</v>
      </c>
      <c r="I4948">
        <v>-5.86583516128404</v>
      </c>
      <c r="J4948">
        <v>-0.79575288840250502</v>
      </c>
      <c r="K4948">
        <v>25.605987885106799</v>
      </c>
      <c r="L4948">
        <v>24.4218070653023</v>
      </c>
      <c r="N4948">
        <v>0.60086612654854998</v>
      </c>
      <c r="O4948">
        <v>19.5065535851965</v>
      </c>
      <c r="P4948">
        <v>19.264367816091902</v>
      </c>
    </row>
    <row r="4949" spans="1:16" hidden="1" x14ac:dyDescent="0.3">
      <c r="A4949" t="s">
        <v>10127</v>
      </c>
      <c r="B4949" t="s">
        <v>10128</v>
      </c>
      <c r="C4949" t="str">
        <f>IFERROR(VLOOKUP(Table1[[#This Row],[Ticker]],[1]!Table2[[Symbol]:[Industry]],2,FALSE),"-")</f>
        <v>-</v>
      </c>
      <c r="D4949" t="s">
        <v>728</v>
      </c>
      <c r="F4949">
        <v>82.9</v>
      </c>
      <c r="G4949">
        <v>-22.479419431748401</v>
      </c>
      <c r="H4949">
        <v>-0.46646436274118902</v>
      </c>
      <c r="I4949">
        <v>-0.16423462879217701</v>
      </c>
      <c r="J4949">
        <v>-0.82733051906725696</v>
      </c>
      <c r="K4949">
        <v>79.286261982986503</v>
      </c>
      <c r="L4949">
        <v>73.5271406127994</v>
      </c>
      <c r="N4949">
        <v>0.30280720541553502</v>
      </c>
      <c r="O4949">
        <v>3.3775633293124199</v>
      </c>
      <c r="P4949">
        <v>31.5246707916865</v>
      </c>
    </row>
    <row r="4950" spans="1:16" hidden="1" x14ac:dyDescent="0.3">
      <c r="A4950" t="s">
        <v>10129</v>
      </c>
      <c r="B4950" t="s">
        <v>10130</v>
      </c>
      <c r="C4950" t="str">
        <f>IFERROR(VLOOKUP(Table1[[#This Row],[Ticker]],[1]!Table2[[Symbol]:[Industry]],2,FALSE),"-")</f>
        <v>-</v>
      </c>
      <c r="D4950" t="s">
        <v>728</v>
      </c>
      <c r="F4950">
        <v>22.51</v>
      </c>
      <c r="G4950">
        <v>14.707840591571699</v>
      </c>
      <c r="H4950">
        <v>3.1887076187510002</v>
      </c>
      <c r="I4950">
        <v>6.0177131717772996</v>
      </c>
      <c r="J4950">
        <v>0.20741119293475699</v>
      </c>
      <c r="K4950">
        <v>21.199613354874899</v>
      </c>
      <c r="L4950">
        <v>19.060679360577499</v>
      </c>
      <c r="N4950">
        <v>1.63368765026296</v>
      </c>
      <c r="O4950">
        <v>0.84406930253220203</v>
      </c>
      <c r="P4950">
        <v>43.558673469387699</v>
      </c>
    </row>
    <row r="4951" spans="1:16" hidden="1" x14ac:dyDescent="0.3">
      <c r="A4951" t="s">
        <v>10131</v>
      </c>
      <c r="B4951" t="s">
        <v>10132</v>
      </c>
      <c r="C4951" t="str">
        <f>IFERROR(VLOOKUP(Table1[[#This Row],[Ticker]],[1]!Table2[[Symbol]:[Industry]],2,FALSE),"-")</f>
        <v>-</v>
      </c>
      <c r="D4951" t="s">
        <v>1340</v>
      </c>
      <c r="F4951">
        <v>999.99</v>
      </c>
      <c r="G4951">
        <v>-26.745034051416599</v>
      </c>
      <c r="H4951">
        <v>-3.67807492875234</v>
      </c>
      <c r="I4951">
        <v>-15.273149354696301</v>
      </c>
      <c r="J4951">
        <v>-2.4760689873381398</v>
      </c>
      <c r="K4951">
        <v>1000.00056491395</v>
      </c>
      <c r="L4951">
        <v>1000.03009791619</v>
      </c>
      <c r="N4951">
        <v>0.40079550430226302</v>
      </c>
      <c r="O4951">
        <v>2.0010200102000999</v>
      </c>
      <c r="P4951">
        <v>2.03979591836733</v>
      </c>
    </row>
    <row r="4952" spans="1:16" hidden="1" x14ac:dyDescent="0.3">
      <c r="A4952" t="s">
        <v>10133</v>
      </c>
      <c r="B4952" t="s">
        <v>10134</v>
      </c>
      <c r="C4952" t="str">
        <f>IFERROR(VLOOKUP(Table1[[#This Row],[Ticker]],[1]!Table2[[Symbol]:[Industry]],2,FALSE),"-")</f>
        <v>-</v>
      </c>
      <c r="D4952" t="s">
        <v>1034</v>
      </c>
      <c r="F4952">
        <v>220.22</v>
      </c>
      <c r="G4952">
        <v>-26.7430340714164</v>
      </c>
      <c r="I4952">
        <v>-15.271149374696099</v>
      </c>
      <c r="O4952">
        <v>0</v>
      </c>
      <c r="P4952">
        <v>0</v>
      </c>
    </row>
    <row r="4953" spans="1:16" hidden="1" x14ac:dyDescent="0.3">
      <c r="A4953" t="s">
        <v>10135</v>
      </c>
      <c r="B4953" t="s">
        <v>10136</v>
      </c>
      <c r="C4953" t="str">
        <f>IFERROR(VLOOKUP(Table1[[#This Row],[Ticker]],[1]!Table2[[Symbol]:[Industry]],2,FALSE),"-")</f>
        <v>-</v>
      </c>
      <c r="D4953" t="s">
        <v>728</v>
      </c>
      <c r="F4953">
        <v>218.71</v>
      </c>
      <c r="G4953">
        <v>18.107618289666998</v>
      </c>
      <c r="H4953">
        <v>1.1416275052351801</v>
      </c>
      <c r="I4953">
        <v>7.6963531553837203</v>
      </c>
      <c r="J4953">
        <v>2.4240798798450802</v>
      </c>
      <c r="K4953">
        <v>207.07413875856</v>
      </c>
      <c r="L4953">
        <v>181.98660444398701</v>
      </c>
      <c r="N4953">
        <v>0.97113326289677904</v>
      </c>
      <c r="O4953">
        <v>1.0653376617438499</v>
      </c>
      <c r="P4953">
        <v>54.4889453980363</v>
      </c>
    </row>
    <row r="4954" spans="1:16" hidden="1" x14ac:dyDescent="0.3">
      <c r="A4954" t="s">
        <v>10137</v>
      </c>
      <c r="B4954" t="s">
        <v>10138</v>
      </c>
      <c r="C4954" t="str">
        <f>IFERROR(VLOOKUP(Table1[[#This Row],[Ticker]],[1]!Table2[[Symbol]:[Industry]],2,FALSE),"-")</f>
        <v>-</v>
      </c>
      <c r="D4954" t="s">
        <v>728</v>
      </c>
      <c r="F4954">
        <v>251.29</v>
      </c>
      <c r="G4954">
        <v>-1.64845024027348</v>
      </c>
      <c r="H4954">
        <v>-0.43038346376694098</v>
      </c>
      <c r="I4954">
        <v>0.44537300511601202</v>
      </c>
      <c r="J4954">
        <v>-0.38329577162550599</v>
      </c>
      <c r="K4954">
        <v>241.521273600825</v>
      </c>
      <c r="L4954">
        <v>221.935106516258</v>
      </c>
      <c r="N4954">
        <v>0.58471406409064197</v>
      </c>
      <c r="O4954">
        <v>11.7911576266465</v>
      </c>
      <c r="P4954">
        <v>32.957671957671899</v>
      </c>
    </row>
    <row r="4955" spans="1:16" hidden="1" x14ac:dyDescent="0.3">
      <c r="A4955" t="s">
        <v>10139</v>
      </c>
      <c r="B4955" t="s">
        <v>10140</v>
      </c>
      <c r="C4955" t="str">
        <f>IFERROR(VLOOKUP(Table1[[#This Row],[Ticker]],[1]!Table2[[Symbol]:[Industry]],2,FALSE),"-")</f>
        <v>-</v>
      </c>
      <c r="D4955" t="s">
        <v>728</v>
      </c>
      <c r="F4955">
        <v>23.64</v>
      </c>
      <c r="G4955">
        <v>8.7297452982110499</v>
      </c>
      <c r="H4955">
        <v>0.69078597839977995</v>
      </c>
      <c r="I4955">
        <v>4.1831204585530104</v>
      </c>
      <c r="J4955">
        <v>0.70831248545956504</v>
      </c>
      <c r="K4955">
        <v>22.615676934573202</v>
      </c>
      <c r="L4955">
        <v>20.2207462627238</v>
      </c>
      <c r="N4955">
        <v>0.64798870910009798</v>
      </c>
      <c r="O4955">
        <v>3.6379018612521001</v>
      </c>
      <c r="P4955">
        <v>45.030674846625701</v>
      </c>
    </row>
    <row r="4956" spans="1:16" hidden="1" x14ac:dyDescent="0.3">
      <c r="A4956" t="s">
        <v>10141</v>
      </c>
      <c r="B4956" t="s">
        <v>10142</v>
      </c>
      <c r="C4956" t="str">
        <f>IFERROR(VLOOKUP(Table1[[#This Row],[Ticker]],[1]!Table2[[Symbol]:[Industry]],2,FALSE),"-")</f>
        <v>-</v>
      </c>
      <c r="D4956" t="s">
        <v>728</v>
      </c>
      <c r="F4956">
        <v>82.58</v>
      </c>
      <c r="G4956">
        <v>-2.2443155428471799</v>
      </c>
      <c r="H4956">
        <v>-6.0165446490108902E-2</v>
      </c>
      <c r="I4956">
        <v>-0.46508792606550697</v>
      </c>
      <c r="J4956">
        <v>5.9244425497469298E-2</v>
      </c>
      <c r="K4956">
        <v>79.338313409704895</v>
      </c>
      <c r="L4956">
        <v>73.241043774636296</v>
      </c>
      <c r="N4956">
        <v>0.93818254953590696</v>
      </c>
      <c r="O4956">
        <v>0.49648825381447498</v>
      </c>
      <c r="P4956">
        <v>32.616026979283703</v>
      </c>
    </row>
    <row r="4957" spans="1:16" hidden="1" x14ac:dyDescent="0.3">
      <c r="A4957" t="s">
        <v>10143</v>
      </c>
      <c r="B4957" t="s">
        <v>10144</v>
      </c>
      <c r="C4957" t="str">
        <f>IFERROR(VLOOKUP(Table1[[#This Row],[Ticker]],[1]!Table2[[Symbol]:[Industry]],2,FALSE),"-")</f>
        <v>-</v>
      </c>
      <c r="F4957">
        <v>101.75</v>
      </c>
      <c r="G4957">
        <v>-26.988132110632101</v>
      </c>
      <c r="H4957">
        <v>-3.6800749487525399</v>
      </c>
      <c r="I4957">
        <v>-15.271149374696099</v>
      </c>
      <c r="J4957">
        <v>-2.4780690073383398</v>
      </c>
      <c r="K4957">
        <v>101.750035041451</v>
      </c>
      <c r="O4957">
        <v>0.24570024570025301</v>
      </c>
      <c r="P4957">
        <v>0</v>
      </c>
    </row>
    <row r="4958" spans="1:16" hidden="1" x14ac:dyDescent="0.3">
      <c r="A4958" t="s">
        <v>10145</v>
      </c>
      <c r="B4958" t="s">
        <v>10146</v>
      </c>
      <c r="C4958" t="str">
        <f>IFERROR(VLOOKUP(Table1[[#This Row],[Ticker]],[1]!Table2[[Symbol]:[Industry]],2,FALSE),"-")</f>
        <v>-</v>
      </c>
      <c r="D4958" t="s">
        <v>728</v>
      </c>
      <c r="F4958">
        <v>28.94</v>
      </c>
      <c r="G4958">
        <v>46.446672691001197</v>
      </c>
      <c r="H4958">
        <v>2.5200700838797898</v>
      </c>
      <c r="I4958">
        <v>16.874969346764999</v>
      </c>
      <c r="J4958">
        <v>4.0697665692349601</v>
      </c>
      <c r="K4958">
        <v>27.3960744744046</v>
      </c>
      <c r="N4958">
        <v>2.3186588041980198</v>
      </c>
      <c r="O4958">
        <v>2.0387007601935001</v>
      </c>
      <c r="P4958">
        <v>74.758454106280197</v>
      </c>
    </row>
    <row r="4959" spans="1:16" hidden="1" x14ac:dyDescent="0.3">
      <c r="A4959" t="s">
        <v>10147</v>
      </c>
      <c r="B4959" t="s">
        <v>10148</v>
      </c>
      <c r="C4959" t="str">
        <f>IFERROR(VLOOKUP(Table1[[#This Row],[Ticker]],[1]!Table2[[Symbol]:[Industry]],2,FALSE),"-")</f>
        <v>-</v>
      </c>
      <c r="D4959" t="s">
        <v>728</v>
      </c>
      <c r="F4959">
        <v>41.45</v>
      </c>
      <c r="G4959">
        <v>7.6603381724227102</v>
      </c>
      <c r="H4959">
        <v>9.6696384009607996</v>
      </c>
      <c r="I4959">
        <v>-2.51271629526192</v>
      </c>
      <c r="J4959">
        <v>0.16717203098057101</v>
      </c>
      <c r="K4959">
        <v>38.030613419044798</v>
      </c>
      <c r="N4959">
        <v>0.44637754752123898</v>
      </c>
      <c r="O4959">
        <v>9.7708082026537895</v>
      </c>
      <c r="P4959">
        <v>36.348684210526301</v>
      </c>
    </row>
    <row r="4960" spans="1:16" hidden="1" x14ac:dyDescent="0.3">
      <c r="A4960" t="s">
        <v>10149</v>
      </c>
      <c r="B4960" t="s">
        <v>10150</v>
      </c>
      <c r="C4960" t="str">
        <f>IFERROR(VLOOKUP(Table1[[#This Row],[Ticker]],[1]!Table2[[Symbol]:[Industry]],2,FALSE),"-")</f>
        <v>-</v>
      </c>
      <c r="D4960" t="s">
        <v>1340</v>
      </c>
      <c r="F4960">
        <v>1000</v>
      </c>
      <c r="G4960">
        <v>-26.742034061416302</v>
      </c>
      <c r="H4960">
        <v>-3.67907494875254</v>
      </c>
      <c r="I4960">
        <v>-15.270149364696</v>
      </c>
      <c r="J4960">
        <v>-2.4770690073383399</v>
      </c>
      <c r="K4960">
        <v>1000.00029022953</v>
      </c>
      <c r="N4960">
        <v>1.2108603159231199</v>
      </c>
      <c r="O4960">
        <v>1.0000000000065499E-3</v>
      </c>
      <c r="P4960">
        <v>0.50251256281406098</v>
      </c>
    </row>
    <row r="4961" spans="1:16" hidden="1" x14ac:dyDescent="0.3">
      <c r="A4961" t="s">
        <v>10151</v>
      </c>
      <c r="B4961" t="s">
        <v>10152</v>
      </c>
      <c r="C4961" t="str">
        <f>IFERROR(VLOOKUP(Table1[[#This Row],[Ticker]],[1]!Table2[[Symbol]:[Industry]],2,FALSE),"-")</f>
        <v>-</v>
      </c>
      <c r="D4961" t="s">
        <v>1645</v>
      </c>
      <c r="F4961">
        <v>71.349999999999994</v>
      </c>
      <c r="G4961">
        <v>-16.973803302185701</v>
      </c>
      <c r="H4961">
        <v>-7.0156773993992401</v>
      </c>
      <c r="I4961">
        <v>11.6861459989693</v>
      </c>
      <c r="J4961">
        <v>-3.6610891882708301</v>
      </c>
      <c r="K4961">
        <v>73.064640938625104</v>
      </c>
      <c r="N4961">
        <v>0.78741923599570895</v>
      </c>
      <c r="O4961">
        <v>7.7084793272599699</v>
      </c>
      <c r="P4961">
        <v>34.369114877589404</v>
      </c>
    </row>
    <row r="4962" spans="1:16" hidden="1" x14ac:dyDescent="0.3">
      <c r="A4962" t="s">
        <v>10153</v>
      </c>
      <c r="B4962" t="s">
        <v>10154</v>
      </c>
      <c r="C4962" t="str">
        <f>IFERROR(VLOOKUP(Table1[[#This Row],[Ticker]],[1]!Table2[[Symbol]:[Industry]],2,FALSE),"-")</f>
        <v>-</v>
      </c>
      <c r="D4962" t="s">
        <v>728</v>
      </c>
      <c r="F4962">
        <v>85.85</v>
      </c>
      <c r="G4962">
        <v>-15.466300435641999</v>
      </c>
      <c r="H4962">
        <v>-8.3728123789201394</v>
      </c>
      <c r="I4962">
        <v>2.0102713903312002</v>
      </c>
      <c r="J4962">
        <v>-2.92157974496673</v>
      </c>
      <c r="K4962">
        <v>88.791899291372602</v>
      </c>
      <c r="N4962">
        <v>1.9294761134079299</v>
      </c>
      <c r="O4962">
        <v>14.117647058823501</v>
      </c>
      <c r="P4962">
        <v>21.4113986706265</v>
      </c>
    </row>
    <row r="4963" spans="1:16" hidden="1" x14ac:dyDescent="0.3">
      <c r="A4963" t="s">
        <v>10155</v>
      </c>
      <c r="B4963" t="s">
        <v>10156</v>
      </c>
      <c r="C4963" t="str">
        <f>IFERROR(VLOOKUP(Table1[[#This Row],[Ticker]],[1]!Table2[[Symbol]:[Industry]],2,FALSE),"-")</f>
        <v>-</v>
      </c>
      <c r="D4963" t="s">
        <v>1645</v>
      </c>
      <c r="F4963">
        <v>69.349999999999994</v>
      </c>
      <c r="G4963">
        <v>-14.7979170415536</v>
      </c>
      <c r="H4963">
        <v>-8.5935697584411201</v>
      </c>
      <c r="I4963">
        <v>-4.0442047074948304</v>
      </c>
      <c r="J4963">
        <v>-2.9128516160339801</v>
      </c>
      <c r="K4963">
        <v>70.762714009724604</v>
      </c>
      <c r="N4963">
        <v>0.46681013434012097</v>
      </c>
      <c r="O4963">
        <v>9.0122566690699202</v>
      </c>
      <c r="P4963">
        <v>28.425925925925899</v>
      </c>
    </row>
    <row r="4964" spans="1:16" hidden="1" x14ac:dyDescent="0.3">
      <c r="A4964" t="s">
        <v>10157</v>
      </c>
      <c r="B4964" t="s">
        <v>10158</v>
      </c>
      <c r="C4964" t="str">
        <f>IFERROR(VLOOKUP(Table1[[#This Row],[Ticker]],[1]!Table2[[Symbol]:[Industry]],2,FALSE),"-")</f>
        <v>-</v>
      </c>
      <c r="D4964" t="s">
        <v>191</v>
      </c>
      <c r="F4964">
        <v>100.5</v>
      </c>
      <c r="G4964">
        <v>-26.2430340714164</v>
      </c>
      <c r="I4964">
        <v>-14.771149374696099</v>
      </c>
      <c r="N4964">
        <v>1.7777777777777699</v>
      </c>
      <c r="O4964">
        <v>6.4676616915422898</v>
      </c>
      <c r="P4964">
        <v>0.49999999999998901</v>
      </c>
    </row>
    <row r="4965" spans="1:16" hidden="1" x14ac:dyDescent="0.3">
      <c r="A4965" t="s">
        <v>10159</v>
      </c>
      <c r="B4965" t="s">
        <v>10160</v>
      </c>
      <c r="C4965" t="str">
        <f>IFERROR(VLOOKUP(Table1[[#This Row],[Ticker]],[1]!Table2[[Symbol]:[Industry]],2,FALSE),"-")</f>
        <v>-</v>
      </c>
      <c r="D4965" t="s">
        <v>1645</v>
      </c>
      <c r="F4965">
        <v>6.91</v>
      </c>
      <c r="G4965">
        <v>-29.4190904094446</v>
      </c>
      <c r="H4965">
        <v>-7.1814755089766296</v>
      </c>
      <c r="I4965">
        <v>-5.0638128515701002</v>
      </c>
      <c r="J4965">
        <v>-3.9086841718590901</v>
      </c>
      <c r="K4965">
        <v>7.1071716652530998</v>
      </c>
      <c r="N4965">
        <v>1.9445737417275799</v>
      </c>
      <c r="O4965">
        <v>23.0101302460202</v>
      </c>
      <c r="P4965">
        <v>15.1666666666666</v>
      </c>
    </row>
    <row r="4966" spans="1:16" hidden="1" x14ac:dyDescent="0.3">
      <c r="A4966" t="s">
        <v>10161</v>
      </c>
      <c r="B4966" t="s">
        <v>10162</v>
      </c>
      <c r="C4966" t="str">
        <f>IFERROR(VLOOKUP(Table1[[#This Row],[Ticker]],[1]!Table2[[Symbol]:[Industry]],2,FALSE),"-")</f>
        <v>-</v>
      </c>
      <c r="D4966" t="s">
        <v>728</v>
      </c>
      <c r="F4966">
        <v>8.33</v>
      </c>
      <c r="G4966">
        <v>-23.648974665475802</v>
      </c>
      <c r="H4966">
        <v>-8.96136082705336</v>
      </c>
      <c r="I4966">
        <v>2.2182723460373199</v>
      </c>
      <c r="J4966">
        <v>-1.8683129097773501</v>
      </c>
      <c r="K4966">
        <v>8.6035376244290607</v>
      </c>
      <c r="N4966">
        <v>1.4170057393605</v>
      </c>
      <c r="O4966">
        <v>23.889555822328902</v>
      </c>
      <c r="P4966">
        <v>23.590504451038498</v>
      </c>
    </row>
    <row r="4967" spans="1:16" hidden="1" x14ac:dyDescent="0.3">
      <c r="A4967" t="s">
        <v>10163</v>
      </c>
      <c r="B4967" t="s">
        <v>10164</v>
      </c>
      <c r="C4967" t="str">
        <f>IFERROR(VLOOKUP(Table1[[#This Row],[Ticker]],[1]!Table2[[Symbol]:[Industry]],2,FALSE),"-")</f>
        <v>-</v>
      </c>
      <c r="D4967" t="s">
        <v>1340</v>
      </c>
      <c r="F4967">
        <v>103.54</v>
      </c>
      <c r="G4967">
        <v>-23.4303220378902</v>
      </c>
      <c r="H4967">
        <v>-3.1557521989709998</v>
      </c>
      <c r="I4967">
        <v>-12.1025563097299</v>
      </c>
      <c r="J4967">
        <v>-2.3620260714520498</v>
      </c>
      <c r="K4967">
        <v>102.924119833848</v>
      </c>
      <c r="N4967">
        <v>0.785381066918035</v>
      </c>
      <c r="O4967">
        <v>2.9070890477110201</v>
      </c>
      <c r="P4967">
        <v>5.2770716827656496</v>
      </c>
    </row>
    <row r="4968" spans="1:16" hidden="1" x14ac:dyDescent="0.3">
      <c r="A4968" t="s">
        <v>10165</v>
      </c>
      <c r="B4968" t="s">
        <v>10166</v>
      </c>
      <c r="C4968" t="str">
        <f>IFERROR(VLOOKUP(Table1[[#This Row],[Ticker]],[1]!Table2[[Symbol]:[Industry]],2,FALSE),"-")</f>
        <v>-</v>
      </c>
      <c r="D4968" t="s">
        <v>728</v>
      </c>
      <c r="F4968">
        <v>51.91</v>
      </c>
      <c r="G4968">
        <v>-12.9801587700796</v>
      </c>
      <c r="H4968">
        <v>-5.33343868877534</v>
      </c>
      <c r="I4968">
        <v>-2.4478500919314898</v>
      </c>
      <c r="J4968">
        <v>-1.4235874607654</v>
      </c>
      <c r="K4968">
        <v>51.318442598499701</v>
      </c>
      <c r="N4968">
        <v>0.14785231819991401</v>
      </c>
      <c r="O4968">
        <v>15.584665767674799</v>
      </c>
      <c r="P4968">
        <v>16.2337662337662</v>
      </c>
    </row>
    <row r="4969" spans="1:16" hidden="1" x14ac:dyDescent="0.3">
      <c r="A4969" t="s">
        <v>10167</v>
      </c>
      <c r="B4969" t="s">
        <v>10168</v>
      </c>
      <c r="C4969" t="str">
        <f>IFERROR(VLOOKUP(Table1[[#This Row],[Ticker]],[1]!Table2[[Symbol]:[Industry]],2,FALSE),"-")</f>
        <v>-</v>
      </c>
      <c r="D4969" t="s">
        <v>728</v>
      </c>
      <c r="F4969">
        <v>250.81</v>
      </c>
      <c r="G4969">
        <v>-11.5075642804676</v>
      </c>
      <c r="H4969">
        <v>-2.7793913942692199</v>
      </c>
      <c r="I4969">
        <v>0.42145637280147502</v>
      </c>
      <c r="J4969">
        <v>0.36619328774362397</v>
      </c>
      <c r="K4969">
        <v>240.511036789158</v>
      </c>
      <c r="N4969">
        <v>0.51011857271171701</v>
      </c>
      <c r="O4969">
        <v>2.5238228140823602</v>
      </c>
      <c r="P4969">
        <v>16.6341145833333</v>
      </c>
    </row>
    <row r="4970" spans="1:16" hidden="1" x14ac:dyDescent="0.3">
      <c r="A4970" t="s">
        <v>10169</v>
      </c>
      <c r="B4970" t="s">
        <v>10170</v>
      </c>
      <c r="C4970" t="str">
        <f>IFERROR(VLOOKUP(Table1[[#This Row],[Ticker]],[1]!Table2[[Symbol]:[Industry]],2,FALSE),"-")</f>
        <v>-</v>
      </c>
      <c r="D4970" t="s">
        <v>728</v>
      </c>
      <c r="F4970">
        <v>412.12</v>
      </c>
      <c r="G4970">
        <v>-13.5636750512862</v>
      </c>
      <c r="H4970">
        <v>9.4898632956232696</v>
      </c>
      <c r="I4970">
        <v>-2.09179035456593</v>
      </c>
      <c r="J4970">
        <v>-0.19056059738094999</v>
      </c>
      <c r="K4970">
        <v>377.49000977263802</v>
      </c>
      <c r="N4970">
        <v>0.214079972560345</v>
      </c>
      <c r="O4970">
        <v>4.8238377171697602</v>
      </c>
      <c r="P4970">
        <v>28.114896791842799</v>
      </c>
    </row>
    <row r="4971" spans="1:16" hidden="1" x14ac:dyDescent="0.3">
      <c r="A4971" t="s">
        <v>10171</v>
      </c>
      <c r="B4971" t="s">
        <v>10172</v>
      </c>
      <c r="C4971" t="str">
        <f>IFERROR(VLOOKUP(Table1[[#This Row],[Ticker]],[1]!Table2[[Symbol]:[Industry]],2,FALSE),"-")</f>
        <v>-</v>
      </c>
      <c r="D4971" t="s">
        <v>1340</v>
      </c>
      <c r="F4971">
        <v>23.84</v>
      </c>
      <c r="G4971">
        <v>-38.902208721379601</v>
      </c>
      <c r="H4971">
        <v>-0.60914069269719495</v>
      </c>
      <c r="I4971">
        <v>-27.4303240246592</v>
      </c>
      <c r="J4971">
        <v>-0.72742852911461497</v>
      </c>
      <c r="K4971">
        <v>23.475696075268399</v>
      </c>
      <c r="N4971">
        <v>0.63282918482808503</v>
      </c>
      <c r="O4971">
        <v>14.5134228187919</v>
      </c>
      <c r="P4971">
        <v>10.370370370370299</v>
      </c>
    </row>
    <row r="4972" spans="1:16" hidden="1" x14ac:dyDescent="0.3">
      <c r="A4972" t="s">
        <v>10173</v>
      </c>
      <c r="B4972" t="s">
        <v>10174</v>
      </c>
      <c r="C4972" t="str">
        <f>IFERROR(VLOOKUP(Table1[[#This Row],[Ticker]],[1]!Table2[[Symbol]:[Industry]],2,FALSE),"-")</f>
        <v>-</v>
      </c>
      <c r="D4972" t="s">
        <v>1340</v>
      </c>
      <c r="F4972">
        <v>57.02</v>
      </c>
      <c r="G4972">
        <v>-36.0767914255268</v>
      </c>
      <c r="H4972">
        <v>-2.0899689416854099</v>
      </c>
      <c r="I4972">
        <v>-24.604906728806402</v>
      </c>
      <c r="J4972">
        <v>-2.5823080622375798</v>
      </c>
      <c r="K4972">
        <v>56.808497683402699</v>
      </c>
      <c r="N4972">
        <v>0.517401707688535</v>
      </c>
      <c r="O4972">
        <v>15.994387934058199</v>
      </c>
      <c r="P4972">
        <v>7.1804511278195502</v>
      </c>
    </row>
    <row r="4973" spans="1:16" hidden="1" x14ac:dyDescent="0.3">
      <c r="A4973" t="s">
        <v>10175</v>
      </c>
      <c r="B4973" t="s">
        <v>10176</v>
      </c>
      <c r="C4973" t="str">
        <f>IFERROR(VLOOKUP(Table1[[#This Row],[Ticker]],[1]!Table2[[Symbol]:[Industry]],2,FALSE),"-")</f>
        <v>-</v>
      </c>
      <c r="D4973" t="s">
        <v>728</v>
      </c>
      <c r="F4973">
        <v>73.930000000000007</v>
      </c>
      <c r="G4973">
        <v>-16.793599211214101</v>
      </c>
      <c r="H4973">
        <v>-3.7339397481061698</v>
      </c>
      <c r="I4973">
        <v>-5.32171451449382</v>
      </c>
      <c r="J4973">
        <v>-0.30295887517975301</v>
      </c>
      <c r="K4973">
        <v>73.447641854969504</v>
      </c>
      <c r="N4973">
        <v>0.44389429035206102</v>
      </c>
      <c r="O4973">
        <v>10.4423102935208</v>
      </c>
      <c r="P4973">
        <v>13.0428134556574</v>
      </c>
    </row>
    <row r="4974" spans="1:16" hidden="1" x14ac:dyDescent="0.3">
      <c r="A4974" t="s">
        <v>10177</v>
      </c>
      <c r="B4974" t="s">
        <v>10178</v>
      </c>
      <c r="C4974" t="str">
        <f>IFERROR(VLOOKUP(Table1[[#This Row],[Ticker]],[1]!Table2[[Symbol]:[Industry]],2,FALSE),"-")</f>
        <v>-</v>
      </c>
      <c r="D4974" t="s">
        <v>728</v>
      </c>
      <c r="F4974">
        <v>138.25</v>
      </c>
      <c r="G4974">
        <v>-9.0433916399504195</v>
      </c>
      <c r="H4974">
        <v>6.4468103756429498</v>
      </c>
      <c r="I4974">
        <v>2.4284930567699199</v>
      </c>
      <c r="J4974">
        <v>1.8697570796181799</v>
      </c>
      <c r="K4974">
        <v>128.436590067152</v>
      </c>
      <c r="N4974">
        <v>0.87083639052094397</v>
      </c>
      <c r="O4974">
        <v>1.26582278481013</v>
      </c>
      <c r="P4974">
        <v>20.322019147084401</v>
      </c>
    </row>
    <row r="4975" spans="1:16" hidden="1" x14ac:dyDescent="0.3">
      <c r="A4975" t="s">
        <v>10179</v>
      </c>
      <c r="B4975" t="s">
        <v>10180</v>
      </c>
      <c r="C4975" t="str">
        <f>IFERROR(VLOOKUP(Table1[[#This Row],[Ticker]],[1]!Table2[[Symbol]:[Industry]],2,FALSE),"-")</f>
        <v>-</v>
      </c>
      <c r="D4975" t="s">
        <v>391</v>
      </c>
      <c r="F4975">
        <v>105</v>
      </c>
      <c r="G4975">
        <v>-25.781495609878</v>
      </c>
      <c r="H4975">
        <v>-0.12977909076438601</v>
      </c>
      <c r="I4975">
        <v>-14.3096109131576</v>
      </c>
      <c r="J4975">
        <v>-2.4780690073383398</v>
      </c>
      <c r="N4975">
        <v>0.78947368421052599</v>
      </c>
      <c r="O4975">
        <v>0</v>
      </c>
      <c r="P4975">
        <v>4.6337817638266001</v>
      </c>
    </row>
    <row r="4976" spans="1:16" hidden="1" x14ac:dyDescent="0.3">
      <c r="A4976" t="s">
        <v>10181</v>
      </c>
      <c r="B4976" t="s">
        <v>10182</v>
      </c>
      <c r="C4976" t="str">
        <f>IFERROR(VLOOKUP(Table1[[#This Row],[Ticker]],[1]!Table2[[Symbol]:[Industry]],2,FALSE),"-")</f>
        <v>-</v>
      </c>
      <c r="D4976" t="s">
        <v>728</v>
      </c>
      <c r="F4976">
        <v>58.41</v>
      </c>
      <c r="G4976">
        <v>-6.2106362175163401</v>
      </c>
      <c r="H4976">
        <v>1.2162795902038499</v>
      </c>
      <c r="I4976">
        <v>5.2612484792040002</v>
      </c>
      <c r="J4976">
        <v>0.88519917367945</v>
      </c>
      <c r="K4976">
        <v>55.255649825347398</v>
      </c>
      <c r="N4976">
        <v>0.291263122531771</v>
      </c>
      <c r="O4976">
        <v>1.0101010101010099</v>
      </c>
      <c r="P4976">
        <v>32.448979591836697</v>
      </c>
    </row>
    <row r="4977" spans="1:16" hidden="1" x14ac:dyDescent="0.3">
      <c r="A4977" t="s">
        <v>10183</v>
      </c>
      <c r="B4977" t="s">
        <v>10184</v>
      </c>
      <c r="C4977" t="str">
        <f>IFERROR(VLOOKUP(Table1[[#This Row],[Ticker]],[1]!Table2[[Symbol]:[Industry]],2,FALSE),"-")</f>
        <v>-</v>
      </c>
      <c r="F4977">
        <v>253.5</v>
      </c>
      <c r="G4977">
        <v>8.9999378161337305</v>
      </c>
      <c r="H4977">
        <v>15.419710714500599</v>
      </c>
      <c r="I4977">
        <v>20.471822512854001</v>
      </c>
      <c r="J4977">
        <v>23.682374988625298</v>
      </c>
      <c r="K4977">
        <v>205.75823106979101</v>
      </c>
      <c r="N4977">
        <v>0.84739392742337805</v>
      </c>
      <c r="O4977">
        <v>5.3057199211045303</v>
      </c>
      <c r="P4977">
        <v>123.64358182620199</v>
      </c>
    </row>
    <row r="4978" spans="1:16" hidden="1" x14ac:dyDescent="0.3">
      <c r="A4978" t="s">
        <v>10185</v>
      </c>
      <c r="B4978" t="s">
        <v>10186</v>
      </c>
      <c r="C4978" t="str">
        <f>IFERROR(VLOOKUP(Table1[[#This Row],[Ticker]],[1]!Table2[[Symbol]:[Industry]],2,FALSE),"-")</f>
        <v>-</v>
      </c>
      <c r="D4978" t="s">
        <v>728</v>
      </c>
      <c r="F4978">
        <v>53.41</v>
      </c>
      <c r="G4978">
        <v>-7.6040646313093898</v>
      </c>
      <c r="H4978">
        <v>2.33171287050089</v>
      </c>
      <c r="I4978">
        <v>3.8678200654109598</v>
      </c>
      <c r="J4978">
        <v>0.91338529425200699</v>
      </c>
      <c r="K4978">
        <v>50.933242633169499</v>
      </c>
      <c r="N4978">
        <v>1.1921545538715199</v>
      </c>
      <c r="O4978">
        <v>3.4450477438682001</v>
      </c>
      <c r="P4978">
        <v>36.111111111111001</v>
      </c>
    </row>
    <row r="4979" spans="1:16" hidden="1" x14ac:dyDescent="0.3">
      <c r="A4979" t="s">
        <v>10187</v>
      </c>
      <c r="B4979" t="s">
        <v>10188</v>
      </c>
      <c r="C4979" t="str">
        <f>IFERROR(VLOOKUP(Table1[[#This Row],[Ticker]],[1]!Table2[[Symbol]:[Industry]],2,FALSE),"-")</f>
        <v>-</v>
      </c>
      <c r="D4979" t="s">
        <v>1645</v>
      </c>
      <c r="F4979">
        <v>11.18</v>
      </c>
      <c r="G4979">
        <v>-16.049964764485701</v>
      </c>
      <c r="H4979">
        <v>-7.3164385851161802</v>
      </c>
      <c r="I4979">
        <v>-4.5780800677654101</v>
      </c>
      <c r="J4979">
        <v>-3.7203050321830502</v>
      </c>
      <c r="K4979">
        <v>11.4664164081198</v>
      </c>
      <c r="N4979">
        <v>2.0522031386100998</v>
      </c>
      <c r="O4979">
        <v>14.311270125223601</v>
      </c>
      <c r="P4979">
        <v>11.799999999999899</v>
      </c>
    </row>
    <row r="4980" spans="1:16" hidden="1" x14ac:dyDescent="0.3">
      <c r="A4980" t="s">
        <v>10189</v>
      </c>
      <c r="B4980" t="s">
        <v>10190</v>
      </c>
      <c r="C4980" t="str">
        <f>IFERROR(VLOOKUP(Table1[[#This Row],[Ticker]],[1]!Table2[[Symbol]:[Industry]],2,FALSE),"-")</f>
        <v>-</v>
      </c>
      <c r="F4980">
        <v>8.92</v>
      </c>
      <c r="G4980">
        <v>15.9769659285835</v>
      </c>
      <c r="H4980">
        <v>-3.6800749487525399</v>
      </c>
      <c r="I4980">
        <v>27.448850625303798</v>
      </c>
      <c r="J4980">
        <v>-2.4780690073383398</v>
      </c>
      <c r="N4980">
        <v>0.80657131880413502</v>
      </c>
      <c r="O4980">
        <v>5.2690582959641299</v>
      </c>
      <c r="P4980">
        <v>166.26865671641701</v>
      </c>
    </row>
    <row r="4981" spans="1:16" hidden="1" x14ac:dyDescent="0.3">
      <c r="A4981" t="s">
        <v>10191</v>
      </c>
      <c r="B4981" t="s">
        <v>10192</v>
      </c>
      <c r="C4981" t="str">
        <f>IFERROR(VLOOKUP(Table1[[#This Row],[Ticker]],[1]!Table2[[Symbol]:[Industry]],2,FALSE),"-")</f>
        <v>-</v>
      </c>
      <c r="F4981">
        <v>12.01</v>
      </c>
      <c r="G4981">
        <v>-42.580455234695997</v>
      </c>
      <c r="H4981">
        <v>29.653258384580699</v>
      </c>
      <c r="I4981">
        <v>-31.108570537975702</v>
      </c>
      <c r="J4981">
        <v>24.633042103772699</v>
      </c>
      <c r="K4981">
        <v>9.3246201980582093</v>
      </c>
      <c r="N4981">
        <v>0.99919248909147895</v>
      </c>
      <c r="O4981">
        <v>18.817651956702701</v>
      </c>
      <c r="P4981">
        <v>110.70175438596399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Row],[Ticker]],[1]!Table2[[Symbol]:[Industry]],2,FALSE),"-")</f>
        <v>-</v>
      </c>
      <c r="D4982" t="s">
        <v>1034</v>
      </c>
      <c r="F4982">
        <v>106.67</v>
      </c>
      <c r="G4982">
        <v>-23.2301762354145</v>
      </c>
      <c r="H4982">
        <v>-2.7226382248924601</v>
      </c>
      <c r="I4982">
        <v>-11.758291538694101</v>
      </c>
      <c r="J4982">
        <v>-2.0537408602379101</v>
      </c>
      <c r="K4982">
        <v>106.348734568426</v>
      </c>
      <c r="N4982">
        <v>1.08707519040725</v>
      </c>
      <c r="O4982">
        <v>4.90297178213181</v>
      </c>
      <c r="P4982">
        <v>5.5093966369930802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Row],[Ticker]],[1]!Table2[[Symbol]:[Industry]],2,FALSE),"-")</f>
        <v>-</v>
      </c>
      <c r="D4983" t="s">
        <v>728</v>
      </c>
      <c r="F4983">
        <v>17.89</v>
      </c>
      <c r="G4983">
        <v>0.58792678267606302</v>
      </c>
      <c r="H4983">
        <v>0.60233245865485097</v>
      </c>
      <c r="I4983">
        <v>12.0598114793964</v>
      </c>
      <c r="J4983">
        <v>0.49335956409022702</v>
      </c>
      <c r="K4983">
        <v>17.055508679216199</v>
      </c>
      <c r="N4983">
        <v>1.0329563088462199</v>
      </c>
      <c r="O4983">
        <v>3.91280044717718</v>
      </c>
      <c r="P4983">
        <v>37.615384615384599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Row],[Ticker]],[1]!Table2[[Symbol]:[Industry]],2,FALSE),"-")</f>
        <v>-</v>
      </c>
      <c r="D4984" t="s">
        <v>728</v>
      </c>
      <c r="F4984">
        <v>108.42</v>
      </c>
      <c r="G4984">
        <v>-0.99494778053266897</v>
      </c>
      <c r="H4984">
        <v>-4.5386379853544403</v>
      </c>
      <c r="I4984">
        <v>10.476936916187601</v>
      </c>
      <c r="J4984">
        <v>5.4877997054600003E-2</v>
      </c>
      <c r="K4984">
        <v>107.32587195383999</v>
      </c>
      <c r="N4984">
        <v>1.0007332938131599</v>
      </c>
      <c r="O4984">
        <v>6.7976388120272997</v>
      </c>
      <c r="P4984">
        <v>27.1043376318874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Row],[Ticker]],[1]!Table2[[Symbol]:[Industry]],2,FALSE),"-")</f>
        <v>-</v>
      </c>
      <c r="D4985" t="s">
        <v>728</v>
      </c>
      <c r="F4985">
        <v>1022.96</v>
      </c>
      <c r="G4985">
        <v>-24.702136315805401</v>
      </c>
      <c r="H4985">
        <v>-3.1789351012562701</v>
      </c>
      <c r="I4985">
        <v>-13.230251619085101</v>
      </c>
      <c r="J4985">
        <v>-2.3802005816498299</v>
      </c>
      <c r="K4985">
        <v>1016.9762711224701</v>
      </c>
      <c r="N4985">
        <v>1.3435942635915099</v>
      </c>
      <c r="O4985">
        <v>19.232423555173199</v>
      </c>
      <c r="P4985">
        <v>7.76280720975066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Row],[Ticker]],[1]!Table2[[Symbol]:[Industry]],2,FALSE),"-")</f>
        <v>-</v>
      </c>
      <c r="D4986" t="s">
        <v>728</v>
      </c>
      <c r="F4986">
        <v>11.73</v>
      </c>
      <c r="G4986">
        <v>-20.203524534631701</v>
      </c>
      <c r="H4986">
        <v>5.2584725372809604</v>
      </c>
      <c r="I4986">
        <v>-8.7316398379113593</v>
      </c>
      <c r="J4986">
        <v>3.2129879032307498</v>
      </c>
      <c r="O4986">
        <v>0.76726342710997597</v>
      </c>
      <c r="P4986">
        <v>26.6738660907127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Row],[Ticker]],[1]!Table2[[Symbol]:[Industry]],2,FALSE),"-")</f>
        <v>-</v>
      </c>
      <c r="F4987">
        <v>15.83</v>
      </c>
      <c r="G4987">
        <v>118.303405557066</v>
      </c>
      <c r="H4987">
        <v>23.792452523774902</v>
      </c>
      <c r="I4987">
        <v>129.77529025378601</v>
      </c>
      <c r="J4987">
        <v>13.5219309926616</v>
      </c>
      <c r="O4987">
        <v>0</v>
      </c>
      <c r="P4987">
        <v>185.22522522522499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Row],[Ticker]],[1]!Table2[[Symbol]:[Industry]],2,FALSE),"-")</f>
        <v>-</v>
      </c>
      <c r="D4988" t="s">
        <v>728</v>
      </c>
      <c r="F4988">
        <v>54.49</v>
      </c>
      <c r="G4988">
        <v>-17.0831427451938</v>
      </c>
      <c r="H4988">
        <v>1.5740328082210799</v>
      </c>
      <c r="I4988">
        <v>-5.61125804847351</v>
      </c>
      <c r="J4988">
        <v>1.48494288169732</v>
      </c>
      <c r="O4988">
        <v>4.6063497889520901</v>
      </c>
      <c r="P4988">
        <v>19.758241758241699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Row],[Ticker]],[1]!Table2[[Symbol]:[Industry]],2,FALSE),"-")</f>
        <v>-</v>
      </c>
      <c r="D4989" t="s">
        <v>521</v>
      </c>
      <c r="F4989">
        <v>2.1</v>
      </c>
      <c r="G4989">
        <v>-26.7430340714164</v>
      </c>
      <c r="H4989">
        <v>-3.6800749487525399</v>
      </c>
      <c r="I4989">
        <v>-15.271149374696099</v>
      </c>
      <c r="J4989">
        <v>-2.4780690073383398</v>
      </c>
      <c r="O4989">
        <v>0</v>
      </c>
      <c r="P4989">
        <v>0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Row],[Ticker]],[1]!Table2[[Symbol]:[Industry]],2,FALSE),"-")</f>
        <v>-</v>
      </c>
      <c r="D4990" t="s">
        <v>121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Row],[Ticker]],[1]!Table2[[Symbol]:[Industry]],2,FALSE),"-")</f>
        <v>-</v>
      </c>
      <c r="D4991" t="s">
        <v>1340</v>
      </c>
      <c r="F4991">
        <v>1000</v>
      </c>
      <c r="G4991">
        <v>-26.742034061416302</v>
      </c>
      <c r="H4991">
        <v>-3.6800749487525399</v>
      </c>
      <c r="I4991">
        <v>-15.270149364696</v>
      </c>
      <c r="J4991">
        <v>-2.4780690073383398</v>
      </c>
      <c r="O4991">
        <v>3</v>
      </c>
      <c r="P4991">
        <v>11.117284293571799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Row],[Ticker]],[1]!Table2[[Symbol]:[Industry]],2,FALSE),"-")</f>
        <v>-</v>
      </c>
      <c r="F4992">
        <v>15.44</v>
      </c>
      <c r="G4992">
        <v>-41.344803982920801</v>
      </c>
      <c r="H4992">
        <v>-25.366821936704302</v>
      </c>
      <c r="I4992">
        <v>-29.872919286200499</v>
      </c>
      <c r="J4992">
        <v>-12.150109029572899</v>
      </c>
      <c r="O4992">
        <v>34.391191709844499</v>
      </c>
      <c r="P4992">
        <v>1.3123359580052301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Row],[Ticker]],[1]!Table2[[Symbol]:[Industry]],2,FALSE),"-")</f>
        <v>-</v>
      </c>
      <c r="D4993" t="s">
        <v>728</v>
      </c>
      <c r="F4993">
        <v>10.71</v>
      </c>
      <c r="G4993">
        <v>-21.121732296268501</v>
      </c>
      <c r="H4993">
        <v>-0.60905767428037505</v>
      </c>
      <c r="I4993">
        <v>-9.6498475995481705</v>
      </c>
      <c r="J4993">
        <v>0.198795237403525</v>
      </c>
      <c r="O4993">
        <v>11.9514472455648</v>
      </c>
      <c r="P4993">
        <v>7.1000000000000103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Row],[Ticker]],[1]!Table2[[Symbol]:[Industry]],2,FALSE),"-")</f>
        <v>-</v>
      </c>
      <c r="D4994" t="s">
        <v>728</v>
      </c>
      <c r="F4994">
        <v>10.71</v>
      </c>
      <c r="G4994">
        <v>-21.225792692106101</v>
      </c>
      <c r="H4994">
        <v>1.25222679205983</v>
      </c>
      <c r="I4994">
        <v>-9.7539079953857506</v>
      </c>
      <c r="J4994">
        <v>1.1513483756606899</v>
      </c>
      <c r="O4994">
        <v>11.8580765639589</v>
      </c>
      <c r="P4994">
        <v>7.1000000000000103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Row],[Ticker]],[1]!Table2[[Symbol]:[Industry]],2,FALSE),"-")</f>
        <v>-</v>
      </c>
      <c r="D4995" t="s">
        <v>728</v>
      </c>
      <c r="F4995">
        <v>51.34</v>
      </c>
      <c r="G4995">
        <v>-26.762508268105801</v>
      </c>
      <c r="H4995">
        <v>-5.2610273297049197</v>
      </c>
      <c r="I4995">
        <v>-15.2906235713854</v>
      </c>
      <c r="J4995">
        <v>-0.985238522168423</v>
      </c>
      <c r="O4995">
        <v>6.3498246980911501</v>
      </c>
      <c r="P4995">
        <v>2.4341580207502198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Row],[Ticker]],[1]!Table2[[Symbol]:[Industry]],2,FALSE),"-")</f>
        <v>-</v>
      </c>
      <c r="F4996">
        <v>317.39999999999998</v>
      </c>
      <c r="G4996">
        <v>21.678756903565901</v>
      </c>
      <c r="H4996">
        <v>25.137087788008099</v>
      </c>
      <c r="I4996">
        <v>33.150641600286299</v>
      </c>
      <c r="J4996">
        <v>-1.3092772647761</v>
      </c>
      <c r="O4996">
        <v>14.035916824196599</v>
      </c>
      <c r="P4996">
        <v>58.699999999999903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Row],[Ticker]],[1]!Table2[[Symbol]:[Industry]],2,FALSE),"-")</f>
        <v>-</v>
      </c>
      <c r="D4997" t="s">
        <v>1034</v>
      </c>
      <c r="F4997">
        <v>101.35</v>
      </c>
      <c r="G4997">
        <v>-25.5953294805981</v>
      </c>
      <c r="H4997">
        <v>-2.5323703579341901</v>
      </c>
      <c r="I4997">
        <v>-14.1234447838777</v>
      </c>
      <c r="J4997">
        <v>-2.4780690073383398</v>
      </c>
      <c r="O4997">
        <v>0.64134188455846597</v>
      </c>
      <c r="P4997">
        <v>1.1477045908183401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Row],[Ticker]],[1]!Table2[[Symbol]:[Industry]],2,FALSE),"-")</f>
        <v>-</v>
      </c>
      <c r="D4998" t="s">
        <v>728</v>
      </c>
      <c r="F4998">
        <v>83.98</v>
      </c>
      <c r="G4998">
        <v>-35.0117396967578</v>
      </c>
      <c r="H4998">
        <v>-12.174580443258</v>
      </c>
      <c r="I4998">
        <v>-23.539855000037399</v>
      </c>
      <c r="J4998">
        <v>-3.79354660866567</v>
      </c>
      <c r="O4998">
        <v>11.074065253631799</v>
      </c>
      <c r="P4998">
        <v>4.6219010838420296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Row],[Ticker]],[1]!Table2[[Symbol]:[Industry]],2,FALSE),"-")</f>
        <v>-</v>
      </c>
      <c r="D4999" t="s">
        <v>1340</v>
      </c>
      <c r="F4999">
        <v>1005.1</v>
      </c>
      <c r="G4999">
        <v>-26.244088955379201</v>
      </c>
      <c r="H4999">
        <v>-3.3185485483370898</v>
      </c>
      <c r="I4999">
        <v>-14.7722042586588</v>
      </c>
      <c r="J4999">
        <v>-2.37746338139205</v>
      </c>
      <c r="O4999">
        <v>1.9898517560346099E-3</v>
      </c>
      <c r="P4999">
        <v>0.51000000000001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Row],[Ticker]],[1]!Table2[[Symbol]:[Industry]],2,FALSE),"-")</f>
        <v>-</v>
      </c>
      <c r="F5000">
        <v>24.7</v>
      </c>
      <c r="G5000">
        <v>-38.085460489219699</v>
      </c>
      <c r="H5000">
        <v>-15.8542984403626</v>
      </c>
      <c r="I5000">
        <v>-26.6135757924994</v>
      </c>
      <c r="J5000">
        <v>3.2374445294042502</v>
      </c>
      <c r="O5000">
        <v>13.4008097165992</v>
      </c>
      <c r="P5000">
        <v>7.7191452245966001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Row],[Ticker]],[1]!Table2[[Symbol]:[Industry]],2,FALSE),"-")</f>
        <v>-</v>
      </c>
      <c r="D5001" t="s">
        <v>728</v>
      </c>
      <c r="F5001">
        <v>101.29</v>
      </c>
      <c r="G5001">
        <v>-36.127539349641502</v>
      </c>
      <c r="H5001">
        <v>-7.1375725609779499</v>
      </c>
      <c r="I5001">
        <v>-24.6556546529211</v>
      </c>
      <c r="J5001">
        <v>-1.9409693455122099</v>
      </c>
      <c r="O5001">
        <v>18.471714878072799</v>
      </c>
      <c r="P5001">
        <v>1.63556090708409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Row],[Ticker]],[1]!Table2[[Symbol]:[Industry]],2,FALSE),"-")</f>
        <v>-</v>
      </c>
      <c r="D5002" t="s">
        <v>728</v>
      </c>
      <c r="F5002">
        <v>33.71</v>
      </c>
      <c r="G5002">
        <v>-24.776911869359498</v>
      </c>
      <c r="H5002">
        <v>-3.7389157842924199</v>
      </c>
      <c r="I5002">
        <v>-13.3050271726392</v>
      </c>
      <c r="J5002">
        <v>0.61753038568137297</v>
      </c>
      <c r="O5002">
        <v>3.5301097597152098</v>
      </c>
      <c r="P5002">
        <v>7.0158730158729998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Row],[Ticker]],[1]!Table2[[Symbol]:[Industry]],2,FALSE),"-")</f>
        <v>-</v>
      </c>
      <c r="F5003">
        <v>14.57</v>
      </c>
      <c r="G5003">
        <v>-48.156194804965502</v>
      </c>
      <c r="H5003">
        <v>-31.230074948752499</v>
      </c>
      <c r="I5003">
        <v>-36.6843101082451</v>
      </c>
      <c r="J5003">
        <v>-7.7721866543971601</v>
      </c>
      <c r="O5003">
        <v>44.1317776252573</v>
      </c>
      <c r="P5003">
        <v>14.095536413469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Row],[Ticker]],[1]!Table2[[Symbol]:[Industry]],2,FALSE),"-")</f>
        <v>-</v>
      </c>
      <c r="F5004">
        <v>933.6</v>
      </c>
      <c r="G5004">
        <v>-30.989187917570298</v>
      </c>
      <c r="H5004">
        <v>3.7047370900598402</v>
      </c>
      <c r="I5004">
        <v>-19.5173032208499</v>
      </c>
      <c r="J5004">
        <v>-6.7461721876967697</v>
      </c>
      <c r="O5004">
        <v>12.3607540702656</v>
      </c>
      <c r="P5004">
        <v>12.076830732292899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Row],[Ticker]],[1]!Table2[[Symbol]:[Industry]],2,FALSE),"-")</f>
        <v>-</v>
      </c>
      <c r="D5005" t="s">
        <v>728</v>
      </c>
      <c r="F5005">
        <v>32.03</v>
      </c>
      <c r="G5005">
        <v>-27.455991293983001</v>
      </c>
      <c r="H5005">
        <v>-1.83294119079075</v>
      </c>
      <c r="I5005">
        <v>-15.9841065972627</v>
      </c>
      <c r="J5005">
        <v>0.55028150812557997</v>
      </c>
      <c r="O5005">
        <v>4.0586949734623596</v>
      </c>
      <c r="P5005">
        <v>6.7666666666666702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Row],[Ticker]],[1]!Table2[[Symbol]:[Industry]],2,FALSE),"-")</f>
        <v>-</v>
      </c>
      <c r="D5006" t="s">
        <v>728</v>
      </c>
      <c r="F5006">
        <v>13.36</v>
      </c>
      <c r="G5006">
        <v>-22.1228304692238</v>
      </c>
      <c r="H5006">
        <v>1.30046979832917</v>
      </c>
      <c r="I5006">
        <v>-10.6509457725034</v>
      </c>
      <c r="J5006">
        <v>1.29116176189242</v>
      </c>
      <c r="O5006">
        <v>4.1167664670658599</v>
      </c>
      <c r="P5006">
        <v>6.9655724579663598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Row],[Ticker]],[1]!Table2[[Symbol]:[Industry]],2,FALSE),"-")</f>
        <v>-</v>
      </c>
      <c r="F5007">
        <v>229.4</v>
      </c>
      <c r="G5007">
        <v>-26.7430340714164</v>
      </c>
      <c r="I5007">
        <v>-15.271149374696099</v>
      </c>
      <c r="O5007">
        <v>0</v>
      </c>
      <c r="P5007">
        <v>4.9885583524027499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Row],[Ticker]],[1]!Table2[[Symbol]:[Industry]],2,FALSE),"-")</f>
        <v>-</v>
      </c>
    </row>
    <row r="5009" spans="1:3" hidden="1" x14ac:dyDescent="0.3">
      <c r="A5009" t="s">
        <v>10247</v>
      </c>
      <c r="B5009" t="s">
        <v>10248</v>
      </c>
      <c r="C5009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Price_Filter_01_08_2024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2024-08-02T05:43:55Z</dcterms:created>
  <dcterms:modified xsi:type="dcterms:W3CDTF">2024-10-22T03:17:18Z</dcterms:modified>
</cp:coreProperties>
</file>